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serProfile\Downloads\"/>
    </mc:Choice>
  </mc:AlternateContent>
  <xr:revisionPtr revIDLastSave="0" documentId="13_ncr:1_{59B9F139-4CA6-4ACC-AC05-0D4AFAE205E6}" xr6:coauthVersionLast="47" xr6:coauthVersionMax="47" xr10:uidLastSave="{00000000-0000-0000-0000-000000000000}"/>
  <bookViews>
    <workbookView xWindow="-120" yWindow="-120" windowWidth="29040" windowHeight="15840" tabRatio="828" xr2:uid="{00000000-000D-0000-FFFF-FFFF00000000}"/>
  </bookViews>
  <sheets>
    <sheet name="基本グラフ" sheetId="5" r:id="rId1"/>
    <sheet name="当月総件数内訳" sheetId="15" r:id="rId2"/>
    <sheet name="強制クローズ予告候補" sheetId="13" r:id="rId3"/>
    <sheet name="強制クローズ候補" sheetId="18" r:id="rId4"/>
    <sheet name="長期案件" sheetId="19" r:id="rId5"/>
    <sheet name="パラメタ" sheetId="3" r:id="rId6"/>
    <sheet name="月別件数_予定" sheetId="4" r:id="rId7"/>
    <sheet name="月別件数_実績" sheetId="1" r:id="rId8"/>
  </sheets>
  <definedNames>
    <definedName name="base_date">パラメタ!$B$2</definedName>
    <definedName name="base_date_financial_year">パラメタ!$D$2</definedName>
    <definedName name="base_url">パラメタ!$B$3</definedName>
    <definedName name="ExternalData_1" localSheetId="2" hidden="1">強制クローズ予告候補!$A$1:$V$5</definedName>
    <definedName name="ExternalData_2" localSheetId="3" hidden="1">強制クローズ候補!$A$1:$V$5</definedName>
    <definedName name="ExternalData_2" localSheetId="4" hidden="1">長期案件!$A$1:$V$5</definedName>
    <definedName name="limit_days_long_inc_com">パラメタ!$B$7</definedName>
    <definedName name="limit_days_long_inc_reg">パラメタ!$B$6</definedName>
    <definedName name="limit_days_to_close">パラメタ!$B$5</definedName>
    <definedName name="limit_days_to_close_notice">パラメタ!$B$4</definedName>
    <definedName name="Pkg_name">パラメタ!$B$8</definedName>
  </definedNames>
  <calcPr calcId="191028"/>
  <pivotCaches>
    <pivotCache cacheId="1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alender_2cca741a-d111-422f-baba-cf96bbdd98ac" name="dim_calender" connection="クエリ - dim_calender"/>
          <x15:modelTable id="dim_comment_div_8c8a64ff-18c4-49b7-82f7-5d4bbf6789ad" name="dim_comment_div" connection="クエリ - dim_comment_div"/>
          <x15:modelTable id="mart_qa_counts_monthly_62f7689a-856f-4069-a559-0595ad4624a8" name="mart_qa_counts_monthly" connection="クエリ - mart_qa_counts_monthly"/>
        </x15:modelTables>
        <x15:modelRelationships>
          <x15:modelRelationship fromTable="mart_qa_counts_monthly" fromColumn="comment_div" toTable="dim_comment_div" toColumn="comment_div"/>
          <x15:modelRelationship fromTable="mart_qa_counts_monthly" fromColumn="month_id" toTable="dim_calender" toColumn="date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art_qa_counts_monthly" columnName="month_id" columnId="month_id">
                <x16:calculatedTimeColumn columnName="month_id (年)" columnId="month_id (年)" contentType="years" isSelected="1"/>
                <x16:calculatedTimeColumn columnName="month_id (四半期)" columnId="month_id (四半期)" contentType="quarters" isSelected="1"/>
                <x16:calculatedTimeColumn columnName="month_id (月のインデックス)" columnId="month_id (月のインデックス)" contentType="monthsindex" isSelected="1"/>
                <x16:calculatedTimeColumn columnName="month_id (月)" columnId="month_id (月)" contentType="months" isSelected="1"/>
              </x16:modelTimeGrouping>
              <x16:modelTimeGrouping tableName="dim_calender" columnName="date_id" columnId="date_id">
                <x16:calculatedTimeColumn columnName="date_id (年)" columnId="date_id (年)" contentType="years" isSelected="1"/>
                <x16:calculatedTimeColumn columnName="date_id (四半期)" columnId="date_id (四半期)" contentType="quarters" isSelected="1"/>
                <x16:calculatedTimeColumn columnName="date_id (月のインデックス)" columnId="date_id (月のインデックス)" contentType="monthsindex" isSelected="1"/>
                <x16:calculatedTimeColumn columnName="date_id (月)" columnId="date_id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5" l="1"/>
  <c r="W2" i="19"/>
  <c r="W3" i="19"/>
  <c r="W4" i="19"/>
  <c r="W5" i="19"/>
  <c r="X2" i="19"/>
  <c r="Y2" i="19" s="1"/>
  <c r="X3" i="19"/>
  <c r="Y3" i="19" s="1"/>
  <c r="X4" i="19"/>
  <c r="X5" i="19"/>
  <c r="Y5" i="19" s="1"/>
  <c r="Z2" i="19"/>
  <c r="Z3" i="19"/>
  <c r="Z4" i="19"/>
  <c r="Z5" i="19"/>
  <c r="W2" i="18"/>
  <c r="X2" i="18" s="1"/>
  <c r="W3" i="18"/>
  <c r="X3" i="18" s="1"/>
  <c r="W4" i="18"/>
  <c r="X4" i="18" s="1"/>
  <c r="W5" i="18"/>
  <c r="X5" i="18" s="1"/>
  <c r="Y2" i="18"/>
  <c r="Y3" i="18"/>
  <c r="Y4" i="18"/>
  <c r="Y5" i="18"/>
  <c r="W2" i="13"/>
  <c r="X2" i="13" s="1"/>
  <c r="W3" i="13"/>
  <c r="X3" i="13" s="1"/>
  <c r="W4" i="13"/>
  <c r="X4" i="13" s="1"/>
  <c r="W5" i="13"/>
  <c r="X5" i="13" s="1"/>
  <c r="Y2" i="13"/>
  <c r="Y3" i="13"/>
  <c r="Y4" i="13"/>
  <c r="Y5" i="13"/>
  <c r="F2" i="4"/>
  <c r="Y4" i="19" l="1"/>
  <c r="A2" i="5"/>
  <c r="G38" i="5" l="1"/>
  <c r="D38" i="5"/>
  <c r="C38" i="5"/>
  <c r="B38" i="5"/>
  <c r="G37" i="5"/>
  <c r="D37" i="5"/>
  <c r="C37" i="5"/>
  <c r="B37" i="5"/>
  <c r="G36" i="5"/>
  <c r="D36" i="5"/>
  <c r="C36" i="5"/>
  <c r="B36" i="5"/>
  <c r="G35" i="5"/>
  <c r="D35" i="5"/>
  <c r="C35" i="5"/>
  <c r="B35" i="5"/>
  <c r="G34" i="5"/>
  <c r="D34" i="5"/>
  <c r="C34" i="5"/>
  <c r="B34" i="5"/>
  <c r="G33" i="5"/>
  <c r="D33" i="5"/>
  <c r="C33" i="5"/>
  <c r="B33" i="5"/>
  <c r="G32" i="5"/>
  <c r="D32" i="5"/>
  <c r="C32" i="5"/>
  <c r="B32" i="5"/>
  <c r="G31" i="5"/>
  <c r="D31" i="5"/>
  <c r="C31" i="5"/>
  <c r="B31" i="5"/>
  <c r="G30" i="5"/>
  <c r="D30" i="5"/>
  <c r="C30" i="5"/>
  <c r="B30" i="5"/>
  <c r="G29" i="5"/>
  <c r="D29" i="5"/>
  <c r="C29" i="5"/>
  <c r="B29" i="5"/>
  <c r="G28" i="5"/>
  <c r="D28" i="5"/>
  <c r="C28" i="5"/>
  <c r="B28" i="5"/>
  <c r="H27" i="5"/>
  <c r="G27" i="5"/>
  <c r="F27" i="5"/>
  <c r="D27" i="5"/>
  <c r="C27" i="5"/>
  <c r="B27" i="5"/>
  <c r="E13" i="4"/>
  <c r="E38" i="5" s="1"/>
  <c r="E12" i="4"/>
  <c r="E37" i="5" s="1"/>
  <c r="E11" i="4"/>
  <c r="E36" i="5" s="1"/>
  <c r="E10" i="4"/>
  <c r="E35" i="5" s="1"/>
  <c r="E9" i="4"/>
  <c r="E34" i="5" s="1"/>
  <c r="E8" i="4"/>
  <c r="E33" i="5" s="1"/>
  <c r="E7" i="4"/>
  <c r="E32" i="5" s="1"/>
  <c r="E6" i="4"/>
  <c r="E31" i="5" s="1"/>
  <c r="E5" i="4"/>
  <c r="E30" i="5" s="1"/>
  <c r="E4" i="4"/>
  <c r="E29" i="5" s="1"/>
  <c r="E3" i="4"/>
  <c r="E28" i="5" s="1"/>
  <c r="E2" i="4"/>
  <c r="E27" i="5" l="1"/>
  <c r="C1" i="15"/>
  <c r="C5" i="15" s="1"/>
  <c r="D2" i="3"/>
  <c r="I3" i="4" l="1"/>
  <c r="I27" i="5"/>
  <c r="C2" i="15"/>
  <c r="C3" i="15"/>
  <c r="E1" i="15"/>
  <c r="E5" i="15" s="1"/>
  <c r="D5" i="15" s="1"/>
  <c r="C4" i="15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5"/>
  <c r="H28" i="5" l="1"/>
  <c r="I4" i="4"/>
  <c r="I28" i="5"/>
  <c r="E4" i="15"/>
  <c r="D4" i="15" s="1"/>
  <c r="E2" i="15"/>
  <c r="D2" i="15" s="1"/>
  <c r="E3" i="15"/>
  <c r="D3" i="15" s="1"/>
  <c r="Q27" i="5"/>
  <c r="P27" i="5"/>
  <c r="O27" i="5"/>
  <c r="L27" i="5"/>
  <c r="N27" i="5"/>
  <c r="M27" i="5"/>
  <c r="S27" i="5" s="1"/>
  <c r="K27" i="5"/>
  <c r="J27" i="5"/>
  <c r="R27" i="5" s="1"/>
  <c r="A28" i="5"/>
  <c r="Q28" i="5" s="1"/>
  <c r="H29" i="5" l="1"/>
  <c r="F28" i="5"/>
  <c r="J28" i="5"/>
  <c r="R28" i="5" s="1"/>
  <c r="I5" i="4"/>
  <c r="I29" i="5"/>
  <c r="P28" i="5"/>
  <c r="O28" i="5"/>
  <c r="N28" i="5"/>
  <c r="M28" i="5"/>
  <c r="S28" i="5" s="1"/>
  <c r="L28" i="5"/>
  <c r="K28" i="5"/>
  <c r="A29" i="5"/>
  <c r="H30" i="5" l="1"/>
  <c r="F4" i="4"/>
  <c r="F29" i="5" s="1"/>
  <c r="I6" i="4"/>
  <c r="I30" i="5"/>
  <c r="Q29" i="5"/>
  <c r="P29" i="5"/>
  <c r="O29" i="5"/>
  <c r="N29" i="5"/>
  <c r="L29" i="5"/>
  <c r="M29" i="5"/>
  <c r="S29" i="5" s="1"/>
  <c r="K29" i="5"/>
  <c r="J29" i="5"/>
  <c r="R29" i="5" s="1"/>
  <c r="A30" i="5"/>
  <c r="H31" i="5" l="1"/>
  <c r="F5" i="4"/>
  <c r="F30" i="5" s="1"/>
  <c r="I7" i="4"/>
  <c r="I31" i="5"/>
  <c r="Q30" i="5"/>
  <c r="P30" i="5"/>
  <c r="O30" i="5"/>
  <c r="L30" i="5"/>
  <c r="N30" i="5"/>
  <c r="M30" i="5"/>
  <c r="S30" i="5" s="1"/>
  <c r="K30" i="5"/>
  <c r="J30" i="5"/>
  <c r="R30" i="5" s="1"/>
  <c r="A31" i="5"/>
  <c r="H32" i="5" l="1"/>
  <c r="F6" i="4"/>
  <c r="F31" i="5" s="1"/>
  <c r="I8" i="4"/>
  <c r="I32" i="5"/>
  <c r="Q31" i="5"/>
  <c r="P31" i="5"/>
  <c r="O31" i="5"/>
  <c r="N31" i="5"/>
  <c r="M31" i="5"/>
  <c r="S31" i="5" s="1"/>
  <c r="L31" i="5"/>
  <c r="K31" i="5"/>
  <c r="J31" i="5"/>
  <c r="R31" i="5" s="1"/>
  <c r="A32" i="5"/>
  <c r="H33" i="5" l="1"/>
  <c r="F7" i="4"/>
  <c r="F32" i="5" s="1"/>
  <c r="I9" i="4"/>
  <c r="I33" i="5"/>
  <c r="Q32" i="5"/>
  <c r="P32" i="5"/>
  <c r="O32" i="5"/>
  <c r="N32" i="5"/>
  <c r="L32" i="5"/>
  <c r="M32" i="5"/>
  <c r="S32" i="5" s="1"/>
  <c r="K32" i="5"/>
  <c r="J32" i="5"/>
  <c r="R32" i="5" s="1"/>
  <c r="A33" i="5"/>
  <c r="H34" i="5" l="1"/>
  <c r="F8" i="4"/>
  <c r="F33" i="5" s="1"/>
  <c r="I10" i="4"/>
  <c r="I34" i="5"/>
  <c r="Q33" i="5"/>
  <c r="P33" i="5"/>
  <c r="O33" i="5"/>
  <c r="N33" i="5"/>
  <c r="M33" i="5"/>
  <c r="S33" i="5" s="1"/>
  <c r="L33" i="5"/>
  <c r="K33" i="5"/>
  <c r="J33" i="5"/>
  <c r="R33" i="5" s="1"/>
  <c r="A34" i="5"/>
  <c r="H35" i="5" l="1"/>
  <c r="F9" i="4"/>
  <c r="F34" i="5" s="1"/>
  <c r="I11" i="4"/>
  <c r="I35" i="5"/>
  <c r="Q34" i="5"/>
  <c r="P34" i="5"/>
  <c r="O34" i="5"/>
  <c r="L34" i="5"/>
  <c r="N34" i="5"/>
  <c r="M34" i="5"/>
  <c r="S34" i="5" s="1"/>
  <c r="K34" i="5"/>
  <c r="J34" i="5"/>
  <c r="R34" i="5" s="1"/>
  <c r="A35" i="5"/>
  <c r="H36" i="5" l="1"/>
  <c r="F10" i="4"/>
  <c r="F35" i="5" s="1"/>
  <c r="I12" i="4"/>
  <c r="I36" i="5"/>
  <c r="Q35" i="5"/>
  <c r="P35" i="5"/>
  <c r="O35" i="5"/>
  <c r="N35" i="5"/>
  <c r="M35" i="5"/>
  <c r="S35" i="5" s="1"/>
  <c r="L35" i="5"/>
  <c r="K35" i="5"/>
  <c r="J35" i="5"/>
  <c r="R35" i="5" s="1"/>
  <c r="A36" i="5"/>
  <c r="H37" i="5" l="1"/>
  <c r="F11" i="4"/>
  <c r="F36" i="5" s="1"/>
  <c r="I13" i="4"/>
  <c r="H38" i="5" s="1"/>
  <c r="I37" i="5"/>
  <c r="Q36" i="5"/>
  <c r="P36" i="5"/>
  <c r="O36" i="5"/>
  <c r="N36" i="5"/>
  <c r="M36" i="5"/>
  <c r="S36" i="5" s="1"/>
  <c r="L36" i="5"/>
  <c r="K36" i="5"/>
  <c r="J36" i="5"/>
  <c r="R36" i="5" s="1"/>
  <c r="A37" i="5"/>
  <c r="F12" i="4" l="1"/>
  <c r="F37" i="5" s="1"/>
  <c r="I38" i="5"/>
  <c r="F13" i="4"/>
  <c r="F38" i="5" s="1"/>
  <c r="Q37" i="5"/>
  <c r="P37" i="5"/>
  <c r="O37" i="5"/>
  <c r="L37" i="5"/>
  <c r="N37" i="5"/>
  <c r="M37" i="5"/>
  <c r="S37" i="5" s="1"/>
  <c r="K37" i="5"/>
  <c r="J37" i="5"/>
  <c r="R37" i="5" s="1"/>
  <c r="A38" i="5"/>
  <c r="Q38" i="5" l="1"/>
  <c r="P38" i="5"/>
  <c r="O38" i="5"/>
  <c r="N38" i="5"/>
  <c r="L38" i="5"/>
  <c r="M38" i="5"/>
  <c r="S38" i="5" s="1"/>
  <c r="K38" i="5"/>
  <c r="J38" i="5"/>
  <c r="R38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A6B073-13F5-471E-A821-3ACD71EA6179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028D8D6-1C59-4CF1-9797-22910DC87E9B}" name="クエリ - dim_calender" description="ブック内の 'dim_calender' クエリへの接続です。" type="100" refreshedVersion="8" minRefreshableVersion="5">
    <extLst>
      <ext xmlns:x15="http://schemas.microsoft.com/office/spreadsheetml/2010/11/main" uri="{DE250136-89BD-433C-8126-D09CA5730AF9}">
        <x15:connection id="dfc82a6b-3a8c-4d67-bbbe-2003c73d8321"/>
      </ext>
    </extLst>
  </connection>
  <connection id="3" xr16:uid="{F70D17F6-7801-4FBB-B143-EB7158B4498C}" name="クエリ - dim_comment_div" description="ブック内の 'dim_comment_div' クエリへの接続です。" type="100" refreshedVersion="8" minRefreshableVersion="5">
    <extLst>
      <ext xmlns:x15="http://schemas.microsoft.com/office/spreadsheetml/2010/11/main" uri="{DE250136-89BD-433C-8126-D09CA5730AF9}">
        <x15:connection id="25eb5e8b-c74c-4fc8-a4ba-c8e4d81f455b"/>
      </ext>
    </extLst>
  </connection>
  <connection id="4" xr16:uid="{52411932-9267-4B60-8E05-85DD635BB6D6}" keepAlive="1" name="クエリ - mart_qa_active_incidents" description="ブック内の 'mart_qa_active_incidents' クエリへの接続です。" type="5" refreshedVersion="8" background="1" saveData="1">
    <dbPr connection="Provider=Microsoft.Mashup.OleDb.1;Data Source=$Workbook$;Location=mart_qa_active_incidents;Extended Properties=&quot;&quot;" command="SELECT * FROM [mart_qa_active_incidents]"/>
  </connection>
  <connection id="5" xr16:uid="{D403BA17-0C0A-4B17-8EC8-A907DB725F02}" keepAlive="1" name="クエリ - mart_qa_active_incidents_2" description="ブック内の 'mart_qa_active_incidents_2' クエリへの接続です。" type="5" refreshedVersion="8" background="1" saveData="1">
    <dbPr connection="Provider=Microsoft.Mashup.OleDb.1;Data Source=$Workbook$;Location=mart_qa_active_incidents_2;Extended Properties=&quot;&quot;" command="SELECT * FROM [mart_qa_active_incidents_2]"/>
  </connection>
  <connection id="6" xr16:uid="{8CBCA31C-F6E2-4958-8809-542E6809413D}" keepAlive="1" name="クエリ - mart_qa_active_incidents_3" description="ブック内の 'mart_qa_active_incidents_3' クエリへの接続です。" type="5" refreshedVersion="8" background="1" saveData="1">
    <dbPr connection="Provider=Microsoft.Mashup.OleDb.1;Data Source=$Workbook$;Location=mart_qa_active_incidents_3;Extended Properties=&quot;&quot;" command="SELECT * FROM [mart_qa_active_incidents_3]"/>
  </connection>
  <connection id="7" xr16:uid="{F2BA924C-5474-4CA4-BE29-B12B40A472FA}" name="クエリ - mart_qa_counts_monthly" description="ブック内の 'mart_qa_counts_monthly' クエリへの接続です。" type="100" refreshedVersion="8" minRefreshableVersion="5">
    <extLst>
      <ext xmlns:x15="http://schemas.microsoft.com/office/spreadsheetml/2010/11/main" uri="{DE250136-89BD-433C-8126-D09CA5730AF9}">
        <x15:connection id="2be94004-6093-4ce2-9470-fbeadb70d3a5"/>
      </ext>
    </extLst>
  </connection>
</connections>
</file>

<file path=xl/sharedStrings.xml><?xml version="1.0" encoding="utf-8"?>
<sst xmlns="http://schemas.openxmlformats.org/spreadsheetml/2006/main" count="292" uniqueCount="115">
  <si>
    <t>予定</t>
    <rPh sb="0" eb="2">
      <t>ヨテイ</t>
    </rPh>
    <phoneticPr fontId="3"/>
  </si>
  <si>
    <t>実績</t>
    <rPh sb="0" eb="2">
      <t>ジッセキ</t>
    </rPh>
    <phoneticPr fontId="3"/>
  </si>
  <si>
    <t>予実差</t>
    <rPh sb="0" eb="2">
      <t>ヨジツ</t>
    </rPh>
    <rPh sb="2" eb="3">
      <t>サ</t>
    </rPh>
    <phoneticPr fontId="1"/>
  </si>
  <si>
    <t>発生件数</t>
    <rPh sb="0" eb="2">
      <t>ハッセイ</t>
    </rPh>
    <rPh sb="2" eb="4">
      <t>ケンスウ</t>
    </rPh>
    <phoneticPr fontId="3"/>
  </si>
  <si>
    <t>通常クローズ</t>
    <rPh sb="0" eb="2">
      <t>ツウジョウ</t>
    </rPh>
    <phoneticPr fontId="3"/>
  </si>
  <si>
    <t>強制クローズ</t>
    <rPh sb="0" eb="2">
      <t>キョウセイ</t>
    </rPh>
    <phoneticPr fontId="3"/>
  </si>
  <si>
    <t>クローズ合計</t>
    <rPh sb="4" eb="6">
      <t>ゴウケイ</t>
    </rPh>
    <phoneticPr fontId="3"/>
  </si>
  <si>
    <t>フィールド持ち</t>
    <rPh sb="5" eb="6">
      <t>モ</t>
    </rPh>
    <phoneticPr fontId="3"/>
  </si>
  <si>
    <t>修正提供</t>
    <rPh sb="0" eb="2">
      <t>シュウセイ</t>
    </rPh>
    <rPh sb="2" eb="4">
      <t>テイキョウ</t>
    </rPh>
    <phoneticPr fontId="4"/>
  </si>
  <si>
    <t>実質</t>
    <rPh sb="0" eb="2">
      <t>ジッシツ</t>
    </rPh>
    <phoneticPr fontId="4"/>
  </si>
  <si>
    <t>QA残件数</t>
    <rPh sb="2" eb="3">
      <t>ザン</t>
    </rPh>
    <rPh sb="3" eb="5">
      <t>ケンスウ</t>
    </rPh>
    <phoneticPr fontId="3"/>
  </si>
  <si>
    <t>発生差分</t>
    <rPh sb="0" eb="2">
      <t>ハッセイ</t>
    </rPh>
    <rPh sb="2" eb="4">
      <t>サブン</t>
    </rPh>
    <phoneticPr fontId="4"/>
  </si>
  <si>
    <t>削減差分</t>
    <rPh sb="0" eb="2">
      <t>サクゲン</t>
    </rPh>
    <rPh sb="2" eb="4">
      <t>サブン</t>
    </rPh>
    <phoneticPr fontId="4"/>
  </si>
  <si>
    <t>全体件数 内訳</t>
    <rPh sb="0" eb="2">
      <t>ゼンタイ</t>
    </rPh>
    <rPh sb="2" eb="4">
      <t>ケンスウ</t>
    </rPh>
    <phoneticPr fontId="1"/>
  </si>
  <si>
    <t>区分</t>
    <rPh sb="0" eb="2">
      <t>クブン</t>
    </rPh>
    <phoneticPr fontId="1"/>
  </si>
  <si>
    <t>担当</t>
    <rPh sb="0" eb="2">
      <t>タントウ</t>
    </rPh>
    <phoneticPr fontId="1"/>
  </si>
  <si>
    <t>前月差</t>
    <rPh sb="0" eb="2">
      <t>ゼンゲツ</t>
    </rPh>
    <rPh sb="2" eb="3">
      <t>サ</t>
    </rPh>
    <phoneticPr fontId="1"/>
  </si>
  <si>
    <t>開発元</t>
    <rPh sb="0" eb="3">
      <t>カイハツモト</t>
    </rPh>
    <phoneticPr fontId="1"/>
  </si>
  <si>
    <t>DWH QAチーム</t>
    <phoneticPr fontId="1"/>
  </si>
  <si>
    <t>DWH 開発チーム</t>
    <rPh sb="4" eb="6">
      <t>カイハツ</t>
    </rPh>
    <phoneticPr fontId="1"/>
  </si>
  <si>
    <t>他部門</t>
    <rPh sb="0" eb="3">
      <t>タブモン</t>
    </rPh>
    <phoneticPr fontId="1"/>
  </si>
  <si>
    <t>フィールド</t>
    <phoneticPr fontId="1"/>
  </si>
  <si>
    <t>incident_id</t>
  </si>
  <si>
    <t>title</t>
  </si>
  <si>
    <t>incident_div</t>
  </si>
  <si>
    <t>category</t>
  </si>
  <si>
    <t>category2</t>
  </si>
  <si>
    <t>category3</t>
  </si>
  <si>
    <t>hospital</t>
  </si>
  <si>
    <t>registered_by</t>
  </si>
  <si>
    <t>registered_date</t>
  </si>
  <si>
    <t>impact</t>
  </si>
  <si>
    <t>assigned_to</t>
  </si>
  <si>
    <t>is_assigned_to_dwh</t>
  </si>
  <si>
    <t>status</t>
  </si>
  <si>
    <t>ball_on</t>
  </si>
  <si>
    <t>first_response_date</t>
  </si>
  <si>
    <t>last_comment_date</t>
  </si>
  <si>
    <t>patch_no</t>
  </si>
  <si>
    <t>has_force_close_announce</t>
  </si>
  <si>
    <t>days_before_first_response</t>
  </si>
  <si>
    <t>days_on_developer</t>
  </si>
  <si>
    <t>days_on_field</t>
  </si>
  <si>
    <t>days_on_unknown</t>
  </si>
  <si>
    <t>days_after_last_coment</t>
    <phoneticPr fontId="1"/>
  </si>
  <si>
    <t>is_force_close_announce_candidate</t>
    <phoneticPr fontId="1"/>
  </si>
  <si>
    <t>LINK</t>
    <phoneticPr fontId="1"/>
  </si>
  <si>
    <t>中</t>
  </si>
  <si>
    <t>1</t>
  </si>
  <si>
    <t>中間回答</t>
  </si>
  <si>
    <t>dev</t>
  </si>
  <si>
    <t>0</t>
  </si>
  <si>
    <t>大</t>
  </si>
  <si>
    <t>発信者へ差戻し</t>
  </si>
  <si>
    <t>field</t>
  </si>
  <si>
    <t>再質問</t>
  </si>
  <si>
    <t>その他</t>
  </si>
  <si>
    <t>is_force_close_candidate</t>
    <phoneticPr fontId="1"/>
  </si>
  <si>
    <t>days_after_registration</t>
    <phoneticPr fontId="1"/>
  </si>
  <si>
    <t>days_after_last_comment</t>
    <phoneticPr fontId="1"/>
  </si>
  <si>
    <t>is_long_incident</t>
    <phoneticPr fontId="1"/>
  </si>
  <si>
    <t>パラメタ</t>
    <phoneticPr fontId="1"/>
  </si>
  <si>
    <t>値</t>
    <rPh sb="0" eb="1">
      <t>アタイ</t>
    </rPh>
    <phoneticPr fontId="1"/>
  </si>
  <si>
    <t>コメント</t>
    <phoneticPr fontId="1"/>
  </si>
  <si>
    <t>導出値1</t>
    <rPh sb="0" eb="2">
      <t>ドウシュツ</t>
    </rPh>
    <rPh sb="2" eb="3">
      <t>アタイ</t>
    </rPh>
    <phoneticPr fontId="1"/>
  </si>
  <si>
    <t>基準日</t>
    <rPh sb="0" eb="3">
      <t>キジュンビ</t>
    </rPh>
    <phoneticPr fontId="1"/>
  </si>
  <si>
    <t>通常は関数でtodayが入っています。定例会でのレポート提出など、日付を固定する場合は、ここに直接入力してください</t>
    <rPh sb="0" eb="2">
      <t>ツウジョウ</t>
    </rPh>
    <rPh sb="3" eb="5">
      <t>カンスウ</t>
    </rPh>
    <rPh sb="12" eb="13">
      <t>ハイ</t>
    </rPh>
    <rPh sb="19" eb="22">
      <t>テイレイカイ</t>
    </rPh>
    <rPh sb="28" eb="30">
      <t>テイシュツ</t>
    </rPh>
    <rPh sb="36" eb="38">
      <t>コテイ</t>
    </rPh>
    <rPh sb="40" eb="42">
      <t>バアイ</t>
    </rPh>
    <rPh sb="47" eb="49">
      <t>チョクセツ</t>
    </rPh>
    <rPh sb="49" eb="51">
      <t>ニュウリョク</t>
    </rPh>
    <phoneticPr fontId="1"/>
  </si>
  <si>
    <t>QAサイト</t>
    <phoneticPr fontId="1"/>
  </si>
  <si>
    <t>一覧からQAを開くときに使用するURL</t>
    <rPh sb="0" eb="2">
      <t>イチラン</t>
    </rPh>
    <rPh sb="7" eb="8">
      <t>ヒラ</t>
    </rPh>
    <rPh sb="12" eb="14">
      <t>シヨウ</t>
    </rPh>
    <phoneticPr fontId="1"/>
  </si>
  <si>
    <t>強制クローズ予告日数</t>
    <rPh sb="0" eb="2">
      <t>キョウセイ</t>
    </rPh>
    <rPh sb="6" eb="8">
      <t>ヨコク</t>
    </rPh>
    <rPh sb="8" eb="10">
      <t>ニッスウ</t>
    </rPh>
    <phoneticPr fontId="1"/>
  </si>
  <si>
    <t>何日反応が無かった時に強制クローズ予告を行うか</t>
    <rPh sb="0" eb="2">
      <t>ナンニチ</t>
    </rPh>
    <rPh sb="2" eb="4">
      <t>ハンノウ</t>
    </rPh>
    <rPh sb="5" eb="6">
      <t>ナ</t>
    </rPh>
    <rPh sb="9" eb="10">
      <t>トキ</t>
    </rPh>
    <rPh sb="11" eb="13">
      <t>キョウセイ</t>
    </rPh>
    <rPh sb="17" eb="19">
      <t>ヨコク</t>
    </rPh>
    <rPh sb="20" eb="21">
      <t>オコナ</t>
    </rPh>
    <phoneticPr fontId="1"/>
  </si>
  <si>
    <t>強制クローズ日数</t>
    <rPh sb="0" eb="2">
      <t>キョウセイ</t>
    </rPh>
    <rPh sb="6" eb="8">
      <t>ニッスウ</t>
    </rPh>
    <phoneticPr fontId="1"/>
  </si>
  <si>
    <t>強制クローズ予告から何日反応が無かった時に強制クローズするか</t>
    <rPh sb="0" eb="2">
      <t>キョウセイ</t>
    </rPh>
    <rPh sb="6" eb="8">
      <t>ヨコク</t>
    </rPh>
    <rPh sb="10" eb="12">
      <t>ナンニチ</t>
    </rPh>
    <rPh sb="12" eb="14">
      <t>ハンノウ</t>
    </rPh>
    <rPh sb="15" eb="16">
      <t>ナ</t>
    </rPh>
    <rPh sb="19" eb="20">
      <t>トキ</t>
    </rPh>
    <rPh sb="21" eb="23">
      <t>キョウセイ</t>
    </rPh>
    <phoneticPr fontId="1"/>
  </si>
  <si>
    <t>長期案件 発生から</t>
    <rPh sb="0" eb="2">
      <t>チョウキ</t>
    </rPh>
    <rPh sb="2" eb="4">
      <t>アンケン</t>
    </rPh>
    <rPh sb="5" eb="7">
      <t>ハッセイ</t>
    </rPh>
    <phoneticPr fontId="1"/>
  </si>
  <si>
    <t>発生から何日以上を長期案件とみなすか</t>
    <rPh sb="0" eb="2">
      <t>ハッセイ</t>
    </rPh>
    <rPh sb="4" eb="6">
      <t>ナンニチ</t>
    </rPh>
    <rPh sb="6" eb="8">
      <t>イジョウ</t>
    </rPh>
    <rPh sb="9" eb="11">
      <t>チョウキ</t>
    </rPh>
    <rPh sb="11" eb="13">
      <t>アンケン</t>
    </rPh>
    <phoneticPr fontId="1"/>
  </si>
  <si>
    <t>長期案件 最終回答から</t>
    <rPh sb="0" eb="2">
      <t>チョウキ</t>
    </rPh>
    <rPh sb="2" eb="4">
      <t>アンケン</t>
    </rPh>
    <rPh sb="5" eb="7">
      <t>サイシュウ</t>
    </rPh>
    <rPh sb="7" eb="9">
      <t>カイトウ</t>
    </rPh>
    <phoneticPr fontId="1"/>
  </si>
  <si>
    <t>最終回答から何日以上を長期案件とみなすか</t>
    <rPh sb="0" eb="2">
      <t>サイシュウ</t>
    </rPh>
    <rPh sb="2" eb="4">
      <t>カイトウ</t>
    </rPh>
    <rPh sb="6" eb="8">
      <t>ナンニチ</t>
    </rPh>
    <rPh sb="8" eb="10">
      <t>イジョウ</t>
    </rPh>
    <rPh sb="11" eb="13">
      <t>チョウキ</t>
    </rPh>
    <rPh sb="13" eb="15">
      <t>アンケン</t>
    </rPh>
    <phoneticPr fontId="1"/>
  </si>
  <si>
    <t>対象PKG</t>
    <rPh sb="0" eb="2">
      <t>タイショウ</t>
    </rPh>
    <phoneticPr fontId="1"/>
  </si>
  <si>
    <t>　</t>
    <phoneticPr fontId="1"/>
  </si>
  <si>
    <t>削減件数</t>
    <rPh sb="0" eb="2">
      <t>サクゲン</t>
    </rPh>
    <rPh sb="2" eb="4">
      <t>ケンスウ</t>
    </rPh>
    <phoneticPr fontId="3"/>
  </si>
  <si>
    <t>月キー</t>
  </si>
  <si>
    <t>発生件数</t>
  </si>
  <si>
    <t>通常クローズ</t>
  </si>
  <si>
    <t>強制クローズ</t>
  </si>
  <si>
    <t>削減件数</t>
  </si>
  <si>
    <t>QA残件数_フィールド</t>
  </si>
  <si>
    <t>修正提供</t>
  </si>
  <si>
    <t>実質</t>
  </si>
  <si>
    <t>QA残件数_全体</t>
  </si>
  <si>
    <t>QA残件数_開発元_DWHQAチーム</t>
  </si>
  <si>
    <t>QA残件数_開発元_DWH開発者</t>
  </si>
  <si>
    <t>QA残件数_開発元_部門等</t>
  </si>
  <si>
    <t>総計</t>
  </si>
  <si>
    <t>〇〇システム</t>
    <phoneticPr fontId="1"/>
  </si>
  <si>
    <t>https://example.com/qa=</t>
    <phoneticPr fontId="1"/>
  </si>
  <si>
    <t>質問</t>
  </si>
  <si>
    <t>インフラ</t>
  </si>
  <si>
    <t>不具合</t>
  </si>
  <si>
    <t>検体・細菌検査</t>
  </si>
  <si>
    <t>看護</t>
  </si>
  <si>
    <t>SMPL-002278</t>
  </si>
  <si>
    <t>XXXXXX</t>
  </si>
  <si>
    <t>病院0384</t>
  </si>
  <si>
    <t>通常User0296</t>
  </si>
  <si>
    <t>DWHUser0061</t>
  </si>
  <si>
    <t>SMPL-002257</t>
  </si>
  <si>
    <t>病院0234</t>
  </si>
  <si>
    <t>通常User0573</t>
  </si>
  <si>
    <t>SMPL-002247</t>
  </si>
  <si>
    <t>病院0618</t>
  </si>
  <si>
    <t>通常User1076</t>
  </si>
  <si>
    <t>SMPL-002309</t>
  </si>
  <si>
    <t>病院0201</t>
  </si>
  <si>
    <t>通常User1023</t>
  </si>
  <si>
    <t>通常User0887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</si>
</sst>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;@"/>
    <numFmt numFmtId="177" formatCode="0_);[Red]\(0\)"/>
    <numFmt numFmtId="178" formatCode="m&quot;月&quot;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</font>
    <font>
      <sz val="6"/>
      <name val="Yu Gothic"/>
      <family val="2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C00000"/>
      <name val="Meiryo UI"/>
      <family val="3"/>
      <charset val="128"/>
    </font>
    <font>
      <sz val="11"/>
      <color theme="0"/>
      <name val="Yu Gothic"/>
      <family val="2"/>
      <scheme val="minor"/>
    </font>
    <font>
      <sz val="11"/>
      <color theme="0"/>
      <name val="Yu Gothic"/>
      <family val="3"/>
      <charset val="128"/>
      <scheme val="minor"/>
    </font>
    <font>
      <u/>
      <sz val="11"/>
      <color theme="10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4"/>
      <color theme="1" tint="0.249977111117893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176" fontId="2" fillId="2" borderId="6" xfId="0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176" fontId="2" fillId="2" borderId="12" xfId="0" applyNumberFormat="1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176" fontId="2" fillId="2" borderId="18" xfId="0" applyNumberFormat="1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4" xfId="0" applyBorder="1"/>
    <xf numFmtId="14" fontId="0" fillId="0" borderId="24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6" fillId="3" borderId="27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6" fillId="3" borderId="21" xfId="0" applyFont="1" applyFill="1" applyBorder="1" applyAlignment="1">
      <alignment vertical="center"/>
    </xf>
    <xf numFmtId="0" fontId="6" fillId="3" borderId="23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vertical="center"/>
    </xf>
    <xf numFmtId="0" fontId="8" fillId="3" borderId="13" xfId="0" applyFont="1" applyFill="1" applyBorder="1" applyAlignment="1">
      <alignment vertical="center"/>
    </xf>
    <xf numFmtId="0" fontId="8" fillId="3" borderId="19" xfId="0" applyFont="1" applyFill="1" applyBorder="1" applyAlignment="1">
      <alignment vertical="center"/>
    </xf>
    <xf numFmtId="0" fontId="8" fillId="3" borderId="27" xfId="0" applyFont="1" applyFill="1" applyBorder="1" applyAlignment="1">
      <alignment vertical="center"/>
    </xf>
    <xf numFmtId="0" fontId="8" fillId="3" borderId="15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178" fontId="7" fillId="7" borderId="37" xfId="0" applyNumberFormat="1" applyFont="1" applyFill="1" applyBorder="1" applyAlignment="1">
      <alignment horizontal="center" vertical="center"/>
    </xf>
    <xf numFmtId="178" fontId="7" fillId="7" borderId="3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4" xfId="0" applyFont="1" applyBorder="1" applyAlignment="1">
      <alignment vertical="center"/>
    </xf>
    <xf numFmtId="0" fontId="2" fillId="0" borderId="0" xfId="0" applyFont="1"/>
    <xf numFmtId="0" fontId="7" fillId="7" borderId="36" xfId="0" applyFont="1" applyFill="1" applyBorder="1" applyAlignment="1">
      <alignment horizontal="center" vertical="center"/>
    </xf>
    <xf numFmtId="0" fontId="6" fillId="4" borderId="0" xfId="0" applyFont="1" applyFill="1"/>
    <xf numFmtId="14" fontId="2" fillId="0" borderId="0" xfId="0" applyNumberFormat="1" applyFont="1"/>
    <xf numFmtId="177" fontId="2" fillId="0" borderId="0" xfId="0" applyNumberFormat="1" applyFont="1"/>
    <xf numFmtId="0" fontId="9" fillId="7" borderId="24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3" fillId="0" borderId="0" xfId="0" applyFont="1"/>
    <xf numFmtId="0" fontId="2" fillId="2" borderId="24" xfId="0" applyFont="1" applyFill="1" applyBorder="1" applyAlignment="1">
      <alignment vertical="center"/>
    </xf>
    <xf numFmtId="0" fontId="5" fillId="0" borderId="24" xfId="1" applyBorder="1"/>
    <xf numFmtId="0" fontId="11" fillId="0" borderId="0" xfId="1" applyNumberFormat="1" applyFont="1"/>
    <xf numFmtId="0" fontId="0" fillId="0" borderId="0" xfId="0" applyNumberFormat="1"/>
    <xf numFmtId="0" fontId="12" fillId="0" borderId="0" xfId="0" applyFont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82">
    <dxf>
      <font>
        <strike val="0"/>
        <outline val="0"/>
        <shadow val="0"/>
        <u/>
        <vertAlign val="baseline"/>
        <sz val="11"/>
        <color theme="10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77" formatCode="0_);[Red]\(0\)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77" formatCode="0_);[Red]\(0\)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9" formatCode="yyyy/m/d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9" formatCode="yyyy/m/d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9" formatCode="yyyy/m/d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u/>
        <vertAlign val="baseline"/>
        <sz val="11"/>
        <color theme="10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77" formatCode="0_);[Red]\(0\)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9" formatCode="yyyy/m/d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9" formatCode="yyyy/m/d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9" formatCode="yyyy/m/d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u/>
        <vertAlign val="baseline"/>
        <sz val="11"/>
        <color theme="10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77" formatCode="0_);[Red]\(0\)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9" formatCode="yyyy/m/d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9" formatCode="yyyy/m/d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19" formatCode="yyyy/m/d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sz val="11"/>
        <name val="Meiryo UI"/>
        <family val="3"/>
        <charset val="128"/>
        <scheme val="none"/>
      </font>
    </dxf>
  </dxfs>
  <tableStyles count="0" defaultTableStyle="TableStyleMedium2" defaultPivotStyle="PivotStyleLight16"/>
  <colors>
    <mruColors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 sz="1400" b="1">
                <a:latin typeface="Meiryo UI" panose="020B0604030504040204" pitchFamily="50" charset="-128"/>
                <a:ea typeface="Meiryo UI" panose="020B0604030504040204" pitchFamily="50" charset="-128"/>
              </a:rPr>
              <a:t>全体件数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発生差分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基本グラフ!$R$27:$R$38</c:f>
              <c:numCache>
                <c:formatCode>General</c:formatCode>
                <c:ptCount val="12"/>
                <c:pt idx="0">
                  <c:v>-2</c:v>
                </c:pt>
                <c:pt idx="1">
                  <c:v>-8</c:v>
                </c:pt>
                <c:pt idx="2">
                  <c:v>2</c:v>
                </c:pt>
                <c:pt idx="3">
                  <c:v>-4</c:v>
                </c:pt>
                <c:pt idx="4">
                  <c:v>4</c:v>
                </c:pt>
                <c:pt idx="5">
                  <c:v>-2</c:v>
                </c:pt>
                <c:pt idx="6">
                  <c:v>2</c:v>
                </c:pt>
                <c:pt idx="7">
                  <c:v>3</c:v>
                </c:pt>
                <c:pt idx="8">
                  <c:v>-1</c:v>
                </c:pt>
                <c:pt idx="9">
                  <c:v>-4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D-4D09-84DE-0A41158020D4}"/>
            </c:ext>
          </c:extLst>
        </c:ser>
        <c:ser>
          <c:idx val="3"/>
          <c:order val="3"/>
          <c:tx>
            <c:v>削減差分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基本グラフ!$S$27:$S$38</c:f>
              <c:numCache>
                <c:formatCode>General</c:formatCode>
                <c:ptCount val="12"/>
                <c:pt idx="0">
                  <c:v>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6</c:v>
                </c:pt>
                <c:pt idx="7">
                  <c:v>-1</c:v>
                </c:pt>
                <c:pt idx="8">
                  <c:v>-3</c:v>
                </c:pt>
                <c:pt idx="9">
                  <c:v>5</c:v>
                </c:pt>
                <c:pt idx="10">
                  <c:v>-4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D-4D09-84DE-0A411580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326816"/>
        <c:axId val="1467325376"/>
      </c:barChart>
      <c:lineChart>
        <c:grouping val="standard"/>
        <c:varyColors val="0"/>
        <c:ser>
          <c:idx val="0"/>
          <c:order val="0"/>
          <c:tx>
            <c:v>実績件数</c:v>
          </c:tx>
          <c:spPr>
            <a:ln w="28575" cap="rnd">
              <a:solidFill>
                <a:schemeClr val="accent5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基本グラフ!$A$27:$A$38</c:f>
              <c:numCache>
                <c:formatCode>m"月";@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基本グラフ!$Q$27:$Q$38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9</c:v>
                </c:pt>
                <c:pt idx="7">
                  <c:v>13</c:v>
                </c:pt>
                <c:pt idx="8">
                  <c:v>15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D-4D09-84DE-0A41158020D4}"/>
            </c:ext>
          </c:extLst>
        </c:ser>
        <c:ser>
          <c:idx val="1"/>
          <c:order val="1"/>
          <c:tx>
            <c:v>予定件数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基本グラフ!$A$27:$A$38</c:f>
              <c:numCache>
                <c:formatCode>m"月";@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基本グラフ!$I$27:$I$38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D-4D09-84DE-0A411580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26816"/>
        <c:axId val="1467325376"/>
      </c:lineChart>
      <c:dateAx>
        <c:axId val="1467326816"/>
        <c:scaling>
          <c:orientation val="minMax"/>
        </c:scaling>
        <c:delete val="0"/>
        <c:axPos val="b"/>
        <c:numFmt formatCode="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127">
                  <a:noFill/>
                </a:ln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325376"/>
        <c:crosses val="autoZero"/>
        <c:auto val="1"/>
        <c:lblOffset val="100"/>
        <c:baseTimeUnit val="months"/>
      </c:dateAx>
      <c:valAx>
        <c:axId val="14673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326816"/>
        <c:crosses val="autoZero"/>
        <c:crossBetween val="between"/>
      </c:valAx>
      <c:spPr>
        <a:noFill/>
        <a:ln>
          <a:solidFill>
            <a:schemeClr val="accent5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 b="1">
                <a:latin typeface="Meiryo UI" panose="020B0604030504040204" pitchFamily="50" charset="-128"/>
                <a:ea typeface="Meiryo UI" panose="020B0604030504040204" pitchFamily="50" charset="-128"/>
              </a:rPr>
              <a:t>フィールド件数 </a:t>
            </a:r>
            <a:r>
              <a:rPr lang="en-US" altLang="ja-JP" b="1"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ja-JP" altLang="en-US" b="1">
                <a:latin typeface="Meiryo UI" panose="020B0604030504040204" pitchFamily="50" charset="-128"/>
                <a:ea typeface="Meiryo UI" panose="020B0604030504040204" pitchFamily="50" charset="-128"/>
              </a:rPr>
              <a:t> 開発元件数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予定 開発元件数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基本グラフ!$A$27:$A$38</c:f>
              <c:numCache>
                <c:formatCode>m"月";@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基本グラフ!$H$27:$H$38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2-4D00-BB70-BEC007DB384F}"/>
            </c:ext>
          </c:extLst>
        </c:ser>
        <c:ser>
          <c:idx val="1"/>
          <c:order val="1"/>
          <c:tx>
            <c:v>実績 開発元件数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基本グラフ!$A$27:$A$38</c:f>
              <c:numCache>
                <c:formatCode>m"月";@</c:formatCode>
                <c:ptCount val="12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</c:numCache>
            </c:numRef>
          </c:cat>
          <c:val>
            <c:numRef>
              <c:f>基本グラフ!$P$27:$P$38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2-4D00-BB70-BEC007DB384F}"/>
            </c:ext>
          </c:extLst>
        </c:ser>
        <c:ser>
          <c:idx val="2"/>
          <c:order val="2"/>
          <c:tx>
            <c:v>予定 フィールド件数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alpha val="9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基本グラフ!$F$27:$F$38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2-4D00-BB70-BEC007DB384F}"/>
            </c:ext>
          </c:extLst>
        </c:ser>
        <c:ser>
          <c:idx val="3"/>
          <c:order val="3"/>
          <c:tx>
            <c:v>実績 フィールド件数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基本グラフ!$N$27:$N$38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13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2-4D00-BB70-BEC007DB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2927"/>
        <c:axId val="77481967"/>
      </c:lineChart>
      <c:dateAx>
        <c:axId val="77482927"/>
        <c:scaling>
          <c:orientation val="minMax"/>
        </c:scaling>
        <c:delete val="0"/>
        <c:axPos val="b"/>
        <c:numFmt formatCode="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81967"/>
        <c:crosses val="autoZero"/>
        <c:auto val="1"/>
        <c:lblOffset val="100"/>
        <c:baseTimeUnit val="months"/>
      </c:dateAx>
      <c:valAx>
        <c:axId val="774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82927"/>
        <c:crosses val="autoZero"/>
        <c:crossBetween val="between"/>
      </c:valAx>
      <c:spPr>
        <a:noFill/>
        <a:ln>
          <a:solidFill>
            <a:schemeClr val="accent5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212912</xdr:rowOff>
    </xdr:from>
    <xdr:to>
      <xdr:col>9</xdr:col>
      <xdr:colOff>22412</xdr:colOff>
      <xdr:row>23</xdr:row>
      <xdr:rowOff>25213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5ACF6D-6D17-F15B-FBA4-EF14A008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14007</xdr:colOff>
      <xdr:row>2</xdr:row>
      <xdr:rowOff>212912</xdr:rowOff>
    </xdr:from>
    <xdr:to>
      <xdr:col>16</xdr:col>
      <xdr:colOff>792255</xdr:colOff>
      <xdr:row>23</xdr:row>
      <xdr:rowOff>26276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70BB46-7B28-54E8-E7B6-C8DAB76DC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22411</xdr:colOff>
          <xdr:row>40</xdr:row>
          <xdr:rowOff>22411</xdr:rowOff>
        </xdr:from>
        <xdr:to>
          <xdr:col>5</xdr:col>
          <xdr:colOff>495300</xdr:colOff>
          <xdr:row>44</xdr:row>
          <xdr:rowOff>27114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C87DCCC3-A018-3289-7543-BD2FDD20121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当月総件数内訳!$A$1:$E$5" spid="_x0000_s107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2411" y="9604561"/>
              <a:ext cx="4397189" cy="95720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gayama.yutaro@fujitsu.com" refreshedDate="45780.052145833331" backgroundQuery="1" createdVersion="8" refreshedVersion="8" minRefreshableVersion="3" recordCount="0" supportSubquery="1" supportAdvancedDrill="1" xr:uid="{9513CD64-1921-42F7-B095-BDA319BA1CFD}">
  <cacheSource type="external" connectionId="1"/>
  <cacheFields count="12">
    <cacheField name="[dim_calender].[date_id].[date_id]" caption="date_id" numFmtId="0" level="1">
      <sharedItems containsSemiMixedTypes="0" containsNonDate="0" containsDate="1" containsString="0" minDate="2024-04-01T00:00:00" maxDate="2025-05-02T00:00:00" count="14"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</sharedItems>
    </cacheField>
    <cacheField name="[Measures].[合計 / registered_count]" caption="合計 / registered_count" numFmtId="0" hierarchy="70" level="32767"/>
    <cacheField name="[Measures].[合計 / close_count_normal]" caption="合計 / close_count_normal" numFmtId="0" hierarchy="71" level="32767"/>
    <cacheField name="[Measures].[合計 / close_count_force]" caption="合計 / close_count_force" numFmtId="0" hierarchy="72" level="32767"/>
    <cacheField name="[Measures].[合計 / close_count]" caption="合計 / close_count" numFmtId="0" hierarchy="73" level="32767"/>
    <cacheField name="[Measures].[合計 / month_end_active_count_field]" caption="合計 / month_end_active_count_field" numFmtId="0" hierarchy="74" level="32767"/>
    <cacheField name="[Measures].[合計 / close_count_with_patch]" caption="合計 / close_count_with_patch" numFmtId="0" hierarchy="75" level="32767"/>
    <cacheField name="[Measures].[合計 / month_end_active_count_dev_and_unkown]" caption="合計 / month_end_active_count_dev_and_unkown" numFmtId="0" hierarchy="76" level="32767"/>
    <cacheField name="[Measures].[合計 / month_end_active_count]" caption="合計 / month_end_active_count" numFmtId="0" hierarchy="77" level="32767"/>
    <cacheField name="[Measures].[合計 / month_end_active_count_dwh_qa]" caption="合計 / month_end_active_count_dwh_qa" numFmtId="0" hierarchy="78" level="32767"/>
    <cacheField name="[Measures].[合計 / month_end_active_count_dwh_dev]" caption="合計 / month_end_active_count_dwh_dev" numFmtId="0" hierarchy="79" level="32767"/>
    <cacheField name="[Measures].[合計 / month_end_active_count_other_dep]" caption="合計 / month_end_active_count_other_dep" numFmtId="0" hierarchy="80" level="32767"/>
  </cacheFields>
  <cacheHierarchies count="81">
    <cacheHierarchy uniqueName="[dim_calender].[date_id]" caption="date_id" attribute="1" time="1" defaultMemberUniqueName="[dim_calender].[date_id].[All]" allUniqueName="[dim_calender].[date_id].[All]" dimensionUniqueName="[dim_calender]" displayFolder="" count="2" memberValueDatatype="7" unbalanced="0">
      <fieldsUsage count="2">
        <fieldUsage x="-1"/>
        <fieldUsage x="0"/>
      </fieldsUsage>
    </cacheHierarchy>
    <cacheHierarchy uniqueName="[dim_calender].[year]" caption="year" attribute="1" defaultMemberUniqueName="[dim_calender].[year].[All]" allUniqueName="[dim_calender].[year].[All]" dimensionUniqueName="[dim_calender]" displayFolder="" count="0" memberValueDatatype="5" unbalanced="0"/>
    <cacheHierarchy uniqueName="[dim_calender].[month]" caption="month" attribute="1" defaultMemberUniqueName="[dim_calender].[month].[All]" allUniqueName="[dim_calender].[month].[All]" dimensionUniqueName="[dim_calender]" displayFolder="" count="0" memberValueDatatype="5" unbalanced="0"/>
    <cacheHierarchy uniqueName="[dim_calender].[day]" caption="day" attribute="1" defaultMemberUniqueName="[dim_calender].[day].[All]" allUniqueName="[dim_calender].[day].[All]" dimensionUniqueName="[dim_calender]" displayFolder="" count="0" memberValueDatatype="5" unbalanced="0"/>
    <cacheHierarchy uniqueName="[dim_calender].[financial_year]" caption="financial_year" attribute="1" defaultMemberUniqueName="[dim_calender].[financial_year].[All]" allUniqueName="[dim_calender].[financial_year].[All]" dimensionUniqueName="[dim_calender]" displayFolder="" count="0" memberValueDatatype="5" unbalanced="0"/>
    <cacheHierarchy uniqueName="[dim_calender].[financial_quater]" caption="financial_quater" attribute="1" defaultMemberUniqueName="[dim_calender].[financial_quater].[All]" allUniqueName="[dim_calender].[financial_quater].[All]" dimensionUniqueName="[dim_calender]" displayFolder="" count="0" memberValueDatatype="5" unbalanced="0"/>
    <cacheHierarchy uniqueName="[dim_calender].[day_of_week_jp]" caption="day_of_week_jp" attribute="1" defaultMemberUniqueName="[dim_calender].[day_of_week_jp].[All]" allUniqueName="[dim_calender].[day_of_week_jp].[All]" dimensionUniqueName="[dim_calender]" displayFolder="" count="0" memberValueDatatype="130" unbalanced="0"/>
    <cacheHierarchy uniqueName="[dim_calender].[date_id (年)]" caption="date_id (年)" attribute="1" defaultMemberUniqueName="[dim_calender].[date_id (年)].[All]" allUniqueName="[dim_calender].[date_id (年)].[All]" dimensionUniqueName="[dim_calender]" displayFolder="" count="0" memberValueDatatype="130" unbalanced="0"/>
    <cacheHierarchy uniqueName="[dim_calender].[date_id (四半期)]" caption="date_id (四半期)" attribute="1" defaultMemberUniqueName="[dim_calender].[date_id (四半期)].[All]" allUniqueName="[dim_calender].[date_id (四半期)].[All]" dimensionUniqueName="[dim_calender]" displayFolder="" count="0" memberValueDatatype="130" unbalanced="0"/>
    <cacheHierarchy uniqueName="[dim_calender].[date_id (月)]" caption="date_id (月)" attribute="1" defaultMemberUniqueName="[dim_calender].[date_id (月)].[All]" allUniqueName="[dim_calender].[date_id (月)].[All]" dimensionUniqueName="[dim_calender]" displayFolder="" count="0" memberValueDatatype="130" unbalanced="0"/>
    <cacheHierarchy uniqueName="[dim_comment_div].[comment_div]" caption="comment_div" attribute="1" defaultMemberUniqueName="[dim_comment_div].[comment_div].[All]" allUniqueName="[dim_comment_div].[comment_div].[All]" dimensionUniqueName="[dim_comment_div]" displayFolder="" count="0" memberValueDatatype="130" unbalanced="0"/>
    <cacheHierarchy uniqueName="[dim_comment_div].[ball_on]" caption="ball_on" attribute="1" defaultMemberUniqueName="[dim_comment_div].[ball_on].[All]" allUniqueName="[dim_comment_div].[ball_on].[All]" dimensionUniqueName="[dim_comment_div]" displayFolder="" count="0" memberValueDatatype="130" unbalanced="0"/>
    <cacheHierarchy uniqueName="[dim_comment_div].[is_closer]" caption="is_closer" attribute="1" defaultMemberUniqueName="[dim_comment_div].[is_closer].[All]" allUniqueName="[dim_comment_div].[is_closer].[All]" dimensionUniqueName="[dim_comment_div]" displayFolder="" count="0" memberValueDatatype="130" unbalanced="0"/>
    <cacheHierarchy uniqueName="[dim_comment_div].[is_approver]" caption="is_approver" attribute="1" defaultMemberUniqueName="[dim_comment_div].[is_approver].[All]" allUniqueName="[dim_comment_div].[is_approver].[All]" dimensionUniqueName="[dim_comment_div]" displayFolder="" count="0" memberValueDatatype="130" unbalanced="0"/>
    <cacheHierarchy uniqueName="[dim_comment_div].[is_patch_planned]" caption="is_patch_planned" attribute="1" defaultMemberUniqueName="[dim_comment_div].[is_patch_planned].[All]" allUniqueName="[dim_comment_div].[is_patch_planned].[All]" dimensionUniqueName="[dim_comment_div]" displayFolder="" count="0" memberValueDatatype="130" unbalanced="0"/>
    <cacheHierarchy uniqueName="[dim_comment_div].[is_response]" caption="is_response" attribute="1" defaultMemberUniqueName="[dim_comment_div].[is_response].[All]" allUniqueName="[dim_comment_div].[is_response].[All]" dimensionUniqueName="[dim_comment_div]" displayFolder="" count="0" memberValueDatatype="130" unbalanced="0"/>
    <cacheHierarchy uniqueName="[mart_qa_counts_monthly].[month_id]" caption="month_id" attribute="1" time="1" defaultMemberUniqueName="[mart_qa_counts_monthly].[month_id].[All]" allUniqueName="[mart_qa_counts_monthly].[month_id].[All]" dimensionUniqueName="[mart_qa_counts_monthly]" displayFolder="" count="0" memberValueDatatype="7" unbalanced="0"/>
    <cacheHierarchy uniqueName="[mart_qa_counts_monthly].[monthly_incident_id]" caption="monthly_incident_id" attribute="1" defaultMemberUniqueName="[mart_qa_counts_monthly].[monthly_incident_id].[All]" allUniqueName="[mart_qa_counts_monthly].[monthly_incident_id].[All]" dimensionUniqueName="[mart_qa_counts_monthly]" displayFolder="" count="0" memberValueDatatype="130" unbalanced="0"/>
    <cacheHierarchy uniqueName="[mart_qa_counts_monthly].[title]" caption="title" attribute="1" defaultMemberUniqueName="[mart_qa_counts_monthly].[title].[All]" allUniqueName="[mart_qa_counts_monthly].[title].[All]" dimensionUniqueName="[mart_qa_counts_monthly]" displayFolder="" count="0" memberValueDatatype="130" unbalanced="0"/>
    <cacheHierarchy uniqueName="[mart_qa_counts_monthly].[incident_div]" caption="incident_div" attribute="1" defaultMemberUniqueName="[mart_qa_counts_monthly].[incident_div].[All]" allUniqueName="[mart_qa_counts_monthly].[incident_div].[All]" dimensionUniqueName="[mart_qa_counts_monthly]" displayFolder="" count="0" memberValueDatatype="130" unbalanced="0"/>
    <cacheHierarchy uniqueName="[mart_qa_counts_monthly].[category]" caption="category" attribute="1" defaultMemberUniqueName="[mart_qa_counts_monthly].[category].[All]" allUniqueName="[mart_qa_counts_monthly].[category].[All]" dimensionUniqueName="[mart_qa_counts_monthly]" displayFolder="" count="0" memberValueDatatype="130" unbalanced="0"/>
    <cacheHierarchy uniqueName="[mart_qa_counts_monthly].[hospital]" caption="hospital" attribute="1" defaultMemberUniqueName="[mart_qa_counts_monthly].[hospital].[All]" allUniqueName="[mart_qa_counts_monthly].[hospital].[All]" dimensionUniqueName="[mart_qa_counts_monthly]" displayFolder="" count="0" memberValueDatatype="130" unbalanced="0"/>
    <cacheHierarchy uniqueName="[mart_qa_counts_monthly].[impact]" caption="impact" attribute="1" defaultMemberUniqueName="[mart_qa_counts_monthly].[impact].[All]" allUniqueName="[mart_qa_counts_monthly].[impact].[All]" dimensionUniqueName="[mart_qa_counts_monthly]" displayFolder="" count="0" memberValueDatatype="130" unbalanced="0"/>
    <cacheHierarchy uniqueName="[mart_qa_counts_monthly].[impact_by_register]" caption="impact_by_register" attribute="1" defaultMemberUniqueName="[mart_qa_counts_monthly].[impact_by_register].[All]" allUniqueName="[mart_qa_counts_monthly].[impact_by_register].[All]" dimensionUniqueName="[mart_qa_counts_monthly]" displayFolder="" count="0" memberValueDatatype="130" unbalanced="0"/>
    <cacheHierarchy uniqueName="[mart_qa_counts_monthly].[registered_date]" caption="registered_date" attribute="1" time="1" defaultMemberUniqueName="[mart_qa_counts_monthly].[registered_date].[All]" allUniqueName="[mart_qa_counts_monthly].[registered_date].[All]" dimensionUniqueName="[mart_qa_counts_monthly]" displayFolder="" count="0" memberValueDatatype="7" unbalanced="0"/>
    <cacheHierarchy uniqueName="[mart_qa_counts_monthly].[closed_date]" caption="closed_date" attribute="1" time="1" defaultMemberUniqueName="[mart_qa_counts_monthly].[closed_date].[All]" allUniqueName="[mart_qa_counts_monthly].[closed_date].[All]" dimensionUniqueName="[mart_qa_counts_monthly]" displayFolder="" count="0" memberValueDatatype="7" unbalanced="0"/>
    <cacheHierarchy uniqueName="[mart_qa_counts_monthly].[assigned_to]" caption="assigned_to" attribute="1" defaultMemberUniqueName="[mart_qa_counts_monthly].[assigned_to].[All]" allUniqueName="[mart_qa_counts_monthly].[assigned_to].[All]" dimensionUniqueName="[mart_qa_counts_monthly]" displayFolder="" count="0" memberValueDatatype="130" unbalanced="0"/>
    <cacheHierarchy uniqueName="[mart_qa_counts_monthly].[is_assigned_to_dwh]" caption="is_assigned_to_dwh" attribute="1" defaultMemberUniqueName="[mart_qa_counts_monthly].[is_assigned_to_dwh].[All]" allUniqueName="[mart_qa_counts_monthly].[is_assigned_to_dwh].[All]" dimensionUniqueName="[mart_qa_counts_monthly]" displayFolder="" count="0" memberValueDatatype="130" unbalanced="0"/>
    <cacheHierarchy uniqueName="[mart_qa_counts_monthly].[status]" caption="status" attribute="1" defaultMemberUniqueName="[mart_qa_counts_monthly].[status].[All]" allUniqueName="[mart_qa_counts_monthly].[status].[All]" dimensionUniqueName="[mart_qa_counts_monthly]" displayFolder="" count="0" memberValueDatatype="130" unbalanced="0"/>
    <cacheHierarchy uniqueName="[mart_qa_counts_monthly].[has_patch_no]" caption="has_patch_no" attribute="1" defaultMemberUniqueName="[mart_qa_counts_monthly].[has_patch_no].[All]" allUniqueName="[mart_qa_counts_monthly].[has_patch_no].[All]" dimensionUniqueName="[mart_qa_counts_monthly]" displayFolder="" count="0" memberValueDatatype="130" unbalanced="0"/>
    <cacheHierarchy uniqueName="[mart_qa_counts_monthly].[has_patch_comment]" caption="has_patch_comment" attribute="1" defaultMemberUniqueName="[mart_qa_counts_monthly].[has_patch_comment].[All]" allUniqueName="[mart_qa_counts_monthly].[has_patch_comment].[All]" dimensionUniqueName="[mart_qa_counts_monthly]" displayFolder="" count="0" memberValueDatatype="130" unbalanced="0"/>
    <cacheHierarchy uniqueName="[mart_qa_counts_monthly].[has_force_close_announce]" caption="has_force_close_announce" attribute="1" defaultMemberUniqueName="[mart_qa_counts_monthly].[has_force_close_announce].[All]" allUniqueName="[mart_qa_counts_monthly].[has_force_close_announce].[All]" dimensionUniqueName="[mart_qa_counts_monthly]" displayFolder="" count="0" memberValueDatatype="130" unbalanced="0"/>
    <cacheHierarchy uniqueName="[mart_qa_counts_monthly].[has_force_close]" caption="has_force_close" attribute="1" defaultMemberUniqueName="[mart_qa_counts_monthly].[has_force_close].[All]" allUniqueName="[mart_qa_counts_monthly].[has_force_close].[All]" dimensionUniqueName="[mart_qa_counts_monthly]" displayFolder="" count="0" memberValueDatatype="130" unbalanced="0"/>
    <cacheHierarchy uniqueName="[mart_qa_counts_monthly].[has_library_change]" caption="has_library_change" attribute="1" defaultMemberUniqueName="[mart_qa_counts_monthly].[has_library_change].[All]" allUniqueName="[mart_qa_counts_monthly].[has_library_change].[All]" dimensionUniqueName="[mart_qa_counts_monthly]" displayFolder="" count="0" memberValueDatatype="130" unbalanced="0"/>
    <cacheHierarchy uniqueName="[mart_qa_counts_monthly].[incident_id]" caption="incident_id" attribute="1" defaultMemberUniqueName="[mart_qa_counts_monthly].[incident_id].[All]" allUniqueName="[mart_qa_counts_monthly].[incident_id].[All]" dimensionUniqueName="[mart_qa_counts_monthly]" displayFolder="" count="0" memberValueDatatype="130" unbalanced="0"/>
    <cacheHierarchy uniqueName="[mart_qa_counts_monthly].[comment_id]" caption="comment_id" attribute="1" defaultMemberUniqueName="[mart_qa_counts_monthly].[comment_id].[All]" allUniqueName="[mart_qa_counts_monthly].[comment_id].[All]" dimensionUniqueName="[mart_qa_counts_monthly]" displayFolder="" count="0" memberValueDatatype="130" unbalanced="0"/>
    <cacheHierarchy uniqueName="[mart_qa_counts_monthly].[comment_seq]" caption="comment_seq" attribute="1" defaultMemberUniqueName="[mart_qa_counts_monthly].[comment_seq].[All]" allUniqueName="[mart_qa_counts_monthly].[comment_seq].[All]" dimensionUniqueName="[mart_qa_counts_monthly]" displayFolder="" count="0" memberValueDatatype="20" unbalanced="0"/>
    <cacheHierarchy uniqueName="[mart_qa_counts_monthly].[comment_div]" caption="comment_div" attribute="1" defaultMemberUniqueName="[mart_qa_counts_monthly].[comment_div].[All]" allUniqueName="[mart_qa_counts_monthly].[comment_div].[All]" dimensionUniqueName="[mart_qa_counts_monthly]" displayFolder="" count="0" memberValueDatatype="130" unbalanced="0"/>
    <cacheHierarchy uniqueName="[mart_qa_counts_monthly].[comment_by]" caption="comment_by" attribute="1" defaultMemberUniqueName="[mart_qa_counts_monthly].[comment_by].[All]" allUniqueName="[mart_qa_counts_monthly].[comment_by].[All]" dimensionUniqueName="[mart_qa_counts_monthly]" displayFolder="" count="0" memberValueDatatype="130" unbalanced="0"/>
    <cacheHierarchy uniqueName="[mart_qa_counts_monthly].[comment_date]" caption="comment_date" attribute="1" time="1" defaultMemberUniqueName="[mart_qa_counts_monthly].[comment_date].[All]" allUniqueName="[mart_qa_counts_monthly].[comment_date].[All]" dimensionUniqueName="[mart_qa_counts_monthly]" displayFolder="" count="0" memberValueDatatype="7" unbalanced="0"/>
    <cacheHierarchy uniqueName="[mart_qa_counts_monthly].[ball_on]" caption="ball_on" attribute="1" defaultMemberUniqueName="[mart_qa_counts_monthly].[ball_on].[All]" allUniqueName="[mart_qa_counts_monthly].[ball_on].[All]" dimensionUniqueName="[mart_qa_counts_monthly]" displayFolder="" count="0" memberValueDatatype="130" unbalanced="0"/>
    <cacheHierarchy uniqueName="[mart_qa_counts_monthly].[elapsed_days]" caption="elapsed_days" attribute="1" defaultMemberUniqueName="[mart_qa_counts_monthly].[elapsed_days].[All]" allUniqueName="[mart_qa_counts_monthly].[elapsed_days].[All]" dimensionUniqueName="[mart_qa_counts_monthly]" displayFolder="" count="0" memberValueDatatype="5" unbalanced="0"/>
    <cacheHierarchy uniqueName="[mart_qa_counts_monthly].[elapsed_days_on_dev]" caption="elapsed_days_on_dev" attribute="1" defaultMemberUniqueName="[mart_qa_counts_monthly].[elapsed_days_on_dev].[All]" allUniqueName="[mart_qa_counts_monthly].[elapsed_days_on_dev].[All]" dimensionUniqueName="[mart_qa_counts_monthly]" displayFolder="" count="0" memberValueDatatype="5" unbalanced="0"/>
    <cacheHierarchy uniqueName="[mart_qa_counts_monthly].[elapsed_days_on_field]" caption="elapsed_days_on_field" attribute="1" defaultMemberUniqueName="[mart_qa_counts_monthly].[elapsed_days_on_field].[All]" allUniqueName="[mart_qa_counts_monthly].[elapsed_days_on_field].[All]" dimensionUniqueName="[mart_qa_counts_monthly]" displayFolder="" count="0" memberValueDatatype="5" unbalanced="0"/>
    <cacheHierarchy uniqueName="[mart_qa_counts_monthly].[elapsed_days_on_unknown]" caption="elapsed_days_on_unknown" attribute="1" defaultMemberUniqueName="[mart_qa_counts_monthly].[elapsed_days_on_unknown].[All]" allUniqueName="[mart_qa_counts_monthly].[elapsed_days_on_unknown].[All]" dimensionUniqueName="[mart_qa_counts_monthly]" displayFolder="" count="0" memberValueDatatype="5" unbalanced="0"/>
    <cacheHierarchy uniqueName="[mart_qa_counts_monthly].[month_end_active_count]" caption="month_end_active_count" attribute="1" defaultMemberUniqueName="[mart_qa_counts_monthly].[month_end_active_count].[All]" allUniqueName="[mart_qa_counts_monthly].[month_end_active_count].[All]" dimensionUniqueName="[mart_qa_counts_monthly]" displayFolder="" count="0" memberValueDatatype="20" unbalanced="0"/>
    <cacheHierarchy uniqueName="[mart_qa_counts_monthly].[month_end_active_count_dev]" caption="month_end_active_count_dev" attribute="1" defaultMemberUniqueName="[mart_qa_counts_monthly].[month_end_active_count_dev].[All]" allUniqueName="[mart_qa_counts_monthly].[month_end_active_count_dev].[All]" dimensionUniqueName="[mart_qa_counts_monthly]" displayFolder="" count="0" memberValueDatatype="20" unbalanced="0"/>
    <cacheHierarchy uniqueName="[mart_qa_counts_monthly].[month_end_active_count_field]" caption="month_end_active_count_field" attribute="1" defaultMemberUniqueName="[mart_qa_counts_monthly].[month_end_active_count_field].[All]" allUniqueName="[mart_qa_counts_monthly].[month_end_active_count_field].[All]" dimensionUniqueName="[mart_qa_counts_monthly]" displayFolder="" count="0" memberValueDatatype="20" unbalanced="0"/>
    <cacheHierarchy uniqueName="[mart_qa_counts_monthly].[month_end_active_count_unknown]" caption="month_end_active_count_unknown" attribute="1" defaultMemberUniqueName="[mart_qa_counts_monthly].[month_end_active_count_unknown].[All]" allUniqueName="[mart_qa_counts_monthly].[month_end_active_count_unknown].[All]" dimensionUniqueName="[mart_qa_counts_monthly]" displayFolder="" count="0" memberValueDatatype="20" unbalanced="0"/>
    <cacheHierarchy uniqueName="[mart_qa_counts_monthly].[comment_count]" caption="comment_count" attribute="1" defaultMemberUniqueName="[mart_qa_counts_monthly].[comment_count].[All]" allUniqueName="[mart_qa_counts_monthly].[comment_count].[All]" dimensionUniqueName="[mart_qa_counts_monthly]" displayFolder="" count="0" memberValueDatatype="5" unbalanced="0"/>
    <cacheHierarchy uniqueName="[mart_qa_counts_monthly].[registered_count]" caption="registered_count" attribute="1" defaultMemberUniqueName="[mart_qa_counts_monthly].[registered_count].[All]" allUniqueName="[mart_qa_counts_monthly].[registered_count].[All]" dimensionUniqueName="[mart_qa_counts_monthly]" displayFolder="" count="0" memberValueDatatype="5" unbalanced="0"/>
    <cacheHierarchy uniqueName="[mart_qa_counts_monthly].[patch_planned_count]" caption="patch_planned_count" attribute="1" defaultMemberUniqueName="[mart_qa_counts_monthly].[patch_planned_count].[All]" allUniqueName="[mart_qa_counts_monthly].[patch_planned_count].[All]" dimensionUniqueName="[mart_qa_counts_monthly]" displayFolder="" count="0" memberValueDatatype="5" unbalanced="0"/>
    <cacheHierarchy uniqueName="[mart_qa_counts_monthly].[close_count]" caption="close_count" attribute="1" defaultMemberUniqueName="[mart_qa_counts_monthly].[close_count].[All]" allUniqueName="[mart_qa_counts_monthly].[close_count].[All]" dimensionUniqueName="[mart_qa_counts_monthly]" displayFolder="" count="0" memberValueDatatype="5" unbalanced="0"/>
    <cacheHierarchy uniqueName="[mart_qa_counts_monthly].[close_count_normal]" caption="close_count_normal" attribute="1" defaultMemberUniqueName="[mart_qa_counts_monthly].[close_count_normal].[All]" allUniqueName="[mart_qa_counts_monthly].[close_count_normal].[All]" dimensionUniqueName="[mart_qa_counts_monthly]" displayFolder="" count="0" memberValueDatatype="5" unbalanced="0"/>
    <cacheHierarchy uniqueName="[mart_qa_counts_monthly].[close_count_force]" caption="close_count_force" attribute="1" defaultMemberUniqueName="[mart_qa_counts_monthly].[close_count_force].[All]" allUniqueName="[mart_qa_counts_monthly].[close_count_force].[All]" dimensionUniqueName="[mart_qa_counts_monthly]" displayFolder="" count="0" memberValueDatatype="5" unbalanced="0"/>
    <cacheHierarchy uniqueName="[mart_qa_counts_monthly].[force_close_notice_count]" caption="force_close_notice_count" attribute="1" defaultMemberUniqueName="[mart_qa_counts_monthly].[force_close_notice_count].[All]" allUniqueName="[mart_qa_counts_monthly].[force_close_notice_count].[All]" dimensionUniqueName="[mart_qa_counts_monthly]" displayFolder="" count="0" memberValueDatatype="5" unbalanced="0"/>
    <cacheHierarchy uniqueName="[mart_qa_counts_monthly].[month_id (年)]" caption="month_id (年)" attribute="1" defaultMemberUniqueName="[mart_qa_counts_monthly].[month_id (年)].[All]" allUniqueName="[mart_qa_counts_monthly].[month_id (年)].[All]" dimensionUniqueName="[mart_qa_counts_monthly]" displayFolder="" count="0" memberValueDatatype="130" unbalanced="0"/>
    <cacheHierarchy uniqueName="[mart_qa_counts_monthly].[month_id (四半期)]" caption="month_id (四半期)" attribute="1" defaultMemberUniqueName="[mart_qa_counts_monthly].[month_id (四半期)].[All]" allUniqueName="[mart_qa_counts_monthly].[month_id (四半期)].[All]" dimensionUniqueName="[mart_qa_counts_monthly]" displayFolder="" count="0" memberValueDatatype="130" unbalanced="0"/>
    <cacheHierarchy uniqueName="[mart_qa_counts_monthly].[month_id (月)]" caption="month_id (月)" attribute="1" defaultMemberUniqueName="[mart_qa_counts_monthly].[month_id (月)].[All]" allUniqueName="[mart_qa_counts_monthly].[month_id (月)].[All]" dimensionUniqueName="[mart_qa_counts_monthly]" displayFolder="" count="0" memberValueDatatype="130" unbalanced="0"/>
    <cacheHierarchy uniqueName="[mart_qa_counts_monthly].[close_count_with_patch]" caption="close_count_with_patch" attribute="1" defaultMemberUniqueName="[mart_qa_counts_monthly].[close_count_with_patch].[All]" allUniqueName="[mart_qa_counts_monthly].[close_count_with_patch].[All]" dimensionUniqueName="[mart_qa_counts_monthly]" displayFolder="" count="0" memberValueDatatype="5" unbalanced="0"/>
    <cacheHierarchy uniqueName="[mart_qa_counts_monthly].[month_end_active_count_dev_and_unkown]" caption="month_end_active_count_dev_and_unkown" attribute="1" defaultMemberUniqueName="[mart_qa_counts_monthly].[month_end_active_count_dev_and_unkown].[All]" allUniqueName="[mart_qa_counts_monthly].[month_end_active_count_dev_and_unkown].[All]" dimensionUniqueName="[mart_qa_counts_monthly]" displayFolder="" count="0" memberValueDatatype="20" unbalanced="0"/>
    <cacheHierarchy uniqueName="[mart_qa_counts_monthly].[month_end_active_count_dwh_qa]" caption="month_end_active_count_dwh_qa" attribute="1" defaultMemberUniqueName="[mart_qa_counts_monthly].[month_end_active_count_dwh_qa].[All]" allUniqueName="[mart_qa_counts_monthly].[month_end_active_count_dwh_qa].[All]" dimensionUniqueName="[mart_qa_counts_monthly]" displayFolder="" count="0" memberValueDatatype="20" unbalanced="0"/>
    <cacheHierarchy uniqueName="[mart_qa_counts_monthly].[month_end_active_count_dwh_dev]" caption="month_end_active_count_dwh_dev" attribute="1" defaultMemberUniqueName="[mart_qa_counts_monthly].[month_end_active_count_dwh_dev].[All]" allUniqueName="[mart_qa_counts_monthly].[month_end_active_count_dwh_dev].[All]" dimensionUniqueName="[mart_qa_counts_monthly]" displayFolder="" count="0" memberValueDatatype="20" unbalanced="0"/>
    <cacheHierarchy uniqueName="[mart_qa_counts_monthly].[month_end_active_count_other_dep]" caption="month_end_active_count_other_dep" attribute="1" defaultMemberUniqueName="[mart_qa_counts_monthly].[month_end_active_count_other_dep].[All]" allUniqueName="[mart_qa_counts_monthly].[month_end_active_count_other_dep].[All]" dimensionUniqueName="[mart_qa_counts_monthly]" displayFolder="" count="0" memberValueDatatype="20" unbalanced="0"/>
    <cacheHierarchy uniqueName="[dim_calender].[date_id (月のインデックス)]" caption="date_id (月のインデックス)" attribute="1" defaultMemberUniqueName="[dim_calender].[date_id (月のインデックス)].[All]" allUniqueName="[dim_calender].[date_id (月のインデックス)].[All]" dimensionUniqueName="[dim_calender]" displayFolder="" count="0" memberValueDatatype="20" unbalanced="0" hidden="1"/>
    <cacheHierarchy uniqueName="[mart_qa_counts_monthly].[month_id (月のインデックス)]" caption="month_id (月のインデックス)" attribute="1" defaultMemberUniqueName="[mart_qa_counts_monthly].[month_id (月のインデックス)].[All]" allUniqueName="[mart_qa_counts_monthly].[month_id (月のインデックス)].[All]" dimensionUniqueName="[mart_qa_counts_monthly]" displayFolder="" count="0" memberValueDatatype="20" unbalanced="0" hidden="1"/>
    <cacheHierarchy uniqueName="[Measures].[__XL_Count dim_calender]" caption="__XL_Count dim_calender" measure="1" displayFolder="" measureGroup="dim_calender" count="0" hidden="1"/>
    <cacheHierarchy uniqueName="[Measures].[__XL_Count dim_comment_div]" caption="__XL_Count dim_comment_div" measure="1" displayFolder="" measureGroup="dim_comment_div" count="0" hidden="1"/>
    <cacheHierarchy uniqueName="[Measures].[__XL_Count mart_qa_counts_monthly]" caption="__XL_Count mart_qa_counts_monthly" measure="1" displayFolder="" measureGroup="mart_qa_counts_monthly" count="0" hidden="1"/>
    <cacheHierarchy uniqueName="[Measures].[__No measures defined]" caption="__No measures defined" measure="1" displayFolder="" count="0" hidden="1"/>
    <cacheHierarchy uniqueName="[Measures].[合計 / registered_count]" caption="合計 / registered_count" measure="1" displayFolder="" measureGroup="mart_qa_counts_monthl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合計 / close_count_normal]" caption="合計 / close_count_normal" measure="1" displayFolder="" measureGroup="mart_qa_counts_monthl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合計 / close_count_force]" caption="合計 / close_count_force" measure="1" displayFolder="" measureGroup="mart_qa_counts_monthl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合計 / close_count]" caption="合計 / close_count" measure="1" displayFolder="" measureGroup="mart_qa_counts_monthl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合計 / month_end_active_count_field]" caption="合計 / month_end_active_count_field" measure="1" displayFolder="" measureGroup="mart_qa_counts_monthl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合計 / close_count_with_patch]" caption="合計 / close_count_with_patch" measure="1" displayFolder="" measureGroup="mart_qa_counts_monthly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合計 / month_end_active_count_dev_and_unkown]" caption="合計 / month_end_active_count_dev_and_unkown" measure="1" displayFolder="" measureGroup="mart_qa_counts_monthly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合計 / month_end_active_count]" caption="合計 / month_end_active_count" measure="1" displayFolder="" measureGroup="mart_qa_counts_monthly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合計 / month_end_active_count_dwh_qa]" caption="合計 / month_end_active_count_dwh_qa" measure="1" displayFolder="" measureGroup="mart_qa_counts_monthly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合計 / month_end_active_count_dwh_dev]" caption="合計 / month_end_active_count_dwh_dev" measure="1" displayFolder="" measureGroup="mart_qa_counts_monthly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合計 / month_end_active_count_other_dep]" caption="合計 / month_end_active_count_other_dep" measure="1" displayFolder="" measureGroup="mart_qa_counts_monthly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</cacheHierarchies>
  <kpis count="0"/>
  <dimensions count="4">
    <dimension name="dim_calender" uniqueName="[dim_calender]" caption="dim_calender"/>
    <dimension name="dim_comment_div" uniqueName="[dim_comment_div]" caption="dim_comment_div"/>
    <dimension name="mart_qa_counts_monthly" uniqueName="[mart_qa_counts_monthly]" caption="mart_qa_counts_monthly"/>
    <dimension measure="1" name="Measures" uniqueName="[Measures]" caption="Measures"/>
  </dimensions>
  <measureGroups count="3">
    <measureGroup name="dim_calender" caption="dim_calender"/>
    <measureGroup name="dim_comment_div" caption="dim_comment_div"/>
    <measureGroup name="mart_qa_counts_monthly" caption="mart_qa_counts_monthly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1FACA-CA7F-4ABB-9FBD-19FB89BA8F3B}" name="ピボットテーブル1" cacheId="15" applyNumberFormats="0" applyBorderFormats="0" applyFontFormats="0" applyPatternFormats="0" applyAlignmentFormats="0" applyWidthHeightFormats="1" dataCaption="値" tag="4a210f88-d296-40a2-a627-2b2853a5cc5f" updatedVersion="8" minRefreshableVersion="3" useAutoFormatting="1" subtotalHiddenItems="1" itemPrintTitles="1" createdVersion="8" indent="0" outline="1" outlineData="1" multipleFieldFilters="0" rowHeaderCaption="月キー">
  <location ref="A1:L16" firstHeaderRow="0" firstDataRow="1" firstDataCol="1"/>
  <pivotFields count="12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発生件数" fld="1" baseField="0" baseItem="0"/>
    <dataField name="通常クローズ" fld="2" baseField="0" baseItem="0"/>
    <dataField name="強制クローズ" fld="3" baseField="0" baseItem="0"/>
    <dataField name="削減件数" fld="4" baseField="0" baseItem="0"/>
    <dataField name="QA残件数_フィールド" fld="5" baseField="0" baseItem="0"/>
    <dataField name="修正提供" fld="6" baseField="0" baseItem="0"/>
    <dataField name="実質" fld="7" baseField="0" baseItem="0"/>
    <dataField name="QA残件数_全体" fld="8" baseField="0" baseItem="0"/>
    <dataField name="QA残件数_開発元_DWHQAチーム" fld="9" baseField="0" baseItem="0"/>
    <dataField name="QA残件数_開発元_DWH開発者" fld="10" baseField="0" baseItem="0"/>
    <dataField name="QA残件数_開発元_部門等" fld="11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発生件数"/>
    <pivotHierarchy dragToData="1" caption="通常クローズ"/>
    <pivotHierarchy dragToData="1" caption="強制クローズ"/>
    <pivotHierarchy dragToData="1" caption="削減件数"/>
    <pivotHierarchy dragToData="1" caption="QA残件数_フィールド"/>
    <pivotHierarchy dragToData="1" caption="修正提供"/>
    <pivotHierarchy dragToData="1" caption="実質"/>
    <pivotHierarchy dragToData="1" caption="QA残件数_全体"/>
    <pivotHierarchy dragToData="1" caption="QA残件数_開発元_DWHQAチーム"/>
    <pivotHierarchy dragToData="1" caption="QA残件数_開発元_DWH開発者"/>
    <pivotHierarchy dragToData="1" caption="QA残件数_開発元_部門等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rt_qa_counts_monthly]"/>
        <x15:activeTabTopLevelEntity name="[dim_calen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1E82FB98-BA40-493B-9040-D25C81841A9A}" autoFormatId="20" applyNumberFormats="0" applyBorderFormats="0" applyFontFormats="0" applyPatternFormats="0" applyAlignmentFormats="0" applyWidthHeightFormats="0">
  <queryTableRefresh nextId="46" unboundColumnsRight="3">
    <queryTableFields count="25">
      <queryTableField id="1" name="incident_id" tableColumnId="1"/>
      <queryTableField id="2" name="title" tableColumnId="2"/>
      <queryTableField id="3" name="incident_div" tableColumnId="3"/>
      <queryTableField id="4" name="category" tableColumnId="4"/>
      <queryTableField id="5" name="category2" tableColumnId="5"/>
      <queryTableField id="6" name="category3" tableColumnId="6"/>
      <queryTableField id="7" name="hospital" tableColumnId="7"/>
      <queryTableField id="8" name="registered_by" tableColumnId="8"/>
      <queryTableField id="9" name="registered_date" tableColumnId="9"/>
      <queryTableField id="10" name="impact" tableColumnId="10"/>
      <queryTableField id="12" name="assigned_to" tableColumnId="12"/>
      <queryTableField id="13" name="is_assigned_to_dwh" tableColumnId="13"/>
      <queryTableField id="14" name="status" tableColumnId="14"/>
      <queryTableField id="15" name="ball_on" tableColumnId="15"/>
      <queryTableField id="16" name="first_response_date" tableColumnId="16"/>
      <queryTableField id="19" name="last_comment_date" tableColumnId="19"/>
      <queryTableField id="21" name="patch_no" tableColumnId="21"/>
      <queryTableField id="24" name="has_force_close_announce" tableColumnId="24"/>
      <queryTableField id="27" name="days_before_first_response" tableColumnId="27"/>
      <queryTableField id="28" name="days_on_developer" tableColumnId="28"/>
      <queryTableField id="29" name="days_on_field" tableColumnId="29"/>
      <queryTableField id="30" name="days_on_unknown" tableColumnId="30"/>
      <queryTableField id="43" dataBound="0" tableColumnId="43"/>
      <queryTableField id="44" dataBound="0" tableColumnId="44"/>
      <queryTableField id="45" dataBound="0" tableColumnId="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5" xr16:uid="{3F92244B-6A09-4F07-855E-1311652BB99B}" autoFormatId="20" applyNumberFormats="0" applyBorderFormats="0" applyFontFormats="0" applyPatternFormats="0" applyAlignmentFormats="0" applyWidthHeightFormats="0">
  <queryTableRefresh nextId="26" unboundColumnsRight="3">
    <queryTableFields count="25">
      <queryTableField id="1" name="incident_id" tableColumnId="1"/>
      <queryTableField id="2" name="title" tableColumnId="2"/>
      <queryTableField id="3" name="incident_div" tableColumnId="3"/>
      <queryTableField id="4" name="category" tableColumnId="4"/>
      <queryTableField id="5" name="category2" tableColumnId="5"/>
      <queryTableField id="6" name="category3" tableColumnId="6"/>
      <queryTableField id="7" name="hospital" tableColumnId="7"/>
      <queryTableField id="8" name="registered_by" tableColumnId="8"/>
      <queryTableField id="9" name="registered_date" tableColumnId="9"/>
      <queryTableField id="10" name="impact" tableColumnId="10"/>
      <queryTableField id="11" name="assigned_to" tableColumnId="11"/>
      <queryTableField id="12" name="is_assigned_to_dwh" tableColumnId="12"/>
      <queryTableField id="13" name="status" tableColumnId="13"/>
      <queryTableField id="14" name="ball_on" tableColumnId="14"/>
      <queryTableField id="15" name="first_response_date" tableColumnId="15"/>
      <queryTableField id="16" name="last_comment_date" tableColumnId="16"/>
      <queryTableField id="17" name="patch_no" tableColumnId="17"/>
      <queryTableField id="18" name="has_force_close_announce" tableColumnId="18"/>
      <queryTableField id="19" name="days_before_first_response" tableColumnId="19"/>
      <queryTableField id="20" name="days_on_developer" tableColumnId="20"/>
      <queryTableField id="21" name="days_on_field" tableColumnId="21"/>
      <queryTableField id="22" name="days_on_unknown" tableColumnId="22"/>
      <queryTableField id="23" dataBound="0" tableColumnId="23"/>
      <queryTableField id="24" dataBound="0" tableColumnId="24"/>
      <queryTableField id="25" dataBound="0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6" xr16:uid="{62129961-1070-4885-81C0-CF7EEEF6A194}" autoFormatId="20" applyNumberFormats="0" applyBorderFormats="0" applyFontFormats="0" applyPatternFormats="0" applyAlignmentFormats="0" applyWidthHeightFormats="0">
  <queryTableRefresh nextId="27" unboundColumnsRight="4">
    <queryTableFields count="26">
      <queryTableField id="1" name="incident_id" tableColumnId="1"/>
      <queryTableField id="2" name="title" tableColumnId="2"/>
      <queryTableField id="3" name="incident_div" tableColumnId="3"/>
      <queryTableField id="4" name="category" tableColumnId="4"/>
      <queryTableField id="5" name="category2" tableColumnId="5"/>
      <queryTableField id="6" name="category3" tableColumnId="6"/>
      <queryTableField id="7" name="hospital" tableColumnId="7"/>
      <queryTableField id="8" name="registered_by" tableColumnId="8"/>
      <queryTableField id="9" name="registered_date" tableColumnId="9"/>
      <queryTableField id="10" name="impact" tableColumnId="10"/>
      <queryTableField id="11" name="assigned_to" tableColumnId="11"/>
      <queryTableField id="12" name="is_assigned_to_dwh" tableColumnId="12"/>
      <queryTableField id="13" name="status" tableColumnId="13"/>
      <queryTableField id="14" name="ball_on" tableColumnId="14"/>
      <queryTableField id="15" name="first_response_date" tableColumnId="15"/>
      <queryTableField id="16" name="last_comment_date" tableColumnId="16"/>
      <queryTableField id="17" name="patch_no" tableColumnId="17"/>
      <queryTableField id="18" name="has_force_close_announce" tableColumnId="18"/>
      <queryTableField id="19" name="days_before_first_response" tableColumnId="19"/>
      <queryTableField id="20" name="days_on_developer" tableColumnId="20"/>
      <queryTableField id="21" name="days_on_field" tableColumnId="21"/>
      <queryTableField id="22" name="days_on_unknown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F30512-FA82-4291-8F27-A737835DB136}" name="mart_qa_active_incidents" displayName="mart_qa_active_incidents" ref="A1:Y5" tableType="queryTable" totalsRowShown="0" headerRowDxfId="81" dataDxfId="80">
  <autoFilter ref="A1:Y5" xr:uid="{CDF30512-FA82-4291-8F27-A737835DB136}"/>
  <tableColumns count="25">
    <tableColumn id="1" xr3:uid="{982DEE11-D721-401D-8061-6F445402E125}" uniqueName="1" name="incident_id" queryTableFieldId="1" dataDxfId="75"/>
    <tableColumn id="2" xr3:uid="{47217946-677C-423A-B175-F0CBE148D537}" uniqueName="2" name="title" queryTableFieldId="2" dataDxfId="74"/>
    <tableColumn id="3" xr3:uid="{FFBA4D73-FC88-45A7-9295-DAF066B06664}" uniqueName="3" name="incident_div" queryTableFieldId="3" dataDxfId="73"/>
    <tableColumn id="4" xr3:uid="{AFA83DEC-DF1C-4EA1-86DE-9755B571C1A1}" uniqueName="4" name="category" queryTableFieldId="4" dataDxfId="72"/>
    <tableColumn id="5" xr3:uid="{64BA2C1C-16D7-4ED7-A447-7355A0936559}" uniqueName="5" name="category2" queryTableFieldId="5" dataDxfId="71"/>
    <tableColumn id="6" xr3:uid="{CDBCC0B6-0F21-4E9F-887A-8AF08354533A}" uniqueName="6" name="category3" queryTableFieldId="6" dataDxfId="70"/>
    <tableColumn id="7" xr3:uid="{7644F3D7-9236-411C-870F-13F5E69A8CF5}" uniqueName="7" name="hospital" queryTableFieldId="7" dataDxfId="69"/>
    <tableColumn id="8" xr3:uid="{6C17958F-F4D2-4923-897A-B7C13C078C71}" uniqueName="8" name="registered_by" queryTableFieldId="8" dataDxfId="68"/>
    <tableColumn id="9" xr3:uid="{5BC51726-DC6A-4FA4-87D5-48C56AFACDA3}" uniqueName="9" name="registered_date" queryTableFieldId="9" dataDxfId="67"/>
    <tableColumn id="10" xr3:uid="{4389CDD8-BCB9-481A-AB01-8226789083DF}" uniqueName="10" name="impact" queryTableFieldId="10" dataDxfId="66"/>
    <tableColumn id="12" xr3:uid="{C12E06FF-3962-4BCD-8A38-F96460FE1109}" uniqueName="12" name="assigned_to" queryTableFieldId="12" dataDxfId="65"/>
    <tableColumn id="13" xr3:uid="{D5FFA52A-3299-4C5F-9BCD-E06BC251686A}" uniqueName="13" name="is_assigned_to_dwh" queryTableFieldId="13" dataDxfId="64"/>
    <tableColumn id="14" xr3:uid="{8C772832-93DC-4B1B-BCA0-FCC216A9709F}" uniqueName="14" name="status" queryTableFieldId="14" dataDxfId="63"/>
    <tableColumn id="15" xr3:uid="{A770F403-95CB-439E-A087-E47969CB3894}" uniqueName="15" name="ball_on" queryTableFieldId="15" dataDxfId="62"/>
    <tableColumn id="16" xr3:uid="{144FCD8A-54CF-405B-97E0-1985A4F48F4B}" uniqueName="16" name="first_response_date" queryTableFieldId="16" dataDxfId="61"/>
    <tableColumn id="19" xr3:uid="{B543D665-447F-4168-96E7-947C95943586}" uniqueName="19" name="last_comment_date" queryTableFieldId="19" dataDxfId="60"/>
    <tableColumn id="21" xr3:uid="{B500C81D-B4E5-49A3-9350-D8815452CA58}" uniqueName="21" name="patch_no" queryTableFieldId="21" dataDxfId="59"/>
    <tableColumn id="24" xr3:uid="{BBEA8E68-832A-4233-89A7-DDB353E9BB70}" uniqueName="24" name="has_force_close_announce" queryTableFieldId="24" dataDxfId="58"/>
    <tableColumn id="27" xr3:uid="{2083D2C1-8FFE-4BC8-B5DB-B70CE5B6CE35}" uniqueName="27" name="days_before_first_response" queryTableFieldId="27" dataDxfId="57"/>
    <tableColumn id="28" xr3:uid="{6B06967D-CDAB-42B5-8FEA-80FF233FA210}" uniqueName="28" name="days_on_developer" queryTableFieldId="28" dataDxfId="56"/>
    <tableColumn id="29" xr3:uid="{7A326CEA-0DA4-45DC-A391-38C4060C910B}" uniqueName="29" name="days_on_field" queryTableFieldId="29" dataDxfId="55"/>
    <tableColumn id="30" xr3:uid="{88D93F6C-0AD4-4042-BB56-362618AB2A67}" uniqueName="30" name="days_on_unknown" queryTableFieldId="30" dataDxfId="54"/>
    <tableColumn id="43" xr3:uid="{08D2430B-31DA-427C-9353-269CEE3507AD}" uniqueName="43" name="days_after_last_coment" queryTableFieldId="43" dataDxfId="53">
      <calculatedColumnFormula>base_date - mart_qa_active_incidents[[#This Row],[last_comment_date]]</calculatedColumnFormula>
    </tableColumn>
    <tableColumn id="44" xr3:uid="{4EF6AFCC-4401-4B6F-AFCB-2AFE32FCAB5E}" uniqueName="44" name="is_force_close_announce_candidate" queryTableFieldId="44" dataDxfId="52">
      <calculatedColumnFormula>IF(AND(mart_qa_active_incidents[[#This Row],[ball_on]]="field",mart_qa_active_incidents[[#This Row],[days_after_last_coment]]&gt;=limit_days_to_close_notice),1,0)</calculatedColumnFormula>
    </tableColumn>
    <tableColumn id="45" xr3:uid="{A0DB67DC-BE23-42DB-BC61-AAD343E54E2D}" uniqueName="45" name="LINK" queryTableFieldId="45" dataDxfId="51" dataCellStyle="ハイパーリンク">
      <calculatedColumnFormula>HYPERLINK(base_url&amp;"?"&amp;mart_qa_active_incidents[[#This Row],[incident_id]],"LINK")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E85D9F-997E-4516-A210-6AE1D435C179}" name="mart_qa_active_incidents_2" displayName="mart_qa_active_incidents_2" ref="A1:Y5" tableType="queryTable" totalsRowShown="0" headerRowDxfId="79" dataDxfId="78">
  <autoFilter ref="A1:Y5" xr:uid="{BFE85D9F-997E-4516-A210-6AE1D435C179}"/>
  <tableColumns count="25">
    <tableColumn id="1" xr3:uid="{238A6BEF-ED01-4002-BEF2-6600417B0FAD}" uniqueName="1" name="incident_id" queryTableFieldId="1" dataDxfId="50"/>
    <tableColumn id="2" xr3:uid="{779ED818-8AC3-422F-A2C3-986652D0F6A2}" uniqueName="2" name="title" queryTableFieldId="2" dataDxfId="49"/>
    <tableColumn id="3" xr3:uid="{45B555FD-61ED-4B4A-983A-A560B6253E00}" uniqueName="3" name="incident_div" queryTableFieldId="3" dataDxfId="48"/>
    <tableColumn id="4" xr3:uid="{446BB3AB-54CC-4523-9B2F-EC543722C75B}" uniqueName="4" name="category" queryTableFieldId="4" dataDxfId="47"/>
    <tableColumn id="5" xr3:uid="{2ABCDA96-DC02-4D6C-8629-16F2A46B4BA1}" uniqueName="5" name="category2" queryTableFieldId="5" dataDxfId="46"/>
    <tableColumn id="6" xr3:uid="{1171A2FD-465C-4951-B44F-926B630DB024}" uniqueName="6" name="category3" queryTableFieldId="6" dataDxfId="45"/>
    <tableColumn id="7" xr3:uid="{EEAC56C2-0953-4386-8BEC-8584801EE531}" uniqueName="7" name="hospital" queryTableFieldId="7" dataDxfId="44"/>
    <tableColumn id="8" xr3:uid="{533A4790-C102-442B-B984-66632CE0DAEA}" uniqueName="8" name="registered_by" queryTableFieldId="8" dataDxfId="43"/>
    <tableColumn id="9" xr3:uid="{835F3E67-0473-4312-BB63-B292C7EB8DF6}" uniqueName="9" name="registered_date" queryTableFieldId="9" dataDxfId="42"/>
    <tableColumn id="10" xr3:uid="{27C6EA03-E321-4E0D-8BA2-8B67AA261192}" uniqueName="10" name="impact" queryTableFieldId="10" dataDxfId="41"/>
    <tableColumn id="11" xr3:uid="{D190CE24-6DBA-41AE-ACE5-1B90E5886012}" uniqueName="11" name="assigned_to" queryTableFieldId="11" dataDxfId="40"/>
    <tableColumn id="12" xr3:uid="{46337B7A-C2B0-4B65-8E85-033B08BC28C3}" uniqueName="12" name="is_assigned_to_dwh" queryTableFieldId="12" dataDxfId="39"/>
    <tableColumn id="13" xr3:uid="{63B4600C-56B8-4F00-AE5F-A93ACE84610B}" uniqueName="13" name="status" queryTableFieldId="13" dataDxfId="38"/>
    <tableColumn id="14" xr3:uid="{9E238C85-9147-48BA-864F-68A03CE301DB}" uniqueName="14" name="ball_on" queryTableFieldId="14" dataDxfId="37"/>
    <tableColumn id="15" xr3:uid="{2C937F5A-CB1E-4546-8C83-1873545E7BA5}" uniqueName="15" name="first_response_date" queryTableFieldId="15" dataDxfId="36"/>
    <tableColumn id="16" xr3:uid="{A63221A1-D0A8-4E10-B829-B2F2CF378AFB}" uniqueName="16" name="last_comment_date" queryTableFieldId="16" dataDxfId="35"/>
    <tableColumn id="17" xr3:uid="{BB635DB7-EB21-463B-8D4E-B816DF580457}" uniqueName="17" name="patch_no" queryTableFieldId="17" dataDxfId="34"/>
    <tableColumn id="18" xr3:uid="{8619A360-074A-40B8-AE41-59CA76A97FE4}" uniqueName="18" name="has_force_close_announce" queryTableFieldId="18" dataDxfId="33"/>
    <tableColumn id="19" xr3:uid="{DA156785-7AE6-4F6B-9FC6-087369571444}" uniqueName="19" name="days_before_first_response" queryTableFieldId="19" dataDxfId="32"/>
    <tableColumn id="20" xr3:uid="{E1E4F351-CB0A-4324-99B4-21B7A60CBA0E}" uniqueName="20" name="days_on_developer" queryTableFieldId="20" dataDxfId="31"/>
    <tableColumn id="21" xr3:uid="{513594CF-F69C-469C-82A7-34519F3BF4B4}" uniqueName="21" name="days_on_field" queryTableFieldId="21" dataDxfId="30"/>
    <tableColumn id="22" xr3:uid="{EEC85F59-5A00-4600-A29C-F111C1CEF857}" uniqueName="22" name="days_on_unknown" queryTableFieldId="22" dataDxfId="29"/>
    <tableColumn id="23" xr3:uid="{690ABD05-D86E-4C67-B895-1D0EAC44CB1D}" uniqueName="23" name="days_after_last_coment" queryTableFieldId="23" dataDxfId="28">
      <calculatedColumnFormula>base_date - mart_qa_active_incidents_2[[#This Row],[last_comment_date]]</calculatedColumnFormula>
    </tableColumn>
    <tableColumn id="24" xr3:uid="{F40CCE3D-6259-408A-88B3-E7E1FCE24BA8}" uniqueName="24" name="is_force_close_candidate" queryTableFieldId="24" dataDxfId="27">
      <calculatedColumnFormula>IF(AND(mart_qa_active_incidents_2[[#This Row],[ball_on]]="field",mart_qa_active_incidents_2[[#This Row],[days_after_last_coment]]&gt;=limit_days_to_close,mart_qa_active_incidents_2[[#This Row],[has_force_close_announce]]="1"),1,0)</calculatedColumnFormula>
    </tableColumn>
    <tableColumn id="25" xr3:uid="{1E3FFEAA-4951-4B4C-813C-B0C2FFBADFF4}" uniqueName="25" name="LINK" queryTableFieldId="25" dataDxfId="26" dataCellStyle="ハイパーリンク">
      <calculatedColumnFormula>HYPERLINK(base_url&amp;"?"&amp;mart_qa_active_incidents_2[[#This Row],[incident_id]],"LINK")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905339-04C4-4B2C-A91F-F9D6D96133AA}" name="mart_qa_active_incidents_3" displayName="mart_qa_active_incidents_3" ref="A1:Z5" tableType="queryTable" totalsRowShown="0" headerRowDxfId="77" dataDxfId="76">
  <autoFilter ref="A1:Z5" xr:uid="{98905339-04C4-4B2C-A91F-F9D6D96133AA}">
    <filterColumn colId="24">
      <filters>
        <filter val="1"/>
      </filters>
    </filterColumn>
  </autoFilter>
  <tableColumns count="26">
    <tableColumn id="1" xr3:uid="{E44644E1-89CD-4973-B672-00E2B4E80717}" uniqueName="1" name="incident_id" queryTableFieldId="1" dataDxfId="25"/>
    <tableColumn id="2" xr3:uid="{9CAB8D37-AFDD-4EB4-85CE-4D3D1B7DA001}" uniqueName="2" name="title" queryTableFieldId="2" dataDxfId="24"/>
    <tableColumn id="3" xr3:uid="{DC832823-093A-4EA2-8414-481736A07C3F}" uniqueName="3" name="incident_div" queryTableFieldId="3" dataDxfId="23"/>
    <tableColumn id="4" xr3:uid="{02304405-F880-4450-85F0-5E50A86AD788}" uniqueName="4" name="category" queryTableFieldId="4" dataDxfId="22"/>
    <tableColumn id="5" xr3:uid="{ED8BE456-127C-4A71-B7D5-7FAC3DAF5738}" uniqueName="5" name="category2" queryTableFieldId="5" dataDxfId="21"/>
    <tableColumn id="6" xr3:uid="{CA7612C6-9905-499C-AB2D-FC024BEA28D6}" uniqueName="6" name="category3" queryTableFieldId="6" dataDxfId="20"/>
    <tableColumn id="7" xr3:uid="{39508E33-5DB3-46E1-9758-382DE06C2791}" uniqueName="7" name="hospital" queryTableFieldId="7" dataDxfId="19"/>
    <tableColumn id="8" xr3:uid="{D7DF226A-E231-4510-A42D-4FA992937CD5}" uniqueName="8" name="registered_by" queryTableFieldId="8" dataDxfId="18"/>
    <tableColumn id="9" xr3:uid="{4792352B-B5F0-44C3-A482-91C8050EB3C2}" uniqueName="9" name="registered_date" queryTableFieldId="9" dataDxfId="17"/>
    <tableColumn id="10" xr3:uid="{4C632132-9519-459E-829D-0BE434EA9915}" uniqueName="10" name="impact" queryTableFieldId="10" dataDxfId="16"/>
    <tableColumn id="11" xr3:uid="{C7A39132-971D-4C87-B831-3CF155D6D9ED}" uniqueName="11" name="assigned_to" queryTableFieldId="11" dataDxfId="15"/>
    <tableColumn id="12" xr3:uid="{6E3249C9-F625-409D-8F7E-E49617CB055F}" uniqueName="12" name="is_assigned_to_dwh" queryTableFieldId="12" dataDxfId="14"/>
    <tableColumn id="13" xr3:uid="{24ACCE9A-1DCB-4B5B-BCA0-5A9D9398D52E}" uniqueName="13" name="status" queryTableFieldId="13" dataDxfId="13"/>
    <tableColumn id="14" xr3:uid="{161D6ADC-2153-4079-AF70-1C90E1899A99}" uniqueName="14" name="ball_on" queryTableFieldId="14" dataDxfId="12"/>
    <tableColumn id="15" xr3:uid="{9C66A3B0-2E9F-4DD5-BE42-AAFEF3EF687E}" uniqueName="15" name="first_response_date" queryTableFieldId="15" dataDxfId="11"/>
    <tableColumn id="16" xr3:uid="{36D72B45-6897-4E7E-B3C7-9027BC133951}" uniqueName="16" name="last_comment_date" queryTableFieldId="16" dataDxfId="10"/>
    <tableColumn id="17" xr3:uid="{527BBC7D-60A0-45C2-925A-B29D3D78F751}" uniqueName="17" name="patch_no" queryTableFieldId="17" dataDxfId="9"/>
    <tableColumn id="18" xr3:uid="{1510ED97-3E21-4441-A463-6AC0AA7CEFF2}" uniqueName="18" name="has_force_close_announce" queryTableFieldId="18" dataDxfId="8"/>
    <tableColumn id="19" xr3:uid="{AE7D8714-038D-4657-A40D-81D390080189}" uniqueName="19" name="days_before_first_response" queryTableFieldId="19" dataDxfId="7"/>
    <tableColumn id="20" xr3:uid="{5847E9B7-528A-4A3E-8204-CFF7C3339338}" uniqueName="20" name="days_on_developer" queryTableFieldId="20" dataDxfId="6"/>
    <tableColumn id="21" xr3:uid="{BFACD1B9-92A3-492F-9E5F-6F09DAAC4DDD}" uniqueName="21" name="days_on_field" queryTableFieldId="21" dataDxfId="5"/>
    <tableColumn id="22" xr3:uid="{922883DB-6790-4871-8A35-AC47C9423D81}" uniqueName="22" name="days_on_unknown" queryTableFieldId="22" dataDxfId="4"/>
    <tableColumn id="23" xr3:uid="{E4DB8868-B982-4C16-8C68-6259F988F3E2}" uniqueName="23" name="days_after_registration" queryTableFieldId="23" dataDxfId="3">
      <calculatedColumnFormula>base_date - mart_qa_active_incidents_3[[#This Row],[registered_date]]</calculatedColumnFormula>
    </tableColumn>
    <tableColumn id="24" xr3:uid="{503CDF48-F2E6-481D-839F-8CE82E2191B4}" uniqueName="24" name="days_after_last_comment" queryTableFieldId="24" dataDxfId="2">
      <calculatedColumnFormula>base_date - mart_qa_active_incidents_3[[#This Row],[last_comment_date]]</calculatedColumnFormula>
    </tableColumn>
    <tableColumn id="25" xr3:uid="{967CCA35-ACED-43B8-999E-3BE549F0B181}" uniqueName="25" name="is_long_incident" queryTableFieldId="25" dataDxfId="1">
      <calculatedColumnFormula>IF(AND(OR(mart_qa_active_incidents_3[[#This Row],[days_after_registration]]&gt;=limit_days_long_inc_reg,mart_qa_active_incidents_3[[#This Row],[days_after_last_comment]]&gt;=limit_days_long_inc_com),mart_qa_active_incidents_3[[#This Row],[ball_on]]="dev"),1,0)</calculatedColumnFormula>
    </tableColumn>
    <tableColumn id="26" xr3:uid="{F237AE1F-D3CA-42D2-AC1D-345834F66C8F}" uniqueName="26" name="LINK" queryTableFieldId="26" dataDxfId="0" dataCellStyle="ハイパーリンク">
      <calculatedColumnFormula>HYPERLINK(base_url&amp;"?"&amp;mart_qa_active_incidents_3[[#This Row],[incident_id]],"LINK")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/qa=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7346-FFF3-4B4E-A0D4-1664554FC0BB}">
  <dimension ref="A1:T40"/>
  <sheetViews>
    <sheetView showGridLines="0" tabSelected="1" zoomScale="85" zoomScaleNormal="85" workbookViewId="0">
      <selection activeCell="A2" sqref="A2:Q2"/>
    </sheetView>
  </sheetViews>
  <sheetFormatPr defaultRowHeight="18.75"/>
  <cols>
    <col min="2" max="17" width="10.625" customWidth="1"/>
    <col min="18" max="19" width="9" hidden="1" customWidth="1"/>
  </cols>
  <sheetData>
    <row r="1" spans="1:20" ht="11.25" customHeight="1"/>
    <row r="2" spans="1:20" ht="21">
      <c r="A2" s="81" t="str">
        <f>Pkg_name &amp;" QA対応状況"</f>
        <v>〇〇システム QA対応状況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T2" t="str">
        <f>TEXT(base_date,"yyyy/mm/dd")&amp;"時点"</f>
        <v>2025/03/31時点</v>
      </c>
    </row>
    <row r="3" spans="1:20" ht="6.75" customHeight="1"/>
    <row r="25" spans="1:19">
      <c r="A25" s="82"/>
      <c r="B25" s="84" t="s">
        <v>0</v>
      </c>
      <c r="C25" s="84"/>
      <c r="D25" s="84"/>
      <c r="E25" s="84"/>
      <c r="F25" s="84"/>
      <c r="G25" s="84"/>
      <c r="H25" s="84"/>
      <c r="I25" s="84"/>
      <c r="J25" s="85" t="s">
        <v>1</v>
      </c>
      <c r="K25" s="86"/>
      <c r="L25" s="86"/>
      <c r="M25" s="86"/>
      <c r="N25" s="86"/>
      <c r="O25" s="86"/>
      <c r="P25" s="86"/>
      <c r="Q25" s="87"/>
      <c r="R25" s="88" t="s">
        <v>2</v>
      </c>
      <c r="S25" s="89"/>
    </row>
    <row r="26" spans="1:19">
      <c r="A26" s="83"/>
      <c r="B26" s="29" t="s">
        <v>3</v>
      </c>
      <c r="C26" s="30" t="s">
        <v>4</v>
      </c>
      <c r="D26" s="30" t="s">
        <v>5</v>
      </c>
      <c r="E26" s="30" t="s">
        <v>6</v>
      </c>
      <c r="F26" s="30" t="s">
        <v>7</v>
      </c>
      <c r="G26" s="31" t="s">
        <v>8</v>
      </c>
      <c r="H26" s="31" t="s">
        <v>9</v>
      </c>
      <c r="I26" s="32" t="s">
        <v>10</v>
      </c>
      <c r="J26" s="51" t="s">
        <v>3</v>
      </c>
      <c r="K26" s="52" t="s">
        <v>4</v>
      </c>
      <c r="L26" s="52" t="s">
        <v>5</v>
      </c>
      <c r="M26" s="52" t="s">
        <v>6</v>
      </c>
      <c r="N26" s="52" t="s">
        <v>7</v>
      </c>
      <c r="O26" s="52" t="s">
        <v>8</v>
      </c>
      <c r="P26" s="52" t="s">
        <v>9</v>
      </c>
      <c r="Q26" s="53" t="s">
        <v>10</v>
      </c>
      <c r="R26" s="54" t="s">
        <v>11</v>
      </c>
      <c r="S26" s="55" t="s">
        <v>12</v>
      </c>
    </row>
    <row r="27" spans="1:19">
      <c r="A27" s="8">
        <f>DATE(base_date_financial_year,4,1)</f>
        <v>45383</v>
      </c>
      <c r="B27" s="9">
        <f>月別件数_予定!B2</f>
        <v>8</v>
      </c>
      <c r="C27" s="10">
        <f>月別件数_予定!C2</f>
        <v>6</v>
      </c>
      <c r="D27" s="10">
        <f>月別件数_予定!D2</f>
        <v>2</v>
      </c>
      <c r="E27" s="11">
        <f>月別件数_予定!E2</f>
        <v>8</v>
      </c>
      <c r="F27" s="10">
        <f>月別件数_予定!F2</f>
        <v>7</v>
      </c>
      <c r="G27" s="12">
        <f>月別件数_予定!G2</f>
        <v>0</v>
      </c>
      <c r="H27" s="17">
        <f>月別件数_予定!H2</f>
        <v>3</v>
      </c>
      <c r="I27" s="13">
        <f>月別件数_予定!I2</f>
        <v>10</v>
      </c>
      <c r="J27" s="56">
        <f>IFERROR(INDEX(月別件数_実績!B:B,MATCH(基本グラフ!$A27,月別件数_実績!$A:$A,0)),"")</f>
        <v>6</v>
      </c>
      <c r="K27" s="33">
        <f>IFERROR(INDEX(月別件数_実績!C:C,MATCH(基本グラフ!$A27,月別件数_実績!$A:$A,0)),"")</f>
        <v>8</v>
      </c>
      <c r="L27" s="33">
        <f>IFERROR(INDEX(月別件数_実績!D:D,MATCH(基本グラフ!$A27,月別件数_実績!$A:$A,0)),"")</f>
        <v>1</v>
      </c>
      <c r="M27" s="59">
        <f>IFERROR(INDEX(月別件数_実績!E:E,MATCH(基本グラフ!$A27,月別件数_実績!$A:$A,0)),"")</f>
        <v>9</v>
      </c>
      <c r="N27" s="33">
        <f>IFERROR(INDEX(月別件数_実績!F:F,MATCH(基本グラフ!$A27,月別件数_実績!$A:$A,0)),"")</f>
        <v>7</v>
      </c>
      <c r="O27" s="34">
        <f>IFERROR(INDEX(月別件数_実績!G:G,MATCH(基本グラフ!$A27,月別件数_実績!$A:$A,0)),"")</f>
        <v>0</v>
      </c>
      <c r="P27" s="59">
        <f>IFERROR(INDEX(月別件数_実績!H:H,MATCH(基本グラフ!$A27,月別件数_実績!$A:$A,0)),"")</f>
        <v>0</v>
      </c>
      <c r="Q27" s="35">
        <f>IFERROR(INDEX(月別件数_実績!I:I,MATCH(基本グラフ!$A27,月別件数_実績!$A:$A,0)),"")</f>
        <v>7</v>
      </c>
      <c r="R27" s="36">
        <f>IF(J27="","",J27-B27)</f>
        <v>-2</v>
      </c>
      <c r="S27" s="36">
        <f>IF(M27="","",M27-E27)</f>
        <v>1</v>
      </c>
    </row>
    <row r="28" spans="1:19">
      <c r="A28" s="14">
        <f>EDATE(A27,1)</f>
        <v>45413</v>
      </c>
      <c r="B28" s="15">
        <f>月別件数_予定!B3</f>
        <v>12</v>
      </c>
      <c r="C28" s="16">
        <f>月別件数_予定!C3</f>
        <v>8</v>
      </c>
      <c r="D28" s="16">
        <f>月別件数_予定!D3</f>
        <v>2</v>
      </c>
      <c r="E28" s="17">
        <f>月別件数_予定!E3</f>
        <v>10</v>
      </c>
      <c r="F28" s="16">
        <f>月別件数_予定!F3</f>
        <v>7</v>
      </c>
      <c r="G28" s="18">
        <f>月別件数_予定!G3</f>
        <v>0</v>
      </c>
      <c r="H28" s="17">
        <f>月別件数_予定!H3</f>
        <v>4</v>
      </c>
      <c r="I28" s="19">
        <f>月別件数_予定!I3</f>
        <v>12</v>
      </c>
      <c r="J28" s="57">
        <f>IFERROR(INDEX(月別件数_実績!B:B,MATCH(基本グラフ!$A28,月別件数_実績!$A:$A,0)),"")</f>
        <v>4</v>
      </c>
      <c r="K28" s="37">
        <f>IFERROR(INDEX(月別件数_実績!C:C,MATCH(基本グラフ!$A28,月別件数_実績!$A:$A,0)),"")</f>
        <v>4</v>
      </c>
      <c r="L28" s="37">
        <f>IFERROR(INDEX(月別件数_実績!D:D,MATCH(基本グラフ!$A28,月別件数_実績!$A:$A,0)),"")</f>
        <v>1</v>
      </c>
      <c r="M28" s="60">
        <f>IFERROR(INDEX(月別件数_実績!E:E,MATCH(基本グラフ!$A28,月別件数_実績!$A:$A,0)),"")</f>
        <v>5</v>
      </c>
      <c r="N28" s="37">
        <f>IFERROR(INDEX(月別件数_実績!F:F,MATCH(基本グラフ!$A28,月別件数_実績!$A:$A,0)),"")</f>
        <v>5</v>
      </c>
      <c r="O28" s="37">
        <f>IFERROR(INDEX(月別件数_実績!G:G,MATCH(基本グラフ!$A28,月別件数_実績!$A:$A,0)),"")</f>
        <v>0</v>
      </c>
      <c r="P28" s="60">
        <f>IFERROR(INDEX(月別件数_実績!H:H,MATCH(基本グラフ!$A28,月別件数_実績!$A:$A,0)),"")</f>
        <v>1</v>
      </c>
      <c r="Q28" s="38">
        <f>IFERROR(INDEX(月別件数_実績!I:I,MATCH(基本グラフ!$A28,月別件数_実績!$A:$A,0)),"")</f>
        <v>6</v>
      </c>
      <c r="R28" s="39">
        <f t="shared" ref="R28:R29" si="0">IF(J28="","",J28-B28)</f>
        <v>-8</v>
      </c>
      <c r="S28" s="39">
        <f t="shared" ref="S28:S38" si="1">IF(M28="","",M28-E28)</f>
        <v>-5</v>
      </c>
    </row>
    <row r="29" spans="1:19">
      <c r="A29" s="14">
        <f t="shared" ref="A29:A38" si="2">EDATE(A28,1)</f>
        <v>45444</v>
      </c>
      <c r="B29" s="15">
        <f>月別件数_予定!B4</f>
        <v>8</v>
      </c>
      <c r="C29" s="16">
        <f>月別件数_予定!C4</f>
        <v>8</v>
      </c>
      <c r="D29" s="16">
        <f>月別件数_予定!D4</f>
        <v>2</v>
      </c>
      <c r="E29" s="17">
        <f>月別件数_予定!E4</f>
        <v>10</v>
      </c>
      <c r="F29" s="16">
        <f>月別件数_予定!F4</f>
        <v>7</v>
      </c>
      <c r="G29" s="18">
        <f>月別件数_予定!G4</f>
        <v>0</v>
      </c>
      <c r="H29" s="17">
        <f>月別件数_予定!H4</f>
        <v>3</v>
      </c>
      <c r="I29" s="19">
        <f>月別件数_予定!I4</f>
        <v>10</v>
      </c>
      <c r="J29" s="57">
        <f>IFERROR(INDEX(月別件数_実績!B:B,MATCH(基本グラフ!$A29,月別件数_実績!$A:$A,0)),"")</f>
        <v>10</v>
      </c>
      <c r="K29" s="37">
        <f>IFERROR(INDEX(月別件数_実績!C:C,MATCH(基本グラフ!$A29,月別件数_実績!$A:$A,0)),"")</f>
        <v>7</v>
      </c>
      <c r="L29" s="37">
        <f>IFERROR(INDEX(月別件数_実績!D:D,MATCH(基本グラフ!$A29,月別件数_実績!$A:$A,0)),"")</f>
        <v>0</v>
      </c>
      <c r="M29" s="60">
        <f>IFERROR(INDEX(月別件数_実績!E:E,MATCH(基本グラフ!$A29,月別件数_実績!$A:$A,0)),"")</f>
        <v>7</v>
      </c>
      <c r="N29" s="37">
        <f>IFERROR(INDEX(月別件数_実績!F:F,MATCH(基本グラフ!$A29,月別件数_実績!$A:$A,0)),"")</f>
        <v>7</v>
      </c>
      <c r="O29" s="37">
        <f>IFERROR(INDEX(月別件数_実績!G:G,MATCH(基本グラフ!$A29,月別件数_実績!$A:$A,0)),"")</f>
        <v>0</v>
      </c>
      <c r="P29" s="60">
        <f>IFERROR(INDEX(月別件数_実績!H:H,MATCH(基本グラフ!$A29,月別件数_実績!$A:$A,0)),"")</f>
        <v>2</v>
      </c>
      <c r="Q29" s="38">
        <f>IFERROR(INDEX(月別件数_実績!I:I,MATCH(基本グラフ!$A29,月別件数_実績!$A:$A,0)),"")</f>
        <v>9</v>
      </c>
      <c r="R29" s="39">
        <f t="shared" si="0"/>
        <v>2</v>
      </c>
      <c r="S29" s="39">
        <f t="shared" si="1"/>
        <v>-3</v>
      </c>
    </row>
    <row r="30" spans="1:19">
      <c r="A30" s="14">
        <f t="shared" si="2"/>
        <v>45474</v>
      </c>
      <c r="B30" s="15">
        <f>月別件数_予定!B5</f>
        <v>8</v>
      </c>
      <c r="C30" s="16">
        <f>月別件数_予定!C5</f>
        <v>6</v>
      </c>
      <c r="D30" s="16">
        <f>月別件数_予定!D5</f>
        <v>2</v>
      </c>
      <c r="E30" s="17">
        <f>月別件数_予定!E5</f>
        <v>8</v>
      </c>
      <c r="F30" s="16">
        <f>月別件数_予定!F5</f>
        <v>7</v>
      </c>
      <c r="G30" s="40">
        <f>月別件数_予定!G5</f>
        <v>0</v>
      </c>
      <c r="H30" s="17">
        <f>月別件数_予定!H5</f>
        <v>3</v>
      </c>
      <c r="I30" s="19">
        <f>月別件数_予定!I5</f>
        <v>10</v>
      </c>
      <c r="J30" s="57">
        <f>IFERROR(INDEX(月別件数_実績!B:B,MATCH(基本グラフ!$A30,月別件数_実績!$A:$A,0)),"")</f>
        <v>4</v>
      </c>
      <c r="K30" s="37">
        <f>IFERROR(INDEX(月別件数_実績!C:C,MATCH(基本グラフ!$A30,月別件数_実績!$A:$A,0)),"")</f>
        <v>1</v>
      </c>
      <c r="L30" s="37">
        <f>IFERROR(INDEX(月別件数_実績!D:D,MATCH(基本グラフ!$A30,月別件数_実績!$A:$A,0)),"")</f>
        <v>6</v>
      </c>
      <c r="M30" s="60">
        <f>IFERROR(INDEX(月別件数_実績!E:E,MATCH(基本グラフ!$A30,月別件数_実績!$A:$A,0)),"")</f>
        <v>7</v>
      </c>
      <c r="N30" s="37">
        <f>IFERROR(INDEX(月別件数_実績!F:F,MATCH(基本グラフ!$A30,月別件数_実績!$A:$A,0)),"")</f>
        <v>5</v>
      </c>
      <c r="O30" s="41">
        <f>IFERROR(INDEX(月別件数_実績!G:G,MATCH(基本グラフ!$A30,月別件数_実績!$A:$A,0)),"")</f>
        <v>0</v>
      </c>
      <c r="P30" s="60">
        <f>IFERROR(INDEX(月別件数_実績!H:H,MATCH(基本グラフ!$A30,月別件数_実績!$A:$A,0)),"")</f>
        <v>1</v>
      </c>
      <c r="Q30" s="38">
        <f>IFERROR(INDEX(月別件数_実績!I:I,MATCH(基本グラフ!$A30,月別件数_実績!$A:$A,0)),"")</f>
        <v>6</v>
      </c>
      <c r="R30" s="39">
        <f>IF(J30="","",J30-B30)</f>
        <v>-4</v>
      </c>
      <c r="S30" s="39">
        <f t="shared" si="1"/>
        <v>-1</v>
      </c>
    </row>
    <row r="31" spans="1:19">
      <c r="A31" s="14">
        <f t="shared" si="2"/>
        <v>45505</v>
      </c>
      <c r="B31" s="15">
        <f>月別件数_予定!B6</f>
        <v>8</v>
      </c>
      <c r="C31" s="16">
        <f>月別件数_予定!C6</f>
        <v>6</v>
      </c>
      <c r="D31" s="16">
        <f>月別件数_予定!D6</f>
        <v>2</v>
      </c>
      <c r="E31" s="17">
        <f>月別件数_予定!E6</f>
        <v>8</v>
      </c>
      <c r="F31" s="16">
        <f>月別件数_予定!F6</f>
        <v>7</v>
      </c>
      <c r="G31" s="40">
        <f>月別件数_予定!G6</f>
        <v>0</v>
      </c>
      <c r="H31" s="17">
        <f>月別件数_予定!H6</f>
        <v>3</v>
      </c>
      <c r="I31" s="19">
        <f>月別件数_予定!I6</f>
        <v>10</v>
      </c>
      <c r="J31" s="57">
        <f>IFERROR(INDEX(月別件数_実績!B:B,MATCH(基本グラフ!$A31,月別件数_実績!$A:$A,0)),"")</f>
        <v>12</v>
      </c>
      <c r="K31" s="37">
        <f>IFERROR(INDEX(月別件数_実績!C:C,MATCH(基本グラフ!$A31,月別件数_実績!$A:$A,0)),"")</f>
        <v>6</v>
      </c>
      <c r="L31" s="37">
        <f>IFERROR(INDEX(月別件数_実績!D:D,MATCH(基本グラフ!$A31,月別件数_実績!$A:$A,0)),"")</f>
        <v>0</v>
      </c>
      <c r="M31" s="60">
        <f>IFERROR(INDEX(月別件数_実績!E:E,MATCH(基本グラフ!$A31,月別件数_実績!$A:$A,0)),"")</f>
        <v>6</v>
      </c>
      <c r="N31" s="37">
        <f>IFERROR(INDEX(月別件数_実績!F:F,MATCH(基本グラフ!$A31,月別件数_実績!$A:$A,0)),"")</f>
        <v>7</v>
      </c>
      <c r="O31" s="41">
        <f>IFERROR(INDEX(月別件数_実績!G:G,MATCH(基本グラフ!$A31,月別件数_実績!$A:$A,0)),"")</f>
        <v>0</v>
      </c>
      <c r="P31" s="60">
        <f>IFERROR(INDEX(月別件数_実績!H:H,MATCH(基本グラフ!$A31,月別件数_実績!$A:$A,0)),"")</f>
        <v>5</v>
      </c>
      <c r="Q31" s="38">
        <f>IFERROR(INDEX(月別件数_実績!I:I,MATCH(基本グラフ!$A31,月別件数_実績!$A:$A,0)),"")</f>
        <v>12</v>
      </c>
      <c r="R31" s="39">
        <f t="shared" ref="R31:R38" si="3">IF(J31="","",J31-B31)</f>
        <v>4</v>
      </c>
      <c r="S31" s="39">
        <f>IF(M31="","",M31-E31)</f>
        <v>-2</v>
      </c>
    </row>
    <row r="32" spans="1:19">
      <c r="A32" s="14">
        <f t="shared" si="2"/>
        <v>45536</v>
      </c>
      <c r="B32" s="42">
        <f>月別件数_予定!B7</f>
        <v>12</v>
      </c>
      <c r="C32" s="43">
        <f>月別件数_予定!C7</f>
        <v>8</v>
      </c>
      <c r="D32" s="43">
        <f>月別件数_予定!D7</f>
        <v>2</v>
      </c>
      <c r="E32" s="17">
        <f>月別件数_予定!E7</f>
        <v>10</v>
      </c>
      <c r="F32" s="43">
        <f>月別件数_予定!F7</f>
        <v>8</v>
      </c>
      <c r="G32" s="40">
        <f>月別件数_予定!G7</f>
        <v>0</v>
      </c>
      <c r="H32" s="17">
        <f>月別件数_予定!H7</f>
        <v>4</v>
      </c>
      <c r="I32" s="19">
        <f>月別件数_予定!I7</f>
        <v>12</v>
      </c>
      <c r="J32" s="57">
        <f>IFERROR(INDEX(月別件数_実績!B:B,MATCH(基本グラフ!$A32,月別件数_実績!$A:$A,0)),"")</f>
        <v>10</v>
      </c>
      <c r="K32" s="37">
        <f>IFERROR(INDEX(月別件数_実績!C:C,MATCH(基本グラフ!$A32,月別件数_実績!$A:$A,0)),"")</f>
        <v>7</v>
      </c>
      <c r="L32" s="37">
        <f>IFERROR(INDEX(月別件数_実績!D:D,MATCH(基本グラフ!$A32,月別件数_実績!$A:$A,0)),"")</f>
        <v>0</v>
      </c>
      <c r="M32" s="60">
        <f>IFERROR(INDEX(月別件数_実績!E:E,MATCH(基本グラフ!$A32,月別件数_実績!$A:$A,0)),"")</f>
        <v>7</v>
      </c>
      <c r="N32" s="37">
        <f>IFERROR(INDEX(月別件数_実績!F:F,MATCH(基本グラフ!$A32,月別件数_実績!$A:$A,0)),"")</f>
        <v>13</v>
      </c>
      <c r="O32" s="37">
        <f>IFERROR(INDEX(月別件数_実績!G:G,MATCH(基本グラフ!$A32,月別件数_実績!$A:$A,0)),"")</f>
        <v>0</v>
      </c>
      <c r="P32" s="60">
        <f>IFERROR(INDEX(月別件数_実績!H:H,MATCH(基本グラフ!$A32,月別件数_実績!$A:$A,0)),"")</f>
        <v>2</v>
      </c>
      <c r="Q32" s="38">
        <f>IFERROR(INDEX(月別件数_実績!I:I,MATCH(基本グラフ!$A32,月別件数_実績!$A:$A,0)),"")</f>
        <v>15</v>
      </c>
      <c r="R32" s="39">
        <f t="shared" si="3"/>
        <v>-2</v>
      </c>
      <c r="S32" s="39">
        <f t="shared" si="1"/>
        <v>-3</v>
      </c>
    </row>
    <row r="33" spans="1:19">
      <c r="A33" s="14">
        <f t="shared" si="2"/>
        <v>45566</v>
      </c>
      <c r="B33" s="42">
        <f>月別件数_予定!B8</f>
        <v>8</v>
      </c>
      <c r="C33" s="43">
        <f>月別件数_予定!C8</f>
        <v>8</v>
      </c>
      <c r="D33" s="43">
        <f>月別件数_予定!D8</f>
        <v>2</v>
      </c>
      <c r="E33" s="17">
        <f>月別件数_予定!E8</f>
        <v>10</v>
      </c>
      <c r="F33" s="43">
        <f>月別件数_予定!F8</f>
        <v>7</v>
      </c>
      <c r="G33" s="40">
        <f>月別件数_予定!G8</f>
        <v>0</v>
      </c>
      <c r="H33" s="17">
        <f>月別件数_予定!H8</f>
        <v>3</v>
      </c>
      <c r="I33" s="19">
        <f>月別件数_予定!I8</f>
        <v>10</v>
      </c>
      <c r="J33" s="57">
        <f>IFERROR(INDEX(月別件数_実績!B:B,MATCH(基本グラフ!$A33,月別件数_実績!$A:$A,0)),"")</f>
        <v>10</v>
      </c>
      <c r="K33" s="37">
        <f>IFERROR(INDEX(月別件数_実績!C:C,MATCH(基本グラフ!$A33,月別件数_実績!$A:$A,0)),"")</f>
        <v>11</v>
      </c>
      <c r="L33" s="37">
        <f>IFERROR(INDEX(月別件数_実績!D:D,MATCH(基本グラフ!$A33,月別件数_実績!$A:$A,0)),"")</f>
        <v>5</v>
      </c>
      <c r="M33" s="60">
        <f>IFERROR(INDEX(月別件数_実績!E:E,MATCH(基本グラフ!$A33,月別件数_実績!$A:$A,0)),"")</f>
        <v>16</v>
      </c>
      <c r="N33" s="41">
        <f>IFERROR(INDEX(月別件数_実績!F:F,MATCH(基本グラフ!$A33,月別件数_実績!$A:$A,0)),"")</f>
        <v>7</v>
      </c>
      <c r="O33" s="41">
        <f>IFERROR(INDEX(月別件数_実績!G:G,MATCH(基本グラフ!$A33,月別件数_実績!$A:$A,0)),"")</f>
        <v>0</v>
      </c>
      <c r="P33" s="62">
        <f>IFERROR(INDEX(月別件数_実績!H:H,MATCH(基本グラフ!$A33,月別件数_実績!$A:$A,0)),"")</f>
        <v>2</v>
      </c>
      <c r="Q33" s="44">
        <f>IFERROR(INDEX(月別件数_実績!I:I,MATCH(基本グラフ!$A33,月別件数_実績!$A:$A,0)),"")</f>
        <v>9</v>
      </c>
      <c r="R33" s="39">
        <f t="shared" si="3"/>
        <v>2</v>
      </c>
      <c r="S33" s="39">
        <f t="shared" si="1"/>
        <v>6</v>
      </c>
    </row>
    <row r="34" spans="1:19">
      <c r="A34" s="14">
        <f t="shared" si="2"/>
        <v>45597</v>
      </c>
      <c r="B34" s="42">
        <f>月別件数_予定!B9</f>
        <v>8</v>
      </c>
      <c r="C34" s="43">
        <f>月別件数_予定!C9</f>
        <v>6</v>
      </c>
      <c r="D34" s="43">
        <f>月別件数_予定!D9</f>
        <v>2</v>
      </c>
      <c r="E34" s="17">
        <f>月別件数_予定!E9</f>
        <v>8</v>
      </c>
      <c r="F34" s="43">
        <f>月別件数_予定!F9</f>
        <v>7</v>
      </c>
      <c r="G34" s="40">
        <f>月別件数_予定!G9</f>
        <v>0</v>
      </c>
      <c r="H34" s="17">
        <f>月別件数_予定!H9</f>
        <v>3</v>
      </c>
      <c r="I34" s="19">
        <f>月別件数_予定!I9</f>
        <v>10</v>
      </c>
      <c r="J34" s="57">
        <f>IFERROR(INDEX(月別件数_実績!B:B,MATCH(基本グラフ!$A34,月別件数_実績!$A:$A,0)),"")</f>
        <v>11</v>
      </c>
      <c r="K34" s="37">
        <f>IFERROR(INDEX(月別件数_実績!C:C,MATCH(基本グラフ!$A34,月別件数_実績!$A:$A,0)),"")</f>
        <v>6</v>
      </c>
      <c r="L34" s="37">
        <f>IFERROR(INDEX(月別件数_実績!D:D,MATCH(基本グラフ!$A34,月別件数_実績!$A:$A,0)),"")</f>
        <v>1</v>
      </c>
      <c r="M34" s="60">
        <f>IFERROR(INDEX(月別件数_実績!E:E,MATCH(基本グラフ!$A34,月別件数_実績!$A:$A,0)),"")</f>
        <v>7</v>
      </c>
      <c r="N34" s="37">
        <f>IFERROR(INDEX(月別件数_実績!F:F,MATCH(基本グラフ!$A34,月別件数_実績!$A:$A,0)),"")</f>
        <v>12</v>
      </c>
      <c r="O34" s="37">
        <f>IFERROR(INDEX(月別件数_実績!G:G,MATCH(基本グラフ!$A34,月別件数_実績!$A:$A,0)),"")</f>
        <v>0</v>
      </c>
      <c r="P34" s="60">
        <f>IFERROR(INDEX(月別件数_実績!H:H,MATCH(基本グラフ!$A34,月別件数_実績!$A:$A,0)),"")</f>
        <v>1</v>
      </c>
      <c r="Q34" s="38">
        <f>IFERROR(INDEX(月別件数_実績!I:I,MATCH(基本グラフ!$A34,月別件数_実績!$A:$A,0)),"")</f>
        <v>13</v>
      </c>
      <c r="R34" s="39">
        <f t="shared" si="3"/>
        <v>3</v>
      </c>
      <c r="S34" s="39">
        <f t="shared" si="1"/>
        <v>-1</v>
      </c>
    </row>
    <row r="35" spans="1:19">
      <c r="A35" s="14">
        <f t="shared" si="2"/>
        <v>45627</v>
      </c>
      <c r="B35" s="42">
        <f>月別件数_予定!B10</f>
        <v>8</v>
      </c>
      <c r="C35" s="43">
        <f>月別件数_予定!C10</f>
        <v>6</v>
      </c>
      <c r="D35" s="43">
        <f>月別件数_予定!D10</f>
        <v>2</v>
      </c>
      <c r="E35" s="17">
        <f>月別件数_予定!E10</f>
        <v>8</v>
      </c>
      <c r="F35" s="43">
        <f>月別件数_予定!F10</f>
        <v>7</v>
      </c>
      <c r="G35" s="40">
        <f>月別件数_予定!G10</f>
        <v>0</v>
      </c>
      <c r="H35" s="17">
        <f>月別件数_予定!H10</f>
        <v>3</v>
      </c>
      <c r="I35" s="19">
        <f>月別件数_予定!I10</f>
        <v>10</v>
      </c>
      <c r="J35" s="57">
        <f>IFERROR(INDEX(月別件数_実績!B:B,MATCH(基本グラフ!$A35,月別件数_実績!$A:$A,0)),"")</f>
        <v>7</v>
      </c>
      <c r="K35" s="37">
        <f>IFERROR(INDEX(月別件数_実績!C:C,MATCH(基本グラフ!$A35,月別件数_実績!$A:$A,0)),"")</f>
        <v>3</v>
      </c>
      <c r="L35" s="37">
        <f>IFERROR(INDEX(月別件数_実績!D:D,MATCH(基本グラフ!$A35,月別件数_実績!$A:$A,0)),"")</f>
        <v>2</v>
      </c>
      <c r="M35" s="60">
        <f>IFERROR(INDEX(月別件数_実績!E:E,MATCH(基本グラフ!$A35,月別件数_実績!$A:$A,0)),"")</f>
        <v>5</v>
      </c>
      <c r="N35" s="37">
        <f>IFERROR(INDEX(月別件数_実績!F:F,MATCH(基本グラフ!$A35,月別件数_実績!$A:$A,0)),"")</f>
        <v>11</v>
      </c>
      <c r="O35" s="37">
        <f>IFERROR(INDEX(月別件数_実績!G:G,MATCH(基本グラフ!$A35,月別件数_実績!$A:$A,0)),"")</f>
        <v>0</v>
      </c>
      <c r="P35" s="60">
        <f>IFERROR(INDEX(月別件数_実績!H:H,MATCH(基本グラフ!$A35,月別件数_実績!$A:$A,0)),"")</f>
        <v>4</v>
      </c>
      <c r="Q35" s="38">
        <f>IFERROR(INDEX(月別件数_実績!I:I,MATCH(基本グラフ!$A35,月別件数_実績!$A:$A,0)),"")</f>
        <v>15</v>
      </c>
      <c r="R35" s="39">
        <f t="shared" si="3"/>
        <v>-1</v>
      </c>
      <c r="S35" s="39">
        <f t="shared" si="1"/>
        <v>-3</v>
      </c>
    </row>
    <row r="36" spans="1:19">
      <c r="A36" s="14">
        <f t="shared" si="2"/>
        <v>45658</v>
      </c>
      <c r="B36" s="42">
        <f>月別件数_予定!B11</f>
        <v>12</v>
      </c>
      <c r="C36" s="43">
        <f>月別件数_予定!C11</f>
        <v>8</v>
      </c>
      <c r="D36" s="43">
        <f>月別件数_予定!D11</f>
        <v>2</v>
      </c>
      <c r="E36" s="17">
        <f>月別件数_予定!E11</f>
        <v>10</v>
      </c>
      <c r="F36" s="43">
        <f>月別件数_予定!F11</f>
        <v>8</v>
      </c>
      <c r="G36" s="40">
        <f>月別件数_予定!G11</f>
        <v>0</v>
      </c>
      <c r="H36" s="17">
        <f>月別件数_予定!H11</f>
        <v>4</v>
      </c>
      <c r="I36" s="19">
        <f>月別件数_予定!I11</f>
        <v>12</v>
      </c>
      <c r="J36" s="57">
        <f>IFERROR(INDEX(月別件数_実績!B:B,MATCH(基本グラフ!$A36,月別件数_実績!$A:$A,0)),"")</f>
        <v>8</v>
      </c>
      <c r="K36" s="37">
        <f>IFERROR(INDEX(月別件数_実績!C:C,MATCH(基本グラフ!$A36,月別件数_実績!$A:$A,0)),"")</f>
        <v>10</v>
      </c>
      <c r="L36" s="37">
        <f>IFERROR(INDEX(月別件数_実績!D:D,MATCH(基本グラフ!$A36,月別件数_実績!$A:$A,0)),"")</f>
        <v>5</v>
      </c>
      <c r="M36" s="60">
        <f>IFERROR(INDEX(月別件数_実績!E:E,MATCH(基本グラフ!$A36,月別件数_実績!$A:$A,0)),"")</f>
        <v>15</v>
      </c>
      <c r="N36" s="37">
        <f>IFERROR(INDEX(月別件数_実績!F:F,MATCH(基本グラフ!$A36,月別件数_実績!$A:$A,0)),"")</f>
        <v>6</v>
      </c>
      <c r="O36" s="37">
        <f>IFERROR(INDEX(月別件数_実績!G:G,MATCH(基本グラフ!$A36,月別件数_実績!$A:$A,0)),"")</f>
        <v>0</v>
      </c>
      <c r="P36" s="60">
        <f>IFERROR(INDEX(月別件数_実績!H:H,MATCH(基本グラフ!$A36,月別件数_実績!$A:$A,0)),"")</f>
        <v>2</v>
      </c>
      <c r="Q36" s="38">
        <f>IFERROR(INDEX(月別件数_実績!I:I,MATCH(基本グラフ!$A36,月別件数_実績!$A:$A,0)),"")</f>
        <v>8</v>
      </c>
      <c r="R36" s="39">
        <f t="shared" si="3"/>
        <v>-4</v>
      </c>
      <c r="S36" s="39">
        <f t="shared" si="1"/>
        <v>5</v>
      </c>
    </row>
    <row r="37" spans="1:19">
      <c r="A37" s="14">
        <f t="shared" si="2"/>
        <v>45689</v>
      </c>
      <c r="B37" s="42">
        <f>月別件数_予定!B12</f>
        <v>8</v>
      </c>
      <c r="C37" s="43">
        <f>月別件数_予定!C12</f>
        <v>8</v>
      </c>
      <c r="D37" s="43">
        <f>月別件数_予定!D12</f>
        <v>2</v>
      </c>
      <c r="E37" s="17">
        <f>月別件数_予定!E12</f>
        <v>10</v>
      </c>
      <c r="F37" s="43">
        <f>月別件数_予定!F12</f>
        <v>7</v>
      </c>
      <c r="G37" s="40">
        <f>月別件数_予定!G12</f>
        <v>0</v>
      </c>
      <c r="H37" s="17">
        <f>月別件数_予定!H12</f>
        <v>3</v>
      </c>
      <c r="I37" s="19">
        <f>月別件数_予定!I12</f>
        <v>10</v>
      </c>
      <c r="J37" s="57">
        <f>IFERROR(INDEX(月別件数_実績!B:B,MATCH(基本グラフ!$A37,月別件数_実績!$A:$A,0)),"")</f>
        <v>9</v>
      </c>
      <c r="K37" s="37">
        <f>IFERROR(INDEX(月別件数_実績!C:C,MATCH(基本グラフ!$A37,月別件数_実績!$A:$A,0)),"")</f>
        <v>3</v>
      </c>
      <c r="L37" s="37">
        <f>IFERROR(INDEX(月別件数_実績!D:D,MATCH(基本グラフ!$A37,月別件数_実績!$A:$A,0)),"")</f>
        <v>3</v>
      </c>
      <c r="M37" s="60">
        <f>IFERROR(INDEX(月別件数_実績!E:E,MATCH(基本グラフ!$A37,月別件数_実績!$A:$A,0)),"")</f>
        <v>6</v>
      </c>
      <c r="N37" s="37">
        <f>IFERROR(INDEX(月別件数_実績!F:F,MATCH(基本グラフ!$A37,月別件数_実績!$A:$A,0)),"")</f>
        <v>8</v>
      </c>
      <c r="O37" s="37">
        <f>IFERROR(INDEX(月別件数_実績!G:G,MATCH(基本グラフ!$A37,月別件数_実績!$A:$A,0)),"")</f>
        <v>0</v>
      </c>
      <c r="P37" s="60">
        <f>IFERROR(INDEX(月別件数_実績!H:H,MATCH(基本グラフ!$A37,月別件数_実績!$A:$A,0)),"")</f>
        <v>3</v>
      </c>
      <c r="Q37" s="38">
        <f>IFERROR(INDEX(月別件数_実績!I:I,MATCH(基本グラフ!$A37,月別件数_実績!$A:$A,0)),"")</f>
        <v>11</v>
      </c>
      <c r="R37" s="39">
        <f t="shared" si="3"/>
        <v>1</v>
      </c>
      <c r="S37" s="39">
        <f t="shared" si="1"/>
        <v>-4</v>
      </c>
    </row>
    <row r="38" spans="1:19">
      <c r="A38" s="20">
        <f t="shared" si="2"/>
        <v>45717</v>
      </c>
      <c r="B38" s="45">
        <f>月別件数_予定!B13</f>
        <v>8</v>
      </c>
      <c r="C38" s="46">
        <f>月別件数_予定!C13</f>
        <v>6</v>
      </c>
      <c r="D38" s="46">
        <f>月別件数_予定!D13</f>
        <v>2</v>
      </c>
      <c r="E38" s="23">
        <f>月別件数_予定!E13</f>
        <v>8</v>
      </c>
      <c r="F38" s="46">
        <f>月別件数_予定!F13</f>
        <v>7</v>
      </c>
      <c r="G38" s="47">
        <f>月別件数_予定!G13</f>
        <v>0</v>
      </c>
      <c r="H38" s="23">
        <f>月別件数_予定!H13</f>
        <v>3</v>
      </c>
      <c r="I38" s="25">
        <f>月別件数_予定!I13</f>
        <v>10</v>
      </c>
      <c r="J38" s="58">
        <f>IFERROR(INDEX(月別件数_実績!B:B,MATCH(基本グラフ!$A38,月別件数_実績!$A:$A,0)),"")</f>
        <v>12</v>
      </c>
      <c r="K38" s="48">
        <f>IFERROR(INDEX(月別件数_実績!C:C,MATCH(基本グラフ!$A38,月別件数_実績!$A:$A,0)),"")</f>
        <v>7</v>
      </c>
      <c r="L38" s="48">
        <f>IFERROR(INDEX(月別件数_実績!D:D,MATCH(基本グラフ!$A38,月別件数_実績!$A:$A,0)),"")</f>
        <v>2</v>
      </c>
      <c r="M38" s="61">
        <f>IFERROR(INDEX(月別件数_実績!E:E,MATCH(基本グラフ!$A38,月別件数_実績!$A:$A,0)),"")</f>
        <v>9</v>
      </c>
      <c r="N38" s="48">
        <f>IFERROR(INDEX(月別件数_実績!F:F,MATCH(基本グラフ!$A38,月別件数_実績!$A:$A,0)),"")</f>
        <v>7</v>
      </c>
      <c r="O38" s="48">
        <f>IFERROR(INDEX(月別件数_実績!G:G,MATCH(基本グラフ!$A38,月別件数_実績!$A:$A,0)),"")</f>
        <v>0</v>
      </c>
      <c r="P38" s="61">
        <f>IFERROR(INDEX(月別件数_実績!H:H,MATCH(基本グラフ!$A38,月別件数_実績!$A:$A,0)),"")</f>
        <v>7</v>
      </c>
      <c r="Q38" s="49">
        <f>IFERROR(INDEX(月別件数_実績!I:I,MATCH(基本グラフ!$A38,月別件数_実績!$A:$A,0)),"")</f>
        <v>14</v>
      </c>
      <c r="R38" s="50">
        <f t="shared" si="3"/>
        <v>4</v>
      </c>
      <c r="S38" s="50">
        <f t="shared" si="1"/>
        <v>1</v>
      </c>
    </row>
    <row r="39" spans="1:19" ht="12" customHeight="1"/>
    <row r="40" spans="1:19" ht="21">
      <c r="A40" s="76" t="s">
        <v>13</v>
      </c>
    </row>
  </sheetData>
  <mergeCells count="5">
    <mergeCell ref="A2:Q2"/>
    <mergeCell ref="A25:A26"/>
    <mergeCell ref="B25:I25"/>
    <mergeCell ref="J25:Q25"/>
    <mergeCell ref="R25:S25"/>
  </mergeCells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D7DF-61F5-4CA5-BC5B-A733D67DF1B7}">
  <dimension ref="A1:E5"/>
  <sheetViews>
    <sheetView zoomScale="85" zoomScaleNormal="85" workbookViewId="0">
      <selection activeCell="E16" sqref="E16"/>
    </sheetView>
  </sheetViews>
  <sheetFormatPr defaultColWidth="9" defaultRowHeight="15.75"/>
  <cols>
    <col min="1" max="1" width="13.75" style="69" customWidth="1"/>
    <col min="2" max="2" width="17.5" style="69" customWidth="1"/>
    <col min="3" max="3" width="10.25" style="69" bestFit="1" customWidth="1"/>
    <col min="4" max="4" width="9" style="69"/>
    <col min="5" max="5" width="10.25" style="69" bestFit="1" customWidth="1"/>
    <col min="6" max="16384" width="9" style="69"/>
  </cols>
  <sheetData>
    <row r="1" spans="1:5" s="67" customFormat="1">
      <c r="A1" s="63" t="s">
        <v>14</v>
      </c>
      <c r="B1" s="64" t="s">
        <v>15</v>
      </c>
      <c r="C1" s="65">
        <f>DATE(YEAR(base_date),MONTH(base_date),1)</f>
        <v>45717</v>
      </c>
      <c r="D1" s="64" t="s">
        <v>16</v>
      </c>
      <c r="E1" s="66">
        <f>EDATE(C1,-1)</f>
        <v>45689</v>
      </c>
    </row>
    <row r="2" spans="1:5">
      <c r="A2" s="90" t="s">
        <v>17</v>
      </c>
      <c r="B2" s="77" t="s">
        <v>18</v>
      </c>
      <c r="C2" s="68">
        <f>INDEX(月別件数_実績!$J:$J,MATCH(当月総件数内訳!C$1,月別件数_実績!$A:$A,0))</f>
        <v>6</v>
      </c>
      <c r="D2" s="68">
        <f>C2-E2</f>
        <v>3</v>
      </c>
      <c r="E2" s="68">
        <f>INDEX(月別件数_実績!$J:$J,MATCH(当月総件数内訳!E$1,月別件数_実績!$A:$A,0))</f>
        <v>3</v>
      </c>
    </row>
    <row r="3" spans="1:5">
      <c r="A3" s="90"/>
      <c r="B3" s="77" t="s">
        <v>19</v>
      </c>
      <c r="C3" s="68">
        <f>INDEX(月別件数_実績!$K:$K,MATCH(当月総件数内訳!C$1,月別件数_実績!$A:$A,0))</f>
        <v>0</v>
      </c>
      <c r="D3" s="68">
        <f t="shared" ref="D3:D5" si="0">C3-E3</f>
        <v>0</v>
      </c>
      <c r="E3" s="68">
        <f>INDEX(月別件数_実績!$K:$K,MATCH(当月総件数内訳!E$1,月別件数_実績!$A:$A,0))</f>
        <v>0</v>
      </c>
    </row>
    <row r="4" spans="1:5">
      <c r="A4" s="90"/>
      <c r="B4" s="77" t="s">
        <v>20</v>
      </c>
      <c r="C4" s="68">
        <f>INDEX(月別件数_実績!$L:$L,MATCH(当月総件数内訳!C$1,月別件数_実績!$A:$A,0))</f>
        <v>1</v>
      </c>
      <c r="D4" s="68">
        <f t="shared" si="0"/>
        <v>1</v>
      </c>
      <c r="E4" s="68">
        <f>INDEX(月別件数_実績!$L:$L,MATCH(当月総件数内訳!E$1,月別件数_実績!$A:$A,0))</f>
        <v>0</v>
      </c>
    </row>
    <row r="5" spans="1:5">
      <c r="A5" s="70" t="s">
        <v>21</v>
      </c>
      <c r="B5" s="77" t="s">
        <v>21</v>
      </c>
      <c r="C5" s="68">
        <f>INDEX(月別件数_実績!$F:$F,MATCH(当月総件数内訳!C$1,月別件数_実績!$A:$A,0))</f>
        <v>7</v>
      </c>
      <c r="D5" s="68">
        <f t="shared" si="0"/>
        <v>-1</v>
      </c>
      <c r="E5" s="68">
        <f>INDEX(月別件数_実績!$F:$F,MATCH(当月総件数内訳!E$1,月別件数_実績!$A:$A,0))</f>
        <v>8</v>
      </c>
    </row>
  </sheetData>
  <mergeCells count="1">
    <mergeCell ref="A2:A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77A9-6327-4626-88BF-0C8889BE6C5E}">
  <dimension ref="A1:Y5"/>
  <sheetViews>
    <sheetView zoomScale="85" zoomScaleNormal="85" workbookViewId="0">
      <selection activeCell="G96" sqref="G96"/>
    </sheetView>
  </sheetViews>
  <sheetFormatPr defaultColWidth="9" defaultRowHeight="15.75"/>
  <cols>
    <col min="1" max="1" width="13.75" style="69" bestFit="1" customWidth="1"/>
    <col min="2" max="2" width="55.25" style="69" customWidth="1"/>
    <col min="3" max="3" width="14.875" style="69" hidden="1" customWidth="1"/>
    <col min="4" max="4" width="19.25" style="69" hidden="1" customWidth="1"/>
    <col min="5" max="6" width="12.875" style="69" hidden="1" customWidth="1"/>
    <col min="7" max="7" width="46.375" style="69" bestFit="1" customWidth="1"/>
    <col min="8" max="8" width="18.125" style="69" hidden="1" customWidth="1"/>
    <col min="9" max="9" width="18.875" style="69" hidden="1" customWidth="1"/>
    <col min="10" max="10" width="10" style="69" hidden="1" customWidth="1"/>
    <col min="11" max="11" width="15" style="69" bestFit="1" customWidth="1"/>
    <col min="12" max="12" width="23.25" style="69" hidden="1" customWidth="1"/>
    <col min="13" max="13" width="15.125" style="69" bestFit="1" customWidth="1"/>
    <col min="14" max="14" width="10.25" style="69" hidden="1" customWidth="1"/>
    <col min="15" max="15" width="23" style="69" hidden="1" customWidth="1"/>
    <col min="16" max="16" width="10.625" style="69" customWidth="1"/>
    <col min="17" max="18" width="9.375" style="69" customWidth="1"/>
    <col min="19" max="21" width="22" style="69" hidden="1" customWidth="1"/>
    <col min="22" max="22" width="21.5" style="69" hidden="1" customWidth="1"/>
    <col min="23" max="23" width="10" style="73" customWidth="1"/>
    <col min="24" max="24" width="11.75" style="69" customWidth="1"/>
    <col min="25" max="25" width="8.375" style="69" bestFit="1" customWidth="1"/>
    <col min="26" max="26" width="22.375" style="69" bestFit="1" customWidth="1"/>
    <col min="27" max="27" width="31" style="69" bestFit="1" customWidth="1"/>
    <col min="28" max="28" width="22.25" style="69" bestFit="1" customWidth="1"/>
    <col min="29" max="29" width="16.625" style="69" bestFit="1" customWidth="1"/>
    <col min="30" max="30" width="21.5" style="69" bestFit="1" customWidth="1"/>
    <col min="31" max="31" width="9.5" style="69" bestFit="1" customWidth="1"/>
    <col min="32" max="32" width="25.625" style="69" bestFit="1" customWidth="1"/>
    <col min="33" max="33" width="14.625" style="69" bestFit="1" customWidth="1"/>
    <col min="34" max="34" width="9.875" style="69" bestFit="1" customWidth="1"/>
    <col min="35" max="35" width="19.25" style="69" bestFit="1" customWidth="1"/>
    <col min="36" max="36" width="14.125" style="69" bestFit="1" customWidth="1"/>
    <col min="37" max="37" width="19.875" style="69" bestFit="1" customWidth="1"/>
    <col min="38" max="41" width="19.75" style="69" bestFit="1" customWidth="1"/>
    <col min="42" max="42" width="19.125" style="69" bestFit="1" customWidth="1"/>
    <col min="43" max="16384" width="9" style="69"/>
  </cols>
  <sheetData>
    <row r="1" spans="1:25">
      <c r="A1" s="69" t="s">
        <v>22</v>
      </c>
      <c r="B1" s="69" t="s">
        <v>23</v>
      </c>
      <c r="C1" s="69" t="s">
        <v>24</v>
      </c>
      <c r="D1" s="69" t="s">
        <v>25</v>
      </c>
      <c r="E1" s="69" t="s">
        <v>26</v>
      </c>
      <c r="F1" s="69" t="s">
        <v>27</v>
      </c>
      <c r="G1" s="69" t="s">
        <v>28</v>
      </c>
      <c r="H1" s="69" t="s">
        <v>29</v>
      </c>
      <c r="I1" s="69" t="s">
        <v>30</v>
      </c>
      <c r="J1" s="69" t="s">
        <v>31</v>
      </c>
      <c r="K1" s="69" t="s">
        <v>32</v>
      </c>
      <c r="L1" s="69" t="s">
        <v>33</v>
      </c>
      <c r="M1" s="69" t="s">
        <v>34</v>
      </c>
      <c r="N1" s="69" t="s">
        <v>35</v>
      </c>
      <c r="O1" s="69" t="s">
        <v>36</v>
      </c>
      <c r="P1" s="69" t="s">
        <v>37</v>
      </c>
      <c r="Q1" s="69" t="s">
        <v>38</v>
      </c>
      <c r="R1" s="69" t="s">
        <v>39</v>
      </c>
      <c r="S1" s="69" t="s">
        <v>40</v>
      </c>
      <c r="T1" s="69" t="s">
        <v>41</v>
      </c>
      <c r="U1" s="69" t="s">
        <v>42</v>
      </c>
      <c r="V1" s="69" t="s">
        <v>43</v>
      </c>
      <c r="W1" s="69" t="s">
        <v>44</v>
      </c>
      <c r="X1" s="71" t="s">
        <v>45</v>
      </c>
      <c r="Y1" s="69" t="s">
        <v>46</v>
      </c>
    </row>
    <row r="2" spans="1:25">
      <c r="A2" s="69" t="s">
        <v>100</v>
      </c>
      <c r="B2" s="69" t="s">
        <v>101</v>
      </c>
      <c r="C2" s="69" t="s">
        <v>95</v>
      </c>
      <c r="D2" s="69" t="s">
        <v>99</v>
      </c>
      <c r="G2" s="69" t="s">
        <v>102</v>
      </c>
      <c r="H2" s="69" t="s">
        <v>103</v>
      </c>
      <c r="I2" s="72">
        <v>45733</v>
      </c>
      <c r="J2" s="69" t="s">
        <v>47</v>
      </c>
      <c r="K2" s="69" t="s">
        <v>104</v>
      </c>
      <c r="L2" s="69" t="s">
        <v>48</v>
      </c>
      <c r="M2" s="69" t="s">
        <v>53</v>
      </c>
      <c r="N2" s="69" t="s">
        <v>54</v>
      </c>
      <c r="O2" s="72">
        <v>45734</v>
      </c>
      <c r="P2" s="72">
        <v>45751</v>
      </c>
      <c r="R2" s="69" t="s">
        <v>51</v>
      </c>
      <c r="S2" s="69">
        <v>1</v>
      </c>
      <c r="T2" s="69">
        <v>14</v>
      </c>
      <c r="U2" s="69">
        <v>4</v>
      </c>
      <c r="V2" s="69">
        <v>0</v>
      </c>
      <c r="W2" s="73">
        <f>base_date - mart_qa_active_incidents[[#This Row],[last_comment_date]]</f>
        <v>-4</v>
      </c>
      <c r="X2" s="69">
        <f>IF(AND(mart_qa_active_incidents[[#This Row],[ball_on]]="field",mart_qa_active_incidents[[#This Row],[days_after_last_coment]]&gt;=limit_days_to_close_notice),1,0)</f>
        <v>0</v>
      </c>
      <c r="Y2" s="79" t="str">
        <f>HYPERLINK(base_url&amp;"?"&amp;mart_qa_active_incidents[[#This Row],[incident_id]],"LINK")</f>
        <v>LINK</v>
      </c>
    </row>
    <row r="3" spans="1:25">
      <c r="A3" s="69" t="s">
        <v>105</v>
      </c>
      <c r="B3" s="69" t="s">
        <v>101</v>
      </c>
      <c r="C3" s="69" t="s">
        <v>95</v>
      </c>
      <c r="D3" s="69" t="s">
        <v>56</v>
      </c>
      <c r="G3" s="69" t="s">
        <v>106</v>
      </c>
      <c r="H3" s="69" t="s">
        <v>107</v>
      </c>
      <c r="I3" s="72">
        <v>45722</v>
      </c>
      <c r="J3" s="69" t="s">
        <v>47</v>
      </c>
      <c r="K3" s="69" t="s">
        <v>104</v>
      </c>
      <c r="L3" s="69" t="s">
        <v>48</v>
      </c>
      <c r="M3" s="69" t="s">
        <v>53</v>
      </c>
      <c r="N3" s="69" t="s">
        <v>54</v>
      </c>
      <c r="O3" s="72">
        <v>45723</v>
      </c>
      <c r="P3" s="72">
        <v>45772</v>
      </c>
      <c r="R3" s="69" t="s">
        <v>51</v>
      </c>
      <c r="S3" s="69">
        <v>1</v>
      </c>
      <c r="T3" s="69">
        <v>41</v>
      </c>
      <c r="U3" s="69">
        <v>9</v>
      </c>
      <c r="V3" s="69">
        <v>0</v>
      </c>
      <c r="W3" s="73">
        <f>base_date - mart_qa_active_incidents[[#This Row],[last_comment_date]]</f>
        <v>-25</v>
      </c>
      <c r="X3" s="69">
        <f>IF(AND(mart_qa_active_incidents[[#This Row],[ball_on]]="field",mart_qa_active_incidents[[#This Row],[days_after_last_coment]]&gt;=limit_days_to_close_notice),1,0)</f>
        <v>0</v>
      </c>
      <c r="Y3" s="79" t="str">
        <f>HYPERLINK(base_url&amp;"?"&amp;mart_qa_active_incidents[[#This Row],[incident_id]],"LINK")</f>
        <v>LINK</v>
      </c>
    </row>
    <row r="4" spans="1:25">
      <c r="A4" s="69" t="s">
        <v>108</v>
      </c>
      <c r="B4" s="69" t="s">
        <v>101</v>
      </c>
      <c r="C4" s="69" t="s">
        <v>97</v>
      </c>
      <c r="D4" s="69" t="s">
        <v>98</v>
      </c>
      <c r="G4" s="69" t="s">
        <v>109</v>
      </c>
      <c r="H4" s="69" t="s">
        <v>110</v>
      </c>
      <c r="I4" s="72">
        <v>45716</v>
      </c>
      <c r="J4" s="69" t="s">
        <v>52</v>
      </c>
      <c r="K4" s="69" t="s">
        <v>104</v>
      </c>
      <c r="L4" s="69" t="s">
        <v>48</v>
      </c>
      <c r="M4" s="69" t="s">
        <v>49</v>
      </c>
      <c r="N4" s="69" t="s">
        <v>50</v>
      </c>
      <c r="O4" s="72">
        <v>45716</v>
      </c>
      <c r="P4" s="72">
        <v>45764</v>
      </c>
      <c r="R4" s="69" t="s">
        <v>51</v>
      </c>
      <c r="S4" s="69">
        <v>0</v>
      </c>
      <c r="T4" s="69">
        <v>39</v>
      </c>
      <c r="U4" s="69">
        <v>9</v>
      </c>
      <c r="V4" s="69">
        <v>0</v>
      </c>
      <c r="W4" s="73">
        <f>base_date - mart_qa_active_incidents[[#This Row],[last_comment_date]]</f>
        <v>-17</v>
      </c>
      <c r="X4" s="69">
        <f>IF(AND(mart_qa_active_incidents[[#This Row],[ball_on]]="field",mart_qa_active_incidents[[#This Row],[days_after_last_coment]]&gt;=limit_days_to_close_notice),1,0)</f>
        <v>0</v>
      </c>
      <c r="Y4" s="79" t="str">
        <f>HYPERLINK(base_url&amp;"?"&amp;mart_qa_active_incidents[[#This Row],[incident_id]],"LINK")</f>
        <v>LINK</v>
      </c>
    </row>
    <row r="5" spans="1:25">
      <c r="A5" s="69" t="s">
        <v>111</v>
      </c>
      <c r="B5" s="69" t="s">
        <v>101</v>
      </c>
      <c r="C5" s="69" t="s">
        <v>95</v>
      </c>
      <c r="D5" s="69" t="s">
        <v>96</v>
      </c>
      <c r="G5" s="69" t="s">
        <v>112</v>
      </c>
      <c r="H5" s="69" t="s">
        <v>113</v>
      </c>
      <c r="I5" s="72">
        <v>45733</v>
      </c>
      <c r="J5" s="69" t="s">
        <v>52</v>
      </c>
      <c r="K5" s="69" t="s">
        <v>114</v>
      </c>
      <c r="L5" s="69" t="s">
        <v>51</v>
      </c>
      <c r="M5" s="69" t="s">
        <v>55</v>
      </c>
      <c r="N5" s="69" t="s">
        <v>50</v>
      </c>
      <c r="O5" s="72">
        <v>45733</v>
      </c>
      <c r="P5" s="72">
        <v>45763</v>
      </c>
      <c r="R5" s="69" t="s">
        <v>51</v>
      </c>
      <c r="S5" s="69">
        <v>0</v>
      </c>
      <c r="T5" s="69">
        <v>29</v>
      </c>
      <c r="U5" s="69">
        <v>1</v>
      </c>
      <c r="V5" s="69">
        <v>0</v>
      </c>
      <c r="W5" s="73">
        <f>base_date - mart_qa_active_incidents[[#This Row],[last_comment_date]]</f>
        <v>-16</v>
      </c>
      <c r="X5" s="69">
        <f>IF(AND(mart_qa_active_incidents[[#This Row],[ball_on]]="field",mart_qa_active_incidents[[#This Row],[days_after_last_coment]]&gt;=limit_days_to_close_notice),1,0)</f>
        <v>0</v>
      </c>
      <c r="Y5" s="79" t="str">
        <f>HYPERLINK(base_url&amp;"?"&amp;mart_qa_active_incidents[[#This Row],[incident_id]],"LINK")</f>
        <v>LINK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03A2-D199-4E23-B24F-1966FDAD9F5D}">
  <dimension ref="A1:Y5"/>
  <sheetViews>
    <sheetView zoomScale="85" zoomScaleNormal="85" workbookViewId="0">
      <selection activeCell="W5" sqref="W5"/>
    </sheetView>
  </sheetViews>
  <sheetFormatPr defaultColWidth="9" defaultRowHeight="15.75"/>
  <cols>
    <col min="1" max="1" width="13.75" style="69" bestFit="1" customWidth="1"/>
    <col min="2" max="2" width="54.5" style="69" customWidth="1"/>
    <col min="3" max="3" width="14.875" style="69" hidden="1" customWidth="1"/>
    <col min="4" max="4" width="19.25" style="69" hidden="1" customWidth="1"/>
    <col min="5" max="5" width="12.875" style="69" hidden="1" customWidth="1"/>
    <col min="6" max="6" width="0.125" style="69" hidden="1" customWidth="1"/>
    <col min="7" max="7" width="46.375" style="69" bestFit="1" customWidth="1"/>
    <col min="8" max="8" width="18.125" style="69" hidden="1" customWidth="1"/>
    <col min="9" max="9" width="18.875" style="69" hidden="1" customWidth="1"/>
    <col min="10" max="10" width="10" style="69" hidden="1" customWidth="1"/>
    <col min="11" max="11" width="15" style="69" bestFit="1" customWidth="1"/>
    <col min="12" max="12" width="23.25" style="69" hidden="1" customWidth="1"/>
    <col min="13" max="13" width="15.125" style="69" bestFit="1" customWidth="1"/>
    <col min="14" max="14" width="10.25" style="69" bestFit="1" customWidth="1"/>
    <col min="15" max="15" width="23" style="69" hidden="1" customWidth="1"/>
    <col min="16" max="16" width="22.875" style="69" hidden="1" customWidth="1"/>
    <col min="17" max="17" width="12.125" style="69" bestFit="1" customWidth="1"/>
    <col min="18" max="18" width="10.625" style="69" customWidth="1"/>
    <col min="19" max="19" width="31" style="69" hidden="1" customWidth="1"/>
    <col min="20" max="20" width="22.25" style="69" hidden="1" customWidth="1"/>
    <col min="21" max="21" width="16.625" style="69" hidden="1" customWidth="1"/>
    <col min="22" max="22" width="21.5" style="69" hidden="1" customWidth="1"/>
    <col min="23" max="23" width="11.375" style="73" bestFit="1" customWidth="1"/>
    <col min="24" max="16384" width="9" style="69"/>
  </cols>
  <sheetData>
    <row r="1" spans="1:25">
      <c r="A1" s="69" t="s">
        <v>22</v>
      </c>
      <c r="B1" s="69" t="s">
        <v>23</v>
      </c>
      <c r="C1" s="69" t="s">
        <v>24</v>
      </c>
      <c r="D1" s="69" t="s">
        <v>25</v>
      </c>
      <c r="E1" s="69" t="s">
        <v>26</v>
      </c>
      <c r="F1" s="69" t="s">
        <v>27</v>
      </c>
      <c r="G1" s="69" t="s">
        <v>28</v>
      </c>
      <c r="H1" s="69" t="s">
        <v>29</v>
      </c>
      <c r="I1" s="69" t="s">
        <v>30</v>
      </c>
      <c r="J1" s="69" t="s">
        <v>31</v>
      </c>
      <c r="K1" s="69" t="s">
        <v>32</v>
      </c>
      <c r="L1" s="69" t="s">
        <v>33</v>
      </c>
      <c r="M1" s="69" t="s">
        <v>34</v>
      </c>
      <c r="N1" s="69" t="s">
        <v>35</v>
      </c>
      <c r="O1" s="69" t="s">
        <v>36</v>
      </c>
      <c r="P1" s="69" t="s">
        <v>37</v>
      </c>
      <c r="Q1" s="69" t="s">
        <v>38</v>
      </c>
      <c r="R1" s="69" t="s">
        <v>39</v>
      </c>
      <c r="S1" s="69" t="s">
        <v>40</v>
      </c>
      <c r="T1" s="69" t="s">
        <v>41</v>
      </c>
      <c r="U1" s="69" t="s">
        <v>42</v>
      </c>
      <c r="V1" s="69" t="s">
        <v>43</v>
      </c>
      <c r="W1" s="69" t="s">
        <v>44</v>
      </c>
      <c r="X1" s="71" t="s">
        <v>57</v>
      </c>
      <c r="Y1" s="69" t="s">
        <v>46</v>
      </c>
    </row>
    <row r="2" spans="1:25">
      <c r="A2" s="69" t="s">
        <v>100</v>
      </c>
      <c r="B2" s="69" t="s">
        <v>101</v>
      </c>
      <c r="C2" s="69" t="s">
        <v>95</v>
      </c>
      <c r="D2" s="69" t="s">
        <v>99</v>
      </c>
      <c r="G2" s="69" t="s">
        <v>102</v>
      </c>
      <c r="H2" s="69" t="s">
        <v>103</v>
      </c>
      <c r="I2" s="72">
        <v>45733</v>
      </c>
      <c r="J2" s="69" t="s">
        <v>47</v>
      </c>
      <c r="K2" s="69" t="s">
        <v>104</v>
      </c>
      <c r="L2" s="69" t="s">
        <v>48</v>
      </c>
      <c r="M2" s="69" t="s">
        <v>53</v>
      </c>
      <c r="N2" s="69" t="s">
        <v>54</v>
      </c>
      <c r="O2" s="72">
        <v>45734</v>
      </c>
      <c r="P2" s="72">
        <v>45751</v>
      </c>
      <c r="R2" s="69" t="s">
        <v>51</v>
      </c>
      <c r="S2" s="69">
        <v>1</v>
      </c>
      <c r="T2" s="69">
        <v>14</v>
      </c>
      <c r="U2" s="69">
        <v>4</v>
      </c>
      <c r="V2" s="69">
        <v>0</v>
      </c>
      <c r="W2" s="73">
        <f>base_date - mart_qa_active_incidents_2[[#This Row],[last_comment_date]]</f>
        <v>-4</v>
      </c>
      <c r="X2" s="69">
        <f>IF(AND(mart_qa_active_incidents_2[[#This Row],[ball_on]]="field",mart_qa_active_incidents_2[[#This Row],[days_after_last_coment]]&gt;=limit_days_to_close,mart_qa_active_incidents_2[[#This Row],[has_force_close_announce]]="1"),1,0)</f>
        <v>0</v>
      </c>
      <c r="Y2" s="79" t="str">
        <f>HYPERLINK(base_url&amp;"?"&amp;mart_qa_active_incidents_2[[#This Row],[incident_id]],"LINK")</f>
        <v>LINK</v>
      </c>
    </row>
    <row r="3" spans="1:25">
      <c r="A3" s="69" t="s">
        <v>105</v>
      </c>
      <c r="B3" s="69" t="s">
        <v>101</v>
      </c>
      <c r="C3" s="69" t="s">
        <v>95</v>
      </c>
      <c r="D3" s="69" t="s">
        <v>56</v>
      </c>
      <c r="G3" s="69" t="s">
        <v>106</v>
      </c>
      <c r="H3" s="69" t="s">
        <v>107</v>
      </c>
      <c r="I3" s="72">
        <v>45722</v>
      </c>
      <c r="J3" s="69" t="s">
        <v>47</v>
      </c>
      <c r="K3" s="69" t="s">
        <v>104</v>
      </c>
      <c r="L3" s="69" t="s">
        <v>48</v>
      </c>
      <c r="M3" s="69" t="s">
        <v>53</v>
      </c>
      <c r="N3" s="69" t="s">
        <v>54</v>
      </c>
      <c r="O3" s="72">
        <v>45723</v>
      </c>
      <c r="P3" s="72">
        <v>45772</v>
      </c>
      <c r="R3" s="69" t="s">
        <v>51</v>
      </c>
      <c r="S3" s="69">
        <v>1</v>
      </c>
      <c r="T3" s="69">
        <v>41</v>
      </c>
      <c r="U3" s="69">
        <v>9</v>
      </c>
      <c r="V3" s="69">
        <v>0</v>
      </c>
      <c r="W3" s="73">
        <f>base_date - mart_qa_active_incidents_2[[#This Row],[last_comment_date]]</f>
        <v>-25</v>
      </c>
      <c r="X3" s="69">
        <f>IF(AND(mart_qa_active_incidents_2[[#This Row],[ball_on]]="field",mart_qa_active_incidents_2[[#This Row],[days_after_last_coment]]&gt;=limit_days_to_close,mart_qa_active_incidents_2[[#This Row],[has_force_close_announce]]="1"),1,0)</f>
        <v>0</v>
      </c>
      <c r="Y3" s="79" t="str">
        <f>HYPERLINK(base_url&amp;"?"&amp;mart_qa_active_incidents_2[[#This Row],[incident_id]],"LINK")</f>
        <v>LINK</v>
      </c>
    </row>
    <row r="4" spans="1:25">
      <c r="A4" s="69" t="s">
        <v>108</v>
      </c>
      <c r="B4" s="69" t="s">
        <v>101</v>
      </c>
      <c r="C4" s="69" t="s">
        <v>97</v>
      </c>
      <c r="D4" s="69" t="s">
        <v>98</v>
      </c>
      <c r="G4" s="69" t="s">
        <v>109</v>
      </c>
      <c r="H4" s="69" t="s">
        <v>110</v>
      </c>
      <c r="I4" s="72">
        <v>45716</v>
      </c>
      <c r="J4" s="69" t="s">
        <v>52</v>
      </c>
      <c r="K4" s="69" t="s">
        <v>104</v>
      </c>
      <c r="L4" s="69" t="s">
        <v>48</v>
      </c>
      <c r="M4" s="69" t="s">
        <v>49</v>
      </c>
      <c r="N4" s="69" t="s">
        <v>50</v>
      </c>
      <c r="O4" s="72">
        <v>45716</v>
      </c>
      <c r="P4" s="72">
        <v>45764</v>
      </c>
      <c r="R4" s="69" t="s">
        <v>51</v>
      </c>
      <c r="S4" s="69">
        <v>0</v>
      </c>
      <c r="T4" s="69">
        <v>39</v>
      </c>
      <c r="U4" s="69">
        <v>9</v>
      </c>
      <c r="V4" s="69">
        <v>0</v>
      </c>
      <c r="W4" s="73">
        <f>base_date - mart_qa_active_incidents_2[[#This Row],[last_comment_date]]</f>
        <v>-17</v>
      </c>
      <c r="X4" s="69">
        <f>IF(AND(mart_qa_active_incidents_2[[#This Row],[ball_on]]="field",mart_qa_active_incidents_2[[#This Row],[days_after_last_coment]]&gt;=limit_days_to_close,mart_qa_active_incidents_2[[#This Row],[has_force_close_announce]]="1"),1,0)</f>
        <v>0</v>
      </c>
      <c r="Y4" s="79" t="str">
        <f>HYPERLINK(base_url&amp;"?"&amp;mart_qa_active_incidents_2[[#This Row],[incident_id]],"LINK")</f>
        <v>LINK</v>
      </c>
    </row>
    <row r="5" spans="1:25">
      <c r="A5" s="69" t="s">
        <v>111</v>
      </c>
      <c r="B5" s="69" t="s">
        <v>101</v>
      </c>
      <c r="C5" s="69" t="s">
        <v>95</v>
      </c>
      <c r="D5" s="69" t="s">
        <v>96</v>
      </c>
      <c r="G5" s="69" t="s">
        <v>112</v>
      </c>
      <c r="H5" s="69" t="s">
        <v>113</v>
      </c>
      <c r="I5" s="72">
        <v>45733</v>
      </c>
      <c r="J5" s="69" t="s">
        <v>52</v>
      </c>
      <c r="K5" s="69" t="s">
        <v>114</v>
      </c>
      <c r="L5" s="69" t="s">
        <v>51</v>
      </c>
      <c r="M5" s="69" t="s">
        <v>55</v>
      </c>
      <c r="N5" s="69" t="s">
        <v>50</v>
      </c>
      <c r="O5" s="72">
        <v>45733</v>
      </c>
      <c r="P5" s="72">
        <v>45763</v>
      </c>
      <c r="R5" s="69" t="s">
        <v>51</v>
      </c>
      <c r="S5" s="69">
        <v>0</v>
      </c>
      <c r="T5" s="69">
        <v>29</v>
      </c>
      <c r="U5" s="69">
        <v>1</v>
      </c>
      <c r="V5" s="69">
        <v>0</v>
      </c>
      <c r="W5" s="73">
        <f>base_date - mart_qa_active_incidents_2[[#This Row],[last_comment_date]]</f>
        <v>-16</v>
      </c>
      <c r="X5" s="69">
        <f>IF(AND(mart_qa_active_incidents_2[[#This Row],[ball_on]]="field",mart_qa_active_incidents_2[[#This Row],[days_after_last_coment]]&gt;=limit_days_to_close,mart_qa_active_incidents_2[[#This Row],[has_force_close_announce]]="1"),1,0)</f>
        <v>0</v>
      </c>
      <c r="Y5" s="79" t="str">
        <f>HYPERLINK(base_url&amp;"?"&amp;mart_qa_active_incidents_2[[#This Row],[incident_id]],"LINK")</f>
        <v>LINK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ED7D-07B3-4892-97B6-BFB9A8C543F2}">
  <dimension ref="A1:Z5"/>
  <sheetViews>
    <sheetView zoomScale="85" zoomScaleNormal="85" workbookViewId="0">
      <selection activeCell="K75" sqref="K75"/>
    </sheetView>
  </sheetViews>
  <sheetFormatPr defaultColWidth="9" defaultRowHeight="15.75"/>
  <cols>
    <col min="1" max="1" width="13.75" style="69" bestFit="1" customWidth="1"/>
    <col min="2" max="2" width="64" style="69" customWidth="1"/>
    <col min="3" max="3" width="10.5" style="69" customWidth="1"/>
    <col min="4" max="4" width="19.25" style="69" hidden="1" customWidth="1"/>
    <col min="5" max="6" width="12.875" style="69" hidden="1" customWidth="1"/>
    <col min="7" max="7" width="29.25" style="69" customWidth="1"/>
    <col min="8" max="8" width="18.125" style="69" bestFit="1" customWidth="1"/>
    <col min="9" max="9" width="14.875" style="69" customWidth="1"/>
    <col min="10" max="10" width="10" style="69" bestFit="1" customWidth="1"/>
    <col min="11" max="11" width="15" style="69" bestFit="1" customWidth="1"/>
    <col min="12" max="12" width="23.25" style="69" hidden="1" customWidth="1"/>
    <col min="13" max="13" width="15.125" style="69" bestFit="1" customWidth="1"/>
    <col min="14" max="14" width="6.875" style="69" customWidth="1"/>
    <col min="15" max="15" width="23" style="69" hidden="1" customWidth="1"/>
    <col min="16" max="16" width="13.5" style="69" customWidth="1"/>
    <col min="17" max="17" width="12.125" style="69" hidden="1" customWidth="1"/>
    <col min="18" max="18" width="30.125" style="69" hidden="1" customWidth="1"/>
    <col min="19" max="19" width="31" style="69" hidden="1" customWidth="1"/>
    <col min="20" max="20" width="22.25" style="69" hidden="1" customWidth="1"/>
    <col min="21" max="21" width="16.625" style="69" hidden="1" customWidth="1"/>
    <col min="22" max="22" width="21.5" style="69" hidden="1" customWidth="1"/>
    <col min="23" max="24" width="12.375" style="73" customWidth="1"/>
    <col min="25" max="25" width="8.75" style="69" customWidth="1"/>
    <col min="26" max="26" width="8.375" style="69" bestFit="1" customWidth="1"/>
    <col min="27" max="16384" width="9" style="69"/>
  </cols>
  <sheetData>
    <row r="1" spans="1:26">
      <c r="A1" s="69" t="s">
        <v>22</v>
      </c>
      <c r="B1" s="69" t="s">
        <v>23</v>
      </c>
      <c r="C1" s="69" t="s">
        <v>24</v>
      </c>
      <c r="D1" s="69" t="s">
        <v>25</v>
      </c>
      <c r="E1" s="69" t="s">
        <v>26</v>
      </c>
      <c r="F1" s="69" t="s">
        <v>27</v>
      </c>
      <c r="G1" s="69" t="s">
        <v>28</v>
      </c>
      <c r="H1" s="69" t="s">
        <v>29</v>
      </c>
      <c r="I1" s="69" t="s">
        <v>30</v>
      </c>
      <c r="J1" s="69" t="s">
        <v>31</v>
      </c>
      <c r="K1" s="69" t="s">
        <v>32</v>
      </c>
      <c r="L1" s="69" t="s">
        <v>33</v>
      </c>
      <c r="M1" s="69" t="s">
        <v>34</v>
      </c>
      <c r="N1" s="69" t="s">
        <v>35</v>
      </c>
      <c r="O1" s="69" t="s">
        <v>36</v>
      </c>
      <c r="P1" s="69" t="s">
        <v>37</v>
      </c>
      <c r="Q1" s="69" t="s">
        <v>38</v>
      </c>
      <c r="R1" s="69" t="s">
        <v>39</v>
      </c>
      <c r="S1" s="69" t="s">
        <v>40</v>
      </c>
      <c r="T1" s="69" t="s">
        <v>41</v>
      </c>
      <c r="U1" s="69" t="s">
        <v>42</v>
      </c>
      <c r="V1" s="69" t="s">
        <v>43</v>
      </c>
      <c r="W1" s="69" t="s">
        <v>58</v>
      </c>
      <c r="X1" s="69" t="s">
        <v>59</v>
      </c>
      <c r="Y1" s="71" t="s">
        <v>60</v>
      </c>
      <c r="Z1" s="69" t="s">
        <v>46</v>
      </c>
    </row>
    <row r="2" spans="1:26" hidden="1">
      <c r="A2" s="69" t="s">
        <v>100</v>
      </c>
      <c r="B2" s="69" t="s">
        <v>101</v>
      </c>
      <c r="C2" s="69" t="s">
        <v>95</v>
      </c>
      <c r="D2" s="69" t="s">
        <v>99</v>
      </c>
      <c r="G2" s="69" t="s">
        <v>102</v>
      </c>
      <c r="H2" s="69" t="s">
        <v>103</v>
      </c>
      <c r="I2" s="72">
        <v>45733</v>
      </c>
      <c r="J2" s="69" t="s">
        <v>47</v>
      </c>
      <c r="K2" s="69" t="s">
        <v>104</v>
      </c>
      <c r="L2" s="69" t="s">
        <v>48</v>
      </c>
      <c r="M2" s="69" t="s">
        <v>53</v>
      </c>
      <c r="N2" s="69" t="s">
        <v>54</v>
      </c>
      <c r="O2" s="72">
        <v>45734</v>
      </c>
      <c r="P2" s="72">
        <v>45751</v>
      </c>
      <c r="R2" s="69" t="s">
        <v>51</v>
      </c>
      <c r="S2" s="69">
        <v>1</v>
      </c>
      <c r="T2" s="69">
        <v>14</v>
      </c>
      <c r="U2" s="69">
        <v>4</v>
      </c>
      <c r="V2" s="69">
        <v>0</v>
      </c>
      <c r="W2" s="73">
        <f>base_date - mart_qa_active_incidents_3[[#This Row],[registered_date]]</f>
        <v>14</v>
      </c>
      <c r="X2" s="73">
        <f>base_date - mart_qa_active_incidents_3[[#This Row],[last_comment_date]]</f>
        <v>-4</v>
      </c>
      <c r="Y2" s="69">
        <f>IF(AND(OR(mart_qa_active_incidents_3[[#This Row],[days_after_registration]]&gt;=limit_days_long_inc_reg,mart_qa_active_incidents_3[[#This Row],[days_after_last_comment]]&gt;=limit_days_long_inc_com),mart_qa_active_incidents_3[[#This Row],[ball_on]]="dev"),1,0)</f>
        <v>0</v>
      </c>
      <c r="Z2" s="79" t="str">
        <f>HYPERLINK(base_url&amp;"?"&amp;mart_qa_active_incidents_3[[#This Row],[incident_id]],"LINK")</f>
        <v>LINK</v>
      </c>
    </row>
    <row r="3" spans="1:26" hidden="1">
      <c r="A3" s="69" t="s">
        <v>105</v>
      </c>
      <c r="B3" s="69" t="s">
        <v>101</v>
      </c>
      <c r="C3" s="69" t="s">
        <v>95</v>
      </c>
      <c r="D3" s="69" t="s">
        <v>56</v>
      </c>
      <c r="G3" s="69" t="s">
        <v>106</v>
      </c>
      <c r="H3" s="69" t="s">
        <v>107</v>
      </c>
      <c r="I3" s="72">
        <v>45722</v>
      </c>
      <c r="J3" s="69" t="s">
        <v>47</v>
      </c>
      <c r="K3" s="69" t="s">
        <v>104</v>
      </c>
      <c r="L3" s="69" t="s">
        <v>48</v>
      </c>
      <c r="M3" s="69" t="s">
        <v>53</v>
      </c>
      <c r="N3" s="69" t="s">
        <v>54</v>
      </c>
      <c r="O3" s="72">
        <v>45723</v>
      </c>
      <c r="P3" s="72">
        <v>45772</v>
      </c>
      <c r="R3" s="69" t="s">
        <v>51</v>
      </c>
      <c r="S3" s="69">
        <v>1</v>
      </c>
      <c r="T3" s="69">
        <v>41</v>
      </c>
      <c r="U3" s="69">
        <v>9</v>
      </c>
      <c r="V3" s="69">
        <v>0</v>
      </c>
      <c r="W3" s="73">
        <f>base_date - mart_qa_active_incidents_3[[#This Row],[registered_date]]</f>
        <v>25</v>
      </c>
      <c r="X3" s="73">
        <f>base_date - mart_qa_active_incidents_3[[#This Row],[last_comment_date]]</f>
        <v>-25</v>
      </c>
      <c r="Y3" s="69">
        <f>IF(AND(OR(mart_qa_active_incidents_3[[#This Row],[days_after_registration]]&gt;=limit_days_long_inc_reg,mart_qa_active_incidents_3[[#This Row],[days_after_last_comment]]&gt;=limit_days_long_inc_com),mart_qa_active_incidents_3[[#This Row],[ball_on]]="dev"),1,0)</f>
        <v>0</v>
      </c>
      <c r="Z3" s="79" t="str">
        <f>HYPERLINK(base_url&amp;"?"&amp;mart_qa_active_incidents_3[[#This Row],[incident_id]],"LINK")</f>
        <v>LINK</v>
      </c>
    </row>
    <row r="4" spans="1:26" hidden="1">
      <c r="A4" s="69" t="s">
        <v>108</v>
      </c>
      <c r="B4" s="69" t="s">
        <v>101</v>
      </c>
      <c r="C4" s="69" t="s">
        <v>97</v>
      </c>
      <c r="D4" s="69" t="s">
        <v>98</v>
      </c>
      <c r="G4" s="69" t="s">
        <v>109</v>
      </c>
      <c r="H4" s="69" t="s">
        <v>110</v>
      </c>
      <c r="I4" s="72">
        <v>45716</v>
      </c>
      <c r="J4" s="69" t="s">
        <v>52</v>
      </c>
      <c r="K4" s="69" t="s">
        <v>104</v>
      </c>
      <c r="L4" s="69" t="s">
        <v>48</v>
      </c>
      <c r="M4" s="69" t="s">
        <v>49</v>
      </c>
      <c r="N4" s="69" t="s">
        <v>50</v>
      </c>
      <c r="O4" s="72">
        <v>45716</v>
      </c>
      <c r="P4" s="72">
        <v>45764</v>
      </c>
      <c r="R4" s="69" t="s">
        <v>51</v>
      </c>
      <c r="S4" s="69">
        <v>0</v>
      </c>
      <c r="T4" s="69">
        <v>39</v>
      </c>
      <c r="U4" s="69">
        <v>9</v>
      </c>
      <c r="V4" s="69">
        <v>0</v>
      </c>
      <c r="W4" s="73">
        <f>base_date - mart_qa_active_incidents_3[[#This Row],[registered_date]]</f>
        <v>31</v>
      </c>
      <c r="X4" s="73">
        <f>base_date - mart_qa_active_incidents_3[[#This Row],[last_comment_date]]</f>
        <v>-17</v>
      </c>
      <c r="Y4" s="69">
        <f>IF(AND(OR(mart_qa_active_incidents_3[[#This Row],[days_after_registration]]&gt;=limit_days_long_inc_reg,mart_qa_active_incidents_3[[#This Row],[days_after_last_comment]]&gt;=limit_days_long_inc_com),mart_qa_active_incidents_3[[#This Row],[ball_on]]="dev"),1,0)</f>
        <v>0</v>
      </c>
      <c r="Z4" s="79" t="str">
        <f>HYPERLINK(base_url&amp;"?"&amp;mart_qa_active_incidents_3[[#This Row],[incident_id]],"LINK")</f>
        <v>LINK</v>
      </c>
    </row>
    <row r="5" spans="1:26" hidden="1">
      <c r="A5" s="69" t="s">
        <v>111</v>
      </c>
      <c r="B5" s="69" t="s">
        <v>101</v>
      </c>
      <c r="C5" s="69" t="s">
        <v>95</v>
      </c>
      <c r="D5" s="69" t="s">
        <v>96</v>
      </c>
      <c r="G5" s="69" t="s">
        <v>112</v>
      </c>
      <c r="H5" s="69" t="s">
        <v>113</v>
      </c>
      <c r="I5" s="72">
        <v>45733</v>
      </c>
      <c r="J5" s="69" t="s">
        <v>52</v>
      </c>
      <c r="K5" s="69" t="s">
        <v>114</v>
      </c>
      <c r="L5" s="69" t="s">
        <v>51</v>
      </c>
      <c r="M5" s="69" t="s">
        <v>55</v>
      </c>
      <c r="N5" s="69" t="s">
        <v>50</v>
      </c>
      <c r="O5" s="72">
        <v>45733</v>
      </c>
      <c r="P5" s="72">
        <v>45763</v>
      </c>
      <c r="R5" s="69" t="s">
        <v>51</v>
      </c>
      <c r="S5" s="69">
        <v>0</v>
      </c>
      <c r="T5" s="69">
        <v>29</v>
      </c>
      <c r="U5" s="69">
        <v>1</v>
      </c>
      <c r="V5" s="69">
        <v>0</v>
      </c>
      <c r="W5" s="73">
        <f>base_date - mart_qa_active_incidents_3[[#This Row],[registered_date]]</f>
        <v>14</v>
      </c>
      <c r="X5" s="73">
        <f>base_date - mart_qa_active_incidents_3[[#This Row],[last_comment_date]]</f>
        <v>-16</v>
      </c>
      <c r="Y5" s="69">
        <f>IF(AND(OR(mart_qa_active_incidents_3[[#This Row],[days_after_registration]]&gt;=limit_days_long_inc_reg,mart_qa_active_incidents_3[[#This Row],[days_after_last_comment]]&gt;=limit_days_long_inc_com),mart_qa_active_incidents_3[[#This Row],[ball_on]]="dev"),1,0)</f>
        <v>0</v>
      </c>
      <c r="Z5" s="79" t="str">
        <f>HYPERLINK(base_url&amp;"?"&amp;mart_qa_active_incidents_3[[#This Row],[incident_id]],"LINK")</f>
        <v>LINK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09C4-D6EB-4992-AD1A-B9FEFA62FB0F}">
  <dimension ref="A1:D8"/>
  <sheetViews>
    <sheetView workbookViewId="0">
      <selection activeCell="B4" sqref="B4"/>
    </sheetView>
  </sheetViews>
  <sheetFormatPr defaultRowHeight="18.75"/>
  <cols>
    <col min="1" max="1" width="23.75" customWidth="1"/>
    <col min="2" max="2" width="16.625" customWidth="1"/>
    <col min="3" max="3" width="110" customWidth="1"/>
  </cols>
  <sheetData>
    <row r="1" spans="1:4">
      <c r="A1" s="74" t="s">
        <v>61</v>
      </c>
      <c r="B1" s="75" t="s">
        <v>62</v>
      </c>
      <c r="C1" s="75" t="s">
        <v>63</v>
      </c>
      <c r="D1" s="75" t="s">
        <v>64</v>
      </c>
    </row>
    <row r="2" spans="1:4">
      <c r="A2" s="27" t="s">
        <v>65</v>
      </c>
      <c r="B2" s="28">
        <v>45747</v>
      </c>
      <c r="C2" s="27" t="s">
        <v>66</v>
      </c>
      <c r="D2" s="27">
        <f>IF(MONTH(base_date)&lt;=3,YEAR(base_date)-1,YEAR(base_date))</f>
        <v>2024</v>
      </c>
    </row>
    <row r="3" spans="1:4">
      <c r="A3" s="27" t="s">
        <v>67</v>
      </c>
      <c r="B3" s="78" t="s">
        <v>94</v>
      </c>
      <c r="C3" s="27" t="s">
        <v>68</v>
      </c>
      <c r="D3" s="27"/>
    </row>
    <row r="4" spans="1:4">
      <c r="A4" s="27" t="s">
        <v>69</v>
      </c>
      <c r="B4" s="27">
        <v>30</v>
      </c>
      <c r="C4" s="27" t="s">
        <v>70</v>
      </c>
      <c r="D4" s="27"/>
    </row>
    <row r="5" spans="1:4">
      <c r="A5" s="27" t="s">
        <v>71</v>
      </c>
      <c r="B5" s="27">
        <v>14</v>
      </c>
      <c r="C5" s="27" t="s">
        <v>72</v>
      </c>
      <c r="D5" s="27"/>
    </row>
    <row r="6" spans="1:4">
      <c r="A6" s="27" t="s">
        <v>73</v>
      </c>
      <c r="B6" s="27">
        <v>90</v>
      </c>
      <c r="C6" s="27" t="s">
        <v>74</v>
      </c>
      <c r="D6" s="27"/>
    </row>
    <row r="7" spans="1:4">
      <c r="A7" s="27" t="s">
        <v>75</v>
      </c>
      <c r="B7" s="27">
        <v>30</v>
      </c>
      <c r="C7" s="27" t="s">
        <v>76</v>
      </c>
      <c r="D7" s="27"/>
    </row>
    <row r="8" spans="1:4">
      <c r="A8" s="27" t="s">
        <v>77</v>
      </c>
      <c r="B8" s="27" t="s">
        <v>93</v>
      </c>
      <c r="C8" s="27" t="s">
        <v>78</v>
      </c>
      <c r="D8" s="27"/>
    </row>
  </sheetData>
  <phoneticPr fontId="1"/>
  <hyperlinks>
    <hyperlink ref="B3" r:id="rId1" xr:uid="{BCA5CC29-2B84-4250-96F0-7239B0225B0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9915-6B8B-4BBE-8D93-ECC3A6717FE0}">
  <dimension ref="A1:I29"/>
  <sheetViews>
    <sheetView workbookViewId="0">
      <selection activeCell="H12" sqref="H12"/>
    </sheetView>
  </sheetViews>
  <sheetFormatPr defaultRowHeight="18.75"/>
  <sheetData>
    <row r="1" spans="1:9">
      <c r="A1" s="26"/>
      <c r="B1" s="4" t="s">
        <v>3</v>
      </c>
      <c r="C1" s="5" t="s">
        <v>4</v>
      </c>
      <c r="D1" s="5" t="s">
        <v>5</v>
      </c>
      <c r="E1" s="5" t="s">
        <v>79</v>
      </c>
      <c r="F1" s="5" t="s">
        <v>7</v>
      </c>
      <c r="G1" s="6" t="s">
        <v>8</v>
      </c>
      <c r="H1" s="6" t="s">
        <v>9</v>
      </c>
      <c r="I1" s="7" t="s">
        <v>10</v>
      </c>
    </row>
    <row r="2" spans="1:9">
      <c r="A2" s="8">
        <f>DATE(base_date_financial_year,4,1)</f>
        <v>45383</v>
      </c>
      <c r="B2" s="9">
        <v>8</v>
      </c>
      <c r="C2" s="10">
        <v>6</v>
      </c>
      <c r="D2" s="10">
        <v>2</v>
      </c>
      <c r="E2" s="11">
        <f t="shared" ref="E2:E13" si="0">C2+D2</f>
        <v>8</v>
      </c>
      <c r="F2" s="10">
        <f>I2-H2</f>
        <v>7</v>
      </c>
      <c r="G2" s="12">
        <v>0</v>
      </c>
      <c r="H2" s="11">
        <v>3</v>
      </c>
      <c r="I2" s="13">
        <v>10</v>
      </c>
    </row>
    <row r="3" spans="1:9">
      <c r="A3" s="14">
        <f>EDATE(A2,1)</f>
        <v>45413</v>
      </c>
      <c r="B3" s="15">
        <v>12</v>
      </c>
      <c r="C3" s="16">
        <v>8</v>
      </c>
      <c r="D3" s="16">
        <v>2</v>
      </c>
      <c r="E3" s="17">
        <f t="shared" si="0"/>
        <v>10</v>
      </c>
      <c r="F3" s="16">
        <v>7</v>
      </c>
      <c r="G3" s="18">
        <v>0</v>
      </c>
      <c r="H3" s="17">
        <v>4</v>
      </c>
      <c r="I3" s="19">
        <f>I2-E3+B3</f>
        <v>12</v>
      </c>
    </row>
    <row r="4" spans="1:9">
      <c r="A4" s="14">
        <f t="shared" ref="A4:A13" si="1">EDATE(A3,1)</f>
        <v>45444</v>
      </c>
      <c r="B4" s="15">
        <v>8</v>
      </c>
      <c r="C4" s="16">
        <v>8</v>
      </c>
      <c r="D4" s="16">
        <v>2</v>
      </c>
      <c r="E4" s="17">
        <f t="shared" si="0"/>
        <v>10</v>
      </c>
      <c r="F4" s="16">
        <f t="shared" ref="F3:F13" si="2">I4-H4</f>
        <v>7</v>
      </c>
      <c r="G4" s="18">
        <v>0</v>
      </c>
      <c r="H4" s="17">
        <v>3</v>
      </c>
      <c r="I4" s="19">
        <f t="shared" ref="I4:I13" si="3">I3-E4+B4</f>
        <v>10</v>
      </c>
    </row>
    <row r="5" spans="1:9">
      <c r="A5" s="14">
        <f t="shared" si="1"/>
        <v>45474</v>
      </c>
      <c r="B5" s="15">
        <v>8</v>
      </c>
      <c r="C5" s="16">
        <v>6</v>
      </c>
      <c r="D5" s="16">
        <v>2</v>
      </c>
      <c r="E5" s="17">
        <f t="shared" si="0"/>
        <v>8</v>
      </c>
      <c r="F5" s="16">
        <f t="shared" si="2"/>
        <v>7</v>
      </c>
      <c r="G5" s="18">
        <v>0</v>
      </c>
      <c r="H5" s="17">
        <v>3</v>
      </c>
      <c r="I5" s="19">
        <f t="shared" si="3"/>
        <v>10</v>
      </c>
    </row>
    <row r="6" spans="1:9">
      <c r="A6" s="14">
        <f t="shared" si="1"/>
        <v>45505</v>
      </c>
      <c r="B6" s="15">
        <v>8</v>
      </c>
      <c r="C6" s="16">
        <v>6</v>
      </c>
      <c r="D6" s="16">
        <v>2</v>
      </c>
      <c r="E6" s="17">
        <f t="shared" si="0"/>
        <v>8</v>
      </c>
      <c r="F6" s="16">
        <f t="shared" si="2"/>
        <v>7</v>
      </c>
      <c r="G6" s="18">
        <v>0</v>
      </c>
      <c r="H6" s="17">
        <v>3</v>
      </c>
      <c r="I6" s="19">
        <f t="shared" si="3"/>
        <v>10</v>
      </c>
    </row>
    <row r="7" spans="1:9">
      <c r="A7" s="14">
        <f t="shared" si="1"/>
        <v>45536</v>
      </c>
      <c r="B7" s="15">
        <v>12</v>
      </c>
      <c r="C7" s="16">
        <v>8</v>
      </c>
      <c r="D7" s="16">
        <v>2</v>
      </c>
      <c r="E7" s="17">
        <f t="shared" si="0"/>
        <v>10</v>
      </c>
      <c r="F7" s="16">
        <f t="shared" si="2"/>
        <v>8</v>
      </c>
      <c r="G7" s="18">
        <v>0</v>
      </c>
      <c r="H7" s="17">
        <v>4</v>
      </c>
      <c r="I7" s="19">
        <f t="shared" si="3"/>
        <v>12</v>
      </c>
    </row>
    <row r="8" spans="1:9">
      <c r="A8" s="14">
        <f t="shared" si="1"/>
        <v>45566</v>
      </c>
      <c r="B8" s="15">
        <v>8</v>
      </c>
      <c r="C8" s="16">
        <v>8</v>
      </c>
      <c r="D8" s="16">
        <v>2</v>
      </c>
      <c r="E8" s="17">
        <f t="shared" si="0"/>
        <v>10</v>
      </c>
      <c r="F8" s="16">
        <f t="shared" si="2"/>
        <v>7</v>
      </c>
      <c r="G8" s="18">
        <v>0</v>
      </c>
      <c r="H8" s="17">
        <v>3</v>
      </c>
      <c r="I8" s="19">
        <f t="shared" si="3"/>
        <v>10</v>
      </c>
    </row>
    <row r="9" spans="1:9">
      <c r="A9" s="14">
        <f t="shared" si="1"/>
        <v>45597</v>
      </c>
      <c r="B9" s="15">
        <v>8</v>
      </c>
      <c r="C9" s="16">
        <v>6</v>
      </c>
      <c r="D9" s="16">
        <v>2</v>
      </c>
      <c r="E9" s="17">
        <f t="shared" si="0"/>
        <v>8</v>
      </c>
      <c r="F9" s="16">
        <f t="shared" si="2"/>
        <v>7</v>
      </c>
      <c r="G9" s="18">
        <v>0</v>
      </c>
      <c r="H9" s="17">
        <v>3</v>
      </c>
      <c r="I9" s="19">
        <f t="shared" si="3"/>
        <v>10</v>
      </c>
    </row>
    <row r="10" spans="1:9">
      <c r="A10" s="14">
        <f t="shared" si="1"/>
        <v>45627</v>
      </c>
      <c r="B10" s="15">
        <v>8</v>
      </c>
      <c r="C10" s="16">
        <v>6</v>
      </c>
      <c r="D10" s="16">
        <v>2</v>
      </c>
      <c r="E10" s="17">
        <f t="shared" si="0"/>
        <v>8</v>
      </c>
      <c r="F10" s="16">
        <f t="shared" si="2"/>
        <v>7</v>
      </c>
      <c r="G10" s="18">
        <v>0</v>
      </c>
      <c r="H10" s="17">
        <v>3</v>
      </c>
      <c r="I10" s="19">
        <f t="shared" si="3"/>
        <v>10</v>
      </c>
    </row>
    <row r="11" spans="1:9">
      <c r="A11" s="14">
        <f t="shared" si="1"/>
        <v>45658</v>
      </c>
      <c r="B11" s="15">
        <v>12</v>
      </c>
      <c r="C11" s="16">
        <v>8</v>
      </c>
      <c r="D11" s="16">
        <v>2</v>
      </c>
      <c r="E11" s="17">
        <f t="shared" si="0"/>
        <v>10</v>
      </c>
      <c r="F11" s="16">
        <f t="shared" si="2"/>
        <v>8</v>
      </c>
      <c r="G11" s="18">
        <v>0</v>
      </c>
      <c r="H11" s="17">
        <v>4</v>
      </c>
      <c r="I11" s="19">
        <f t="shared" si="3"/>
        <v>12</v>
      </c>
    </row>
    <row r="12" spans="1:9">
      <c r="A12" s="14">
        <f t="shared" si="1"/>
        <v>45689</v>
      </c>
      <c r="B12" s="15">
        <v>8</v>
      </c>
      <c r="C12" s="16">
        <v>8</v>
      </c>
      <c r="D12" s="16">
        <v>2</v>
      </c>
      <c r="E12" s="17">
        <f t="shared" si="0"/>
        <v>10</v>
      </c>
      <c r="F12" s="16">
        <f t="shared" si="2"/>
        <v>7</v>
      </c>
      <c r="G12" s="18">
        <v>0</v>
      </c>
      <c r="H12" s="17">
        <v>3</v>
      </c>
      <c r="I12" s="19">
        <f t="shared" si="3"/>
        <v>10</v>
      </c>
    </row>
    <row r="13" spans="1:9">
      <c r="A13" s="14">
        <f t="shared" si="1"/>
        <v>45717</v>
      </c>
      <c r="B13" s="21">
        <v>8</v>
      </c>
      <c r="C13" s="22">
        <v>6</v>
      </c>
      <c r="D13" s="22">
        <v>2</v>
      </c>
      <c r="E13" s="23">
        <f t="shared" si="0"/>
        <v>8</v>
      </c>
      <c r="F13" s="22">
        <f t="shared" si="2"/>
        <v>7</v>
      </c>
      <c r="G13" s="24">
        <v>0</v>
      </c>
      <c r="H13" s="23">
        <v>3</v>
      </c>
      <c r="I13" s="25">
        <f t="shared" si="3"/>
        <v>10</v>
      </c>
    </row>
    <row r="18" spans="1:9">
      <c r="A18" s="8">
        <v>45383</v>
      </c>
      <c r="B18">
        <v>6</v>
      </c>
      <c r="C18">
        <v>8</v>
      </c>
      <c r="D18">
        <v>1</v>
      </c>
      <c r="E18">
        <v>9</v>
      </c>
      <c r="F18">
        <v>7</v>
      </c>
      <c r="G18">
        <v>0</v>
      </c>
      <c r="H18">
        <v>0</v>
      </c>
      <c r="I18">
        <v>7</v>
      </c>
    </row>
    <row r="19" spans="1:9">
      <c r="A19" s="14">
        <v>45413</v>
      </c>
      <c r="B19">
        <v>4</v>
      </c>
      <c r="C19">
        <v>4</v>
      </c>
      <c r="D19">
        <v>1</v>
      </c>
      <c r="E19">
        <v>5</v>
      </c>
      <c r="F19">
        <v>5</v>
      </c>
      <c r="G19">
        <v>0</v>
      </c>
      <c r="H19">
        <v>1</v>
      </c>
      <c r="I19">
        <v>6</v>
      </c>
    </row>
    <row r="20" spans="1:9">
      <c r="A20" s="14">
        <v>45444</v>
      </c>
      <c r="B20">
        <v>10</v>
      </c>
      <c r="C20">
        <v>7</v>
      </c>
      <c r="D20">
        <v>0</v>
      </c>
      <c r="E20">
        <v>7</v>
      </c>
      <c r="F20">
        <v>7</v>
      </c>
      <c r="G20">
        <v>0</v>
      </c>
      <c r="H20">
        <v>2</v>
      </c>
      <c r="I20">
        <v>9</v>
      </c>
    </row>
    <row r="21" spans="1:9">
      <c r="A21" s="14">
        <v>45474</v>
      </c>
      <c r="B21">
        <v>4</v>
      </c>
      <c r="C21">
        <v>1</v>
      </c>
      <c r="D21">
        <v>6</v>
      </c>
      <c r="E21">
        <v>7</v>
      </c>
      <c r="F21">
        <v>5</v>
      </c>
      <c r="G21">
        <v>0</v>
      </c>
      <c r="H21">
        <v>1</v>
      </c>
      <c r="I21">
        <v>6</v>
      </c>
    </row>
    <row r="22" spans="1:9">
      <c r="A22" s="14">
        <v>45505</v>
      </c>
      <c r="B22">
        <v>12</v>
      </c>
      <c r="C22">
        <v>6</v>
      </c>
      <c r="D22">
        <v>0</v>
      </c>
      <c r="E22">
        <v>6</v>
      </c>
      <c r="F22">
        <v>7</v>
      </c>
      <c r="G22">
        <v>0</v>
      </c>
      <c r="H22">
        <v>5</v>
      </c>
      <c r="I22">
        <v>12</v>
      </c>
    </row>
    <row r="23" spans="1:9">
      <c r="A23" s="14">
        <v>45536</v>
      </c>
      <c r="B23">
        <v>10</v>
      </c>
      <c r="C23">
        <v>7</v>
      </c>
      <c r="D23">
        <v>0</v>
      </c>
      <c r="E23">
        <v>7</v>
      </c>
      <c r="F23">
        <v>13</v>
      </c>
      <c r="G23">
        <v>0</v>
      </c>
      <c r="H23">
        <v>2</v>
      </c>
      <c r="I23">
        <v>15</v>
      </c>
    </row>
    <row r="24" spans="1:9">
      <c r="A24" s="14">
        <v>45566</v>
      </c>
      <c r="B24">
        <v>10</v>
      </c>
      <c r="C24">
        <v>11</v>
      </c>
      <c r="D24">
        <v>5</v>
      </c>
      <c r="E24">
        <v>16</v>
      </c>
      <c r="F24">
        <v>7</v>
      </c>
      <c r="G24">
        <v>0</v>
      </c>
      <c r="H24">
        <v>2</v>
      </c>
      <c r="I24">
        <v>9</v>
      </c>
    </row>
    <row r="25" spans="1:9">
      <c r="A25" s="14">
        <v>45597</v>
      </c>
      <c r="B25">
        <v>11</v>
      </c>
      <c r="C25">
        <v>6</v>
      </c>
      <c r="D25">
        <v>1</v>
      </c>
      <c r="E25">
        <v>7</v>
      </c>
      <c r="F25">
        <v>12</v>
      </c>
      <c r="G25">
        <v>0</v>
      </c>
      <c r="H25">
        <v>1</v>
      </c>
      <c r="I25">
        <v>13</v>
      </c>
    </row>
    <row r="26" spans="1:9">
      <c r="A26" s="14">
        <v>45627</v>
      </c>
      <c r="B26">
        <v>7</v>
      </c>
      <c r="C26">
        <v>3</v>
      </c>
      <c r="D26">
        <v>2</v>
      </c>
      <c r="E26">
        <v>5</v>
      </c>
      <c r="F26">
        <v>11</v>
      </c>
      <c r="G26">
        <v>0</v>
      </c>
      <c r="H26">
        <v>4</v>
      </c>
      <c r="I26">
        <v>15</v>
      </c>
    </row>
    <row r="27" spans="1:9">
      <c r="A27" s="14">
        <v>45658</v>
      </c>
      <c r="B27">
        <v>8</v>
      </c>
      <c r="C27">
        <v>10</v>
      </c>
      <c r="D27">
        <v>5</v>
      </c>
      <c r="E27">
        <v>15</v>
      </c>
      <c r="F27">
        <v>6</v>
      </c>
      <c r="G27">
        <v>0</v>
      </c>
      <c r="H27">
        <v>2</v>
      </c>
      <c r="I27">
        <v>8</v>
      </c>
    </row>
    <row r="28" spans="1:9">
      <c r="A28" s="14">
        <v>45689</v>
      </c>
      <c r="B28">
        <v>9</v>
      </c>
      <c r="C28">
        <v>3</v>
      </c>
      <c r="D28">
        <v>3</v>
      </c>
      <c r="E28">
        <v>6</v>
      </c>
      <c r="F28">
        <v>8</v>
      </c>
      <c r="G28">
        <v>0</v>
      </c>
      <c r="H28">
        <v>3</v>
      </c>
      <c r="I28">
        <v>11</v>
      </c>
    </row>
    <row r="29" spans="1:9">
      <c r="A29" s="14">
        <v>45717</v>
      </c>
      <c r="B29">
        <v>12</v>
      </c>
      <c r="C29">
        <v>7</v>
      </c>
      <c r="D29">
        <v>2</v>
      </c>
      <c r="E29">
        <v>9</v>
      </c>
      <c r="F29">
        <v>7</v>
      </c>
      <c r="G29">
        <v>0</v>
      </c>
      <c r="H29">
        <v>7</v>
      </c>
      <c r="I29">
        <v>14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21" sqref="E21"/>
    </sheetView>
  </sheetViews>
  <sheetFormatPr defaultRowHeight="18.75"/>
  <cols>
    <col min="1" max="1" width="10.25" bestFit="1" customWidth="1"/>
    <col min="2" max="2" width="9.25" bestFit="1" customWidth="1"/>
    <col min="3" max="4" width="13.25" bestFit="1" customWidth="1"/>
    <col min="5" max="5" width="9.25" bestFit="1" customWidth="1"/>
    <col min="6" max="6" width="21.5" bestFit="1" customWidth="1"/>
    <col min="7" max="7" width="9.25" bestFit="1" customWidth="1"/>
    <col min="8" max="8" width="5.5" bestFit="1" customWidth="1"/>
    <col min="9" max="9" width="15.25" bestFit="1" customWidth="1"/>
    <col min="10" max="10" width="32.875" bestFit="1" customWidth="1"/>
    <col min="11" max="11" width="29.875" bestFit="1" customWidth="1"/>
    <col min="12" max="12" width="24.625" bestFit="1" customWidth="1"/>
  </cols>
  <sheetData>
    <row r="1" spans="1:12">
      <c r="A1" s="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</row>
    <row r="2" spans="1:12">
      <c r="A2" s="2">
        <v>45383</v>
      </c>
      <c r="B2" s="80">
        <v>6</v>
      </c>
      <c r="C2" s="80">
        <v>8</v>
      </c>
      <c r="D2" s="80">
        <v>1</v>
      </c>
      <c r="E2" s="80">
        <v>9</v>
      </c>
      <c r="F2" s="80">
        <v>7</v>
      </c>
      <c r="G2" s="80">
        <v>0</v>
      </c>
      <c r="H2" s="80">
        <v>0</v>
      </c>
      <c r="I2" s="80">
        <v>7</v>
      </c>
      <c r="J2" s="80">
        <v>0</v>
      </c>
      <c r="K2" s="80">
        <v>0</v>
      </c>
      <c r="L2" s="80">
        <v>0</v>
      </c>
    </row>
    <row r="3" spans="1:12">
      <c r="A3" s="2">
        <v>45413</v>
      </c>
      <c r="B3" s="80">
        <v>4</v>
      </c>
      <c r="C3" s="80">
        <v>4</v>
      </c>
      <c r="D3" s="80">
        <v>1</v>
      </c>
      <c r="E3" s="80">
        <v>5</v>
      </c>
      <c r="F3" s="80">
        <v>5</v>
      </c>
      <c r="G3" s="80">
        <v>0</v>
      </c>
      <c r="H3" s="80">
        <v>1</v>
      </c>
      <c r="I3" s="80">
        <v>6</v>
      </c>
      <c r="J3" s="80">
        <v>0</v>
      </c>
      <c r="K3" s="80">
        <v>1</v>
      </c>
      <c r="L3" s="80">
        <v>0</v>
      </c>
    </row>
    <row r="4" spans="1:12">
      <c r="A4" s="2">
        <v>45444</v>
      </c>
      <c r="B4" s="80">
        <v>10</v>
      </c>
      <c r="C4" s="80">
        <v>7</v>
      </c>
      <c r="D4" s="80">
        <v>0</v>
      </c>
      <c r="E4" s="80">
        <v>7</v>
      </c>
      <c r="F4" s="80">
        <v>7</v>
      </c>
      <c r="G4" s="80">
        <v>0</v>
      </c>
      <c r="H4" s="80">
        <v>2</v>
      </c>
      <c r="I4" s="80">
        <v>9</v>
      </c>
      <c r="J4" s="80">
        <v>1</v>
      </c>
      <c r="K4" s="80">
        <v>1</v>
      </c>
      <c r="L4" s="80">
        <v>0</v>
      </c>
    </row>
    <row r="5" spans="1:12">
      <c r="A5" s="2">
        <v>45474</v>
      </c>
      <c r="B5" s="80">
        <v>4</v>
      </c>
      <c r="C5" s="80">
        <v>1</v>
      </c>
      <c r="D5" s="80">
        <v>6</v>
      </c>
      <c r="E5" s="80">
        <v>7</v>
      </c>
      <c r="F5" s="80">
        <v>5</v>
      </c>
      <c r="G5" s="80">
        <v>0</v>
      </c>
      <c r="H5" s="80">
        <v>1</v>
      </c>
      <c r="I5" s="80">
        <v>6</v>
      </c>
      <c r="J5" s="80">
        <v>0</v>
      </c>
      <c r="K5" s="80">
        <v>1</v>
      </c>
      <c r="L5" s="80">
        <v>0</v>
      </c>
    </row>
    <row r="6" spans="1:12">
      <c r="A6" s="2">
        <v>45505</v>
      </c>
      <c r="B6" s="80">
        <v>12</v>
      </c>
      <c r="C6" s="80">
        <v>6</v>
      </c>
      <c r="D6" s="80">
        <v>0</v>
      </c>
      <c r="E6" s="80">
        <v>6</v>
      </c>
      <c r="F6" s="80">
        <v>7</v>
      </c>
      <c r="G6" s="80">
        <v>0</v>
      </c>
      <c r="H6" s="80">
        <v>5</v>
      </c>
      <c r="I6" s="80">
        <v>12</v>
      </c>
      <c r="J6" s="80">
        <v>2</v>
      </c>
      <c r="K6" s="80">
        <v>1</v>
      </c>
      <c r="L6" s="80">
        <v>2</v>
      </c>
    </row>
    <row r="7" spans="1:12">
      <c r="A7" s="2">
        <v>45536</v>
      </c>
      <c r="B7" s="80">
        <v>10</v>
      </c>
      <c r="C7" s="80">
        <v>7</v>
      </c>
      <c r="D7" s="80">
        <v>0</v>
      </c>
      <c r="E7" s="80">
        <v>7</v>
      </c>
      <c r="F7" s="80">
        <v>13</v>
      </c>
      <c r="G7" s="80">
        <v>0</v>
      </c>
      <c r="H7" s="80">
        <v>2</v>
      </c>
      <c r="I7" s="80">
        <v>15</v>
      </c>
      <c r="J7" s="80">
        <v>0</v>
      </c>
      <c r="K7" s="80">
        <v>1</v>
      </c>
      <c r="L7" s="80">
        <v>1</v>
      </c>
    </row>
    <row r="8" spans="1:12">
      <c r="A8" s="2">
        <v>45566</v>
      </c>
      <c r="B8" s="80">
        <v>10</v>
      </c>
      <c r="C8" s="80">
        <v>11</v>
      </c>
      <c r="D8" s="80">
        <v>5</v>
      </c>
      <c r="E8" s="80">
        <v>16</v>
      </c>
      <c r="F8" s="80">
        <v>7</v>
      </c>
      <c r="G8" s="80">
        <v>0</v>
      </c>
      <c r="H8" s="80">
        <v>2</v>
      </c>
      <c r="I8" s="80">
        <v>9</v>
      </c>
      <c r="J8" s="80">
        <v>1</v>
      </c>
      <c r="K8" s="80">
        <v>1</v>
      </c>
      <c r="L8" s="80">
        <v>0</v>
      </c>
    </row>
    <row r="9" spans="1:12">
      <c r="A9" s="2">
        <v>45597</v>
      </c>
      <c r="B9" s="80">
        <v>11</v>
      </c>
      <c r="C9" s="80">
        <v>6</v>
      </c>
      <c r="D9" s="80">
        <v>1</v>
      </c>
      <c r="E9" s="80">
        <v>7</v>
      </c>
      <c r="F9" s="80">
        <v>12</v>
      </c>
      <c r="G9" s="80">
        <v>0</v>
      </c>
      <c r="H9" s="80">
        <v>1</v>
      </c>
      <c r="I9" s="80">
        <v>13</v>
      </c>
      <c r="J9" s="80">
        <v>1</v>
      </c>
      <c r="K9" s="80">
        <v>0</v>
      </c>
      <c r="L9" s="80">
        <v>0</v>
      </c>
    </row>
    <row r="10" spans="1:12">
      <c r="A10" s="2">
        <v>45627</v>
      </c>
      <c r="B10" s="80">
        <v>7</v>
      </c>
      <c r="C10" s="80">
        <v>3</v>
      </c>
      <c r="D10" s="80">
        <v>2</v>
      </c>
      <c r="E10" s="80">
        <v>5</v>
      </c>
      <c r="F10" s="80">
        <v>11</v>
      </c>
      <c r="G10" s="80">
        <v>0</v>
      </c>
      <c r="H10" s="80">
        <v>4</v>
      </c>
      <c r="I10" s="80">
        <v>15</v>
      </c>
      <c r="J10" s="80">
        <v>3</v>
      </c>
      <c r="K10" s="80">
        <v>0</v>
      </c>
      <c r="L10" s="80">
        <v>1</v>
      </c>
    </row>
    <row r="11" spans="1:12">
      <c r="A11" s="2">
        <v>45658</v>
      </c>
      <c r="B11" s="80">
        <v>8</v>
      </c>
      <c r="C11" s="80">
        <v>10</v>
      </c>
      <c r="D11" s="80">
        <v>5</v>
      </c>
      <c r="E11" s="80">
        <v>15</v>
      </c>
      <c r="F11" s="80">
        <v>6</v>
      </c>
      <c r="G11" s="80">
        <v>0</v>
      </c>
      <c r="H11" s="80">
        <v>2</v>
      </c>
      <c r="I11" s="80">
        <v>8</v>
      </c>
      <c r="J11" s="80">
        <v>2</v>
      </c>
      <c r="K11" s="80">
        <v>0</v>
      </c>
      <c r="L11" s="80">
        <v>0</v>
      </c>
    </row>
    <row r="12" spans="1:12">
      <c r="A12" s="2">
        <v>45689</v>
      </c>
      <c r="B12" s="80">
        <v>9</v>
      </c>
      <c r="C12" s="80">
        <v>3</v>
      </c>
      <c r="D12" s="80">
        <v>3</v>
      </c>
      <c r="E12" s="80">
        <v>6</v>
      </c>
      <c r="F12" s="80">
        <v>8</v>
      </c>
      <c r="G12" s="80">
        <v>0</v>
      </c>
      <c r="H12" s="80">
        <v>3</v>
      </c>
      <c r="I12" s="80">
        <v>11</v>
      </c>
      <c r="J12" s="80">
        <v>3</v>
      </c>
      <c r="K12" s="80">
        <v>0</v>
      </c>
      <c r="L12" s="80">
        <v>0</v>
      </c>
    </row>
    <row r="13" spans="1:12">
      <c r="A13" s="2">
        <v>45717</v>
      </c>
      <c r="B13" s="80">
        <v>12</v>
      </c>
      <c r="C13" s="80">
        <v>7</v>
      </c>
      <c r="D13" s="80">
        <v>2</v>
      </c>
      <c r="E13" s="80">
        <v>9</v>
      </c>
      <c r="F13" s="80">
        <v>7</v>
      </c>
      <c r="G13" s="80">
        <v>0</v>
      </c>
      <c r="H13" s="80">
        <v>7</v>
      </c>
      <c r="I13" s="80">
        <v>14</v>
      </c>
      <c r="J13" s="80">
        <v>6</v>
      </c>
      <c r="K13" s="80">
        <v>0</v>
      </c>
      <c r="L13" s="80">
        <v>1</v>
      </c>
    </row>
    <row r="14" spans="1:12">
      <c r="A14" s="2">
        <v>45748</v>
      </c>
      <c r="B14" s="80">
        <v>0</v>
      </c>
      <c r="C14" s="80">
        <v>5</v>
      </c>
      <c r="D14" s="80">
        <v>5</v>
      </c>
      <c r="E14" s="80">
        <v>10</v>
      </c>
      <c r="F14" s="80">
        <v>2</v>
      </c>
      <c r="G14" s="80">
        <v>0</v>
      </c>
      <c r="H14" s="80">
        <v>2</v>
      </c>
      <c r="I14" s="80">
        <v>4</v>
      </c>
      <c r="J14" s="80">
        <v>0</v>
      </c>
      <c r="K14" s="80">
        <v>1</v>
      </c>
      <c r="L14" s="80">
        <v>1</v>
      </c>
    </row>
    <row r="15" spans="1:12">
      <c r="A15" s="2">
        <v>45778</v>
      </c>
      <c r="B15" s="80">
        <v>0</v>
      </c>
      <c r="C15" s="80">
        <v>0</v>
      </c>
      <c r="D15" s="80">
        <v>0</v>
      </c>
      <c r="E15" s="80">
        <v>0</v>
      </c>
      <c r="F15" s="80">
        <v>2</v>
      </c>
      <c r="G15" s="80">
        <v>0</v>
      </c>
      <c r="H15" s="80">
        <v>2</v>
      </c>
      <c r="I15" s="80">
        <v>4</v>
      </c>
      <c r="J15" s="80">
        <v>0</v>
      </c>
      <c r="K15" s="80">
        <v>1</v>
      </c>
      <c r="L15" s="80">
        <v>1</v>
      </c>
    </row>
    <row r="16" spans="1:12">
      <c r="A16" s="3" t="s">
        <v>92</v>
      </c>
      <c r="B16" s="80">
        <v>103</v>
      </c>
      <c r="C16" s="80">
        <v>78</v>
      </c>
      <c r="D16" s="80">
        <v>31</v>
      </c>
      <c r="E16" s="80">
        <v>109</v>
      </c>
      <c r="F16" s="80">
        <v>99</v>
      </c>
      <c r="G16" s="80">
        <v>0</v>
      </c>
      <c r="H16" s="80">
        <v>34</v>
      </c>
      <c r="I16" s="80">
        <v>133</v>
      </c>
      <c r="J16" s="80">
        <v>19</v>
      </c>
      <c r="K16" s="80">
        <v>8</v>
      </c>
      <c r="L16" s="80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89756a-8022-4c4f-80a0-9d999d4fbd6a">
      <Terms xmlns="http://schemas.microsoft.com/office/infopath/2007/PartnerControls"/>
    </lcf76f155ced4ddcb4097134ff3c332f>
    <TaxCatchAll xmlns="327754c6-34dd-4406-8100-60518b1fba59"/>
  </documentManagement>
</p:properties>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d i m _ c a l e n d e r _ 2 c c a 7 4 1 a - d 1 1 1 - 4 2 2 f - b a b a - c f 9 6 b b d d 9 8 a c , d i m _ c o m m e n t _ d i v _ 8 c 8 a 6 4 f f - 1 8 c 4 - 4 9 b 7 - 8 2 f 7 - 5 d 4 b b f 6 7 8 9 a d , m a r t _ q a _ c o u n t s _ m o n t h l y _ 6 2 f 7 6 8 9 a - 8 5 6 f - 4 0 6 9 - a 5 5 9 - 0 5 9 5 a d 4 6 2 4 a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m a r t _ q a _ c o u n t s _ m o n t h l y _ 6 2 f 7 6 8 9 a - 8 5 6 f - 4 0 6 9 - a 5 5 9 - 0 5 9 5 a d 4 6 2 4 a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d i m _ c a l e n d e r _ 2 c c a 7 4 1 a - d 1 1 1 - 4 2 2 f - b a b a - c f 9 6 b b d d 9 8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 d a t e _ i d < / s t r i n g > < / k e y > < v a l u e > < i n t > 9 4 < / i n t > < / v a l u e > < / i t e m > < i t e m > < k e y > < s t r i n g > y e a r < / s t r i n g > < / k e y > < v a l u e > < i n t > 7 1 < / i n t > < / v a l u e > < / i t e m > < i t e m > < k e y > < s t r i n g > m o n t h < / s t r i n g > < / k e y > < v a l u e > < i n t > 8 7 < / i n t > < / v a l u e > < / i t e m > < i t e m > < k e y > < s t r i n g > d a y < / s t r i n g > < / k e y > < v a l u e > < i n t > 6 7 < / i n t > < / v a l u e > < / i t e m > < i t e m > < k e y > < s t r i n g > f i n a n c i a l _ y e a r < / s t r i n g > < / k e y > < v a l u e > < i n t > 1 3 8 < / i n t > < / v a l u e > < / i t e m > < i t e m > < k e y > < s t r i n g > f i n a n c i a l _ q u a t e r < / s t r i n g > < / k e y > < v a l u e > < i n t > 1 5 4 < / i n t > < / v a l u e > < / i t e m > < i t e m > < k e y > < s t r i n g > d a y _ o f _ w e e k _ j p < / s t r i n g > < / k e y > < v a l u e > < i n t > 1 5 3 < / i n t > < / v a l u e > < / i t e m > < i t e m > < k e y > < s t r i n g > d a t e _ i d   ( t^) < / s t r i n g > < / k e y > < v a l u e > < i n t > 1 2 5 < / i n t > < / v a l u e > < / i t e m > < i t e m > < k e y > < s t r i n g > d a t e _ i d   ( �VJSg) < / s t r i n g > < / k e y > < v a l u e > < i n t > 1 5 5 < / i n t > < / v a l u e > < / i t e m > < i t e m > < k e y > < s t r i n g > d a t e _ i d   ( gn0�0�0�0�0�0�0) < / s t r i n g > < / k e y > < v a l u e > < i n t > 2 3 0 < / i n t > < / v a l u e > < / i t e m > < i t e m > < k e y > < s t r i n g > d a t e _ i d   ( g) < / s t r i n g > < / k e y > < v a l u e > < i n t > 1 2 5 < / i n t > < / v a l u e > < / i t e m > < / C o l u m n W i d t h s > < C o l u m n D i s p l a y I n d e x > < i t e m > < k e y > < s t r i n g > d a t e _ i d 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 f i n a n c i a l _ y e a r < / s t r i n g > < / k e y > < v a l u e > < i n t > 4 < / i n t > < / v a l u e > < / i t e m > < i t e m > < k e y > < s t r i n g > f i n a n c i a l _ q u a t e r < / s t r i n g > < / k e y > < v a l u e > < i n t > 5 < / i n t > < / v a l u e > < / i t e m > < i t e m > < k e y > < s t r i n g > d a y _ o f _ w e e k _ j p < / s t r i n g > < / k e y > < v a l u e > < i n t > 6 < / i n t > < / v a l u e > < / i t e m > < i t e m > < k e y > < s t r i n g > d a t e _ i d   ( t^) < / s t r i n g > < / k e y > < v a l u e > < i n t > 7 < / i n t > < / v a l u e > < / i t e m > < i t e m > < k e y > < s t r i n g > d a t e _ i d   ( �VJSg) < / s t r i n g > < / k e y > < v a l u e > < i n t > 8 < / i n t > < / v a l u e > < / i t e m > < i t e m > < k e y > < s t r i n g > d a t e _ i d   ( gn0�0�0�0�0�0�0) < / s t r i n g > < / k e y > < v a l u e > < i n t > 9 < / i n t > < / v a l u e > < / i t e m > < i t e m > < k e y > < s t r i n g > d a t e _ i d   ( g) 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59E904EE58CC94390D2A729065751F0" ma:contentTypeVersion="12" ma:contentTypeDescription="新しいドキュメントを作成します。" ma:contentTypeScope="" ma:versionID="c5daa9b4b1ef6e70f4c6b5350f901796">
  <xsd:schema xmlns:xsd="http://www.w3.org/2001/XMLSchema" xmlns:xs="http://www.w3.org/2001/XMLSchema" xmlns:p="http://schemas.microsoft.com/office/2006/metadata/properties" xmlns:ns2="2289756a-8022-4c4f-80a0-9d999d4fbd6a" xmlns:ns3="327754c6-34dd-4406-8100-60518b1fba59" targetNamespace="http://schemas.microsoft.com/office/2006/metadata/properties" ma:root="true" ma:fieldsID="f3fe5287c8eab399dd16a513c99d4ab7" ns2:_="" ns3:_="">
    <xsd:import namespace="2289756a-8022-4c4f-80a0-9d999d4fbd6a"/>
    <xsd:import namespace="327754c6-34dd-4406-8100-60518b1fba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9756a-8022-4c4f-80a0-9d999d4fbd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754c6-34dd-4406-8100-60518b1fba5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2e3198d-fd49-483d-b0df-e70af9c04a52}" ma:internalName="TaxCatchAll" ma:showField="CatchAllData" ma:web="327754c6-34dd-4406-8100-60518b1fba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D a t a M a s h u p   s q m i d = " 7 d a 4 4 7 9 1 - 1 d 8 f - 4 d d c - 8 3 3 a - 7 b a 1 e f c 9 9 8 f b "   x m l n s = " h t t p : / / s c h e m a s . m i c r o s o f t . c o m / D a t a M a s h u p " > A A A A A B M F A A B Q S w M E F A A C A A g A 4 w m j W n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4 w m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J o 1 p d G O o h D Q I A A B s J A A A T A B w A R m 9 y b X V s Y X M v U 2 V j d G l v b j E u b S C i G A A o o B Q A A A A A A A A A A A A A A A A A A A A A A A A A A A D t V M G O 0 z A Q v V f q P 0 Q 5 7 U r V S r v L D f U E B y S k R a K I S 1 V Z E 3 t o L D l 2 1 n Y C 1 W o P W y 6 A u C L E i Q s / g Q R f E + 2 B v 2 C c N m 3 p J q W L O D Y X 2 y + e 9 8 b z x n b I v T Q 6 G i 3 G 0 4 f 9 X r / n U r A o I i E z x k G h F m i j Y a T Q 9 3 s R f d X 8 Z / X 2 R z X / T u A z k f C T x + B h Z A r L 8 S g W T g 8 v w R u j X D y I x k 8 k W r A 8 l U R 0 A a W c Q p A Z e l v g 5 H i w 4 B N Y s k C R g E O i X N F f j S 8 g w 2 F M / + P B U 6 n F M G 6 2 x Z P r c Z h P l h R L R Z a B 9 W y K m k Q V G / E U M y D G T Y G G t C 2 i U V k E b m t s l o O 9 l P i a m H f o r r L f C G s E Q v S K v t + T u k P h j h s m y 1 B 7 J m R 5 M G S 7 I v f 1 Z B 2 5 j y 1 b O p v O 1 E K X Q H s K 7 U n X a J + q 2 c G g j s L c w 6 d 2 g r / Y t U O 1 z T W g h 6 9 E J j W X g h x 2 B 9 8 6 S / M P z m 1 T t H q 3 l L 1 9 / + H X l 2 / V z a d q / r G 6 + X r 7 7 j N p v Y B E 4 c l z z E y J j 4 w q M u 2 O d u Y 3 u I p l l t M v l s y Y x a l 0 P j y 8 U c y V c S i Y A I 9 h C X l u i X M N K H C e F X l Y r s E U H M v B 8 5 R p 8 + d 6 + S I 0 4 C t D T c F q j Q Z S M q G O m D G e g p 7 W q E N b L p K h w V F 7 b E w Z p o s 0 r f S h h 8 I c y 6 V C P V k l h W / o S J p q z s l m J k V 9 H C F k a D h C p c f s t A U 7 a 8 H O W 7 A H A b O o 6 k I 0 x Y 2 v j 9 d X 7 K 5 T + 9 w s d t Z 1 t 7 o i 1 o q r 3 X s J n f 8 P o d 9 Q S w E C L Q A U A A I A C A D j C a N a c b D P L 6 Q A A A D 2 A A A A E g A A A A A A A A A A A A A A A A A A A A A A Q 2 9 u Z m l n L 1 B h Y 2 t h Z 2 U u e G 1 s U E s B A i 0 A F A A C A A g A 4 w m j W g / K 6 a u k A A A A 6 Q A A A B M A A A A A A A A A A A A A A A A A 8 A A A A F t D b 2 5 0 Z W 5 0 X 1 R 5 c G V z X S 5 4 b W x Q S w E C L Q A U A A I A C A D j C a N a X R j q I Q 0 C A A A b C Q A A E w A A A A A A A A A A A A A A A A D h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k w A A A A A A A B O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W 1 f Y 2 F s Z W 5 k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c 5 Z T I 4 Z C 0 5 N D h l L T R k O D U t O D Q 1 M S 1 m O D B h O T Y 0 N 2 E z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U t M D J U M T Y 6 M T U 6 M D U u M T Q w N z Q y M V o i I C 8 + P E V u d H J 5 I F R 5 c G U 9 I k Z p b G x D b 2 x 1 b W 5 U e X B l c y I g V m F s d W U 9 I n N D U V F F Q k F R R U J n P T 0 i I C 8 + P E V u d H J 5 I F R 5 c G U 9 I k Z p b G x D b 2 x 1 b W 5 O Y W 1 l c y I g V m F s d W U 9 I n N b J n F 1 b 3 Q 7 Z G F 0 Z V 9 p Z C Z x d W 9 0 O y w m c X V v d D t 5 Z W F y J n F 1 b 3 Q 7 L C Z x d W 9 0 O 2 1 v b n R o J n F 1 b 3 Q 7 L C Z x d W 9 0 O 2 R h e S Z x d W 9 0 O y w m c X V v d D t m a W 5 h b m N p Y W x f e W V h c i Z x d W 9 0 O y w m c X V v d D t m a W 5 h b m N p Y W x f c X V h d G V y J n F 1 b 3 Q 7 L C Z x d W 9 0 O 2 R h e V 9 v Z l 9 3 Z W V r X 2 p w J n F 1 b 3 Q 7 X S I g L z 4 8 R W 5 0 c n k g V H l w Z T 0 i R m l s b E V y c m 9 y Q 2 9 1 b n Q i I F Z h b H V l P S J s M C I g L z 4 8 R W 5 0 c n k g V H l w Z T 0 i T m F 2 a W d h d G l v b l N 0 Z X B O Y W 1 l I i B W Y W x 1 Z T 0 i c + O D i u O D k + O C s u O D v O O C t + O D p + O D s y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Q 2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x Y X R v b 2 x z L 2 R l d i 9 x Y X R v b 2 x z X 2 1 h c n R f Z 2 V u Z X J h b C 9 k a W 1 f Y 2 F s Z W 5 k Z X I u e 2 R h d G V f a W Q s M H 0 m c X V v d D s s J n F 1 b 3 Q 7 T 2 R i Y y 5 E Y X R h U 2 9 1 c m N l X F w v M S 9 k c 2 4 9 c W F 0 b 2 9 s c y 9 k Z X Y v c W F 0 b 2 9 s c 1 9 t Y X J 0 X 2 d l b m V y Y W w v Z G l t X 2 N h b G V u Z G V y L n t 5 Z W F y L D F 9 J n F 1 b 3 Q 7 L C Z x d W 9 0 O 0 9 k Y m M u R G F 0 Y V N v d X J j Z V x c L z E v Z H N u P X F h d G 9 v b H M v Z G V 2 L 3 F h d G 9 v b H N f b W F y d F 9 n Z W 5 l c m F s L 2 R p b V 9 j Y W x l b m R l c i 5 7 b W 9 u d G g s M n 0 m c X V v d D s s J n F 1 b 3 Q 7 T 2 R i Y y 5 E Y X R h U 2 9 1 c m N l X F w v M S 9 k c 2 4 9 c W F 0 b 2 9 s c y 9 k Z X Y v c W F 0 b 2 9 s c 1 9 t Y X J 0 X 2 d l b m V y Y W w v Z G l t X 2 N h b G V u Z G V y L n t k Y X k s M 3 0 m c X V v d D s s J n F 1 b 3 Q 7 T 2 R i Y y 5 E Y X R h U 2 9 1 c m N l X F w v M S 9 k c 2 4 9 c W F 0 b 2 9 s c y 9 k Z X Y v c W F 0 b 2 9 s c 1 9 t Y X J 0 X 2 d l b m V y Y W w v Z G l t X 2 N h b G V u Z G V y L n t m a W 5 h b m N p Y W x f e W V h c i w 0 f S Z x d W 9 0 O y w m c X V v d D t P Z G J j L k R h d G F T b 3 V y Y 2 V c X C 8 x L 2 R z b j 1 x Y X R v b 2 x z L 2 R l d i 9 x Y X R v b 2 x z X 2 1 h c n R f Z 2 V u Z X J h b C 9 k a W 1 f Y 2 F s Z W 5 k Z X I u e 2 Z p b m F u Y 2 l h b F 9 x d W F 0 Z X I s N X 0 m c X V v d D s s J n F 1 b 3 Q 7 T 2 R i Y y 5 E Y X R h U 2 9 1 c m N l X F w v M S 9 k c 2 4 9 c W F 0 b 2 9 s c y 9 k Z X Y v c W F 0 b 2 9 s c 1 9 t Y X J 0 X 2 d l b m V y Y W w v Z G l t X 2 N h b G V u Z G V y L n t k Y X l f b 2 Z f d 2 V l a 1 9 q c C w 2 f S Z x d W 9 0 O 1 0 s J n F 1 b 3 Q 7 Q 2 9 s d W 1 u Q 2 9 1 b n Q m c X V v d D s 6 N y w m c X V v d D t L Z X l D b 2 x 1 b W 5 O Y W 1 l c y Z x d W 9 0 O z p b X S w m c X V v d D t D b 2 x 1 b W 5 J Z G V u d G l 0 a W V z J n F 1 b 3 Q 7 O l s m c X V v d D t P Z G J j L k R h d G F T b 3 V y Y 2 V c X C 8 x L 2 R z b j 1 x Y X R v b 2 x z L 2 R l d i 9 x Y X R v b 2 x z X 2 1 h c n R f Z 2 V u Z X J h b C 9 k a W 1 f Y 2 F s Z W 5 k Z X I u e 2 R h d G V f a W Q s M H 0 m c X V v d D s s J n F 1 b 3 Q 7 T 2 R i Y y 5 E Y X R h U 2 9 1 c m N l X F w v M S 9 k c 2 4 9 c W F 0 b 2 9 s c y 9 k Z X Y v c W F 0 b 2 9 s c 1 9 t Y X J 0 X 2 d l b m V y Y W w v Z G l t X 2 N h b G V u Z G V y L n t 5 Z W F y L D F 9 J n F 1 b 3 Q 7 L C Z x d W 9 0 O 0 9 k Y m M u R G F 0 Y V N v d X J j Z V x c L z E v Z H N u P X F h d G 9 v b H M v Z G V 2 L 3 F h d G 9 v b H N f b W F y d F 9 n Z W 5 l c m F s L 2 R p b V 9 j Y W x l b m R l c i 5 7 b W 9 u d G g s M n 0 m c X V v d D s s J n F 1 b 3 Q 7 T 2 R i Y y 5 E Y X R h U 2 9 1 c m N l X F w v M S 9 k c 2 4 9 c W F 0 b 2 9 s c y 9 k Z X Y v c W F 0 b 2 9 s c 1 9 t Y X J 0 X 2 d l b m V y Y W w v Z G l t X 2 N h b G V u Z G V y L n t k Y X k s M 3 0 m c X V v d D s s J n F 1 b 3 Q 7 T 2 R i Y y 5 E Y X R h U 2 9 1 c m N l X F w v M S 9 k c 2 4 9 c W F 0 b 2 9 s c y 9 k Z X Y v c W F 0 b 2 9 s c 1 9 t Y X J 0 X 2 d l b m V y Y W w v Z G l t X 2 N h b G V u Z G V y L n t m a W 5 h b m N p Y W x f e W V h c i w 0 f S Z x d W 9 0 O y w m c X V v d D t P Z G J j L k R h d G F T b 3 V y Y 2 V c X C 8 x L 2 R z b j 1 x Y X R v b 2 x z L 2 R l d i 9 x Y X R v b 2 x z X 2 1 h c n R f Z 2 V u Z X J h b C 9 k a W 1 f Y 2 F s Z W 5 k Z X I u e 2 Z p b m F u Y 2 l h b F 9 x d W F 0 Z X I s N X 0 m c X V v d D s s J n F 1 b 3 Q 7 T 2 R i Y y 5 E Y X R h U 2 9 1 c m N l X F w v M S 9 k c 2 4 9 c W F 0 b 2 9 s c y 9 k Z X Y v c W F 0 b 2 9 s c 1 9 t Y X J 0 X 2 d l b m V y Y W w v Z G l t X 2 N h b G V u Z G V y L n t k Y X l f b 2 Z f d 2 V l a 1 9 q c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N h b G V u Z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Y W x l b m R l c i 9 k Z X Z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2 F s Z W 5 k Z X I v c W F 0 b 2 9 s c 1 9 t Y X J 0 X 2 d l b m V y Y W x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h b G V u Z G V y L 2 R p b V 9 j Y W x l b m R l c l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v b W 1 l b n R f Z G l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M 3 M G R i Y 2 U t N z F i N y 0 0 M D Z j L T g 1 M T I t O D k w O W Z l M D E 2 Z m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1 L T A y V D E 2 O j E 1 O j A 1 L j E 1 N j M 2 N T J a I i A v P j x F b n R y e S B U e X B l P S J G a W x s Q 2 9 s d W 1 u V H l w Z X M i I F Z h b H V l P S J z Q m d Z R 0 J n W U c i I C 8 + P E V u d H J 5 I F R 5 c G U 9 I k Z p b G x D b 2 x 1 b W 5 O Y W 1 l c y I g V m F s d W U 9 I n N b J n F 1 b 3 Q 7 Y 2 9 t b W V u d F 9 k a X Y m c X V v d D s s J n F 1 b 3 Q 7 Y m F s b F 9 v b i Z x d W 9 0 O y w m c X V v d D t p c 1 9 j b G 9 z Z X I m c X V v d D s s J n F 1 b 3 Q 7 a X N f Y X B w c m 9 2 Z X I m c X V v d D s s J n F 1 b 3 Q 7 a X N f c G F 0 Y 2 h f c G x h b m 5 l Z C Z x d W 9 0 O y w m c X V v d D t p c 1 9 y Z X N w b 2 5 z Z S Z x d W 9 0 O 1 0 i I C 8 + P E V u d H J 5 I F R 5 c G U 9 I k Z p b G x F c n J v c k N v d W 5 0 I i B W Y W x 1 Z T 0 i b D A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X F h d G 9 v b H M v Z G V 2 L 3 F h d G 9 v b H N f b W F y d F 9 n Z W 5 l c m F s L 2 R p b V 9 j b 2 1 t Z W 5 0 X 2 R p d i 5 7 Y 2 9 t b W V u d F 9 k a X Y s M H 0 m c X V v d D s s J n F 1 b 3 Q 7 T 2 R i Y y 5 E Y X R h U 2 9 1 c m N l X F w v M S 9 k c 2 4 9 c W F 0 b 2 9 s c y 9 k Z X Y v c W F 0 b 2 9 s c 1 9 t Y X J 0 X 2 d l b m V y Y W w v Z G l t X 2 N v b W 1 l b n R f Z G l 2 L n t i Y W x s X 2 9 u L D F 9 J n F 1 b 3 Q 7 L C Z x d W 9 0 O 0 9 k Y m M u R G F 0 Y V N v d X J j Z V x c L z E v Z H N u P X F h d G 9 v b H M v Z G V 2 L 3 F h d G 9 v b H N f b W F y d F 9 n Z W 5 l c m F s L 2 R p b V 9 j b 2 1 t Z W 5 0 X 2 R p d i 5 7 a X N f Y 2 x v c 2 V y L D J 9 J n F 1 b 3 Q 7 L C Z x d W 9 0 O 0 9 k Y m M u R G F 0 Y V N v d X J j Z V x c L z E v Z H N u P X F h d G 9 v b H M v Z G V 2 L 3 F h d G 9 v b H N f b W F y d F 9 n Z W 5 l c m F s L 2 R p b V 9 j b 2 1 t Z W 5 0 X 2 R p d i 5 7 a X N f Y X B w c m 9 2 Z X I s M 3 0 m c X V v d D s s J n F 1 b 3 Q 7 T 2 R i Y y 5 E Y X R h U 2 9 1 c m N l X F w v M S 9 k c 2 4 9 c W F 0 b 2 9 s c y 9 k Z X Y v c W F 0 b 2 9 s c 1 9 t Y X J 0 X 2 d l b m V y Y W w v Z G l t X 2 N v b W 1 l b n R f Z G l 2 L n t p c 1 9 w Y X R j a F 9 w b G F u b m V k L D R 9 J n F 1 b 3 Q 7 L C Z x d W 9 0 O 0 9 k Y m M u R G F 0 Y V N v d X J j Z V x c L z E v Z H N u P X F h d G 9 v b H M v Z G V 2 L 3 F h d G 9 v b H N f b W F y d F 9 n Z W 5 l c m F s L 2 R p b V 9 j b 2 1 t Z W 5 0 X 2 R p d i 5 7 a X N f c m V z c G 9 u c 2 U s N X 0 m c X V v d D t d L C Z x d W 9 0 O 0 N v b H V t b k N v d W 5 0 J n F 1 b 3 Q 7 O j Y s J n F 1 b 3 Q 7 S 2 V 5 Q 2 9 s d W 1 u T m F t Z X M m c X V v d D s 6 W 1 0 s J n F 1 b 3 Q 7 Q 2 9 s d W 1 u S W R l b n R p d G l l c y Z x d W 9 0 O z p b J n F 1 b 3 Q 7 T 2 R i Y y 5 E Y X R h U 2 9 1 c m N l X F w v M S 9 k c 2 4 9 c W F 0 b 2 9 s c y 9 k Z X Y v c W F 0 b 2 9 s c 1 9 t Y X J 0 X 2 d l b m V y Y W w v Z G l t X 2 N v b W 1 l b n R f Z G l 2 L n t j b 2 1 t Z W 5 0 X 2 R p d i w w f S Z x d W 9 0 O y w m c X V v d D t P Z G J j L k R h d G F T b 3 V y Y 2 V c X C 8 x L 2 R z b j 1 x Y X R v b 2 x z L 2 R l d i 9 x Y X R v b 2 x z X 2 1 h c n R f Z 2 V u Z X J h b C 9 k a W 1 f Y 2 9 t b W V u d F 9 k a X Y u e 2 J h b G x f b 2 4 s M X 0 m c X V v d D s s J n F 1 b 3 Q 7 T 2 R i Y y 5 E Y X R h U 2 9 1 c m N l X F w v M S 9 k c 2 4 9 c W F 0 b 2 9 s c y 9 k Z X Y v c W F 0 b 2 9 s c 1 9 t Y X J 0 X 2 d l b m V y Y W w v Z G l t X 2 N v b W 1 l b n R f Z G l 2 L n t p c 1 9 j b G 9 z Z X I s M n 0 m c X V v d D s s J n F 1 b 3 Q 7 T 2 R i Y y 5 E Y X R h U 2 9 1 c m N l X F w v M S 9 k c 2 4 9 c W F 0 b 2 9 s c y 9 k Z X Y v c W F 0 b 2 9 s c 1 9 t Y X J 0 X 2 d l b m V y Y W w v Z G l t X 2 N v b W 1 l b n R f Z G l 2 L n t p c 1 9 h c H B y b 3 Z l c i w z f S Z x d W 9 0 O y w m c X V v d D t P Z G J j L k R h d G F T b 3 V y Y 2 V c X C 8 x L 2 R z b j 1 x Y X R v b 2 x z L 2 R l d i 9 x Y X R v b 2 x z X 2 1 h c n R f Z 2 V u Z X J h b C 9 k a W 1 f Y 2 9 t b W V u d F 9 k a X Y u e 2 l z X 3 B h d G N o X 3 B s Y W 5 u Z W Q s N H 0 m c X V v d D s s J n F 1 b 3 Q 7 T 2 R i Y y 5 E Y X R h U 2 9 1 c m N l X F w v M S 9 k c 2 4 9 c W F 0 b 2 9 s c y 9 k Z X Y v c W F 0 b 2 9 s c 1 9 t Y X J 0 X 2 d l b m V y Y W w v Z G l t X 2 N v b W 1 l b n R f Z G l 2 L n t p c 1 9 y Z X N w b 2 5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N v b W 1 l b n R f Z G l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b 2 1 t Z W 5 0 X 2 R p d i 9 k Z X Z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2 9 t b W V u d F 9 k a X Y v c W F 0 b 2 9 s c 1 9 t Y X J 0 X 2 d l b m V y Y W x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v b W 1 l b n R f Z G l 2 L 2 R p b V 9 j b 2 1 t Z W 5 0 X 2 R p d l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d F 9 x Y V 9 j b 3 V u d H N f b W 9 u d G h s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Y j k z Y z R l L T U x O D U t N G J i Z C 0 5 M z k 3 L T E 4 Y j c 5 M D h m Z D g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N S 0 w M l Q x N j o x N T o w N S 4 x N T Y z N j U y W i I g L z 4 8 R W 5 0 c n k g V H l w Z T 0 i R m l s b E N v b H V t b l R 5 c G V z I i B W Y W x 1 Z T 0 i c 0 J 3 W U d C Z 1 l H Q m d Z S k N R W U d C Z 1 l H Q m d Z R 0 J n W U N C Z 1 l K Q m d R R U J B U U R B d 0 1 E Q k F R R U J B U U V C Q T 0 9 I i A v P j x F b n R y e S B U e X B l P S J G a W x s Q 2 9 s d W 1 u T m F t Z X M i I F Z h b H V l P S J z W y Z x d W 9 0 O 2 1 v b n R o X 2 l k J n F 1 b 3 Q 7 L C Z x d W 9 0 O 2 1 v b n R o b H l f a W 5 j a W R l b n R f a W Q m c X V v d D s s J n F 1 b 3 Q 7 d G l 0 b G U m c X V v d D s s J n F 1 b 3 Q 7 a W 5 j a W R l b n R f Z G l 2 J n F 1 b 3 Q 7 L C Z x d W 9 0 O 2 N h d G V n b 3 J 5 J n F 1 b 3 Q 7 L C Z x d W 9 0 O 2 h v c 3 B p d G F s J n F 1 b 3 Q 7 L C Z x d W 9 0 O 2 l t c G F j d C Z x d W 9 0 O y w m c X V v d D t p b X B h Y 3 R f Y n l f c m V n a X N 0 Z X I m c X V v d D s s J n F 1 b 3 Q 7 c m V n a X N 0 Z X J l Z F 9 k Y X R l J n F 1 b 3 Q 7 L C Z x d W 9 0 O 2 N s b 3 N l Z F 9 k Y X R l J n F 1 b 3 Q 7 L C Z x d W 9 0 O 2 F z c 2 l n b m V k X 3 R v J n F 1 b 3 Q 7 L C Z x d W 9 0 O 2 l z X 2 F z c 2 l n b m V k X 3 R v X 2 R 3 a C Z x d W 9 0 O y w m c X V v d D t z d G F 0 d X M m c X V v d D s s J n F 1 b 3 Q 7 a G F z X 3 B h d G N o X 2 5 v J n F 1 b 3 Q 7 L C Z x d W 9 0 O 2 h h c 1 9 w Y X R j a F 9 j b 2 1 t Z W 5 0 J n F 1 b 3 Q 7 L C Z x d W 9 0 O 2 h h c 1 9 m b 3 J j Z V 9 j b G 9 z Z V 9 h b m 5 v d W 5 j Z S Z x d W 9 0 O y w m c X V v d D t o Y X N f Z m 9 y Y 2 V f Y 2 x v c 2 U m c X V v d D s s J n F 1 b 3 Q 7 a G F z X 2 x p Y n J h c n l f Y 2 h h b m d l J n F 1 b 3 Q 7 L C Z x d W 9 0 O 2 l u Y 2 l k Z W 5 0 X 2 l k J n F 1 b 3 Q 7 L C Z x d W 9 0 O 2 N v b W 1 l b n R f a W Q m c X V v d D s s J n F 1 b 3 Q 7 Y 2 9 t b W V u d F 9 z Z X E m c X V v d D s s J n F 1 b 3 Q 7 Y 2 9 t b W V u d F 9 k a X Y m c X V v d D s s J n F 1 b 3 Q 7 Y 2 9 t b W V u d F 9 i e S Z x d W 9 0 O y w m c X V v d D t j b 2 1 t Z W 5 0 X 2 R h d G U m c X V v d D s s J n F 1 b 3 Q 7 Y m F s b F 9 v b i Z x d W 9 0 O y w m c X V v d D t l b G F w c 2 V k X 2 R h e X M m c X V v d D s s J n F 1 b 3 Q 7 Z W x h c H N l Z F 9 k Y X l z X 2 9 u X 2 R l d i Z x d W 9 0 O y w m c X V v d D t l b G F w c 2 V k X 2 R h e X N f b 2 5 f Z m l l b G Q m c X V v d D s s J n F 1 b 3 Q 7 Z W x h c H N l Z F 9 k Y X l z X 2 9 u X 3 V u a 2 5 v d 2 4 m c X V v d D s s J n F 1 b 3 Q 7 b W 9 u d G h f Z W 5 k X 2 F j d G l 2 Z V 9 j b 3 V u d C Z x d W 9 0 O y w m c X V v d D t t b 2 5 0 a F 9 l b m R f Y W N 0 a X Z l X 2 N v d W 5 0 X 2 R l d i Z x d W 9 0 O y w m c X V v d D t t b 2 5 0 a F 9 l b m R f Y W N 0 a X Z l X 2 N v d W 5 0 X 2 Z p Z W x k J n F 1 b 3 Q 7 L C Z x d W 9 0 O 2 1 v b n R o X 2 V u Z F 9 h Y 3 R p d m V f Y 2 9 1 b n R f d W 5 r b m 9 3 b i Z x d W 9 0 O y w m c X V v d D t j b 2 1 t Z W 5 0 X 2 N v d W 5 0 J n F 1 b 3 Q 7 L C Z x d W 9 0 O 3 J l Z 2 l z d G V y Z W R f Y 2 9 1 b n Q m c X V v d D s s J n F 1 b 3 Q 7 c G F 0 Y 2 h f c G x h b m 5 l Z F 9 j b 3 V u d C Z x d W 9 0 O y w m c X V v d D t j b G 9 z Z V 9 j b 3 V u d C Z x d W 9 0 O y w m c X V v d D t j b G 9 z Z V 9 j b 3 V u d F 9 u b 3 J t Y W w m c X V v d D s s J n F 1 b 3 Q 7 Y 2 x v c 2 V f Y 2 9 1 b n R f Z m 9 y Y 2 U m c X V v d D s s J n F 1 b 3 Q 7 Z m 9 y Y 2 V f Y 2 x v c 2 V f b m 9 0 a W N l X 2 N v d W 5 0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Q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x Y X R v b 2 x z L 2 R l d i 9 x Y X R v b 2 x z X 2 1 h c n R f Z 2 V u Z X J h b C 9 t Y X J 0 X 3 F h X 2 N v d W 5 0 c 1 9 t b 2 5 0 a G x 5 L n t t b 2 5 0 a F 9 p Z C w w f S Z x d W 9 0 O y w m c X V v d D t P Z G J j L k R h d G F T b 3 V y Y 2 V c X C 8 x L 2 R z b j 1 x Y X R v b 2 x z L 2 R l d i 9 x Y X R v b 2 x z X 2 1 h c n R f Z 2 V u Z X J h b C 9 t Y X J 0 X 3 F h X 2 N v d W 5 0 c 1 9 t b 2 5 0 a G x 5 L n t t b 2 5 0 a G x 5 X 2 l u Y 2 l k Z W 5 0 X 2 l k L D F 9 J n F 1 b 3 Q 7 L C Z x d W 9 0 O 0 9 k Y m M u R G F 0 Y V N v d X J j Z V x c L z E v Z H N u P X F h d G 9 v b H M v Z G V 2 L 3 F h d G 9 v b H N f b W F y d F 9 n Z W 5 l c m F s L 2 1 h c n R f c W F f Y 2 9 1 b n R z X 2 1 v b n R o b H k u e 3 R p d G x l L D J 9 J n F 1 b 3 Q 7 L C Z x d W 9 0 O 0 9 k Y m M u R G F 0 Y V N v d X J j Z V x c L z E v Z H N u P X F h d G 9 v b H M v Z G V 2 L 3 F h d G 9 v b H N f b W F y d F 9 n Z W 5 l c m F s L 2 1 h c n R f c W F f Y 2 9 1 b n R z X 2 1 v b n R o b H k u e 2 l u Y 2 l k Z W 5 0 X 2 R p d i w z f S Z x d W 9 0 O y w m c X V v d D t P Z G J j L k R h d G F T b 3 V y Y 2 V c X C 8 x L 2 R z b j 1 x Y X R v b 2 x z L 2 R l d i 9 x Y X R v b 2 x z X 2 1 h c n R f Z 2 V u Z X J h b C 9 t Y X J 0 X 3 F h X 2 N v d W 5 0 c 1 9 t b 2 5 0 a G x 5 L n t j Y X R l Z 2 9 y e S w 0 f S Z x d W 9 0 O y w m c X V v d D t P Z G J j L k R h d G F T b 3 V y Y 2 V c X C 8 x L 2 R z b j 1 x Y X R v b 2 x z L 2 R l d i 9 x Y X R v b 2 x z X 2 1 h c n R f Z 2 V u Z X J h b C 9 t Y X J 0 X 3 F h X 2 N v d W 5 0 c 1 9 t b 2 5 0 a G x 5 L n t o b 3 N w a X R h b C w 1 f S Z x d W 9 0 O y w m c X V v d D t P Z G J j L k R h d G F T b 3 V y Y 2 V c X C 8 x L 2 R z b j 1 x Y X R v b 2 x z L 2 R l d i 9 x Y X R v b 2 x z X 2 1 h c n R f Z 2 V u Z X J h b C 9 t Y X J 0 X 3 F h X 2 N v d W 5 0 c 1 9 t b 2 5 0 a G x 5 L n t p b X B h Y 3 Q s N n 0 m c X V v d D s s J n F 1 b 3 Q 7 T 2 R i Y y 5 E Y X R h U 2 9 1 c m N l X F w v M S 9 k c 2 4 9 c W F 0 b 2 9 s c y 9 k Z X Y v c W F 0 b 2 9 s c 1 9 t Y X J 0 X 2 d l b m V y Y W w v b W F y d F 9 x Y V 9 j b 3 V u d H N f b W 9 u d G h s e S 5 7 a W 1 w Y W N 0 X 2 J 5 X 3 J l Z 2 l z d G V y L D d 9 J n F 1 b 3 Q 7 L C Z x d W 9 0 O 0 9 k Y m M u R G F 0 Y V N v d X J j Z V x c L z E v Z H N u P X F h d G 9 v b H M v Z G V 2 L 3 F h d G 9 v b H N f b W F y d F 9 n Z W 5 l c m F s L 2 1 h c n R f c W F f Y 2 9 1 b n R z X 2 1 v b n R o b H k u e 3 J l Z 2 l z d G V y Z W R f Z G F 0 Z S w 4 f S Z x d W 9 0 O y w m c X V v d D t P Z G J j L k R h d G F T b 3 V y Y 2 V c X C 8 x L 2 R z b j 1 x Y X R v b 2 x z L 2 R l d i 9 x Y X R v b 2 x z X 2 1 h c n R f Z 2 V u Z X J h b C 9 t Y X J 0 X 3 F h X 2 N v d W 5 0 c 1 9 t b 2 5 0 a G x 5 L n t j b G 9 z Z W R f Z G F 0 Z S w 5 f S Z x d W 9 0 O y w m c X V v d D t P Z G J j L k R h d G F T b 3 V y Y 2 V c X C 8 x L 2 R z b j 1 x Y X R v b 2 x z L 2 R l d i 9 x Y X R v b 2 x z X 2 1 h c n R f Z 2 V u Z X J h b C 9 t Y X J 0 X 3 F h X 2 N v d W 5 0 c 1 9 t b 2 5 0 a G x 5 L n t h c 3 N p Z 2 5 l Z F 9 0 b y w x M H 0 m c X V v d D s s J n F 1 b 3 Q 7 T 2 R i Y y 5 E Y X R h U 2 9 1 c m N l X F w v M S 9 k c 2 4 9 c W F 0 b 2 9 s c y 9 k Z X Y v c W F 0 b 2 9 s c 1 9 t Y X J 0 X 2 d l b m V y Y W w v b W F y d F 9 x Y V 9 j b 3 V u d H N f b W 9 u d G h s e S 5 7 a X N f Y X N z a W d u Z W R f d G 9 f Z H d o L D E x f S Z x d W 9 0 O y w m c X V v d D t P Z G J j L k R h d G F T b 3 V y Y 2 V c X C 8 x L 2 R z b j 1 x Y X R v b 2 x z L 2 R l d i 9 x Y X R v b 2 x z X 2 1 h c n R f Z 2 V u Z X J h b C 9 t Y X J 0 X 3 F h X 2 N v d W 5 0 c 1 9 t b 2 5 0 a G x 5 L n t z d G F 0 d X M s M T J 9 J n F 1 b 3 Q 7 L C Z x d W 9 0 O 0 9 k Y m M u R G F 0 Y V N v d X J j Z V x c L z E v Z H N u P X F h d G 9 v b H M v Z G V 2 L 3 F h d G 9 v b H N f b W F y d F 9 n Z W 5 l c m F s L 2 1 h c n R f c W F f Y 2 9 1 b n R z X 2 1 v b n R o b H k u e 2 h h c 1 9 w Y X R j a F 9 u b y w x M 3 0 m c X V v d D s s J n F 1 b 3 Q 7 T 2 R i Y y 5 E Y X R h U 2 9 1 c m N l X F w v M S 9 k c 2 4 9 c W F 0 b 2 9 s c y 9 k Z X Y v c W F 0 b 2 9 s c 1 9 t Y X J 0 X 2 d l b m V y Y W w v b W F y d F 9 x Y V 9 j b 3 V u d H N f b W 9 u d G h s e S 5 7 a G F z X 3 B h d G N o X 2 N v b W 1 l b n Q s M T R 9 J n F 1 b 3 Q 7 L C Z x d W 9 0 O 0 9 k Y m M u R G F 0 Y V N v d X J j Z V x c L z E v Z H N u P X F h d G 9 v b H M v Z G V 2 L 3 F h d G 9 v b H N f b W F y d F 9 n Z W 5 l c m F s L 2 1 h c n R f c W F f Y 2 9 1 b n R z X 2 1 v b n R o b H k u e 2 h h c 1 9 m b 3 J j Z V 9 j b G 9 z Z V 9 h b m 5 v d W 5 j Z S w x N X 0 m c X V v d D s s J n F 1 b 3 Q 7 T 2 R i Y y 5 E Y X R h U 2 9 1 c m N l X F w v M S 9 k c 2 4 9 c W F 0 b 2 9 s c y 9 k Z X Y v c W F 0 b 2 9 s c 1 9 t Y X J 0 X 2 d l b m V y Y W w v b W F y d F 9 x Y V 9 j b 3 V u d H N f b W 9 u d G h s e S 5 7 a G F z X 2 Z v c m N l X 2 N s b 3 N l L D E 2 f S Z x d W 9 0 O y w m c X V v d D t P Z G J j L k R h d G F T b 3 V y Y 2 V c X C 8 x L 2 R z b j 1 x Y X R v b 2 x z L 2 R l d i 9 x Y X R v b 2 x z X 2 1 h c n R f Z 2 V u Z X J h b C 9 t Y X J 0 X 3 F h X 2 N v d W 5 0 c 1 9 t b 2 5 0 a G x 5 L n t o Y X N f b G l i c m F y e V 9 j a G F u Z 2 U s M T d 9 J n F 1 b 3 Q 7 L C Z x d W 9 0 O 0 9 k Y m M u R G F 0 Y V N v d X J j Z V x c L z E v Z H N u P X F h d G 9 v b H M v Z G V 2 L 3 F h d G 9 v b H N f b W F y d F 9 n Z W 5 l c m F s L 2 1 h c n R f c W F f Y 2 9 1 b n R z X 2 1 v b n R o b H k u e 2 l u Y 2 l k Z W 5 0 X 2 l k L D E 4 f S Z x d W 9 0 O y w m c X V v d D t P Z G J j L k R h d G F T b 3 V y Y 2 V c X C 8 x L 2 R z b j 1 x Y X R v b 2 x z L 2 R l d i 9 x Y X R v b 2 x z X 2 1 h c n R f Z 2 V u Z X J h b C 9 t Y X J 0 X 3 F h X 2 N v d W 5 0 c 1 9 t b 2 5 0 a G x 5 L n t j b 2 1 t Z W 5 0 X 2 l k L D E 5 f S Z x d W 9 0 O y w m c X V v d D t P Z G J j L k R h d G F T b 3 V y Y 2 V c X C 8 x L 2 R z b j 1 x Y X R v b 2 x z L 2 R l d i 9 x Y X R v b 2 x z X 2 1 h c n R f Z 2 V u Z X J h b C 9 t Y X J 0 X 3 F h X 2 N v d W 5 0 c 1 9 t b 2 5 0 a G x 5 L n t j b 2 1 t Z W 5 0 X 3 N l c S w y M H 0 m c X V v d D s s J n F 1 b 3 Q 7 T 2 R i Y y 5 E Y X R h U 2 9 1 c m N l X F w v M S 9 k c 2 4 9 c W F 0 b 2 9 s c y 9 k Z X Y v c W F 0 b 2 9 s c 1 9 t Y X J 0 X 2 d l b m V y Y W w v b W F y d F 9 x Y V 9 j b 3 V u d H N f b W 9 u d G h s e S 5 7 Y 2 9 t b W V u d F 9 k a X Y s M j F 9 J n F 1 b 3 Q 7 L C Z x d W 9 0 O 0 9 k Y m M u R G F 0 Y V N v d X J j Z V x c L z E v Z H N u P X F h d G 9 v b H M v Z G V 2 L 3 F h d G 9 v b H N f b W F y d F 9 n Z W 5 l c m F s L 2 1 h c n R f c W F f Y 2 9 1 b n R z X 2 1 v b n R o b H k u e 2 N v b W 1 l b n R f Y n k s M j J 9 J n F 1 b 3 Q 7 L C Z x d W 9 0 O 0 9 k Y m M u R G F 0 Y V N v d X J j Z V x c L z E v Z H N u P X F h d G 9 v b H M v Z G V 2 L 3 F h d G 9 v b H N f b W F y d F 9 n Z W 5 l c m F s L 2 1 h c n R f c W F f Y 2 9 1 b n R z X 2 1 v b n R o b H k u e 2 N v b W 1 l b n R f Z G F 0 Z S w y M 3 0 m c X V v d D s s J n F 1 b 3 Q 7 T 2 R i Y y 5 E Y X R h U 2 9 1 c m N l X F w v M S 9 k c 2 4 9 c W F 0 b 2 9 s c y 9 k Z X Y v c W F 0 b 2 9 s c 1 9 t Y X J 0 X 2 d l b m V y Y W w v b W F y d F 9 x Y V 9 j b 3 V u d H N f b W 9 u d G h s e S 5 7 Y m F s b F 9 v b i w y N H 0 m c X V v d D s s J n F 1 b 3 Q 7 T 2 R i Y y 5 E Y X R h U 2 9 1 c m N l X F w v M S 9 k c 2 4 9 c W F 0 b 2 9 s c y 9 k Z X Y v c W F 0 b 2 9 s c 1 9 t Y X J 0 X 2 d l b m V y Y W w v b W F y d F 9 x Y V 9 j b 3 V u d H N f b W 9 u d G h s e S 5 7 Z W x h c H N l Z F 9 k Y X l z L D I 1 f S Z x d W 9 0 O y w m c X V v d D t P Z G J j L k R h d G F T b 3 V y Y 2 V c X C 8 x L 2 R z b j 1 x Y X R v b 2 x z L 2 R l d i 9 x Y X R v b 2 x z X 2 1 h c n R f Z 2 V u Z X J h b C 9 t Y X J 0 X 3 F h X 2 N v d W 5 0 c 1 9 t b 2 5 0 a G x 5 L n t l b G F w c 2 V k X 2 R h e X N f b 2 5 f Z G V 2 L D I 2 f S Z x d W 9 0 O y w m c X V v d D t P Z G J j L k R h d G F T b 3 V y Y 2 V c X C 8 x L 2 R z b j 1 x Y X R v b 2 x z L 2 R l d i 9 x Y X R v b 2 x z X 2 1 h c n R f Z 2 V u Z X J h b C 9 t Y X J 0 X 3 F h X 2 N v d W 5 0 c 1 9 t b 2 5 0 a G x 5 L n t l b G F w c 2 V k X 2 R h e X N f b 2 5 f Z m l l b G Q s M j d 9 J n F 1 b 3 Q 7 L C Z x d W 9 0 O 0 9 k Y m M u R G F 0 Y V N v d X J j Z V x c L z E v Z H N u P X F h d G 9 v b H M v Z G V 2 L 3 F h d G 9 v b H N f b W F y d F 9 n Z W 5 l c m F s L 2 1 h c n R f c W F f Y 2 9 1 b n R z X 2 1 v b n R o b H k u e 2 V s Y X B z Z W R f Z G F 5 c 1 9 v b l 9 1 b m t u b 3 d u L D I 4 f S Z x d W 9 0 O y w m c X V v d D t P Z G J j L k R h d G F T b 3 V y Y 2 V c X C 8 x L 2 R z b j 1 x Y X R v b 2 x z L 2 R l d i 9 x Y X R v b 2 x z X 2 1 h c n R f Z 2 V u Z X J h b C 9 t Y X J 0 X 3 F h X 2 N v d W 5 0 c 1 9 t b 2 5 0 a G x 5 L n t t b 2 5 0 a F 9 l b m R f Y W N 0 a X Z l X 2 N v d W 5 0 L D I 5 f S Z x d W 9 0 O y w m c X V v d D t P Z G J j L k R h d G F T b 3 V y Y 2 V c X C 8 x L 2 R z b j 1 x Y X R v b 2 x z L 2 R l d i 9 x Y X R v b 2 x z X 2 1 h c n R f Z 2 V u Z X J h b C 9 t Y X J 0 X 3 F h X 2 N v d W 5 0 c 1 9 t b 2 5 0 a G x 5 L n t t b 2 5 0 a F 9 l b m R f Y W N 0 a X Z l X 2 N v d W 5 0 X 2 R l d i w z M H 0 m c X V v d D s s J n F 1 b 3 Q 7 T 2 R i Y y 5 E Y X R h U 2 9 1 c m N l X F w v M S 9 k c 2 4 9 c W F 0 b 2 9 s c y 9 k Z X Y v c W F 0 b 2 9 s c 1 9 t Y X J 0 X 2 d l b m V y Y W w v b W F y d F 9 x Y V 9 j b 3 V u d H N f b W 9 u d G h s e S 5 7 b W 9 u d G h f Z W 5 k X 2 F j d G l 2 Z V 9 j b 3 V u d F 9 m a W V s Z C w z M X 0 m c X V v d D s s J n F 1 b 3 Q 7 T 2 R i Y y 5 E Y X R h U 2 9 1 c m N l X F w v M S 9 k c 2 4 9 c W F 0 b 2 9 s c y 9 k Z X Y v c W F 0 b 2 9 s c 1 9 t Y X J 0 X 2 d l b m V y Y W w v b W F y d F 9 x Y V 9 j b 3 V u d H N f b W 9 u d G h s e S 5 7 b W 9 u d G h f Z W 5 k X 2 F j d G l 2 Z V 9 j b 3 V u d F 9 1 b m t u b 3 d u L D M y f S Z x d W 9 0 O y w m c X V v d D t P Z G J j L k R h d G F T b 3 V y Y 2 V c X C 8 x L 2 R z b j 1 x Y X R v b 2 x z L 2 R l d i 9 x Y X R v b 2 x z X 2 1 h c n R f Z 2 V u Z X J h b C 9 t Y X J 0 X 3 F h X 2 N v d W 5 0 c 1 9 t b 2 5 0 a G x 5 L n t j b 2 1 t Z W 5 0 X 2 N v d W 5 0 L D M z f S Z x d W 9 0 O y w m c X V v d D t P Z G J j L k R h d G F T b 3 V y Y 2 V c X C 8 x L 2 R z b j 1 x Y X R v b 2 x z L 2 R l d i 9 x Y X R v b 2 x z X 2 1 h c n R f Z 2 V u Z X J h b C 9 t Y X J 0 X 3 F h X 2 N v d W 5 0 c 1 9 t b 2 5 0 a G x 5 L n t y Z W d p c 3 R l c m V k X 2 N v d W 5 0 L D M 0 f S Z x d W 9 0 O y w m c X V v d D t P Z G J j L k R h d G F T b 3 V y Y 2 V c X C 8 x L 2 R z b j 1 x Y X R v b 2 x z L 2 R l d i 9 x Y X R v b 2 x z X 2 1 h c n R f Z 2 V u Z X J h b C 9 t Y X J 0 X 3 F h X 2 N v d W 5 0 c 1 9 t b 2 5 0 a G x 5 L n t w Y X R j a F 9 w b G F u b m V k X 2 N v d W 5 0 L D M 1 f S Z x d W 9 0 O y w m c X V v d D t P Z G J j L k R h d G F T b 3 V y Y 2 V c X C 8 x L 2 R z b j 1 x Y X R v b 2 x z L 2 R l d i 9 x Y X R v b 2 x z X 2 1 h c n R f Z 2 V u Z X J h b C 9 t Y X J 0 X 3 F h X 2 N v d W 5 0 c 1 9 t b 2 5 0 a G x 5 L n t j b G 9 z Z V 9 j b 3 V u d C w z N n 0 m c X V v d D s s J n F 1 b 3 Q 7 T 2 R i Y y 5 E Y X R h U 2 9 1 c m N l X F w v M S 9 k c 2 4 9 c W F 0 b 2 9 s c y 9 k Z X Y v c W F 0 b 2 9 s c 1 9 t Y X J 0 X 2 d l b m V y Y W w v b W F y d F 9 x Y V 9 j b 3 V u d H N f b W 9 u d G h s e S 5 7 Y 2 x v c 2 V f Y 2 9 1 b n R f b m 9 y b W F s L D M 3 f S Z x d W 9 0 O y w m c X V v d D t P Z G J j L k R h d G F T b 3 V y Y 2 V c X C 8 x L 2 R z b j 1 x Y X R v b 2 x z L 2 R l d i 9 x Y X R v b 2 x z X 2 1 h c n R f Z 2 V u Z X J h b C 9 t Y X J 0 X 3 F h X 2 N v d W 5 0 c 1 9 t b 2 5 0 a G x 5 L n t j b G 9 z Z V 9 j b 3 V u d F 9 m b 3 J j Z S w z O H 0 m c X V v d D s s J n F 1 b 3 Q 7 T 2 R i Y y 5 E Y X R h U 2 9 1 c m N l X F w v M S 9 k c 2 4 9 c W F 0 b 2 9 s c y 9 k Z X Y v c W F 0 b 2 9 s c 1 9 t Y X J 0 X 2 d l b m V y Y W w v b W F y d F 9 x Y V 9 j b 3 V u d H N f b W 9 u d G h s e S 5 7 Z m 9 y Y 2 V f Y 2 x v c 2 V f b m 9 0 a W N l X 2 N v d W 5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T 2 R i Y y 5 E Y X R h U 2 9 1 c m N l X F w v M S 9 k c 2 4 9 c W F 0 b 2 9 s c y 9 k Z X Y v c W F 0 b 2 9 s c 1 9 t Y X J 0 X 2 d l b m V y Y W w v b W F y d F 9 x Y V 9 j b 3 V u d H N f b W 9 u d G h s e S 5 7 b W 9 u d G h f a W Q s M H 0 m c X V v d D s s J n F 1 b 3 Q 7 T 2 R i Y y 5 E Y X R h U 2 9 1 c m N l X F w v M S 9 k c 2 4 9 c W F 0 b 2 9 s c y 9 k Z X Y v c W F 0 b 2 9 s c 1 9 t Y X J 0 X 2 d l b m V y Y W w v b W F y d F 9 x Y V 9 j b 3 V u d H N f b W 9 u d G h s e S 5 7 b W 9 u d G h s e V 9 p b m N p Z G V u d F 9 p Z C w x f S Z x d W 9 0 O y w m c X V v d D t P Z G J j L k R h d G F T b 3 V y Y 2 V c X C 8 x L 2 R z b j 1 x Y X R v b 2 x z L 2 R l d i 9 x Y X R v b 2 x z X 2 1 h c n R f Z 2 V u Z X J h b C 9 t Y X J 0 X 3 F h X 2 N v d W 5 0 c 1 9 t b 2 5 0 a G x 5 L n t 0 a X R s Z S w y f S Z x d W 9 0 O y w m c X V v d D t P Z G J j L k R h d G F T b 3 V y Y 2 V c X C 8 x L 2 R z b j 1 x Y X R v b 2 x z L 2 R l d i 9 x Y X R v b 2 x z X 2 1 h c n R f Z 2 V u Z X J h b C 9 t Y X J 0 X 3 F h X 2 N v d W 5 0 c 1 9 t b 2 5 0 a G x 5 L n t p b m N p Z G V u d F 9 k a X Y s M 3 0 m c X V v d D s s J n F 1 b 3 Q 7 T 2 R i Y y 5 E Y X R h U 2 9 1 c m N l X F w v M S 9 k c 2 4 9 c W F 0 b 2 9 s c y 9 k Z X Y v c W F 0 b 2 9 s c 1 9 t Y X J 0 X 2 d l b m V y Y W w v b W F y d F 9 x Y V 9 j b 3 V u d H N f b W 9 u d G h s e S 5 7 Y 2 F 0 Z W d v c n k s N H 0 m c X V v d D s s J n F 1 b 3 Q 7 T 2 R i Y y 5 E Y X R h U 2 9 1 c m N l X F w v M S 9 k c 2 4 9 c W F 0 b 2 9 s c y 9 k Z X Y v c W F 0 b 2 9 s c 1 9 t Y X J 0 X 2 d l b m V y Y W w v b W F y d F 9 x Y V 9 j b 3 V u d H N f b W 9 u d G h s e S 5 7 a G 9 z c G l 0 Y W w s N X 0 m c X V v d D s s J n F 1 b 3 Q 7 T 2 R i Y y 5 E Y X R h U 2 9 1 c m N l X F w v M S 9 k c 2 4 9 c W F 0 b 2 9 s c y 9 k Z X Y v c W F 0 b 2 9 s c 1 9 t Y X J 0 X 2 d l b m V y Y W w v b W F y d F 9 x Y V 9 j b 3 V u d H N f b W 9 u d G h s e S 5 7 a W 1 w Y W N 0 L D Z 9 J n F 1 b 3 Q 7 L C Z x d W 9 0 O 0 9 k Y m M u R G F 0 Y V N v d X J j Z V x c L z E v Z H N u P X F h d G 9 v b H M v Z G V 2 L 3 F h d G 9 v b H N f b W F y d F 9 n Z W 5 l c m F s L 2 1 h c n R f c W F f Y 2 9 1 b n R z X 2 1 v b n R o b H k u e 2 l t c G F j d F 9 i e V 9 y Z W d p c 3 R l c i w 3 f S Z x d W 9 0 O y w m c X V v d D t P Z G J j L k R h d G F T b 3 V y Y 2 V c X C 8 x L 2 R z b j 1 x Y X R v b 2 x z L 2 R l d i 9 x Y X R v b 2 x z X 2 1 h c n R f Z 2 V u Z X J h b C 9 t Y X J 0 X 3 F h X 2 N v d W 5 0 c 1 9 t b 2 5 0 a G x 5 L n t y Z W d p c 3 R l c m V k X 2 R h d G U s O H 0 m c X V v d D s s J n F 1 b 3 Q 7 T 2 R i Y y 5 E Y X R h U 2 9 1 c m N l X F w v M S 9 k c 2 4 9 c W F 0 b 2 9 s c y 9 k Z X Y v c W F 0 b 2 9 s c 1 9 t Y X J 0 X 2 d l b m V y Y W w v b W F y d F 9 x Y V 9 j b 3 V u d H N f b W 9 u d G h s e S 5 7 Y 2 x v c 2 V k X 2 R h d G U s O X 0 m c X V v d D s s J n F 1 b 3 Q 7 T 2 R i Y y 5 E Y X R h U 2 9 1 c m N l X F w v M S 9 k c 2 4 9 c W F 0 b 2 9 s c y 9 k Z X Y v c W F 0 b 2 9 s c 1 9 t Y X J 0 X 2 d l b m V y Y W w v b W F y d F 9 x Y V 9 j b 3 V u d H N f b W 9 u d G h s e S 5 7 Y X N z a W d u Z W R f d G 8 s M T B 9 J n F 1 b 3 Q 7 L C Z x d W 9 0 O 0 9 k Y m M u R G F 0 Y V N v d X J j Z V x c L z E v Z H N u P X F h d G 9 v b H M v Z G V 2 L 3 F h d G 9 v b H N f b W F y d F 9 n Z W 5 l c m F s L 2 1 h c n R f c W F f Y 2 9 1 b n R z X 2 1 v b n R o b H k u e 2 l z X 2 F z c 2 l n b m V k X 3 R v X 2 R 3 a C w x M X 0 m c X V v d D s s J n F 1 b 3 Q 7 T 2 R i Y y 5 E Y X R h U 2 9 1 c m N l X F w v M S 9 k c 2 4 9 c W F 0 b 2 9 s c y 9 k Z X Y v c W F 0 b 2 9 s c 1 9 t Y X J 0 X 2 d l b m V y Y W w v b W F y d F 9 x Y V 9 j b 3 V u d H N f b W 9 u d G h s e S 5 7 c 3 R h d H V z L D E y f S Z x d W 9 0 O y w m c X V v d D t P Z G J j L k R h d G F T b 3 V y Y 2 V c X C 8 x L 2 R z b j 1 x Y X R v b 2 x z L 2 R l d i 9 x Y X R v b 2 x z X 2 1 h c n R f Z 2 V u Z X J h b C 9 t Y X J 0 X 3 F h X 2 N v d W 5 0 c 1 9 t b 2 5 0 a G x 5 L n t o Y X N f c G F 0 Y 2 h f b m 8 s M T N 9 J n F 1 b 3 Q 7 L C Z x d W 9 0 O 0 9 k Y m M u R G F 0 Y V N v d X J j Z V x c L z E v Z H N u P X F h d G 9 v b H M v Z G V 2 L 3 F h d G 9 v b H N f b W F y d F 9 n Z W 5 l c m F s L 2 1 h c n R f c W F f Y 2 9 1 b n R z X 2 1 v b n R o b H k u e 2 h h c 1 9 w Y X R j a F 9 j b 2 1 t Z W 5 0 L D E 0 f S Z x d W 9 0 O y w m c X V v d D t P Z G J j L k R h d G F T b 3 V y Y 2 V c X C 8 x L 2 R z b j 1 x Y X R v b 2 x z L 2 R l d i 9 x Y X R v b 2 x z X 2 1 h c n R f Z 2 V u Z X J h b C 9 t Y X J 0 X 3 F h X 2 N v d W 5 0 c 1 9 t b 2 5 0 a G x 5 L n t o Y X N f Z m 9 y Y 2 V f Y 2 x v c 2 V f Y W 5 u b 3 V u Y 2 U s M T V 9 J n F 1 b 3 Q 7 L C Z x d W 9 0 O 0 9 k Y m M u R G F 0 Y V N v d X J j Z V x c L z E v Z H N u P X F h d G 9 v b H M v Z G V 2 L 3 F h d G 9 v b H N f b W F y d F 9 n Z W 5 l c m F s L 2 1 h c n R f c W F f Y 2 9 1 b n R z X 2 1 v b n R o b H k u e 2 h h c 1 9 m b 3 J j Z V 9 j b G 9 z Z S w x N n 0 m c X V v d D s s J n F 1 b 3 Q 7 T 2 R i Y y 5 E Y X R h U 2 9 1 c m N l X F w v M S 9 k c 2 4 9 c W F 0 b 2 9 s c y 9 k Z X Y v c W F 0 b 2 9 s c 1 9 t Y X J 0 X 2 d l b m V y Y W w v b W F y d F 9 x Y V 9 j b 3 V u d H N f b W 9 u d G h s e S 5 7 a G F z X 2 x p Y n J h c n l f Y 2 h h b m d l L D E 3 f S Z x d W 9 0 O y w m c X V v d D t P Z G J j L k R h d G F T b 3 V y Y 2 V c X C 8 x L 2 R z b j 1 x Y X R v b 2 x z L 2 R l d i 9 x Y X R v b 2 x z X 2 1 h c n R f Z 2 V u Z X J h b C 9 t Y X J 0 X 3 F h X 2 N v d W 5 0 c 1 9 t b 2 5 0 a G x 5 L n t p b m N p Z G V u d F 9 p Z C w x O H 0 m c X V v d D s s J n F 1 b 3 Q 7 T 2 R i Y y 5 E Y X R h U 2 9 1 c m N l X F w v M S 9 k c 2 4 9 c W F 0 b 2 9 s c y 9 k Z X Y v c W F 0 b 2 9 s c 1 9 t Y X J 0 X 2 d l b m V y Y W w v b W F y d F 9 x Y V 9 j b 3 V u d H N f b W 9 u d G h s e S 5 7 Y 2 9 t b W V u d F 9 p Z C w x O X 0 m c X V v d D s s J n F 1 b 3 Q 7 T 2 R i Y y 5 E Y X R h U 2 9 1 c m N l X F w v M S 9 k c 2 4 9 c W F 0 b 2 9 s c y 9 k Z X Y v c W F 0 b 2 9 s c 1 9 t Y X J 0 X 2 d l b m V y Y W w v b W F y d F 9 x Y V 9 j b 3 V u d H N f b W 9 u d G h s e S 5 7 Y 2 9 t b W V u d F 9 z Z X E s M j B 9 J n F 1 b 3 Q 7 L C Z x d W 9 0 O 0 9 k Y m M u R G F 0 Y V N v d X J j Z V x c L z E v Z H N u P X F h d G 9 v b H M v Z G V 2 L 3 F h d G 9 v b H N f b W F y d F 9 n Z W 5 l c m F s L 2 1 h c n R f c W F f Y 2 9 1 b n R z X 2 1 v b n R o b H k u e 2 N v b W 1 l b n R f Z G l 2 L D I x f S Z x d W 9 0 O y w m c X V v d D t P Z G J j L k R h d G F T b 3 V y Y 2 V c X C 8 x L 2 R z b j 1 x Y X R v b 2 x z L 2 R l d i 9 x Y X R v b 2 x z X 2 1 h c n R f Z 2 V u Z X J h b C 9 t Y X J 0 X 3 F h X 2 N v d W 5 0 c 1 9 t b 2 5 0 a G x 5 L n t j b 2 1 t Z W 5 0 X 2 J 5 L D I y f S Z x d W 9 0 O y w m c X V v d D t P Z G J j L k R h d G F T b 3 V y Y 2 V c X C 8 x L 2 R z b j 1 x Y X R v b 2 x z L 2 R l d i 9 x Y X R v b 2 x z X 2 1 h c n R f Z 2 V u Z X J h b C 9 t Y X J 0 X 3 F h X 2 N v d W 5 0 c 1 9 t b 2 5 0 a G x 5 L n t j b 2 1 t Z W 5 0 X 2 R h d G U s M j N 9 J n F 1 b 3 Q 7 L C Z x d W 9 0 O 0 9 k Y m M u R G F 0 Y V N v d X J j Z V x c L z E v Z H N u P X F h d G 9 v b H M v Z G V 2 L 3 F h d G 9 v b H N f b W F y d F 9 n Z W 5 l c m F s L 2 1 h c n R f c W F f Y 2 9 1 b n R z X 2 1 v b n R o b H k u e 2 J h b G x f b 2 4 s M j R 9 J n F 1 b 3 Q 7 L C Z x d W 9 0 O 0 9 k Y m M u R G F 0 Y V N v d X J j Z V x c L z E v Z H N u P X F h d G 9 v b H M v Z G V 2 L 3 F h d G 9 v b H N f b W F y d F 9 n Z W 5 l c m F s L 2 1 h c n R f c W F f Y 2 9 1 b n R z X 2 1 v b n R o b H k u e 2 V s Y X B z Z W R f Z G F 5 c y w y N X 0 m c X V v d D s s J n F 1 b 3 Q 7 T 2 R i Y y 5 E Y X R h U 2 9 1 c m N l X F w v M S 9 k c 2 4 9 c W F 0 b 2 9 s c y 9 k Z X Y v c W F 0 b 2 9 s c 1 9 t Y X J 0 X 2 d l b m V y Y W w v b W F y d F 9 x Y V 9 j b 3 V u d H N f b W 9 u d G h s e S 5 7 Z W x h c H N l Z F 9 k Y X l z X 2 9 u X 2 R l d i w y N n 0 m c X V v d D s s J n F 1 b 3 Q 7 T 2 R i Y y 5 E Y X R h U 2 9 1 c m N l X F w v M S 9 k c 2 4 9 c W F 0 b 2 9 s c y 9 k Z X Y v c W F 0 b 2 9 s c 1 9 t Y X J 0 X 2 d l b m V y Y W w v b W F y d F 9 x Y V 9 j b 3 V u d H N f b W 9 u d G h s e S 5 7 Z W x h c H N l Z F 9 k Y X l z X 2 9 u X 2 Z p Z W x k L D I 3 f S Z x d W 9 0 O y w m c X V v d D t P Z G J j L k R h d G F T b 3 V y Y 2 V c X C 8 x L 2 R z b j 1 x Y X R v b 2 x z L 2 R l d i 9 x Y X R v b 2 x z X 2 1 h c n R f Z 2 V u Z X J h b C 9 t Y X J 0 X 3 F h X 2 N v d W 5 0 c 1 9 t b 2 5 0 a G x 5 L n t l b G F w c 2 V k X 2 R h e X N f b 2 5 f d W 5 r b m 9 3 b i w y O H 0 m c X V v d D s s J n F 1 b 3 Q 7 T 2 R i Y y 5 E Y X R h U 2 9 1 c m N l X F w v M S 9 k c 2 4 9 c W F 0 b 2 9 s c y 9 k Z X Y v c W F 0 b 2 9 s c 1 9 t Y X J 0 X 2 d l b m V y Y W w v b W F y d F 9 x Y V 9 j b 3 V u d H N f b W 9 u d G h s e S 5 7 b W 9 u d G h f Z W 5 k X 2 F j d G l 2 Z V 9 j b 3 V u d C w y O X 0 m c X V v d D s s J n F 1 b 3 Q 7 T 2 R i Y y 5 E Y X R h U 2 9 1 c m N l X F w v M S 9 k c 2 4 9 c W F 0 b 2 9 s c y 9 k Z X Y v c W F 0 b 2 9 s c 1 9 t Y X J 0 X 2 d l b m V y Y W w v b W F y d F 9 x Y V 9 j b 3 V u d H N f b W 9 u d G h s e S 5 7 b W 9 u d G h f Z W 5 k X 2 F j d G l 2 Z V 9 j b 3 V u d F 9 k Z X Y s M z B 9 J n F 1 b 3 Q 7 L C Z x d W 9 0 O 0 9 k Y m M u R G F 0 Y V N v d X J j Z V x c L z E v Z H N u P X F h d G 9 v b H M v Z G V 2 L 3 F h d G 9 v b H N f b W F y d F 9 n Z W 5 l c m F s L 2 1 h c n R f c W F f Y 2 9 1 b n R z X 2 1 v b n R o b H k u e 2 1 v b n R o X 2 V u Z F 9 h Y 3 R p d m V f Y 2 9 1 b n R f Z m l l b G Q s M z F 9 J n F 1 b 3 Q 7 L C Z x d W 9 0 O 0 9 k Y m M u R G F 0 Y V N v d X J j Z V x c L z E v Z H N u P X F h d G 9 v b H M v Z G V 2 L 3 F h d G 9 v b H N f b W F y d F 9 n Z W 5 l c m F s L 2 1 h c n R f c W F f Y 2 9 1 b n R z X 2 1 v b n R o b H k u e 2 1 v b n R o X 2 V u Z F 9 h Y 3 R p d m V f Y 2 9 1 b n R f d W 5 r b m 9 3 b i w z M n 0 m c X V v d D s s J n F 1 b 3 Q 7 T 2 R i Y y 5 E Y X R h U 2 9 1 c m N l X F w v M S 9 k c 2 4 9 c W F 0 b 2 9 s c y 9 k Z X Y v c W F 0 b 2 9 s c 1 9 t Y X J 0 X 2 d l b m V y Y W w v b W F y d F 9 x Y V 9 j b 3 V u d H N f b W 9 u d G h s e S 5 7 Y 2 9 t b W V u d F 9 j b 3 V u d C w z M 3 0 m c X V v d D s s J n F 1 b 3 Q 7 T 2 R i Y y 5 E Y X R h U 2 9 1 c m N l X F w v M S 9 k c 2 4 9 c W F 0 b 2 9 s c y 9 k Z X Y v c W F 0 b 2 9 s c 1 9 t Y X J 0 X 2 d l b m V y Y W w v b W F y d F 9 x Y V 9 j b 3 V u d H N f b W 9 u d G h s e S 5 7 c m V n a X N 0 Z X J l Z F 9 j b 3 V u d C w z N H 0 m c X V v d D s s J n F 1 b 3 Q 7 T 2 R i Y y 5 E Y X R h U 2 9 1 c m N l X F w v M S 9 k c 2 4 9 c W F 0 b 2 9 s c y 9 k Z X Y v c W F 0 b 2 9 s c 1 9 t Y X J 0 X 2 d l b m V y Y W w v b W F y d F 9 x Y V 9 j b 3 V u d H N f b W 9 u d G h s e S 5 7 c G F 0 Y 2 h f c G x h b m 5 l Z F 9 j b 3 V u d C w z N X 0 m c X V v d D s s J n F 1 b 3 Q 7 T 2 R i Y y 5 E Y X R h U 2 9 1 c m N l X F w v M S 9 k c 2 4 9 c W F 0 b 2 9 s c y 9 k Z X Y v c W F 0 b 2 9 s c 1 9 t Y X J 0 X 2 d l b m V y Y W w v b W F y d F 9 x Y V 9 j b 3 V u d H N f b W 9 u d G h s e S 5 7 Y 2 x v c 2 V f Y 2 9 1 b n Q s M z Z 9 J n F 1 b 3 Q 7 L C Z x d W 9 0 O 0 9 k Y m M u R G F 0 Y V N v d X J j Z V x c L z E v Z H N u P X F h d G 9 v b H M v Z G V 2 L 3 F h d G 9 v b H N f b W F y d F 9 n Z W 5 l c m F s L 2 1 h c n R f c W F f Y 2 9 1 b n R z X 2 1 v b n R o b H k u e 2 N s b 3 N l X 2 N v d W 5 0 X 2 5 v c m 1 h b C w z N 3 0 m c X V v d D s s J n F 1 b 3 Q 7 T 2 R i Y y 5 E Y X R h U 2 9 1 c m N l X F w v M S 9 k c 2 4 9 c W F 0 b 2 9 s c y 9 k Z X Y v c W F 0 b 2 9 s c 1 9 t Y X J 0 X 2 d l b m V y Y W w v b W F y d F 9 x Y V 9 j b 3 V u d H N f b W 9 u d G h s e S 5 7 Y 2 x v c 2 V f Y 2 9 1 b n R f Z m 9 y Y 2 U s M z h 9 J n F 1 b 3 Q 7 L C Z x d W 9 0 O 0 9 k Y m M u R G F 0 Y V N v d X J j Z V x c L z E v Z H N u P X F h d G 9 v b H M v Z G V 2 L 3 F h d G 9 v b H N f b W F y d F 9 n Z W 5 l c m F s L 2 1 h c n R f c W F f Y 2 9 1 b n R z X 2 1 v b n R o b H k u e 2 Z v c m N l X 2 N s b 3 N l X 2 5 v d G l j Z V 9 j b 3 V u d C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n R f c W F f Y 2 9 1 b n R z X 2 1 v b n R o b H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d F 9 x Y V 9 j b 3 V u d H N f b W 9 u d G h s e S 9 k Z X Z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0 X 3 F h X 2 N v d W 5 0 c 1 9 t b 2 5 0 a G x 5 L 3 F h d G 9 v b H N f b W F y d F 9 n Z W 5 l c m F s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f c W F f Y 2 9 1 b n R z X 2 1 v b n R o b H k v b W F y d F 9 x Y V 9 j b 3 V u d H N f b W 9 u d G h s e V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d F 9 x Y V 9 h Y 3 R p d m V f a W 5 j a W R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E w M 2 Q x M 2 Y t Y z d l O S 0 0 N j d i L T g 1 M j Q t N 2 Z l N T k z N z R h Y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2 1 h c n R f c W F f Y W N 0 a X Z l X 2 l u Y 2 l k Z W 5 0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y V D E 2 O j E 1 O j A 2 L j c 1 N j M 1 N z l a I i A v P j x F b n R y e S B U e X B l P S J G a W x s Q 2 9 1 b n Q i I F Z h b H V l P S J s N C I g L z 4 8 R W 5 0 c n k g V H l w Z T 0 i R m l s b E N v b H V t b l R 5 c G V z I i B W Y W x 1 Z T 0 i c 0 J n W U d C Z 1 l H Q m d Z S k J n W U d C Z 1 l K Q 1 F Z R 0 F n T U R B d z 0 9 I i A v P j x F b n R y e S B U e X B l P S J G a W x s Q 2 9 s d W 1 u T m F t Z X M i I F Z h b H V l P S J z W y Z x d W 9 0 O 2 l u Y 2 l k Z W 5 0 X 2 l k J n F 1 b 3 Q 7 L C Z x d W 9 0 O 3 R p d G x l J n F 1 b 3 Q 7 L C Z x d W 9 0 O 2 l u Y 2 l k Z W 5 0 X 2 R p d i Z x d W 9 0 O y w m c X V v d D t j Y X R l Z 2 9 y e S Z x d W 9 0 O y w m c X V v d D t j Y X R l Z 2 9 y e T I m c X V v d D s s J n F 1 b 3 Q 7 Y 2 F 0 Z W d v c n k z J n F 1 b 3 Q 7 L C Z x d W 9 0 O 2 h v c 3 B p d G F s J n F 1 b 3 Q 7 L C Z x d W 9 0 O 3 J l Z 2 l z d G V y Z W R f Y n k m c X V v d D s s J n F 1 b 3 Q 7 c m V n a X N 0 Z X J l Z F 9 k Y X R l J n F 1 b 3 Q 7 L C Z x d W 9 0 O 2 l t c G F j d C Z x d W 9 0 O y w m c X V v d D t h c 3 N p Z 2 5 l Z F 9 0 b y Z x d W 9 0 O y w m c X V v d D t p c 1 9 h c 3 N p Z 2 5 l Z F 9 0 b 1 9 k d 2 g m c X V v d D s s J n F 1 b 3 Q 7 c 3 R h d H V z J n F 1 b 3 Q 7 L C Z x d W 9 0 O 2 J h b G x f b 2 4 m c X V v d D s s J n F 1 b 3 Q 7 Z m l y c 3 R f c m V z c G 9 u c 2 V f Z G F 0 Z S Z x d W 9 0 O y w m c X V v d D t s Y X N 0 X 2 N v b W 1 l b n R f Z G F 0 Z S Z x d W 9 0 O y w m c X V v d D t w Y X R j a F 9 u b y Z x d W 9 0 O y w m c X V v d D t o Y X N f Z m 9 y Y 2 V f Y 2 x v c 2 V f Y W 5 u b 3 V u Y 2 U m c X V v d D s s J n F 1 b 3 Q 7 Z G F 5 c 1 9 i Z W Z v c m V f Z m l y c 3 R f c m V z c G 9 u c 2 U m c X V v d D s s J n F 1 b 3 Q 7 Z G F 5 c 1 9 v b l 9 k Z X Z l b G 9 w Z X I m c X V v d D s s J n F 1 b 3 Q 7 Z G F 5 c 1 9 v b l 9 m a W V s Z C Z x d W 9 0 O y w m c X V v d D t k Y X l z X 2 9 u X 3 V u a 2 5 v d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d F 9 x Y V 9 h Y 3 R p d m V f a W 5 j a W R l b n R z L 0 F 1 d G 9 S Z W 1 v d m V k Q 2 9 s d W 1 u c z E u e 2 l u Y 2 l k Z W 5 0 X 2 l k L D B 9 J n F 1 b 3 Q 7 L C Z x d W 9 0 O 1 N l Y 3 R p b 2 4 x L 2 1 h c n R f c W F f Y W N 0 a X Z l X 2 l u Y 2 l k Z W 5 0 c y 9 B d X R v U m V t b 3 Z l Z E N v b H V t b n M x L n t 0 a X R s Z S w x f S Z x d W 9 0 O y w m c X V v d D t T Z W N 0 a W 9 u M S 9 t Y X J 0 X 3 F h X 2 F j d G l 2 Z V 9 p b m N p Z G V u d H M v Q X V 0 b 1 J l b W 9 2 Z W R D b 2 x 1 b W 5 z M S 5 7 a W 5 j a W R l b n R f Z G l 2 L D J 9 J n F 1 b 3 Q 7 L C Z x d W 9 0 O 1 N l Y 3 R p b 2 4 x L 2 1 h c n R f c W F f Y W N 0 a X Z l X 2 l u Y 2 l k Z W 5 0 c y 9 B d X R v U m V t b 3 Z l Z E N v b H V t b n M x L n t j Y X R l Z 2 9 y e S w z f S Z x d W 9 0 O y w m c X V v d D t T Z W N 0 a W 9 u M S 9 t Y X J 0 X 3 F h X 2 F j d G l 2 Z V 9 p b m N p Z G V u d H M v Q X V 0 b 1 J l b W 9 2 Z W R D b 2 x 1 b W 5 z M S 5 7 Y 2 F 0 Z W d v c n k y L D R 9 J n F 1 b 3 Q 7 L C Z x d W 9 0 O 1 N l Y 3 R p b 2 4 x L 2 1 h c n R f c W F f Y W N 0 a X Z l X 2 l u Y 2 l k Z W 5 0 c y 9 B d X R v U m V t b 3 Z l Z E N v b H V t b n M x L n t j Y X R l Z 2 9 y e T M s N X 0 m c X V v d D s s J n F 1 b 3 Q 7 U 2 V j d G l v b j E v b W F y d F 9 x Y V 9 h Y 3 R p d m V f a W 5 j a W R l b n R z L 0 F 1 d G 9 S Z W 1 v d m V k Q 2 9 s d W 1 u c z E u e 2 h v c 3 B p d G F s L D Z 9 J n F 1 b 3 Q 7 L C Z x d W 9 0 O 1 N l Y 3 R p b 2 4 x L 2 1 h c n R f c W F f Y W N 0 a X Z l X 2 l u Y 2 l k Z W 5 0 c y 9 B d X R v U m V t b 3 Z l Z E N v b H V t b n M x L n t y Z W d p c 3 R l c m V k X 2 J 5 L D d 9 J n F 1 b 3 Q 7 L C Z x d W 9 0 O 1 N l Y 3 R p b 2 4 x L 2 1 h c n R f c W F f Y W N 0 a X Z l X 2 l u Y 2 l k Z W 5 0 c y 9 B d X R v U m V t b 3 Z l Z E N v b H V t b n M x L n t y Z W d p c 3 R l c m V k X 2 R h d G U s O H 0 m c X V v d D s s J n F 1 b 3 Q 7 U 2 V j d G l v b j E v b W F y d F 9 x Y V 9 h Y 3 R p d m V f a W 5 j a W R l b n R z L 0 F 1 d G 9 S Z W 1 v d m V k Q 2 9 s d W 1 u c z E u e 2 l t c G F j d C w 5 f S Z x d W 9 0 O y w m c X V v d D t T Z W N 0 a W 9 u M S 9 t Y X J 0 X 3 F h X 2 F j d G l 2 Z V 9 p b m N p Z G V u d H M v Q X V 0 b 1 J l b W 9 2 Z W R D b 2 x 1 b W 5 z M S 5 7 Y X N z a W d u Z W R f d G 8 s M T B 9 J n F 1 b 3 Q 7 L C Z x d W 9 0 O 1 N l Y 3 R p b 2 4 x L 2 1 h c n R f c W F f Y W N 0 a X Z l X 2 l u Y 2 l k Z W 5 0 c y 9 B d X R v U m V t b 3 Z l Z E N v b H V t b n M x L n t p c 1 9 h c 3 N p Z 2 5 l Z F 9 0 b 1 9 k d 2 g s M T F 9 J n F 1 b 3 Q 7 L C Z x d W 9 0 O 1 N l Y 3 R p b 2 4 x L 2 1 h c n R f c W F f Y W N 0 a X Z l X 2 l u Y 2 l k Z W 5 0 c y 9 B d X R v U m V t b 3 Z l Z E N v b H V t b n M x L n t z d G F 0 d X M s M T J 9 J n F 1 b 3 Q 7 L C Z x d W 9 0 O 1 N l Y 3 R p b 2 4 x L 2 1 h c n R f c W F f Y W N 0 a X Z l X 2 l u Y 2 l k Z W 5 0 c y 9 B d X R v U m V t b 3 Z l Z E N v b H V t b n M x L n t i Y W x s X 2 9 u L D E z f S Z x d W 9 0 O y w m c X V v d D t T Z W N 0 a W 9 u M S 9 t Y X J 0 X 3 F h X 2 F j d G l 2 Z V 9 p b m N p Z G V u d H M v Q X V 0 b 1 J l b W 9 2 Z W R D b 2 x 1 b W 5 z M S 5 7 Z m l y c 3 R f c m V z c G 9 u c 2 V f Z G F 0 Z S w x N H 0 m c X V v d D s s J n F 1 b 3 Q 7 U 2 V j d G l v b j E v b W F y d F 9 x Y V 9 h Y 3 R p d m V f a W 5 j a W R l b n R z L 0 F 1 d G 9 S Z W 1 v d m V k Q 2 9 s d W 1 u c z E u e 2 x h c 3 R f Y 2 9 t b W V u d F 9 k Y X R l L D E 1 f S Z x d W 9 0 O y w m c X V v d D t T Z W N 0 a W 9 u M S 9 t Y X J 0 X 3 F h X 2 F j d G l 2 Z V 9 p b m N p Z G V u d H M v Q X V 0 b 1 J l b W 9 2 Z W R D b 2 x 1 b W 5 z M S 5 7 c G F 0 Y 2 h f b m 8 s M T Z 9 J n F 1 b 3 Q 7 L C Z x d W 9 0 O 1 N l Y 3 R p b 2 4 x L 2 1 h c n R f c W F f Y W N 0 a X Z l X 2 l u Y 2 l k Z W 5 0 c y 9 B d X R v U m V t b 3 Z l Z E N v b H V t b n M x L n t o Y X N f Z m 9 y Y 2 V f Y 2 x v c 2 V f Y W 5 u b 3 V u Y 2 U s M T d 9 J n F 1 b 3 Q 7 L C Z x d W 9 0 O 1 N l Y 3 R p b 2 4 x L 2 1 h c n R f c W F f Y W N 0 a X Z l X 2 l u Y 2 l k Z W 5 0 c y 9 B d X R v U m V t b 3 Z l Z E N v b H V t b n M x L n t k Y X l z X 2 J l Z m 9 y Z V 9 m a X J z d F 9 y Z X N w b 2 5 z Z S w x O H 0 m c X V v d D s s J n F 1 b 3 Q 7 U 2 V j d G l v b j E v b W F y d F 9 x Y V 9 h Y 3 R p d m V f a W 5 j a W R l b n R z L 0 F 1 d G 9 S Z W 1 v d m V k Q 2 9 s d W 1 u c z E u e 2 R h e X N f b 2 5 f Z G V 2 Z W x v c G V y L D E 5 f S Z x d W 9 0 O y w m c X V v d D t T Z W N 0 a W 9 u M S 9 t Y X J 0 X 3 F h X 2 F j d G l 2 Z V 9 p b m N p Z G V u d H M v Q X V 0 b 1 J l b W 9 2 Z W R D b 2 x 1 b W 5 z M S 5 7 Z G F 5 c 1 9 v b l 9 m a W V s Z C w y M H 0 m c X V v d D s s J n F 1 b 3 Q 7 U 2 V j d G l v b j E v b W F y d F 9 x Y V 9 h Y 3 R p d m V f a W 5 j a W R l b n R z L 0 F 1 d G 9 S Z W 1 v d m V k Q 2 9 s d W 1 u c z E u e 2 R h e X N f b 2 5 f d W 5 r b m 9 3 b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h c n R f c W F f Y W N 0 a X Z l X 2 l u Y 2 l k Z W 5 0 c y 9 B d X R v U m V t b 3 Z l Z E N v b H V t b n M x L n t p b m N p Z G V u d F 9 p Z C w w f S Z x d W 9 0 O y w m c X V v d D t T Z W N 0 a W 9 u M S 9 t Y X J 0 X 3 F h X 2 F j d G l 2 Z V 9 p b m N p Z G V u d H M v Q X V 0 b 1 J l b W 9 2 Z W R D b 2 x 1 b W 5 z M S 5 7 d G l 0 b G U s M X 0 m c X V v d D s s J n F 1 b 3 Q 7 U 2 V j d G l v b j E v b W F y d F 9 x Y V 9 h Y 3 R p d m V f a W 5 j a W R l b n R z L 0 F 1 d G 9 S Z W 1 v d m V k Q 2 9 s d W 1 u c z E u e 2 l u Y 2 l k Z W 5 0 X 2 R p d i w y f S Z x d W 9 0 O y w m c X V v d D t T Z W N 0 a W 9 u M S 9 t Y X J 0 X 3 F h X 2 F j d G l 2 Z V 9 p b m N p Z G V u d H M v Q X V 0 b 1 J l b W 9 2 Z W R D b 2 x 1 b W 5 z M S 5 7 Y 2 F 0 Z W d v c n k s M 3 0 m c X V v d D s s J n F 1 b 3 Q 7 U 2 V j d G l v b j E v b W F y d F 9 x Y V 9 h Y 3 R p d m V f a W 5 j a W R l b n R z L 0 F 1 d G 9 S Z W 1 v d m V k Q 2 9 s d W 1 u c z E u e 2 N h d G V n b 3 J 5 M i w 0 f S Z x d W 9 0 O y w m c X V v d D t T Z W N 0 a W 9 u M S 9 t Y X J 0 X 3 F h X 2 F j d G l 2 Z V 9 p b m N p Z G V u d H M v Q X V 0 b 1 J l b W 9 2 Z W R D b 2 x 1 b W 5 z M S 5 7 Y 2 F 0 Z W d v c n k z L D V 9 J n F 1 b 3 Q 7 L C Z x d W 9 0 O 1 N l Y 3 R p b 2 4 x L 2 1 h c n R f c W F f Y W N 0 a X Z l X 2 l u Y 2 l k Z W 5 0 c y 9 B d X R v U m V t b 3 Z l Z E N v b H V t b n M x L n t o b 3 N w a X R h b C w 2 f S Z x d W 9 0 O y w m c X V v d D t T Z W N 0 a W 9 u M S 9 t Y X J 0 X 3 F h X 2 F j d G l 2 Z V 9 p b m N p Z G V u d H M v Q X V 0 b 1 J l b W 9 2 Z W R D b 2 x 1 b W 5 z M S 5 7 c m V n a X N 0 Z X J l Z F 9 i e S w 3 f S Z x d W 9 0 O y w m c X V v d D t T Z W N 0 a W 9 u M S 9 t Y X J 0 X 3 F h X 2 F j d G l 2 Z V 9 p b m N p Z G V u d H M v Q X V 0 b 1 J l b W 9 2 Z W R D b 2 x 1 b W 5 z M S 5 7 c m V n a X N 0 Z X J l Z F 9 k Y X R l L D h 9 J n F 1 b 3 Q 7 L C Z x d W 9 0 O 1 N l Y 3 R p b 2 4 x L 2 1 h c n R f c W F f Y W N 0 a X Z l X 2 l u Y 2 l k Z W 5 0 c y 9 B d X R v U m V t b 3 Z l Z E N v b H V t b n M x L n t p b X B h Y 3 Q s O X 0 m c X V v d D s s J n F 1 b 3 Q 7 U 2 V j d G l v b j E v b W F y d F 9 x Y V 9 h Y 3 R p d m V f a W 5 j a W R l b n R z L 0 F 1 d G 9 S Z W 1 v d m V k Q 2 9 s d W 1 u c z E u e 2 F z c 2 l n b m V k X 3 R v L D E w f S Z x d W 9 0 O y w m c X V v d D t T Z W N 0 a W 9 u M S 9 t Y X J 0 X 3 F h X 2 F j d G l 2 Z V 9 p b m N p Z G V u d H M v Q X V 0 b 1 J l b W 9 2 Z W R D b 2 x 1 b W 5 z M S 5 7 a X N f Y X N z a W d u Z W R f d G 9 f Z H d o L D E x f S Z x d W 9 0 O y w m c X V v d D t T Z W N 0 a W 9 u M S 9 t Y X J 0 X 3 F h X 2 F j d G l 2 Z V 9 p b m N p Z G V u d H M v Q X V 0 b 1 J l b W 9 2 Z W R D b 2 x 1 b W 5 z M S 5 7 c 3 R h d H V z L D E y f S Z x d W 9 0 O y w m c X V v d D t T Z W N 0 a W 9 u M S 9 t Y X J 0 X 3 F h X 2 F j d G l 2 Z V 9 p b m N p Z G V u d H M v Q X V 0 b 1 J l b W 9 2 Z W R D b 2 x 1 b W 5 z M S 5 7 Y m F s b F 9 v b i w x M 3 0 m c X V v d D s s J n F 1 b 3 Q 7 U 2 V j d G l v b j E v b W F y d F 9 x Y V 9 h Y 3 R p d m V f a W 5 j a W R l b n R z L 0 F 1 d G 9 S Z W 1 v d m V k Q 2 9 s d W 1 u c z E u e 2 Z p c n N 0 X 3 J l c 3 B v b n N l X 2 R h d G U s M T R 9 J n F 1 b 3 Q 7 L C Z x d W 9 0 O 1 N l Y 3 R p b 2 4 x L 2 1 h c n R f c W F f Y W N 0 a X Z l X 2 l u Y 2 l k Z W 5 0 c y 9 B d X R v U m V t b 3 Z l Z E N v b H V t b n M x L n t s Y X N 0 X 2 N v b W 1 l b n R f Z G F 0 Z S w x N X 0 m c X V v d D s s J n F 1 b 3 Q 7 U 2 V j d G l v b j E v b W F y d F 9 x Y V 9 h Y 3 R p d m V f a W 5 j a W R l b n R z L 0 F 1 d G 9 S Z W 1 v d m V k Q 2 9 s d W 1 u c z E u e 3 B h d G N o X 2 5 v L D E 2 f S Z x d W 9 0 O y w m c X V v d D t T Z W N 0 a W 9 u M S 9 t Y X J 0 X 3 F h X 2 F j d G l 2 Z V 9 p b m N p Z G V u d H M v Q X V 0 b 1 J l b W 9 2 Z W R D b 2 x 1 b W 5 z M S 5 7 a G F z X 2 Z v c m N l X 2 N s b 3 N l X 2 F u b m 9 1 b m N l L D E 3 f S Z x d W 9 0 O y w m c X V v d D t T Z W N 0 a W 9 u M S 9 t Y X J 0 X 3 F h X 2 F j d G l 2 Z V 9 p b m N p Z G V u d H M v Q X V 0 b 1 J l b W 9 2 Z W R D b 2 x 1 b W 5 z M S 5 7 Z G F 5 c 1 9 i Z W Z v c m V f Z m l y c 3 R f c m V z c G 9 u c 2 U s M T h 9 J n F 1 b 3 Q 7 L C Z x d W 9 0 O 1 N l Y 3 R p b 2 4 x L 2 1 h c n R f c W F f Y W N 0 a X Z l X 2 l u Y 2 l k Z W 5 0 c y 9 B d X R v U m V t b 3 Z l Z E N v b H V t b n M x L n t k Y X l z X 2 9 u X 2 R l d m V s b 3 B l c i w x O X 0 m c X V v d D s s J n F 1 b 3 Q 7 U 2 V j d G l v b j E v b W F y d F 9 x Y V 9 h Y 3 R p d m V f a W 5 j a W R l b n R z L 0 F 1 d G 9 S Z W 1 v d m V k Q 2 9 s d W 1 u c z E u e 2 R h e X N f b 2 5 f Z m l l b G Q s M j B 9 J n F 1 b 3 Q 7 L C Z x d W 9 0 O 1 N l Y 3 R p b 2 4 x L 2 1 h c n R f c W F f Y W N 0 a X Z l X 2 l u Y 2 l k Z W 5 0 c y 9 B d X R v U m V t b 3 Z l Z E N v b H V t b n M x L n t k Y X l z X 2 9 u X 3 V u a 2 5 v d 2 4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n R f c W F f Y W N 0 a X Z l X 2 l u Y 2 l k Z W 5 0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0 X 3 F h X 2 F j d G l 2 Z V 9 p b m N p Z G V u d H M v Z G V 2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d F 9 x Y V 9 h Y 3 R p d m V f a W 5 j a W R l b n R z L 3 F h d G 9 v b H N f b W F y d F 9 n Z W 5 l c m F s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f c W F f Y W N 0 a X Z l X 2 l u Y 2 l k Z W 5 0 c y 9 t Y X J 0 X 3 F h X 2 F j d G l 2 Z V 9 p b m N p Z G V u d H N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f c W F f Y W N 0 a X Z l X 2 l u Y 2 l k Z W 5 0 c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0 X 3 F h X 2 F j d G l 2 Z V 9 p b m N p Z G V u d H N f M j w v S X R l b V B h d G g + P C 9 J d G V t T G 9 j Y X R p b 2 4 + P F N 0 Y W J s Z U V u d H J p Z X M + P E V u d H J 5 I F R 5 c G U 9 I l F 1 Z X J 5 S U Q i I F Z h b H V l P S J z M z Q z N T A z Z G Y t N G I 4 O S 0 0 Z D R h L T l m Y T c t M j F k N W Y w Y j g 3 M z E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t Y X J 0 X 3 F h X 2 F j d G l 2 Z V 9 p b m N p Z G V u d H N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E 2 O j E 1 O j A 2 L j c 0 M D c y O T F a I i A v P j x F b n R y e S B U e X B l P S J G a W x s Q 2 9 1 b n Q i I F Z h b H V l P S J s N C I g L z 4 8 R W 5 0 c n k g V H l w Z T 0 i R m l s b E N v b H V t b l R 5 c G V z I i B W Y W x 1 Z T 0 i c 0 J n W U d C Z 1 l H Q m d Z S k J n W U d C Z 1 l K Q 1 F Z R 0 F n T U R B d z 0 9 I i A v P j x F b n R y e S B U e X B l P S J G a W x s Q 2 9 s d W 1 u T m F t Z X M i I F Z h b H V l P S J z W y Z x d W 9 0 O 2 l u Y 2 l k Z W 5 0 X 2 l k J n F 1 b 3 Q 7 L C Z x d W 9 0 O 3 R p d G x l J n F 1 b 3 Q 7 L C Z x d W 9 0 O 2 l u Y 2 l k Z W 5 0 X 2 R p d i Z x d W 9 0 O y w m c X V v d D t j Y X R l Z 2 9 y e S Z x d W 9 0 O y w m c X V v d D t j Y X R l Z 2 9 y e T I m c X V v d D s s J n F 1 b 3 Q 7 Y 2 F 0 Z W d v c n k z J n F 1 b 3 Q 7 L C Z x d W 9 0 O 2 h v c 3 B p d G F s J n F 1 b 3 Q 7 L C Z x d W 9 0 O 3 J l Z 2 l z d G V y Z W R f Y n k m c X V v d D s s J n F 1 b 3 Q 7 c m V n a X N 0 Z X J l Z F 9 k Y X R l J n F 1 b 3 Q 7 L C Z x d W 9 0 O 2 l t c G F j d C Z x d W 9 0 O y w m c X V v d D t h c 3 N p Z 2 5 l Z F 9 0 b y Z x d W 9 0 O y w m c X V v d D t p c 1 9 h c 3 N p Z 2 5 l Z F 9 0 b 1 9 k d 2 g m c X V v d D s s J n F 1 b 3 Q 7 c 3 R h d H V z J n F 1 b 3 Q 7 L C Z x d W 9 0 O 2 J h b G x f b 2 4 m c X V v d D s s J n F 1 b 3 Q 7 Z m l y c 3 R f c m V z c G 9 u c 2 V f Z G F 0 Z S Z x d W 9 0 O y w m c X V v d D t s Y X N 0 X 2 N v b W 1 l b n R f Z G F 0 Z S Z x d W 9 0 O y w m c X V v d D t w Y X R j a F 9 u b y Z x d W 9 0 O y w m c X V v d D t o Y X N f Z m 9 y Y 2 V f Y 2 x v c 2 V f Y W 5 u b 3 V u Y 2 U m c X V v d D s s J n F 1 b 3 Q 7 Z G F 5 c 1 9 i Z W Z v c m V f Z m l y c 3 R f c m V z c G 9 u c 2 U m c X V v d D s s J n F 1 b 3 Q 7 Z G F 5 c 1 9 v b l 9 k Z X Z l b G 9 w Z X I m c X V v d D s s J n F 1 b 3 Q 7 Z G F 5 c 1 9 v b l 9 m a W V s Z C Z x d W 9 0 O y w m c X V v d D t k Y X l z X 2 9 u X 3 V u a 2 5 v d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d F 9 x Y V 9 h Y 3 R p d m V f a W 5 j a W R l b n R z X z I v Q X V 0 b 1 J l b W 9 2 Z W R D b 2 x 1 b W 5 z M S 5 7 a W 5 j a W R l b n R f a W Q s M H 0 m c X V v d D s s J n F 1 b 3 Q 7 U 2 V j d G l v b j E v b W F y d F 9 x Y V 9 h Y 3 R p d m V f a W 5 j a W R l b n R z X z I v Q X V 0 b 1 J l b W 9 2 Z W R D b 2 x 1 b W 5 z M S 5 7 d G l 0 b G U s M X 0 m c X V v d D s s J n F 1 b 3 Q 7 U 2 V j d G l v b j E v b W F y d F 9 x Y V 9 h Y 3 R p d m V f a W 5 j a W R l b n R z X z I v Q X V 0 b 1 J l b W 9 2 Z W R D b 2 x 1 b W 5 z M S 5 7 a W 5 j a W R l b n R f Z G l 2 L D J 9 J n F 1 b 3 Q 7 L C Z x d W 9 0 O 1 N l Y 3 R p b 2 4 x L 2 1 h c n R f c W F f Y W N 0 a X Z l X 2 l u Y 2 l k Z W 5 0 c 1 8 y L 0 F 1 d G 9 S Z W 1 v d m V k Q 2 9 s d W 1 u c z E u e 2 N h d G V n b 3 J 5 L D N 9 J n F 1 b 3 Q 7 L C Z x d W 9 0 O 1 N l Y 3 R p b 2 4 x L 2 1 h c n R f c W F f Y W N 0 a X Z l X 2 l u Y 2 l k Z W 5 0 c 1 8 y L 0 F 1 d G 9 S Z W 1 v d m V k Q 2 9 s d W 1 u c z E u e 2 N h d G V n b 3 J 5 M i w 0 f S Z x d W 9 0 O y w m c X V v d D t T Z W N 0 a W 9 u M S 9 t Y X J 0 X 3 F h X 2 F j d G l 2 Z V 9 p b m N p Z G V u d H N f M i 9 B d X R v U m V t b 3 Z l Z E N v b H V t b n M x L n t j Y X R l Z 2 9 y e T M s N X 0 m c X V v d D s s J n F 1 b 3 Q 7 U 2 V j d G l v b j E v b W F y d F 9 x Y V 9 h Y 3 R p d m V f a W 5 j a W R l b n R z X z I v Q X V 0 b 1 J l b W 9 2 Z W R D b 2 x 1 b W 5 z M S 5 7 a G 9 z c G l 0 Y W w s N n 0 m c X V v d D s s J n F 1 b 3 Q 7 U 2 V j d G l v b j E v b W F y d F 9 x Y V 9 h Y 3 R p d m V f a W 5 j a W R l b n R z X z I v Q X V 0 b 1 J l b W 9 2 Z W R D b 2 x 1 b W 5 z M S 5 7 c m V n a X N 0 Z X J l Z F 9 i e S w 3 f S Z x d W 9 0 O y w m c X V v d D t T Z W N 0 a W 9 u M S 9 t Y X J 0 X 3 F h X 2 F j d G l 2 Z V 9 p b m N p Z G V u d H N f M i 9 B d X R v U m V t b 3 Z l Z E N v b H V t b n M x L n t y Z W d p c 3 R l c m V k X 2 R h d G U s O H 0 m c X V v d D s s J n F 1 b 3 Q 7 U 2 V j d G l v b j E v b W F y d F 9 x Y V 9 h Y 3 R p d m V f a W 5 j a W R l b n R z X z I v Q X V 0 b 1 J l b W 9 2 Z W R D b 2 x 1 b W 5 z M S 5 7 a W 1 w Y W N 0 L D l 9 J n F 1 b 3 Q 7 L C Z x d W 9 0 O 1 N l Y 3 R p b 2 4 x L 2 1 h c n R f c W F f Y W N 0 a X Z l X 2 l u Y 2 l k Z W 5 0 c 1 8 y L 0 F 1 d G 9 S Z W 1 v d m V k Q 2 9 s d W 1 u c z E u e 2 F z c 2 l n b m V k X 3 R v L D E w f S Z x d W 9 0 O y w m c X V v d D t T Z W N 0 a W 9 u M S 9 t Y X J 0 X 3 F h X 2 F j d G l 2 Z V 9 p b m N p Z G V u d H N f M i 9 B d X R v U m V t b 3 Z l Z E N v b H V t b n M x L n t p c 1 9 h c 3 N p Z 2 5 l Z F 9 0 b 1 9 k d 2 g s M T F 9 J n F 1 b 3 Q 7 L C Z x d W 9 0 O 1 N l Y 3 R p b 2 4 x L 2 1 h c n R f c W F f Y W N 0 a X Z l X 2 l u Y 2 l k Z W 5 0 c 1 8 y L 0 F 1 d G 9 S Z W 1 v d m V k Q 2 9 s d W 1 u c z E u e 3 N 0 Y X R 1 c y w x M n 0 m c X V v d D s s J n F 1 b 3 Q 7 U 2 V j d G l v b j E v b W F y d F 9 x Y V 9 h Y 3 R p d m V f a W 5 j a W R l b n R z X z I v Q X V 0 b 1 J l b W 9 2 Z W R D b 2 x 1 b W 5 z M S 5 7 Y m F s b F 9 v b i w x M 3 0 m c X V v d D s s J n F 1 b 3 Q 7 U 2 V j d G l v b j E v b W F y d F 9 x Y V 9 h Y 3 R p d m V f a W 5 j a W R l b n R z X z I v Q X V 0 b 1 J l b W 9 2 Z W R D b 2 x 1 b W 5 z M S 5 7 Z m l y c 3 R f c m V z c G 9 u c 2 V f Z G F 0 Z S w x N H 0 m c X V v d D s s J n F 1 b 3 Q 7 U 2 V j d G l v b j E v b W F y d F 9 x Y V 9 h Y 3 R p d m V f a W 5 j a W R l b n R z X z I v Q X V 0 b 1 J l b W 9 2 Z W R D b 2 x 1 b W 5 z M S 5 7 b G F z d F 9 j b 2 1 t Z W 5 0 X 2 R h d G U s M T V 9 J n F 1 b 3 Q 7 L C Z x d W 9 0 O 1 N l Y 3 R p b 2 4 x L 2 1 h c n R f c W F f Y W N 0 a X Z l X 2 l u Y 2 l k Z W 5 0 c 1 8 y L 0 F 1 d G 9 S Z W 1 v d m V k Q 2 9 s d W 1 u c z E u e 3 B h d G N o X 2 5 v L D E 2 f S Z x d W 9 0 O y w m c X V v d D t T Z W N 0 a W 9 u M S 9 t Y X J 0 X 3 F h X 2 F j d G l 2 Z V 9 p b m N p Z G V u d H N f M i 9 B d X R v U m V t b 3 Z l Z E N v b H V t b n M x L n t o Y X N f Z m 9 y Y 2 V f Y 2 x v c 2 V f Y W 5 u b 3 V u Y 2 U s M T d 9 J n F 1 b 3 Q 7 L C Z x d W 9 0 O 1 N l Y 3 R p b 2 4 x L 2 1 h c n R f c W F f Y W N 0 a X Z l X 2 l u Y 2 l k Z W 5 0 c 1 8 y L 0 F 1 d G 9 S Z W 1 v d m V k Q 2 9 s d W 1 u c z E u e 2 R h e X N f Y m V m b 3 J l X 2 Z p c n N 0 X 3 J l c 3 B v b n N l L D E 4 f S Z x d W 9 0 O y w m c X V v d D t T Z W N 0 a W 9 u M S 9 t Y X J 0 X 3 F h X 2 F j d G l 2 Z V 9 p b m N p Z G V u d H N f M i 9 B d X R v U m V t b 3 Z l Z E N v b H V t b n M x L n t k Y X l z X 2 9 u X 2 R l d m V s b 3 B l c i w x O X 0 m c X V v d D s s J n F 1 b 3 Q 7 U 2 V j d G l v b j E v b W F y d F 9 x Y V 9 h Y 3 R p d m V f a W 5 j a W R l b n R z X z I v Q X V 0 b 1 J l b W 9 2 Z W R D b 2 x 1 b W 5 z M S 5 7 Z G F 5 c 1 9 v b l 9 m a W V s Z C w y M H 0 m c X V v d D s s J n F 1 b 3 Q 7 U 2 V j d G l v b j E v b W F y d F 9 x Y V 9 h Y 3 R p d m V f a W 5 j a W R l b n R z X z I v Q X V 0 b 1 J l b W 9 2 Z W R D b 2 x 1 b W 5 z M S 5 7 Z G F 5 c 1 9 v b l 9 1 b m t u b 3 d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F y d F 9 x Y V 9 h Y 3 R p d m V f a W 5 j a W R l b n R z X z I v Q X V 0 b 1 J l b W 9 2 Z W R D b 2 x 1 b W 5 z M S 5 7 a W 5 j a W R l b n R f a W Q s M H 0 m c X V v d D s s J n F 1 b 3 Q 7 U 2 V j d G l v b j E v b W F y d F 9 x Y V 9 h Y 3 R p d m V f a W 5 j a W R l b n R z X z I v Q X V 0 b 1 J l b W 9 2 Z W R D b 2 x 1 b W 5 z M S 5 7 d G l 0 b G U s M X 0 m c X V v d D s s J n F 1 b 3 Q 7 U 2 V j d G l v b j E v b W F y d F 9 x Y V 9 h Y 3 R p d m V f a W 5 j a W R l b n R z X z I v Q X V 0 b 1 J l b W 9 2 Z W R D b 2 x 1 b W 5 z M S 5 7 a W 5 j a W R l b n R f Z G l 2 L D J 9 J n F 1 b 3 Q 7 L C Z x d W 9 0 O 1 N l Y 3 R p b 2 4 x L 2 1 h c n R f c W F f Y W N 0 a X Z l X 2 l u Y 2 l k Z W 5 0 c 1 8 y L 0 F 1 d G 9 S Z W 1 v d m V k Q 2 9 s d W 1 u c z E u e 2 N h d G V n b 3 J 5 L D N 9 J n F 1 b 3 Q 7 L C Z x d W 9 0 O 1 N l Y 3 R p b 2 4 x L 2 1 h c n R f c W F f Y W N 0 a X Z l X 2 l u Y 2 l k Z W 5 0 c 1 8 y L 0 F 1 d G 9 S Z W 1 v d m V k Q 2 9 s d W 1 u c z E u e 2 N h d G V n b 3 J 5 M i w 0 f S Z x d W 9 0 O y w m c X V v d D t T Z W N 0 a W 9 u M S 9 t Y X J 0 X 3 F h X 2 F j d G l 2 Z V 9 p b m N p Z G V u d H N f M i 9 B d X R v U m V t b 3 Z l Z E N v b H V t b n M x L n t j Y X R l Z 2 9 y e T M s N X 0 m c X V v d D s s J n F 1 b 3 Q 7 U 2 V j d G l v b j E v b W F y d F 9 x Y V 9 h Y 3 R p d m V f a W 5 j a W R l b n R z X z I v Q X V 0 b 1 J l b W 9 2 Z W R D b 2 x 1 b W 5 z M S 5 7 a G 9 z c G l 0 Y W w s N n 0 m c X V v d D s s J n F 1 b 3 Q 7 U 2 V j d G l v b j E v b W F y d F 9 x Y V 9 h Y 3 R p d m V f a W 5 j a W R l b n R z X z I v Q X V 0 b 1 J l b W 9 2 Z W R D b 2 x 1 b W 5 z M S 5 7 c m V n a X N 0 Z X J l Z F 9 i e S w 3 f S Z x d W 9 0 O y w m c X V v d D t T Z W N 0 a W 9 u M S 9 t Y X J 0 X 3 F h X 2 F j d G l 2 Z V 9 p b m N p Z G V u d H N f M i 9 B d X R v U m V t b 3 Z l Z E N v b H V t b n M x L n t y Z W d p c 3 R l c m V k X 2 R h d G U s O H 0 m c X V v d D s s J n F 1 b 3 Q 7 U 2 V j d G l v b j E v b W F y d F 9 x Y V 9 h Y 3 R p d m V f a W 5 j a W R l b n R z X z I v Q X V 0 b 1 J l b W 9 2 Z W R D b 2 x 1 b W 5 z M S 5 7 a W 1 w Y W N 0 L D l 9 J n F 1 b 3 Q 7 L C Z x d W 9 0 O 1 N l Y 3 R p b 2 4 x L 2 1 h c n R f c W F f Y W N 0 a X Z l X 2 l u Y 2 l k Z W 5 0 c 1 8 y L 0 F 1 d G 9 S Z W 1 v d m V k Q 2 9 s d W 1 u c z E u e 2 F z c 2 l n b m V k X 3 R v L D E w f S Z x d W 9 0 O y w m c X V v d D t T Z W N 0 a W 9 u M S 9 t Y X J 0 X 3 F h X 2 F j d G l 2 Z V 9 p b m N p Z G V u d H N f M i 9 B d X R v U m V t b 3 Z l Z E N v b H V t b n M x L n t p c 1 9 h c 3 N p Z 2 5 l Z F 9 0 b 1 9 k d 2 g s M T F 9 J n F 1 b 3 Q 7 L C Z x d W 9 0 O 1 N l Y 3 R p b 2 4 x L 2 1 h c n R f c W F f Y W N 0 a X Z l X 2 l u Y 2 l k Z W 5 0 c 1 8 y L 0 F 1 d G 9 S Z W 1 v d m V k Q 2 9 s d W 1 u c z E u e 3 N 0 Y X R 1 c y w x M n 0 m c X V v d D s s J n F 1 b 3 Q 7 U 2 V j d G l v b j E v b W F y d F 9 x Y V 9 h Y 3 R p d m V f a W 5 j a W R l b n R z X z I v Q X V 0 b 1 J l b W 9 2 Z W R D b 2 x 1 b W 5 z M S 5 7 Y m F s b F 9 v b i w x M 3 0 m c X V v d D s s J n F 1 b 3 Q 7 U 2 V j d G l v b j E v b W F y d F 9 x Y V 9 h Y 3 R p d m V f a W 5 j a W R l b n R z X z I v Q X V 0 b 1 J l b W 9 2 Z W R D b 2 x 1 b W 5 z M S 5 7 Z m l y c 3 R f c m V z c G 9 u c 2 V f Z G F 0 Z S w x N H 0 m c X V v d D s s J n F 1 b 3 Q 7 U 2 V j d G l v b j E v b W F y d F 9 x Y V 9 h Y 3 R p d m V f a W 5 j a W R l b n R z X z I v Q X V 0 b 1 J l b W 9 2 Z W R D b 2 x 1 b W 5 z M S 5 7 b G F z d F 9 j b 2 1 t Z W 5 0 X 2 R h d G U s M T V 9 J n F 1 b 3 Q 7 L C Z x d W 9 0 O 1 N l Y 3 R p b 2 4 x L 2 1 h c n R f c W F f Y W N 0 a X Z l X 2 l u Y 2 l k Z W 5 0 c 1 8 y L 0 F 1 d G 9 S Z W 1 v d m V k Q 2 9 s d W 1 u c z E u e 3 B h d G N o X 2 5 v L D E 2 f S Z x d W 9 0 O y w m c X V v d D t T Z W N 0 a W 9 u M S 9 t Y X J 0 X 3 F h X 2 F j d G l 2 Z V 9 p b m N p Z G V u d H N f M i 9 B d X R v U m V t b 3 Z l Z E N v b H V t b n M x L n t o Y X N f Z m 9 y Y 2 V f Y 2 x v c 2 V f Y W 5 u b 3 V u Y 2 U s M T d 9 J n F 1 b 3 Q 7 L C Z x d W 9 0 O 1 N l Y 3 R p b 2 4 x L 2 1 h c n R f c W F f Y W N 0 a X Z l X 2 l u Y 2 l k Z W 5 0 c 1 8 y L 0 F 1 d G 9 S Z W 1 v d m V k Q 2 9 s d W 1 u c z E u e 2 R h e X N f Y m V m b 3 J l X 2 Z p c n N 0 X 3 J l c 3 B v b n N l L D E 4 f S Z x d W 9 0 O y w m c X V v d D t T Z W N 0 a W 9 u M S 9 t Y X J 0 X 3 F h X 2 F j d G l 2 Z V 9 p b m N p Z G V u d H N f M i 9 B d X R v U m V t b 3 Z l Z E N v b H V t b n M x L n t k Y X l z X 2 9 u X 2 R l d m V s b 3 B l c i w x O X 0 m c X V v d D s s J n F 1 b 3 Q 7 U 2 V j d G l v b j E v b W F y d F 9 x Y V 9 h Y 3 R p d m V f a W 5 j a W R l b n R z X z I v Q X V 0 b 1 J l b W 9 2 Z W R D b 2 x 1 b W 5 z M S 5 7 Z G F 5 c 1 9 v b l 9 m a W V s Z C w y M H 0 m c X V v d D s s J n F 1 b 3 Q 7 U 2 V j d G l v b j E v b W F y d F 9 x Y V 9 h Y 3 R p d m V f a W 5 j a W R l b n R z X z I v Q X V 0 b 1 J l b W 9 2 Z W R D b 2 x 1 b W 5 z M S 5 7 Z G F 5 c 1 9 v b l 9 1 b m t u b 3 d u L D I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0 X 3 F h X 2 F j d G l 2 Z V 9 p b m N p Z G V u d H N f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0 X 3 F h X 2 F j d G l 2 Z V 9 p b m N p Z G V u d H N f M z w v S X R l b V B h d G g + P C 9 J d G V t T G 9 j Y X R p b 2 4 + P F N 0 Y W J s Z U V u d H J p Z X M + P E V u d H J 5 I F R 5 c G U 9 I l F 1 Z X J 5 S U Q i I F Z h b H V l P S J z Z m R j N z h m M j U t Y 2 I 1 Z C 0 0 O W M 0 L W J i Z D c t O G M w Z G E z O W I w N j E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t Y X J 0 X 3 F h X 2 F j d G l 2 Z V 9 p b m N p Z G V u d H N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E 2 O j E 1 O j A 2 L j c w O T Q 4 M D h a I i A v P j x F b n R y e S B U e X B l P S J G a W x s Q 2 9 1 b n Q i I F Z h b H V l P S J s N C I g L z 4 8 R W 5 0 c n k g V H l w Z T 0 i R m l s b E N v b H V t b l R 5 c G V z I i B W Y W x 1 Z T 0 i c 0 J n W U d C Z 1 l H Q m d Z S k J n W U d C Z 1 l K Q 1 F Z R 0 F n T U R B d z 0 9 I i A v P j x F b n R y e S B U e X B l P S J G a W x s Q 2 9 s d W 1 u T m F t Z X M i I F Z h b H V l P S J z W y Z x d W 9 0 O 2 l u Y 2 l k Z W 5 0 X 2 l k J n F 1 b 3 Q 7 L C Z x d W 9 0 O 3 R p d G x l J n F 1 b 3 Q 7 L C Z x d W 9 0 O 2 l u Y 2 l k Z W 5 0 X 2 R p d i Z x d W 9 0 O y w m c X V v d D t j Y X R l Z 2 9 y e S Z x d W 9 0 O y w m c X V v d D t j Y X R l Z 2 9 y e T I m c X V v d D s s J n F 1 b 3 Q 7 Y 2 F 0 Z W d v c n k z J n F 1 b 3 Q 7 L C Z x d W 9 0 O 2 h v c 3 B p d G F s J n F 1 b 3 Q 7 L C Z x d W 9 0 O 3 J l Z 2 l z d G V y Z W R f Y n k m c X V v d D s s J n F 1 b 3 Q 7 c m V n a X N 0 Z X J l Z F 9 k Y X R l J n F 1 b 3 Q 7 L C Z x d W 9 0 O 2 l t c G F j d C Z x d W 9 0 O y w m c X V v d D t h c 3 N p Z 2 5 l Z F 9 0 b y Z x d W 9 0 O y w m c X V v d D t p c 1 9 h c 3 N p Z 2 5 l Z F 9 0 b 1 9 k d 2 g m c X V v d D s s J n F 1 b 3 Q 7 c 3 R h d H V z J n F 1 b 3 Q 7 L C Z x d W 9 0 O 2 J h b G x f b 2 4 m c X V v d D s s J n F 1 b 3 Q 7 Z m l y c 3 R f c m V z c G 9 u c 2 V f Z G F 0 Z S Z x d W 9 0 O y w m c X V v d D t s Y X N 0 X 2 N v b W 1 l b n R f Z G F 0 Z S Z x d W 9 0 O y w m c X V v d D t w Y X R j a F 9 u b y Z x d W 9 0 O y w m c X V v d D t o Y X N f Z m 9 y Y 2 V f Y 2 x v c 2 V f Y W 5 u b 3 V u Y 2 U m c X V v d D s s J n F 1 b 3 Q 7 Z G F 5 c 1 9 i Z W Z v c m V f Z m l y c 3 R f c m V z c G 9 u c 2 U m c X V v d D s s J n F 1 b 3 Q 7 Z G F 5 c 1 9 v b l 9 k Z X Z l b G 9 w Z X I m c X V v d D s s J n F 1 b 3 Q 7 Z G F 5 c 1 9 v b l 9 m a W V s Z C Z x d W 9 0 O y w m c X V v d D t k Y X l z X 2 9 u X 3 V u a 2 5 v d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d F 9 x Y V 9 h Y 3 R p d m V f a W 5 j a W R l b n R z X z M v Q X V 0 b 1 J l b W 9 2 Z W R D b 2 x 1 b W 5 z M S 5 7 a W 5 j a W R l b n R f a W Q s M H 0 m c X V v d D s s J n F 1 b 3 Q 7 U 2 V j d G l v b j E v b W F y d F 9 x Y V 9 h Y 3 R p d m V f a W 5 j a W R l b n R z X z M v Q X V 0 b 1 J l b W 9 2 Z W R D b 2 x 1 b W 5 z M S 5 7 d G l 0 b G U s M X 0 m c X V v d D s s J n F 1 b 3 Q 7 U 2 V j d G l v b j E v b W F y d F 9 x Y V 9 h Y 3 R p d m V f a W 5 j a W R l b n R z X z M v Q X V 0 b 1 J l b W 9 2 Z W R D b 2 x 1 b W 5 z M S 5 7 a W 5 j a W R l b n R f Z G l 2 L D J 9 J n F 1 b 3 Q 7 L C Z x d W 9 0 O 1 N l Y 3 R p b 2 4 x L 2 1 h c n R f c W F f Y W N 0 a X Z l X 2 l u Y 2 l k Z W 5 0 c 1 8 z L 0 F 1 d G 9 S Z W 1 v d m V k Q 2 9 s d W 1 u c z E u e 2 N h d G V n b 3 J 5 L D N 9 J n F 1 b 3 Q 7 L C Z x d W 9 0 O 1 N l Y 3 R p b 2 4 x L 2 1 h c n R f c W F f Y W N 0 a X Z l X 2 l u Y 2 l k Z W 5 0 c 1 8 z L 0 F 1 d G 9 S Z W 1 v d m V k Q 2 9 s d W 1 u c z E u e 2 N h d G V n b 3 J 5 M i w 0 f S Z x d W 9 0 O y w m c X V v d D t T Z W N 0 a W 9 u M S 9 t Y X J 0 X 3 F h X 2 F j d G l 2 Z V 9 p b m N p Z G V u d H N f M y 9 B d X R v U m V t b 3 Z l Z E N v b H V t b n M x L n t j Y X R l Z 2 9 y e T M s N X 0 m c X V v d D s s J n F 1 b 3 Q 7 U 2 V j d G l v b j E v b W F y d F 9 x Y V 9 h Y 3 R p d m V f a W 5 j a W R l b n R z X z M v Q X V 0 b 1 J l b W 9 2 Z W R D b 2 x 1 b W 5 z M S 5 7 a G 9 z c G l 0 Y W w s N n 0 m c X V v d D s s J n F 1 b 3 Q 7 U 2 V j d G l v b j E v b W F y d F 9 x Y V 9 h Y 3 R p d m V f a W 5 j a W R l b n R z X z M v Q X V 0 b 1 J l b W 9 2 Z W R D b 2 x 1 b W 5 z M S 5 7 c m V n a X N 0 Z X J l Z F 9 i e S w 3 f S Z x d W 9 0 O y w m c X V v d D t T Z W N 0 a W 9 u M S 9 t Y X J 0 X 3 F h X 2 F j d G l 2 Z V 9 p b m N p Z G V u d H N f M y 9 B d X R v U m V t b 3 Z l Z E N v b H V t b n M x L n t y Z W d p c 3 R l c m V k X 2 R h d G U s O H 0 m c X V v d D s s J n F 1 b 3 Q 7 U 2 V j d G l v b j E v b W F y d F 9 x Y V 9 h Y 3 R p d m V f a W 5 j a W R l b n R z X z M v Q X V 0 b 1 J l b W 9 2 Z W R D b 2 x 1 b W 5 z M S 5 7 a W 1 w Y W N 0 L D l 9 J n F 1 b 3 Q 7 L C Z x d W 9 0 O 1 N l Y 3 R p b 2 4 x L 2 1 h c n R f c W F f Y W N 0 a X Z l X 2 l u Y 2 l k Z W 5 0 c 1 8 z L 0 F 1 d G 9 S Z W 1 v d m V k Q 2 9 s d W 1 u c z E u e 2 F z c 2 l n b m V k X 3 R v L D E w f S Z x d W 9 0 O y w m c X V v d D t T Z W N 0 a W 9 u M S 9 t Y X J 0 X 3 F h X 2 F j d G l 2 Z V 9 p b m N p Z G V u d H N f M y 9 B d X R v U m V t b 3 Z l Z E N v b H V t b n M x L n t p c 1 9 h c 3 N p Z 2 5 l Z F 9 0 b 1 9 k d 2 g s M T F 9 J n F 1 b 3 Q 7 L C Z x d W 9 0 O 1 N l Y 3 R p b 2 4 x L 2 1 h c n R f c W F f Y W N 0 a X Z l X 2 l u Y 2 l k Z W 5 0 c 1 8 z L 0 F 1 d G 9 S Z W 1 v d m V k Q 2 9 s d W 1 u c z E u e 3 N 0 Y X R 1 c y w x M n 0 m c X V v d D s s J n F 1 b 3 Q 7 U 2 V j d G l v b j E v b W F y d F 9 x Y V 9 h Y 3 R p d m V f a W 5 j a W R l b n R z X z M v Q X V 0 b 1 J l b W 9 2 Z W R D b 2 x 1 b W 5 z M S 5 7 Y m F s b F 9 v b i w x M 3 0 m c X V v d D s s J n F 1 b 3 Q 7 U 2 V j d G l v b j E v b W F y d F 9 x Y V 9 h Y 3 R p d m V f a W 5 j a W R l b n R z X z M v Q X V 0 b 1 J l b W 9 2 Z W R D b 2 x 1 b W 5 z M S 5 7 Z m l y c 3 R f c m V z c G 9 u c 2 V f Z G F 0 Z S w x N H 0 m c X V v d D s s J n F 1 b 3 Q 7 U 2 V j d G l v b j E v b W F y d F 9 x Y V 9 h Y 3 R p d m V f a W 5 j a W R l b n R z X z M v Q X V 0 b 1 J l b W 9 2 Z W R D b 2 x 1 b W 5 z M S 5 7 b G F z d F 9 j b 2 1 t Z W 5 0 X 2 R h d G U s M T V 9 J n F 1 b 3 Q 7 L C Z x d W 9 0 O 1 N l Y 3 R p b 2 4 x L 2 1 h c n R f c W F f Y W N 0 a X Z l X 2 l u Y 2 l k Z W 5 0 c 1 8 z L 0 F 1 d G 9 S Z W 1 v d m V k Q 2 9 s d W 1 u c z E u e 3 B h d G N o X 2 5 v L D E 2 f S Z x d W 9 0 O y w m c X V v d D t T Z W N 0 a W 9 u M S 9 t Y X J 0 X 3 F h X 2 F j d G l 2 Z V 9 p b m N p Z G V u d H N f M y 9 B d X R v U m V t b 3 Z l Z E N v b H V t b n M x L n t o Y X N f Z m 9 y Y 2 V f Y 2 x v c 2 V f Y W 5 u b 3 V u Y 2 U s M T d 9 J n F 1 b 3 Q 7 L C Z x d W 9 0 O 1 N l Y 3 R p b 2 4 x L 2 1 h c n R f c W F f Y W N 0 a X Z l X 2 l u Y 2 l k Z W 5 0 c 1 8 z L 0 F 1 d G 9 S Z W 1 v d m V k Q 2 9 s d W 1 u c z E u e 2 R h e X N f Y m V m b 3 J l X 2 Z p c n N 0 X 3 J l c 3 B v b n N l L D E 4 f S Z x d W 9 0 O y w m c X V v d D t T Z W N 0 a W 9 u M S 9 t Y X J 0 X 3 F h X 2 F j d G l 2 Z V 9 p b m N p Z G V u d H N f M y 9 B d X R v U m V t b 3 Z l Z E N v b H V t b n M x L n t k Y X l z X 2 9 u X 2 R l d m V s b 3 B l c i w x O X 0 m c X V v d D s s J n F 1 b 3 Q 7 U 2 V j d G l v b j E v b W F y d F 9 x Y V 9 h Y 3 R p d m V f a W 5 j a W R l b n R z X z M v Q X V 0 b 1 J l b W 9 2 Z W R D b 2 x 1 b W 5 z M S 5 7 Z G F 5 c 1 9 v b l 9 m a W V s Z C w y M H 0 m c X V v d D s s J n F 1 b 3 Q 7 U 2 V j d G l v b j E v b W F y d F 9 x Y V 9 h Y 3 R p d m V f a W 5 j a W R l b n R z X z M v Q X V 0 b 1 J l b W 9 2 Z W R D b 2 x 1 b W 5 z M S 5 7 Z G F 5 c 1 9 v b l 9 1 b m t u b 3 d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F y d F 9 x Y V 9 h Y 3 R p d m V f a W 5 j a W R l b n R z X z M v Q X V 0 b 1 J l b W 9 2 Z W R D b 2 x 1 b W 5 z M S 5 7 a W 5 j a W R l b n R f a W Q s M H 0 m c X V v d D s s J n F 1 b 3 Q 7 U 2 V j d G l v b j E v b W F y d F 9 x Y V 9 h Y 3 R p d m V f a W 5 j a W R l b n R z X z M v Q X V 0 b 1 J l b W 9 2 Z W R D b 2 x 1 b W 5 z M S 5 7 d G l 0 b G U s M X 0 m c X V v d D s s J n F 1 b 3 Q 7 U 2 V j d G l v b j E v b W F y d F 9 x Y V 9 h Y 3 R p d m V f a W 5 j a W R l b n R z X z M v Q X V 0 b 1 J l b W 9 2 Z W R D b 2 x 1 b W 5 z M S 5 7 a W 5 j a W R l b n R f Z G l 2 L D J 9 J n F 1 b 3 Q 7 L C Z x d W 9 0 O 1 N l Y 3 R p b 2 4 x L 2 1 h c n R f c W F f Y W N 0 a X Z l X 2 l u Y 2 l k Z W 5 0 c 1 8 z L 0 F 1 d G 9 S Z W 1 v d m V k Q 2 9 s d W 1 u c z E u e 2 N h d G V n b 3 J 5 L D N 9 J n F 1 b 3 Q 7 L C Z x d W 9 0 O 1 N l Y 3 R p b 2 4 x L 2 1 h c n R f c W F f Y W N 0 a X Z l X 2 l u Y 2 l k Z W 5 0 c 1 8 z L 0 F 1 d G 9 S Z W 1 v d m V k Q 2 9 s d W 1 u c z E u e 2 N h d G V n b 3 J 5 M i w 0 f S Z x d W 9 0 O y w m c X V v d D t T Z W N 0 a W 9 u M S 9 t Y X J 0 X 3 F h X 2 F j d G l 2 Z V 9 p b m N p Z G V u d H N f M y 9 B d X R v U m V t b 3 Z l Z E N v b H V t b n M x L n t j Y X R l Z 2 9 y e T M s N X 0 m c X V v d D s s J n F 1 b 3 Q 7 U 2 V j d G l v b j E v b W F y d F 9 x Y V 9 h Y 3 R p d m V f a W 5 j a W R l b n R z X z M v Q X V 0 b 1 J l b W 9 2 Z W R D b 2 x 1 b W 5 z M S 5 7 a G 9 z c G l 0 Y W w s N n 0 m c X V v d D s s J n F 1 b 3 Q 7 U 2 V j d G l v b j E v b W F y d F 9 x Y V 9 h Y 3 R p d m V f a W 5 j a W R l b n R z X z M v Q X V 0 b 1 J l b W 9 2 Z W R D b 2 x 1 b W 5 z M S 5 7 c m V n a X N 0 Z X J l Z F 9 i e S w 3 f S Z x d W 9 0 O y w m c X V v d D t T Z W N 0 a W 9 u M S 9 t Y X J 0 X 3 F h X 2 F j d G l 2 Z V 9 p b m N p Z G V u d H N f M y 9 B d X R v U m V t b 3 Z l Z E N v b H V t b n M x L n t y Z W d p c 3 R l c m V k X 2 R h d G U s O H 0 m c X V v d D s s J n F 1 b 3 Q 7 U 2 V j d G l v b j E v b W F y d F 9 x Y V 9 h Y 3 R p d m V f a W 5 j a W R l b n R z X z M v Q X V 0 b 1 J l b W 9 2 Z W R D b 2 x 1 b W 5 z M S 5 7 a W 1 w Y W N 0 L D l 9 J n F 1 b 3 Q 7 L C Z x d W 9 0 O 1 N l Y 3 R p b 2 4 x L 2 1 h c n R f c W F f Y W N 0 a X Z l X 2 l u Y 2 l k Z W 5 0 c 1 8 z L 0 F 1 d G 9 S Z W 1 v d m V k Q 2 9 s d W 1 u c z E u e 2 F z c 2 l n b m V k X 3 R v L D E w f S Z x d W 9 0 O y w m c X V v d D t T Z W N 0 a W 9 u M S 9 t Y X J 0 X 3 F h X 2 F j d G l 2 Z V 9 p b m N p Z G V u d H N f M y 9 B d X R v U m V t b 3 Z l Z E N v b H V t b n M x L n t p c 1 9 h c 3 N p Z 2 5 l Z F 9 0 b 1 9 k d 2 g s M T F 9 J n F 1 b 3 Q 7 L C Z x d W 9 0 O 1 N l Y 3 R p b 2 4 x L 2 1 h c n R f c W F f Y W N 0 a X Z l X 2 l u Y 2 l k Z W 5 0 c 1 8 z L 0 F 1 d G 9 S Z W 1 v d m V k Q 2 9 s d W 1 u c z E u e 3 N 0 Y X R 1 c y w x M n 0 m c X V v d D s s J n F 1 b 3 Q 7 U 2 V j d G l v b j E v b W F y d F 9 x Y V 9 h Y 3 R p d m V f a W 5 j a W R l b n R z X z M v Q X V 0 b 1 J l b W 9 2 Z W R D b 2 x 1 b W 5 z M S 5 7 Y m F s b F 9 v b i w x M 3 0 m c X V v d D s s J n F 1 b 3 Q 7 U 2 V j d G l v b j E v b W F y d F 9 x Y V 9 h Y 3 R p d m V f a W 5 j a W R l b n R z X z M v Q X V 0 b 1 J l b W 9 2 Z W R D b 2 x 1 b W 5 z M S 5 7 Z m l y c 3 R f c m V z c G 9 u c 2 V f Z G F 0 Z S w x N H 0 m c X V v d D s s J n F 1 b 3 Q 7 U 2 V j d G l v b j E v b W F y d F 9 x Y V 9 h Y 3 R p d m V f a W 5 j a W R l b n R z X z M v Q X V 0 b 1 J l b W 9 2 Z W R D b 2 x 1 b W 5 z M S 5 7 b G F z d F 9 j b 2 1 t Z W 5 0 X 2 R h d G U s M T V 9 J n F 1 b 3 Q 7 L C Z x d W 9 0 O 1 N l Y 3 R p b 2 4 x L 2 1 h c n R f c W F f Y W N 0 a X Z l X 2 l u Y 2 l k Z W 5 0 c 1 8 z L 0 F 1 d G 9 S Z W 1 v d m V k Q 2 9 s d W 1 u c z E u e 3 B h d G N o X 2 5 v L D E 2 f S Z x d W 9 0 O y w m c X V v d D t T Z W N 0 a W 9 u M S 9 t Y X J 0 X 3 F h X 2 F j d G l 2 Z V 9 p b m N p Z G V u d H N f M y 9 B d X R v U m V t b 3 Z l Z E N v b H V t b n M x L n t o Y X N f Z m 9 y Y 2 V f Y 2 x v c 2 V f Y W 5 u b 3 V u Y 2 U s M T d 9 J n F 1 b 3 Q 7 L C Z x d W 9 0 O 1 N l Y 3 R p b 2 4 x L 2 1 h c n R f c W F f Y W N 0 a X Z l X 2 l u Y 2 l k Z W 5 0 c 1 8 z L 0 F 1 d G 9 S Z W 1 v d m V k Q 2 9 s d W 1 u c z E u e 2 R h e X N f Y m V m b 3 J l X 2 Z p c n N 0 X 3 J l c 3 B v b n N l L D E 4 f S Z x d W 9 0 O y w m c X V v d D t T Z W N 0 a W 9 u M S 9 t Y X J 0 X 3 F h X 2 F j d G l 2 Z V 9 p b m N p Z G V u d H N f M y 9 B d X R v U m V t b 3 Z l Z E N v b H V t b n M x L n t k Y X l z X 2 9 u X 2 R l d m V s b 3 B l c i w x O X 0 m c X V v d D s s J n F 1 b 3 Q 7 U 2 V j d G l v b j E v b W F y d F 9 x Y V 9 h Y 3 R p d m V f a W 5 j a W R l b n R z X z M v Q X V 0 b 1 J l b W 9 2 Z W R D b 2 x 1 b W 5 z M S 5 7 Z G F 5 c 1 9 v b l 9 m a W V s Z C w y M H 0 m c X V v d D s s J n F 1 b 3 Q 7 U 2 V j d G l v b j E v b W F y d F 9 x Y V 9 h Y 3 R p d m V f a W 5 j a W R l b n R z X z M v Q X V 0 b 1 J l b W 9 2 Z W R D b 2 x 1 b W 5 z M S 5 7 Z G F 5 c 1 9 v b l 9 1 b m t u b 3 d u L D I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0 X 3 F h X 2 F j d G l 2 Z V 9 p b m N p Z G V u d H N f M y 8 l R T M l O D I l Q k Q l R T M l O D M l Q k M l R T M l O D I l Q j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p q d e 9 + 9 4 U 2 3 a X 8 C 3 s a s Z w A A A A A C A A A A A A A D Z g A A w A A A A B A A A A D P D S 0 R N l D g l B 5 R k u k J g z d V A A A A A A S A A A C g A A A A E A A A A H Z 5 j X H p l i B 5 s y p M w 7 a R O F N Q A A A A L Z H B 7 I X 4 d s O R u 4 J s q 8 V 0 G K M t u c 2 a O 3 S d 9 0 Y 0 o Z c d F V f C y + q s y I h B X I 8 l 9 M f L k j h l c Q a r h J f 9 d m J B z I O s A x 0 C / y x X s e C O U B E b m u O + M w / x B E U U A A A A R B 6 K p D q J U 5 n C l r 4 a P G H r M R H y 7 o g = < / D a t a M a s h u p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 d i m _ c a l e n d e r 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 d i m _ c a l e n d e r 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 C o l u m n s \ f i n a n c i a l _ y e a r 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 C o l u m n s \ f i n a n c i a l _ q u a t e r 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 C o l u m n s \ d a y _ o f _ w e e k _ j p 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 C o l u m n s \ d a t e _ i d 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 C o l u m n s \ d a t e _ i d   ( �VJSg) 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 C o l u m n s \ d a t e _ i d   ( gn0�0�0�0�0�0�0) 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 C o l u m n s \ d a t e _ i d 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 m a r t _ q a _ c o u n t s _ m o n t h l y 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 m a r t _ q a _ c o u n t s _ m o n t h l y 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 C o l u m n s \ m o n t h l y _ i n c i d e n t _ i d 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 C o l u m n s \ i n c i d e n t _ d i v 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 C o l u m n s \ i m p a c t _ b y _ r e g i s t e r 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 C o l u m n s \ r e g i s t e r e d _ d a t e 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 C o l u m n s \ a s s i g n e d _ t o 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 C o l u m n s \ i s _ a s s i g n e d _ t o _ d w h 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 C o l u m n s \ h a s _ p a t c h _ n o 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 C o l u m n s \ h a s _ p a t c h _ c o m m e n t 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 C o l u m n s \ h a s _ f o r c e _ c l o s e _ a n n o u n c e 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 C o l u m n s \ h a s _ f o r c e _ c l o s e 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 C o l u m n s \ h a s _ l i b r a r y _ c h a n g e 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 C o l u m n s \ c o m m e n t _ s e q 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 C o l u m n s \ c o m m e n t _ d i v 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 C o l u m n s \ c o m m e n t _ b y 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 C o l u m n s \ b a l l _ o n 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 C o l u m n s \ e l a p s e d _ d a y s 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 C o l u m n s \ e l a p s e d _ d a y s _ o n _ d e v 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 C o l u m n s \ e l a p s e d _ d a y s _ o n _ f i e l d 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 C o l u m n s \ e l a p s e d _ d a y s _ o n _ u n k n o w n 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 C o l u m n s \ m o n t h _ e n d _ a c t i v e _ c o u n t 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 C o l u m n s \ m o n t h _ e n d _ a c t i v e _ c o u n t _ d e v 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 C o l u m n s \ m o n t h _ e n d _ a c t i v e _ c o u n t _ f i e l d 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 C o l u m n s \ m o n t h _ e n d _ a c t i v e _ c o u n t _ u n k n o w n 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 C o l u m n s \ r e g i s t e r e d _ c o u n t 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 C o l u m n s \ p a t c h _ p l a n n e d _ c o u n t 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 C o l u m n s \ c l o s e _ c o u n t _ n o r m a l 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 C o l u m n s \ c l o s e _ c o u n t _ f o r c e 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 C o l u m n s \ f o r c e _ c l o s e _ n o t i c e _ c o u n t 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 C o l u m n s \ m o n t h _ i d 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 C o l u m n s \ m o n t h _ i d   ( �VJSg) 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 C o l u m n s \ m o n t h _ i d   ( gn0�0�0�0�0�0�0) 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 C o l u m n s \ m o n t h _ i d 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 C o l u m n s \ c l o s e _ c o u n t _ w i t h _ p a t c h 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 C o l u m n s \ m o n t h _ e n d _ a c t i v e _ c o u n t _ d e v _ a n d _ u n k o w n 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 C o l u m n s \ m o n t h _ e n d _ a c t i v e _ c o u n t _ d w h _ q a 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 C o l u m n s \ m o n t h _ e n d _ a c t i v e _ c o u n t _ d w h _ d e v 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 C o l u m n s \ m o n t h _ e n d _ a c t i v e _ c o u n t _ o t h e r _ d e p 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 a r t _ q a _ c o u n t s _ m o n t h l y _ 6 2 f 7 6 8 9 a - 8 5 6 f - 4 0 6 9 - a 5 5 9 - 0 5 9 5 a d 4 6 2 4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 m o n t h _ i d < / s t r i n g > < / k e y > < v a l u e > < i n t > 1 0 8 < / i n t > < / v a l u e > < / i t e m > < i t e m > < k e y > < s t r i n g > m o n t h l y _ i n c i d e n t _ i d < / s t r i n g > < / k e y > < v a l u e > < i n t > 1 8 3 < / i n t > < / v a l u e > < / i t e m > < i t e m > < k e y > < s t r i n g > t i t l e < / s t r i n g > < / k e y > < v a l u e > < i n t > 6 9 < / i n t > < / v a l u e > < / i t e m > < i t e m > < k e y > < s t r i n g > i n c i d e n t _ d i v < / s t r i n g > < / k e y > < v a l u e > < i n t > 1 2 7 < / i n t > < / v a l u e > < / i t e m > < i t e m > < k e y > < s t r i n g > c a t e g o r y < / s t r i n g > < / k e y > < v a l u e > < i n t > 1 0 0 < / i n t > < / v a l u e > < / i t e m > < i t e m > < k e y > < s t r i n g > h o s p i t a l < / s t r i n g > < / k e y > < v a l u e > < i n t > 9 8 < / i n t > < / v a l u e > < / i t e m > < i t e m > < k e y > < s t r i n g > i m p a c t < / s t r i n g > < / k e y > < v a l u e > < i n t > 9 0 < / i n t > < / v a l u e > < / i t e m > < i t e m > < k e y > < s t r i n g > i m p a c t _ b y _ r e g i s t e r < / s t r i n g > < / k e y > < v a l u e > < i n t > 1 7 3 < / i n t > < / v a l u e > < / i t e m > < i t e m > < k e y > < s t r i n g > r e g i s t e r e d _ d a t e < / s t r i n g > < / k e y > < v a l u e > < i n t > 1 4 9 < / i n t > < / v a l u e > < / i t e m > < i t e m > < k e y > < s t r i n g > c l o s e d _ d a t e < / s t r i n g > < / k e y > < v a l u e > < i n t > 1 2 6 < / i n t > < / v a l u e > < / i t e m > < i t e m > < k e y > < s t r i n g > a s s i g n e d _ t o < / s t r i n g > < / k e y > < v a l u e > < i n t > 1 2 6 < / i n t > < / v a l u e > < / i t e m > < i t e m > < k e y > < s t r i n g > i s _ a s s i g n e d _ t o _ d w h < / s t r i n g > < / k e y > < v a l u e > < i n t > 1 8 4 < / i n t > < / v a l u e > < / i t e m > < i t e m > < k e y > < s t r i n g > s t a t u s < / s t r i n g > < / k e y > < v a l u e > < i n t > 8 6 < / i n t > < / v a l u e > < / i t e m > < i t e m > < k e y > < s t r i n g > h a s _ p a t c h _ n o < / s t r i n g > < / k e y > < v a l u e > < i n t > 1 4 0 < / i n t > < / v a l u e > < / i t e m > < i t e m > < k e y > < s t r i n g > h a s _ p a t c h _ c o m m e n t < / s t r i n g > < / k e y > < v a l u e > < i n t > 1 8 7 < / i n t > < / v a l u e > < / i t e m > < i t e m > < k e y > < s t r i n g > h a s _ f o r c e _ c l o s e _ a n n o u n c e < / s t r i n g > < / k e y > < v a l u e > < i n t > 2 3 0 < / i n t > < / v a l u e > < / i t e m > < i t e m > < k e y > < s t r i n g > h a s _ f o r c e _ c l o s e < / s t r i n g > < / k e y > < v a l u e > < i n t > 1 5 4 < / i n t > < / v a l u e > < / i t e m > < i t e m > < k e y > < s t r i n g > h a s _ l i b r a r y _ c h a n g e < / s t r i n g > < / k e y > < v a l u e > < i n t > 1 7 6 < / i n t > < / v a l u e > < / i t e m > < i t e m > < k e y > < s t r i n g > i n c i d e n t _ i d < / s t r i n g > < / k e y > < v a l u e > < i n t > 1 2 0 < / i n t > < / v a l u e > < / i t e m > < i t e m > < k e y > < s t r i n g > c o m m e n t _ i d < / s t r i n g > < / k e y > < v a l u e > < i n t > 1 2 8 < / i n t > < / v a l u e > < / i t e m > < i t e m > < k e y > < s t r i n g > c o m m e n t _ s e q < / s t r i n g > < / k e y > < v a l u e > < i n t > 1 4 0 < / i n t > < / v a l u e > < / i t e m > < i t e m > < k e y > < s t r i n g > c o m m e n t _ d i v < / s t r i n g > < / k e y > < v a l u e > < i n t > 1 3 5 < / i n t > < / v a l u e > < / i t e m > < i t e m > < k e y > < s t r i n g > c o m m e n t _ b y < / s t r i n g > < / k e y > < v a l u e > < i n t > 1 3 1 < / i n t > < / v a l u e > < / i t e m > < i t e m > < k e y > < s t r i n g > c o m m e n t _ d a t e < / s t r i n g > < / k e y > < v a l u e > < i n t > 1 4 5 < / i n t > < / v a l u e > < / i t e m > < i t e m > < k e y > < s t r i n g > b a l l _ o n < / s t r i n g > < / k e y > < v a l u e > < i n t > 9 3 < / i n t > < / v a l u e > < / i t e m > < i t e m > < k e y > < s t r i n g > e l a p s e d _ d a y s < / s t r i n g > < / k e y > < v a l u e > < i n t > 1 3 7 < / i n t > < / v a l u e > < / i t e m > < i t e m > < k e y > < s t r i n g > e l a p s e d _ d a y s _ o n _ d e v < / s t r i n g > < / k e y > < v a l u e > < i n t > 1 9 4 < / i n t > < / v a l u e > < / i t e m > < i t e m > < k e y > < s t r i n g > e l a p s e d _ d a y s _ o n _ f i e l d < / s t r i n g > < / k e y > < v a l u e > < i n t > 2 0 0 < / i n t > < / v a l u e > < / i t e m > < i t e m > < k e y > < s t r i n g > e l a p s e d _ d a y s _ o n _ u n k n o w n < / s t r i n g > < / k e y > < v a l u e > < i n t > 2 3 4 < / i n t > < / v a l u e > < / i t e m > < i t e m > < k e y > < s t r i n g > m o n t h _ e n d _ a c t i v e _ c o u n t < / s t r i n g > < / k e y > < v a l u e > < i n t > 2 1 6 < / i n t > < / v a l u e > < / i t e m > < i t e m > < k e y > < s t r i n g > m o n t h _ e n d _ a c t i v e _ c o u n t _ d e v < / s t r i n g > < / k e y > < v a l u e > < i n t > 2 4 8 < / i n t > < / v a l u e > < / i t e m > < i t e m > < k e y > < s t r i n g > m o n t h _ e n d _ a c t i v e _ c o u n t _ f i e l d < / s t r i n g > < / k e y > < v a l u e > < i n t > 2 5 4 < / i n t > < / v a l u e > < / i t e m > < i t e m > < k e y > < s t r i n g > m o n t h _ e n d _ a c t i v e _ c o u n t _ u n k n o w n < / s t r i n g > < / k e y > < v a l u e > < i n t > 2 8 8 < / i n t > < / v a l u e > < / i t e m > < i t e m > < k e y > < s t r i n g > c o m m e n t _ c o u n t < / s t r i n g > < / k e y > < v a l u e > < i n t > 1 5 4 < / i n t > < / v a l u e > < / i t e m > < i t e m > < k e y > < s t r i n g > r e g i s t e r e d _ c o u n t < / s t r i n g > < / k e y > < v a l u e > < i n t > 1 5 8 < / i n t > < / v a l u e > < / i t e m > < i t e m > < k e y > < s t r i n g > p a t c h _ p l a n n e d _ c o u n t < / s t r i n g > < / k e y > < v a l u e > < i n t > 1 9 3 < / i n t > < / v a l u e > < / i t e m > < i t e m > < k e y > < s t r i n g > c l o s e _ c o u n t < / s t r i n g > < / k e y > < v a l u e > < i n t > 1 2 6 < / i n t > < / v a l u e > < / i t e m > < i t e m > < k e y > < s t r i n g > c l o s e _ c o u n t _ n o r m a l < / s t r i n g > < / k e y > < v a l u e > < i n t > 1 8 1 < / i n t > < / v a l u e > < / i t e m > < i t e m > < k e y > < s t r i n g > c l o s e _ c o u n t _ f o r c e < / s t r i n g > < / k e y > < v a l u e > < i n t > 1 6 8 < / i n t > < / v a l u e > < / i t e m > < i t e m > < k e y > < s t r i n g > f o r c e _ c l o s e _ n o t i c e _ c o u n t < / s t r i n g > < / k e y > < v a l u e > < i n t > 2 1 8 < / i n t > < / v a l u e > < / i t e m > < i t e m > < k e y > < s t r i n g > m o n t h _ i d   ( t^) < / s t r i n g > < / k e y > < v a l u e > < i n t > 1 3 9 < / i n t > < / v a l u e > < / i t e m > < i t e m > < k e y > < s t r i n g > m o n t h _ i d   ( �VJSg) < / s t r i n g > < / k e y > < v a l u e > < i n t > 1 6 9 < / i n t > < / v a l u e > < / i t e m > < i t e m > < k e y > < s t r i n g > m o n t h _ i d   ( gn0�0�0�0�0�0�0) < / s t r i n g > < / k e y > < v a l u e > < i n t > 2 4 4 < / i n t > < / v a l u e > < / i t e m > < i t e m > < k e y > < s t r i n g > m o n t h _ i d   ( g) < / s t r i n g > < / k e y > < v a l u e > < i n t > 1 3 9 < / i n t > < / v a l u e > < / i t e m > < i t e m > < k e y > < s t r i n g > c l o s e _ c o u n t _ w i t h _ p a t c h < / s t r i n g > < / k e y > < v a l u e > < i n t > 1 8 5 < / i n t > < / v a l u e > < / i t e m > < i t e m > < k e y > < s t r i n g > m o n t h _ e n d _ a c t i v e _ c o u n t _ d e v _ a n d _ u n k o w n < / s t r i n g > < / k e y > < v a l u e > < i n t > 1 8 5 < / i n t > < / v a l u e > < / i t e m > < i t e m > < k e y > < s t r i n g > m o n t h _ e n d _ a c t i v e _ c o u n t _ d w h _ q a < / s t r i n g > < / k e y > < v a l u e > < i n t > 1 8 5 < / i n t > < / v a l u e > < / i t e m > < i t e m > < k e y > < s t r i n g > m o n t h _ e n d _ a c t i v e _ c o u n t _ d w h _ d e v < / s t r i n g > < / k e y > < v a l u e > < i n t > 1 8 5 < / i n t > < / v a l u e > < / i t e m > < i t e m > < k e y > < s t r i n g > m o n t h _ e n d _ a c t i v e _ c o u n t _ o t h e r _ d e p < / s t r i n g > < / k e y > < v a l u e > < i n t > 1 8 5 < / i n t > < / v a l u e > < / i t e m > < / C o l u m n W i d t h s > < C o l u m n D i s p l a y I n d e x > < i t e m > < k e y > < s t r i n g > m o n t h _ i d < / s t r i n g > < / k e y > < v a l u e > < i n t > 0 < / i n t > < / v a l u e > < / i t e m > < i t e m > < k e y > < s t r i n g > m o n t h l y _ i n c i d e n t _ i d 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 i n c i d e n t _ d i v 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 h o s p i t a l < / s t r i n g > < / k e y > < v a l u e > < i n t > 5 < / i n t > < / v a l u e > < / i t e m > < i t e m > < k e y > < s t r i n g > i m p a c t < / s t r i n g > < / k e y > < v a l u e > < i n t > 6 < / i n t > < / v a l u e > < / i t e m > < i t e m > < k e y > < s t r i n g > i m p a c t _ b y _ r e g i s t e r < / s t r i n g > < / k e y > < v a l u e > < i n t > 7 < / i n t > < / v a l u e > < / i t e m > < i t e m > < k e y > < s t r i n g > r e g i s t e r e d _ d a t e < / s t r i n g > < / k e y > < v a l u e > < i n t > 8 < / i n t > < / v a l u e > < / i t e m > < i t e m > < k e y > < s t r i n g > c l o s e d _ d a t e < / s t r i n g > < / k e y > < v a l u e > < i n t > 9 < / i n t > < / v a l u e > < / i t e m > < i t e m > < k e y > < s t r i n g > a s s i g n e d _ t o < / s t r i n g > < / k e y > < v a l u e > < i n t > 1 0 < / i n t > < / v a l u e > < / i t e m > < i t e m > < k e y > < s t r i n g > i s _ a s s i g n e d _ t o _ d w h < / s t r i n g > < / k e y > < v a l u e > < i n t > 1 1 < / i n t > < / v a l u e > < / i t e m > < i t e m > < k e y > < s t r i n g > s t a t u s < / s t r i n g > < / k e y > < v a l u e > < i n t > 1 2 < / i n t > < / v a l u e > < / i t e m > < i t e m > < k e y > < s t r i n g > h a s _ p a t c h _ n o < / s t r i n g > < / k e y > < v a l u e > < i n t > 1 3 < / i n t > < / v a l u e > < / i t e m > < i t e m > < k e y > < s t r i n g > h a s _ p a t c h _ c o m m e n t < / s t r i n g > < / k e y > < v a l u e > < i n t > 1 4 < / i n t > < / v a l u e > < / i t e m > < i t e m > < k e y > < s t r i n g > h a s _ f o r c e _ c l o s e _ a n n o u n c e < / s t r i n g > < / k e y > < v a l u e > < i n t > 1 5 < / i n t > < / v a l u e > < / i t e m > < i t e m > < k e y > < s t r i n g > h a s _ f o r c e _ c l o s e < / s t r i n g > < / k e y > < v a l u e > < i n t > 1 6 < / i n t > < / v a l u e > < / i t e m > < i t e m > < k e y > < s t r i n g > h a s _ l i b r a r y _ c h a n g e < / s t r i n g > < / k e y > < v a l u e > < i n t > 1 7 < / i n t > < / v a l u e > < / i t e m > < i t e m > < k e y > < s t r i n g > i n c i d e n t _ i d < / s t r i n g > < / k e y > < v a l u e > < i n t > 1 8 < / i n t > < / v a l u e > < / i t e m > < i t e m > < k e y > < s t r i n g > c o m m e n t _ i d < / s t r i n g > < / k e y > < v a l u e > < i n t > 1 9 < / i n t > < / v a l u e > < / i t e m > < i t e m > < k e y > < s t r i n g > c o m m e n t _ s e q < / s t r i n g > < / k e y > < v a l u e > < i n t > 2 0 < / i n t > < / v a l u e > < / i t e m > < i t e m > < k e y > < s t r i n g > c o m m e n t _ d i v < / s t r i n g > < / k e y > < v a l u e > < i n t > 2 1 < / i n t > < / v a l u e > < / i t e m > < i t e m > < k e y > < s t r i n g > c o m m e n t _ b y < / s t r i n g > < / k e y > < v a l u e > < i n t > 2 2 < / i n t > < / v a l u e > < / i t e m > < i t e m > < k e y > < s t r i n g > c o m m e n t _ d a t e < / s t r i n g > < / k e y > < v a l u e > < i n t > 2 3 < / i n t > < / v a l u e > < / i t e m > < i t e m > < k e y > < s t r i n g > b a l l _ o n < / s t r i n g > < / k e y > < v a l u e > < i n t > 2 4 < / i n t > < / v a l u e > < / i t e m > < i t e m > < k e y > < s t r i n g > e l a p s e d _ d a y s < / s t r i n g > < / k e y > < v a l u e > < i n t > 2 5 < / i n t > < / v a l u e > < / i t e m > < i t e m > < k e y > < s t r i n g > e l a p s e d _ d a y s _ o n _ d e v < / s t r i n g > < / k e y > < v a l u e > < i n t > 2 6 < / i n t > < / v a l u e > < / i t e m > < i t e m > < k e y > < s t r i n g > e l a p s e d _ d a y s _ o n _ f i e l d < / s t r i n g > < / k e y > < v a l u e > < i n t > 2 7 < / i n t > < / v a l u e > < / i t e m > < i t e m > < k e y > < s t r i n g > e l a p s e d _ d a y s _ o n _ u n k n o w n < / s t r i n g > < / k e y > < v a l u e > < i n t > 2 8 < / i n t > < / v a l u e > < / i t e m > < i t e m > < k e y > < s t r i n g > m o n t h _ e n d _ a c t i v e _ c o u n t < / s t r i n g > < / k e y > < v a l u e > < i n t > 2 9 < / i n t > < / v a l u e > < / i t e m > < i t e m > < k e y > < s t r i n g > m o n t h _ e n d _ a c t i v e _ c o u n t _ d e v < / s t r i n g > < / k e y > < v a l u e > < i n t > 3 0 < / i n t > < / v a l u e > < / i t e m > < i t e m > < k e y > < s t r i n g > m o n t h _ e n d _ a c t i v e _ c o u n t _ f i e l d < / s t r i n g > < / k e y > < v a l u e > < i n t > 3 1 < / i n t > < / v a l u e > < / i t e m > < i t e m > < k e y > < s t r i n g > m o n t h _ e n d _ a c t i v e _ c o u n t _ u n k n o w n < / s t r i n g > < / k e y > < v a l u e > < i n t > 3 2 < / i n t > < / v a l u e > < / i t e m > < i t e m > < k e y > < s t r i n g > c o m m e n t _ c o u n t < / s t r i n g > < / k e y > < v a l u e > < i n t > 3 7 < / i n t > < / v a l u e > < / i t e m > < i t e m > < k e y > < s t r i n g > r e g i s t e r e d _ c o u n t < / s t r i n g > < / k e y > < v a l u e > < i n t > 3 8 < / i n t > < / v a l u e > < / i t e m > < i t e m > < k e y > < s t r i n g > p a t c h _ p l a n n e d _ c o u n t < / s t r i n g > < / k e y > < v a l u e > < i n t > 3 9 < / i n t > < / v a l u e > < / i t e m > < i t e m > < k e y > < s t r i n g > c l o s e _ c o u n t < / s t r i n g > < / k e y > < v a l u e > < i n t > 4 0 < / i n t > < / v a l u e > < / i t e m > < i t e m > < k e y > < s t r i n g > c l o s e _ c o u n t _ n o r m a l < / s t r i n g > < / k e y > < v a l u e > < i n t > 4 1 < / i n t > < / v a l u e > < / i t e m > < i t e m > < k e y > < s t r i n g > c l o s e _ c o u n t _ f o r c e < / s t r i n g > < / k e y > < v a l u e > < i n t > 4 2 < / i n t > < / v a l u e > < / i t e m > < i t e m > < k e y > < s t r i n g > f o r c e _ c l o s e _ n o t i c e _ c o u n t < / s t r i n g > < / k e y > < v a l u e > < i n t > 4 4 < / i n t > < / v a l u e > < / i t e m > < i t e m > < k e y > < s t r i n g > m o n t h _ i d   ( t^) < / s t r i n g > < / k e y > < v a l u e > < i n t > 4 5 < / i n t > < / v a l u e > < / i t e m > < i t e m > < k e y > < s t r i n g > m o n t h _ i d   ( �VJSg) < / s t r i n g > < / k e y > < v a l u e > < i n t > 4 6 < / i n t > < / v a l u e > < / i t e m > < i t e m > < k e y > < s t r i n g > m o n t h _ i d   ( gn0�0�0�0�0�0�0) < / s t r i n g > < / k e y > < v a l u e > < i n t > 4 7 < / i n t > < / v a l u e > < / i t e m > < i t e m > < k e y > < s t r i n g > m o n t h _ i d   ( g) < / s t r i n g > < / k e y > < v a l u e > < i n t > 4 8 < / i n t > < / v a l u e > < / i t e m > < i t e m > < k e y > < s t r i n g > c l o s e _ c o u n t _ w i t h _ p a t c h < / s t r i n g > < / k e y > < v a l u e > < i n t > 4 3 < / i n t > < / v a l u e > < / i t e m > < i t e m > < k e y > < s t r i n g > m o n t h _ e n d _ a c t i v e _ c o u n t _ d e v _ a n d _ u n k o w n < / s t r i n g > < / k e y > < v a l u e > < i n t > 3 3 < / i n t > < / v a l u e > < / i t e m > < i t e m > < k e y > < s t r i n g > m o n t h _ e n d _ a c t i v e _ c o u n t _ d w h _ q a < / s t r i n g > < / k e y > < v a l u e > < i n t > 3 4 < / i n t > < / v a l u e > < / i t e m > < i t e m > < k e y > < s t r i n g > m o n t h _ e n d _ a c t i v e _ c o u n t _ d w h _ d e v < / s t r i n g > < / k e y > < v a l u e > < i n t > 3 5 < / i n t > < / v a l u e > < / i t e m > < i t e m > < k e y > < s t r i n g > m o n t h _ e n d _ a c t i v e _ c o u n t _ o t h e r _ d e p < / s t r i n g > < / k e y > < v a l u e > < i n t > 3 6 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 2 0 2 5 - 0 3 - 2 9 T 1 2 : 3 0 : 4 5 . 1 5 6 2 3 8 9 + 0 9 : 0 0 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 d i m _ c a l e n d e r _ 2 c c a 7 4 1 a - d 1 1 1 - 4 2 2 f - b a b a - c f 9 6 b b d d 9 8 a c 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 m a r t _ q a _ c o u n t s _ m o n t h l y _ 6 2 f 7 6 8 9 a - 8 5 6 f - 4 0 6 9 - a 5 5 9 - 0 5 9 5 a d 4 6 2 4 a 8 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 T a g s \ T a b l e s \ & l t ; T a b l e s \ d i m _ c a l e n d e r & g t ; < / K e y > < / D i a g r a m O b j e c t K e y > < D i a g r a m O b j e c t K e y > < K e y > D y n a m i c   T a g s \ T a b l e s \ & l t ; T a b l e s \ d i m _ c o m m e n t _ d i v & g t ; < / K e y > < / D i a g r a m O b j e c t K e y > < D i a g r a m O b j e c t K e y > < K e y > D y n a m i c   T a g s \ T a b l e s \ & l t ; T a b l e s \ m a r t _ q a _ c o u n t s _ m o n t h l y & g t ; < / K e y > < / D i a g r a m O b j e c t K e y > < D i a g r a m O b j e c t K e y > < K e y > T a b l e s \ d i m _ c a l e n d e r < / K e y > < / D i a g r a m O b j e c t K e y > < D i a g r a m O b j e c t K e y > < K e y > T a b l e s \ d i m _ c a l e n d e r \ C o l u m n s \ d a t e _ i d < / K e y > < / D i a g r a m O b j e c t K e y > < D i a g r a m O b j e c t K e y > < K e y > T a b l e s \ d i m _ c a l e n d e r \ C o l u m n s \ y e a r < / K e y > < / D i a g r a m O b j e c t K e y > < D i a g r a m O b j e c t K e y > < K e y > T a b l e s \ d i m _ c a l e n d e r \ C o l u m n s \ m o n t h < / K e y > < / D i a g r a m O b j e c t K e y > < D i a g r a m O b j e c t K e y > < K e y > T a b l e s \ d i m _ c a l e n d e r \ C o l u m n s \ d a y < / K e y > < / D i a g r a m O b j e c t K e y > < D i a g r a m O b j e c t K e y > < K e y > T a b l e s \ d i m _ c a l e n d e r \ C o l u m n s \ f i n a n c i a l _ y e a r < / K e y > < / D i a g r a m O b j e c t K e y > < D i a g r a m O b j e c t K e y > < K e y > T a b l e s \ d i m _ c a l e n d e r \ C o l u m n s \ f i n a n c i a l _ q u a t e r < / K e y > < / D i a g r a m O b j e c t K e y > < D i a g r a m O b j e c t K e y > < K e y > T a b l e s \ d i m _ c a l e n d e r \ C o l u m n s \ d a y _ o f _ w e e k _ j p < / K e y > < / D i a g r a m O b j e c t K e y > < D i a g r a m O b j e c t K e y > < K e y > T a b l e s \ d i m _ c o m m e n t _ d i v < / K e y > < / D i a g r a m O b j e c t K e y > < D i a g r a m O b j e c t K e y > < K e y > T a b l e s \ d i m _ c o m m e n t _ d i v \ C o l u m n s \ c o m m e n t _ d i v < / K e y > < / D i a g r a m O b j e c t K e y > < D i a g r a m O b j e c t K e y > < K e y > T a b l e s \ d i m _ c o m m e n t _ d i v \ C o l u m n s \ b a l l _ o n < / K e y > < / D i a g r a m O b j e c t K e y > < D i a g r a m O b j e c t K e y > < K e y > T a b l e s \ d i m _ c o m m e n t _ d i v \ C o l u m n s \ i s _ c l o s e r < / K e y > < / D i a g r a m O b j e c t K e y > < D i a g r a m O b j e c t K e y > < K e y > T a b l e s \ d i m _ c o m m e n t _ d i v \ C o l u m n s \ i s _ a p p r o v e r < / K e y > < / D i a g r a m O b j e c t K e y > < D i a g r a m O b j e c t K e y > < K e y > T a b l e s \ d i m _ c o m m e n t _ d i v \ C o l u m n s \ i s _ p a t c h _ p l a n n e d < / K e y > < / D i a g r a m O b j e c t K e y > < D i a g r a m O b j e c t K e y > < K e y > T a b l e s \ d i m _ c o m m e n t _ d i v \ C o l u m n s \ i s _ r e s p o n s e < / K e y > < / D i a g r a m O b j e c t K e y > < D i a g r a m O b j e c t K e y > < K e y > T a b l e s \ m a r t _ q a _ c o u n t s _ m o n t h l y < / K e y > < / D i a g r a m O b j e c t K e y > < D i a g r a m O b j e c t K e y > < K e y > T a b l e s \ m a r t _ q a _ c o u n t s _ m o n t h l y \ C o l u m n s \ m o n t h _ i d < / K e y > < / D i a g r a m O b j e c t K e y > < D i a g r a m O b j e c t K e y > < K e y > T a b l e s \ m a r t _ q a _ c o u n t s _ m o n t h l y \ C o l u m n s \ m o n t h l y _ i n c i d e n t _ i d < / K e y > < / D i a g r a m O b j e c t K e y > < D i a g r a m O b j e c t K e y > < K e y > T a b l e s \ m a r t _ q a _ c o u n t s _ m o n t h l y \ C o l u m n s \ t i t l e < / K e y > < / D i a g r a m O b j e c t K e y > < D i a g r a m O b j e c t K e y > < K e y > T a b l e s \ m a r t _ q a _ c o u n t s _ m o n t h l y \ C o l u m n s \ i n c i d e n t _ d i v < / K e y > < / D i a g r a m O b j e c t K e y > < D i a g r a m O b j e c t K e y > < K e y > T a b l e s \ m a r t _ q a _ c o u n t s _ m o n t h l y \ C o l u m n s \ c a t e g o r y < / K e y > < / D i a g r a m O b j e c t K e y > < D i a g r a m O b j e c t K e y > < K e y > T a b l e s \ m a r t _ q a _ c o u n t s _ m o n t h l y \ C o l u m n s \ h o s p i t a l < / K e y > < / D i a g r a m O b j e c t K e y > < D i a g r a m O b j e c t K e y > < K e y > T a b l e s \ m a r t _ q a _ c o u n t s _ m o n t h l y \ C o l u m n s \ i m p a c t < / K e y > < / D i a g r a m O b j e c t K e y > < D i a g r a m O b j e c t K e y > < K e y > T a b l e s \ m a r t _ q a _ c o u n t s _ m o n t h l y \ C o l u m n s \ i m p a c t _ b y _ r e g i s t e r < / K e y > < / D i a g r a m O b j e c t K e y > < D i a g r a m O b j e c t K e y > < K e y > T a b l e s \ m a r t _ q a _ c o u n t s _ m o n t h l y \ C o l u m n s \ r e g i s t e r e d _ d a t e < / K e y > < / D i a g r a m O b j e c t K e y > < D i a g r a m O b j e c t K e y > < K e y > T a b l e s \ m a r t _ q a _ c o u n t s _ m o n t h l y \ C o l u m n s \ c l o s e d _ d a t e < / K e y > < / D i a g r a m O b j e c t K e y > < D i a g r a m O b j e c t K e y > < K e y > T a b l e s \ m a r t _ q a _ c o u n t s _ m o n t h l y \ C o l u m n s \ a s s i g n e d _ t o < / K e y > < / D i a g r a m O b j e c t K e y > < D i a g r a m O b j e c t K e y > < K e y > T a b l e s \ m a r t _ q a _ c o u n t s _ m o n t h l y \ C o l u m n s \ i s _ a s s i g n e d _ t o _ d w h < / K e y > < / D i a g r a m O b j e c t K e y > < D i a g r a m O b j e c t K e y > < K e y > T a b l e s \ m a r t _ q a _ c o u n t s _ m o n t h l y \ C o l u m n s \ s t a t u s < / K e y > < / D i a g r a m O b j e c t K e y > < D i a g r a m O b j e c t K e y > < K e y > T a b l e s \ m a r t _ q a _ c o u n t s _ m o n t h l y \ C o l u m n s \ h a s _ p a t c h _ n o < / K e y > < / D i a g r a m O b j e c t K e y > < D i a g r a m O b j e c t K e y > < K e y > T a b l e s \ m a r t _ q a _ c o u n t s _ m o n t h l y \ C o l u m n s \ h a s _ p a t c h _ c o m m e n t < / K e y > < / D i a g r a m O b j e c t K e y > < D i a g r a m O b j e c t K e y > < K e y > T a b l e s \ m a r t _ q a _ c o u n t s _ m o n t h l y \ C o l u m n s \ h a s _ f o r c e _ c l o s e _ a n n o u n c e < / K e y > < / D i a g r a m O b j e c t K e y > < D i a g r a m O b j e c t K e y > < K e y > T a b l e s \ m a r t _ q a _ c o u n t s _ m o n t h l y \ C o l u m n s \ h a s _ f o r c e _ c l o s e < / K e y > < / D i a g r a m O b j e c t K e y > < D i a g r a m O b j e c t K e y > < K e y > T a b l e s \ m a r t _ q a _ c o u n t s _ m o n t h l y \ C o l u m n s \ h a s _ l i b r a r y _ c h a n g e < / K e y > < / D i a g r a m O b j e c t K e y > < D i a g r a m O b j e c t K e y > < K e y > T a b l e s \ m a r t _ q a _ c o u n t s _ m o n t h l y \ C o l u m n s \ i n c i d e n t _ i d < / K e y > < / D i a g r a m O b j e c t K e y > < D i a g r a m O b j e c t K e y > < K e y > T a b l e s \ m a r t _ q a _ c o u n t s _ m o n t h l y \ C o l u m n s \ c o m m e n t _ i d < / K e y > < / D i a g r a m O b j e c t K e y > < D i a g r a m O b j e c t K e y > < K e y > T a b l e s \ m a r t _ q a _ c o u n t s _ m o n t h l y \ C o l u m n s \ c o m m e n t _ s e q < / K e y > < / D i a g r a m O b j e c t K e y > < D i a g r a m O b j e c t K e y > < K e y > T a b l e s \ m a r t _ q a _ c o u n t s _ m o n t h l y \ C o l u m n s \ c o m m e n t _ d i v < / K e y > < / D i a g r a m O b j e c t K e y > < D i a g r a m O b j e c t K e y > < K e y > T a b l e s \ m a r t _ q a _ c o u n t s _ m o n t h l y \ C o l u m n s \ c o m m e n t _ b y < / K e y > < / D i a g r a m O b j e c t K e y > < D i a g r a m O b j e c t K e y > < K e y > T a b l e s \ m a r t _ q a _ c o u n t s _ m o n t h l y \ C o l u m n s \ c o m m e n t _ d a t e < / K e y > < / D i a g r a m O b j e c t K e y > < D i a g r a m O b j e c t K e y > < K e y > T a b l e s \ m a r t _ q a _ c o u n t s _ m o n t h l y \ C o l u m n s \ b a l l _ o n < / K e y > < / D i a g r a m O b j e c t K e y > < D i a g r a m O b j e c t K e y > < K e y > T a b l e s \ m a r t _ q a _ c o u n t s _ m o n t h l y \ C o l u m n s \ e l a p s e d _ d a y s < / K e y > < / D i a g r a m O b j e c t K e y > < D i a g r a m O b j e c t K e y > < K e y > T a b l e s \ m a r t _ q a _ c o u n t s _ m o n t h l y \ C o l u m n s \ e l a p s e d _ d a y s _ o n _ d e v < / K e y > < / D i a g r a m O b j e c t K e y > < D i a g r a m O b j e c t K e y > < K e y > T a b l e s \ m a r t _ q a _ c o u n t s _ m o n t h l y \ C o l u m n s \ e l a p s e d _ d a y s _ o n _ f i e l d < / K e y > < / D i a g r a m O b j e c t K e y > < D i a g r a m O b j e c t K e y > < K e y > T a b l e s \ m a r t _ q a _ c o u n t s _ m o n t h l y \ C o l u m n s \ e l a p s e d _ d a y s _ o n _ u n k n o w n < / K e y > < / D i a g r a m O b j e c t K e y > < D i a g r a m O b j e c t K e y > < K e y > T a b l e s \ m a r t _ q a _ c o u n t s _ m o n t h l y \ C o l u m n s \ m o n t h _ e n d _ a c t i v e _ c o u n t < / K e y > < / D i a g r a m O b j e c t K e y > < D i a g r a m O b j e c t K e y > < K e y > T a b l e s \ m a r t _ q a _ c o u n t s _ m o n t h l y \ C o l u m n s \ m o n t h _ e n d _ a c t i v e _ c o u n t _ d e v < / K e y > < / D i a g r a m O b j e c t K e y > < D i a g r a m O b j e c t K e y > < K e y > T a b l e s \ m a r t _ q a _ c o u n t s _ m o n t h l y \ C o l u m n s \ m o n t h _ e n d _ a c t i v e _ c o u n t _ f i e l d < / K e y > < / D i a g r a m O b j e c t K e y > < D i a g r a m O b j e c t K e y > < K e y > T a b l e s \ m a r t _ q a _ c o u n t s _ m o n t h l y \ C o l u m n s \ m o n t h _ e n d _ a c t i v e _ c o u n t _ u n k n o w n < / K e y > < / D i a g r a m O b j e c t K e y > < D i a g r a m O b j e c t K e y > < K e y > T a b l e s \ m a r t _ q a _ c o u n t s _ m o n t h l y \ C o l u m n s \ c o m m e n t _ c o u n t < / K e y > < / D i a g r a m O b j e c t K e y > < D i a g r a m O b j e c t K e y > < K e y > T a b l e s \ m a r t _ q a _ c o u n t s _ m o n t h l y \ C o l u m n s \ r e g i s t e r e d _ c o u n t < / K e y > < / D i a g r a m O b j e c t K e y > < D i a g r a m O b j e c t K e y > < K e y > T a b l e s \ m a r t _ q a _ c o u n t s _ m o n t h l y \ C o l u m n s \ p a t c h _ p l a n n e d _ c o u n t < / K e y > < / D i a g r a m O b j e c t K e y > < D i a g r a m O b j e c t K e y > < K e y > T a b l e s \ m a r t _ q a _ c o u n t s _ m o n t h l y \ C o l u m n s \ c l o s e _ c o u n t < / K e y > < / D i a g r a m O b j e c t K e y > < D i a g r a m O b j e c t K e y > < K e y > T a b l e s \ m a r t _ q a _ c o u n t s _ m o n t h l y \ C o l u m n s \ c l o s e _ c o u n t _ n o r m a l < / K e y > < / D i a g r a m O b j e c t K e y > < D i a g r a m O b j e c t K e y > < K e y > T a b l e s \ m a r t _ q a _ c o u n t s _ m o n t h l y \ C o l u m n s \ c l o s e _ c o u n t _ f o r c e < / K e y > < / D i a g r a m O b j e c t K e y > < D i a g r a m O b j e c t K e y > < K e y > T a b l e s \ m a r t _ q a _ c o u n t s _ m o n t h l y \ C o l u m n s \ f o r c e _ c l o s e _ n o t i c e _ c o u n t < / K e y > < / D i a g r a m O b j e c t K e y > < D i a g r a m O b j e c t K e y > < K e y > R e l a t i o n s h i p s \ & l t ; T a b l e s \ m a r t _ q a _ c o u n t s _ m o n t h l y \ C o l u m n s \ c o m m e n t _ d i v & g t ; - & l t ; T a b l e s \ d i m _ c o m m e n t _ d i v \ C o l u m n s \ c o m m e n t _ d i v & g t ; < / K e y > < / D i a g r a m O b j e c t K e y > < D i a g r a m O b j e c t K e y > < K e y > R e l a t i o n s h i p s \ & l t ; T a b l e s \ m a r t _ q a _ c o u n t s _ m o n t h l y \ C o l u m n s \ c o m m e n t _ d i v & g t ; - & l t ; T a b l e s \ d i m _ c o m m e n t _ d i v \ C o l u m n s \ c o m m e n t _ d i v & g t ; \ F K < / K e y > < / D i a g r a m O b j e c t K e y > < D i a g r a m O b j e c t K e y > < K e y > R e l a t i o n s h i p s \ & l t ; T a b l e s \ m a r t _ q a _ c o u n t s _ m o n t h l y \ C o l u m n s \ c o m m e n t _ d i v & g t ; - & l t ; T a b l e s \ d i m _ c o m m e n t _ d i v \ C o l u m n s \ c o m m e n t _ d i v & g t ; \ P K < / K e y > < / D i a g r a m O b j e c t K e y > < D i a g r a m O b j e c t K e y > < K e y > R e l a t i o n s h i p s \ & l t ; T a b l e s \ m a r t _ q a _ c o u n t s _ m o n t h l y \ C o l u m n s \ c o m m e n t _ d i v & g t ; - & l t ; T a b l e s \ d i m _ c o m m e n t _ d i v \ C o l u m n s \ c o m m e n t _ d i v & g t ; \ C r o s s F i l t e r < / K e y > < / D i a g r a m O b j e c t K e y > < D i a g r a m O b j e c t K e y > < K e y > R e l a t i o n s h i p s \ & l t ; T a b l e s \ m a r t _ q a _ c o u n t s _ m o n t h l y \ C o l u m n s \ m o n t h _ i d & g t ; - & l t ; T a b l e s \ d i m _ c a l e n d e r \ C o l u m n s \ d a t e _ i d & g t ; < / K e y > < / D i a g r a m O b j e c t K e y > < D i a g r a m O b j e c t K e y > < K e y > R e l a t i o n s h i p s \ & l t ; T a b l e s \ m a r t _ q a _ c o u n t s _ m o n t h l y \ C o l u m n s \ m o n t h _ i d & g t ; - & l t ; T a b l e s \ d i m _ c a l e n d e r \ C o l u m n s \ d a t e _ i d & g t ; \ F K < / K e y > < / D i a g r a m O b j e c t K e y > < D i a g r a m O b j e c t K e y > < K e y > R e l a t i o n s h i p s \ & l t ; T a b l e s \ m a r t _ q a _ c o u n t s _ m o n t h l y \ C o l u m n s \ m o n t h _ i d & g t ; - & l t ; T a b l e s \ d i m _ c a l e n d e r \ C o l u m n s \ d a t e _ i d & g t ; \ P K < / K e y > < / D i a g r a m O b j e c t K e y > < D i a g r a m O b j e c t K e y > < K e y > R e l a t i o n s h i p s \ & l t ; T a b l e s \ m a r t _ q a _ c o u n t s _ m o n t h l y \ C o l u m n s \ m o n t h _ i d & g t ; - & l t ; T a b l e s \ d i m _ c a l e n d e r \ C o l u m n s \ d a t e _ i d & g t ; \ C r o s s F i l t e r < / K e y > < / D i a g r a m O b j e c t K e y > < / A l l K e y s > < S e l e c t e d K e y s > < D i a g r a m O b j e c t K e y > < K e y > R e l a t i o n s h i p s \ & l t ; T a b l e s \ m a r t _ q a _ c o u n t s _ m o n t h l y \ C o l u m n s \ m o n t h _ i d & g t ; - & l t ; T a b l e s \ d i m _ c a l e n d e r \ C o l u m n s \ d a t e _ i d & g t ; 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 T a g s \ T a b l e s \ & l t ; T a b l e s \ d i m _ c a l e n d e r & g t ; 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 T a g s \ T a b l e s \ & l t ; T a b l e s \ d i m _ c o m m e n t _ d i v & g t ; 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 T a g s \ T a b l e s \ & l t ; T a b l e s \ m a r t _ q a _ c o u n t s _ m o n t h l y & g t ; 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 T a b l e s \ d i m _ c a l e n d e r 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 T a b l e s \ d i m _ c a l e n d e r \ C o l u m n s \ d a t e _ i d 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 T a b l e s \ d i m _ c a l e n d e r \ C o l u m n s \ y e a r 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 T a b l e s \ d i m _ c a l e n d e r \ C o l u m n s \ m o n t h 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 T a b l e s \ d i m _ c a l e n d e r \ C o l u m n s \ d a y 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 T a b l e s \ d i m _ c a l e n d e r \ C o l u m n s \ f i n a n c i a l _ y e a r 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 T a b l e s \ d i m _ c a l e n d e r \ C o l u m n s \ f i n a n c i a l _ q u a t e r 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 T a b l e s \ d i m _ c a l e n d e r \ C o l u m n s \ d a y _ o f _ w e e k _ j p 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 T a b l e s \ d i m _ c o m m e n t _ d i v 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 T a b l e s \ d i m _ c o m m e n t _ d i v \ C o l u m n s \ c o m m e n t _ d i v 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 T a b l e s \ d i m _ c o m m e n t _ d i v \ C o l u m n s \ b a l l _ o n 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 T a b l e s \ d i m _ c o m m e n t _ d i v \ C o l u m n s \ i s _ c l o s e r 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 T a b l e s \ d i m _ c o m m e n t _ d i v \ C o l u m n s \ i s _ a p p r o v e r 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 T a b l e s \ d i m _ c o m m e n t _ d i v \ C o l u m n s \ i s _ p a t c h _ p l a n n e d 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 T a b l e s \ d i m _ c o m m e n t _ d i v \ C o l u m n s \ i s _ r e s p o n s e 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< / K e y > < / a : K e y > < a : V a l u e   i : t y p e = " D i a g r a m D i s p l a y N o d e V i e w S t a t e " > < H e i g h t > 7 3 0 < / H e i g h t > < I s E x p a n d e d > t r u e < / I s E x p a n d e d > < L a y e d O u t > t r u e < / L a y e d O u t > < L e f t > 6 5 9 . 8 0 7 6 2 1 1 3 5 3 3 1 6 < / L e f t > < T a b I n d e x > 2 < / T a b I n d e x > < W i d t h > 5 3 4 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 T a b l e s \ m a r t _ q a _ c o u n t s _ m o n t h l y \ C o l u m n s \ m o n t h _ i d 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 T a b l e s \ m a r t _ q a _ c o u n t s _ m o n t h l y \ C o l u m n s \ m o n t h l y _ i n c i d e n t _ i d 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 T a b l e s \ m a r t _ q a _ c o u n t s _ m o n t h l y \ C o l u m n s \ i n c i d e n t _ d i v 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 T a b l e s \ m a r t _ q a _ c o u n t s _ m o n t h l y \ C o l u m n s \ h o s p i t a l 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 T a b l e s \ m a r t _ q a _ c o u n t s _ m o n t h l y \ C o l u m n s \ i m p a c t 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 T a b l e s \ m a r t _ q a _ c o u n t s _ m o n t h l y \ C o l u m n s \ i m p a c t _ b y _ r e g i s t e r 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 T a b l e s \ m a r t _ q a _ c o u n t s _ m o n t h l y \ C o l u m n s \ r e g i s t e r e d _ d a t e 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 T a b l e s \ m a r t _ q a _ c o u n t s _ m o n t h l y \ C o l u m n s \ c l o s e d _ d a t e 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 T a b l e s \ m a r t _ q a _ c o u n t s _ m o n t h l y \ C o l u m n s \ a s s i g n e d _ t o 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 T a b l e s \ m a r t _ q a _ c o u n t s _ m o n t h l y \ C o l u m n s \ i s _ a s s i g n e d _ t o _ d w h 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 T a b l e s \ m a r t _ q a _ c o u n t s _ m o n t h l y \ C o l u m n s \ h a s _ p a t c h _ n o 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 T a b l e s \ m a r t _ q a _ c o u n t s _ m o n t h l y \ C o l u m n s \ h a s _ p a t c h _ c o m m e n t 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 T a b l e s \ m a r t _ q a _ c o u n t s _ m o n t h l y \ C o l u m n s \ h a s _ f o r c e _ c l o s e _ a n n o u n c e 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 T a b l e s \ m a r t _ q a _ c o u n t s _ m o n t h l y \ C o l u m n s \ h a s _ f o r c e _ c l o s e 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 T a b l e s \ m a r t _ q a _ c o u n t s _ m o n t h l y \ C o l u m n s \ h a s _ l i b r a r y _ c h a n g e 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 T a b l e s \ m a r t _ q a _ c o u n t s _ m o n t h l y \ C o l u m n s \ i n c i d e n t _ i d 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 T a b l e s \ m a r t _ q a _ c o u n t s _ m o n t h l y \ C o l u m n s \ c o m m e n t _ i d 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 T a b l e s \ m a r t _ q a _ c o u n t s _ m o n t h l y \ C o l u m n s \ c o m m e n t _ s e q 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 T a b l e s \ m a r t _ q a _ c o u n t s _ m o n t h l y \ C o l u m n s \ c o m m e n t _ d i v 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 T a b l e s \ m a r t _ q a _ c o u n t s _ m o n t h l y \ C o l u m n s \ c o m m e n t _ b y 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 T a b l e s \ m a r t _ q a _ c o u n t s _ m o n t h l y \ C o l u m n s \ c o m m e n t _ d a t e 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 T a b l e s \ m a r t _ q a _ c o u n t s _ m o n t h l y \ C o l u m n s \ b a l l _ o n 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 T a b l e s \ m a r t _ q a _ c o u n t s _ m o n t h l y \ C o l u m n s \ e l a p s e d _ d a y s 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 T a b l e s \ m a r t _ q a _ c o u n t s _ m o n t h l y \ C o l u m n s \ e l a p s e d _ d a y s _ o n _ d e v 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 T a b l e s \ m a r t _ q a _ c o u n t s _ m o n t h l y \ C o l u m n s \ e l a p s e d _ d a y s _ o n _ f i e l d 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 T a b l e s \ m a r t _ q a _ c o u n t s _ m o n t h l y \ C o l u m n s \ e l a p s e d _ d a y s _ o n _ u n k n o w n 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 T a b l e s \ m a r t _ q a _ c o u n t s _ m o n t h l y \ C o l u m n s \ m o n t h _ e n d _ a c t i v e _ c o u n t 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 T a b l e s \ m a r t _ q a _ c o u n t s _ m o n t h l y \ C o l u m n s \ m o n t h _ e n d _ a c t i v e _ c o u n t _ d e v 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 T a b l e s \ m a r t _ q a _ c o u n t s _ m o n t h l y \ C o l u m n s \ m o n t h _ e n d _ a c t i v e _ c o u n t _ f i e l d 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 T a b l e s \ m a r t _ q a _ c o u n t s _ m o n t h l y \ C o l u m n s \ m o n t h _ e n d _ a c t i v e _ c o u n t _ u n k n o w n 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 T a b l e s \ m a r t _ q a _ c o u n t s _ m o n t h l y \ C o l u m n s \ c o m m e n t _ c o u n t 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 T a b l e s \ m a r t _ q a _ c o u n t s _ m o n t h l y \ C o l u m n s \ r e g i s t e r e d _ c o u n t 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 T a b l e s \ m a r t _ q a _ c o u n t s _ m o n t h l y \ C o l u m n s \ p a t c h _ p l a n n e d _ c o u n t 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 T a b l e s \ m a r t _ q a _ c o u n t s _ m o n t h l y \ C o l u m n s \ c l o s e _ c o u n t 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 T a b l e s \ m a r t _ q a _ c o u n t s _ m o n t h l y \ C o l u m n s \ c l o s e _ c o u n t _ n o r m a l 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 T a b l e s \ m a r t _ q a _ c o u n t s _ m o n t h l y \ C o l u m n s \ c l o s e _ c o u n t _ f o r c e 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 T a b l e s \ m a r t _ q a _ c o u n t s _ m o n t h l y \ C o l u m n s \ f o r c e _ c l o s e _ n o t i c e _ c o u n t 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 R e l a t i o n s h i p s \ & l t ; T a b l e s \ m a r t _ q a _ c o u n t s _ m o n t h l y \ C o l u m n s \ c o m m e n t _ d i v & g t ; - & l t ; T a b l e s \ d i m _ c o m m e n t _ d i v \ C o l u m n s \ c o m m e n t _ d i v & g t ; < / K e y > < / a : K e y > < a : V a l u e   i : t y p e = " D i a g r a m D i s p l a y L i n k V i e w S t a t e " > < A u t o m a t i o n P r o p e r t y H e l p e r T e x t > �0�0�0  �0�0�0�0  1 :   ( 6 4 3 . 8 0 7 6 2 1 1 3 5 3 3 2 03 5 5 ) 0�0�0�0  �0�0�0�0  2 :   ( 5 4 5 . 9 0 3 8 1 0 5 6 7 6 6 6 07 5 ) 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 3 5 5 < / b : _ y > < / b : P o i n t > < b : P o i n t > < b : _ x > 5 9 6 . 8 5 5 7 1 6 < / b : _ x > < b : _ y > 3 5 5 < / b : _ y > < / b : P o i n t > < b : P o i n t > < b : _ x > 5 9 4 . 8 5 5 7 1 6 < / b : _ x > < b : _ y > 3 5 3 < / b : _ y > < / b : P o i n t > < b : P o i n t > < b : _ x > 5 9 4 . 8 5 5 7 1 6 < / b : _ x > < b : _ y > 7 7 < / b : _ y > < / b : P o i n t > < b : P o i n t > < b : _ x > 5 9 2 . 8 5 5 7 1 6 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 R e l a t i o n s h i p s \ & l t ; T a b l e s \ m a r t _ q a _ c o u n t s _ m o n t h l y \ C o l u m n s \ c o m m e n t _ d i v & g t ; - & l t ; T a b l e s \ d i m _ c o m m e n t _ d i v \ C o l u m n s \ c o m m e n t _ d i v & g t ; \ F K 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 3 4 7 < / b : _ y > < / L a b e l L o c a t i o n > < L o c a t i o n   x m l n s : b = " h t t p : / / s c h e m a s . d a t a c o n t r a c t . o r g / 2 0 0 4 / 0 7 / S y s t e m . W i n d o w s " > < b : _ x > 6 5 9 . 8 0 7 6 2 1 1 3 5 3 3 1 6 < / b : _ x > < b : _ y > 3 5 5 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 R e l a t i o n s h i p s \ & l t ; T a b l e s \ m a r t _ q a _ c o u n t s _ m o n t h l y \ C o l u m n s \ c o m m e n t _ d i v & g t ; - & l t ; T a b l e s \ d i m _ c o m m e n t _ d i v \ C o l u m n s \ c o m m e n t _ d i v & g t ; \ P K 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 R e l a t i o n s h i p s \ & l t ; T a b l e s \ m a r t _ q a _ c o u n t s _ m o n t h l y \ C o l u m n s \ c o m m e n t _ d i v & g t ; - & l t ; T a b l e s \ d i m _ c o m m e n t _ d i v \ C o l u m n s \ c o m m e n t _ d i v & g t ; \ C r o s s F i l t e r 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 3 5 5 < / b : _ y > < / b : P o i n t > < b : P o i n t > < b : _ x > 5 9 6 . 8 5 5 7 1 6 < / b : _ x > < b : _ y > 3 5 5 < / b : _ y > < / b : P o i n t > < b : P o i n t > < b : _ x > 5 9 4 . 8 5 5 7 1 6 < / b : _ x > < b : _ y > 3 5 3 < / b : _ y > < / b : P o i n t > < b : P o i n t > < b : _ x > 5 9 4 . 8 5 5 7 1 6 < / b : _ x > < b : _ y > 7 7 < / b : _ y > < / b : P o i n t > < b : P o i n t > < b : _ x > 5 9 2 . 8 5 5 7 1 6 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 R e l a t i o n s h i p s \ & l t ; T a b l e s \ m a r t _ q a _ c o u n t s _ m o n t h l y \ C o l u m n s \ m o n t h _ i d & g t ; - & l t ; T a b l e s \ d i m _ c a l e n d e r \ C o l u m n s \ d a t e _ i d & g t ; < / K e y > < / a : K e y > < a : V a l u e   i : t y p e = " D i a g r a m D i s p l a y L i n k V i e w S t a t e " > < A u t o m a t i o n P r o p e r t y H e l p e r T e x t > �0�0�0  �0�0�0�0  1 :   ( 6 4 3 . 8 0 7 6 2 1 1 3 5 3 3 2 03 7 5 ) 0�0�0�0  �0�0�0�0  2 :   ( 2 1 6 07 5 ) 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 3 7 5 < / b : _ y > < / b : P o i n t > < b : P o i n t > < b : _ x > 3 1 2 . 4 0 3 8 1 1 0 0 4 4 9 9 9 7 < / b : _ x > < b : _ y > 3 7 5 < / b : _ y > < / b : P o i n t > < b : P o i n t > < b : _ x > 3 1 0 . 4 0 3 8 1 1 0 0 4 4 9 9 9 7 < / b : _ x > < b : _ y > 3 7 3 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 R e l a t i o n s h i p s \ & l t ; T a b l e s \ m a r t _ q a _ c o u n t s _ m o n t h l y \ C o l u m n s \ m o n t h _ i d & g t ; - & l t ; T a b l e s \ d i m _ c a l e n d e r \ C o l u m n s \ d a t e _ i d & g t ; \ F K 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 3 6 7 < / b : _ y > < / L a b e l L o c a t i o n > < L o c a t i o n   x m l n s : b = " h t t p : / / s c h e m a s . d a t a c o n t r a c t . o r g / 2 0 0 4 / 0 7 / S y s t e m . W i n d o w s " > < b : _ x > 6 5 9 . 8 0 7 6 2 1 1 3 5 3 3 1 6 < / b : _ x > < b : _ y > 3 7 5 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 R e l a t i o n s h i p s \ & l t ; T a b l e s \ m a r t _ q a _ c o u n t s _ m o n t h l y \ C o l u m n s \ m o n t h _ i d & g t ; - & l t ; T a b l e s \ d i m _ c a l e n d e r \ C o l u m n s \ d a t e _ i d & g t ; \ P K 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 R e l a t i o n s h i p s \ & l t ; T a b l e s \ m a r t _ q a _ c o u n t s _ m o n t h l y \ C o l u m n s \ m o n t h _ i d & g t ; - & l t ; T a b l e s \ d i m _ c a l e n d e r \ C o l u m n s \ d a t e _ i d & g t ; \ C r o s s F i l t e r 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 3 7 5 < / b : _ y > < / b : P o i n t > < b : P o i n t > < b : _ x > 3 1 2 . 4 0 3 8 1 1 0 0 4 4 9 9 9 7 < / b : _ x > < b : _ y > 3 7 5 < / b : _ y > < / b : P o i n t > < b : P o i n t > < b : _ x > 3 1 0 . 4 0 3 8 1 1 0 0 4 4 9 9 9 7 < / b : _ x > < b : _ y > 3 7 3 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 d i m _ c a l e n d e r 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 d i m _ c a l e n d e r 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 C o l u m n s \ d a t e _ i d 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 C o l u m n s \ f i n a n c i a l _ y e a r < / K e y > < / D i a g r a m O b j e c t K e y > < D i a g r a m O b j e c t K e y > < K e y > C o l u m n s \ f i n a n c i a l _ q u a t e r < / K e y > < / D i a g r a m O b j e c t K e y > < D i a g r a m O b j e c t K e y > < K e y > C o l u m n s \ d a y _ o f _ w e e k _ j p < / K e y > < / D i a g r a m O b j e c t K e y > < D i a g r a m O b j e c t K e y > < K e y > C o l u m n s \ d a t e _ i d   ( t^) < / K e y > < / D i a g r a m O b j e c t K e y > < D i a g r a m O b j e c t K e y > < K e y > C o l u m n s \ d a t e _ i d   ( �VJSg) < / K e y > < / D i a g r a m O b j e c t K e y > < D i a g r a m O b j e c t K e y > < K e y > C o l u m n s \ d a t e _ i d   ( gn0�0�0�0�0�0�0) < / K e y > < / D i a g r a m O b j e c t K e y > < D i a g r a m O b j e c t K e y > < K e y > C o l u m n s \ d a t e _ i d   ( g) 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 C o l u m n s \ f i n a n c i a l _ y e a r 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 C o l u m n s \ f i n a n c i a l _ q u a t e r 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 C o l u m n s \ d a y _ o f _ w e e k _ j p 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 C o l u m n s \ d a t e _ i d   ( t^) 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 C o l u m n s \ d a t e _ i d   ( �VJSg) 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 C o l u m n s \ d a t e _ i d   ( gn0�0�0�0�0�0�0) 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 C o l u m n s \ d a t e _ i d   ( g) 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 m a r t _ q a _ c o u n t s _ m o n t h l y 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 m a r t _ q a _ c o u n t s _ m o n t h l y 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 r e g i s t e r e d _ c o u n t < / K e y > < / D i a g r a m O b j e c t K e y > < D i a g r a m O b j e c t K e y > < K e y > M e a s u r e s \ T�  /   r e g i s t e r e d _ c o u n t \ T a g I n f o \ _< / K e y > < / D i a g r a m O b j e c t K e y > < D i a g r a m O b j e c t K e y > < K e y > M e a s u r e s \ T�  /   r e g i s t e r e d _ c o u n t \ T a g I n f o \ $P< / K e y > < / D i a g r a m O b j e c t K e y > < D i a g r a m O b j e c t K e y > < K e y > M e a s u r e s \ T�  /   c l o s e _ c o u n t _ n o r m a l < / K e y > < / D i a g r a m O b j e c t K e y > < D i a g r a m O b j e c t K e y > < K e y > M e a s u r e s \ T�  /   c l o s e _ c o u n t _ n o r m a l \ T a g I n f o \ _< / K e y > < / D i a g r a m O b j e c t K e y > < D i a g r a m O b j e c t K e y > < K e y > M e a s u r e s \ T�  /   c l o s e _ c o u n t _ n o r m a l \ T a g I n f o \ $P< / K e y > < / D i a g r a m O b j e c t K e y > < D i a g r a m O b j e c t K e y > < K e y > M e a s u r e s \ T�  /   c l o s e _ c o u n t _ f o r c e < / K e y > < / D i a g r a m O b j e c t K e y > < D i a g r a m O b j e c t K e y > < K e y > M e a s u r e s \ T�  /   c l o s e _ c o u n t _ f o r c e \ T a g I n f o \ _< / K e y > < / D i a g r a m O b j e c t K e y > < D i a g r a m O b j e c t K e y > < K e y > M e a s u r e s \ T�  /   c l o s e _ c o u n t _ f o r c e \ T a g I n f o \ $P< / K e y > < / D i a g r a m O b j e c t K e y > < D i a g r a m O b j e c t K e y > < K e y > M e a s u r e s \ T�  /   c l o s e _ c o u n t < / K e y > < / D i a g r a m O b j e c t K e y > < D i a g r a m O b j e c t K e y > < K e y > M e a s u r e s \ T�  /   c l o s e _ c o u n t \ T a g I n f o \ _< / K e y > < / D i a g r a m O b j e c t K e y > < D i a g r a m O b j e c t K e y > < K e y > M e a s u r e s \ T�  /   c l o s e _ c o u n t \ T a g I n f o \ $P< / K e y > < / D i a g r a m O b j e c t K e y > < D i a g r a m O b j e c t K e y > < K e y > M e a s u r e s \ T�  /   m o n t h _ e n d _ a c t i v e _ c o u n t _ f i e l d < / K e y > < / D i a g r a m O b j e c t K e y > < D i a g r a m O b j e c t K e y > < K e y > M e a s u r e s \ T�  /   m o n t h _ e n d _ a c t i v e _ c o u n t _ f i e l d \ T a g I n f o \ _< / K e y > < / D i a g r a m O b j e c t K e y > < D i a g r a m O b j e c t K e y > < K e y > M e a s u r e s \ T�  /   m o n t h _ e n d _ a c t i v e _ c o u n t _ f i e l d \ T a g I n f o \ $P< / K e y > < / D i a g r a m O b j e c t K e y > < D i a g r a m O b j e c t K e y > < K e y > M e a s u r e s \ T�  /   c l o s e _ c o u n t _ w i t h _ p a t c h < / K e y > < / D i a g r a m O b j e c t K e y > < D i a g r a m O b j e c t K e y > < K e y > M e a s u r e s \ T�  /   c l o s e _ c o u n t _ w i t h _ p a t c h \ T a g I n f o \ _< / K e y > < / D i a g r a m O b j e c t K e y > < D i a g r a m O b j e c t K e y > < K e y > M e a s u r e s \ T�  /   c l o s e _ c o u n t _ w i t h _ p a t c h \ T a g I n f o \ $P< / K e y > < / D i a g r a m O b j e c t K e y > < D i a g r a m O b j e c t K e y > < K e y > M e a s u r e s \ T�  /   m o n t h _ e n d _ a c t i v e _ c o u n t _ d e v _ a n d _ u n k o w n < / K e y > < / D i a g r a m O b j e c t K e y > < D i a g r a m O b j e c t K e y > < K e y > M e a s u r e s \ T�  /   m o n t h _ e n d _ a c t i v e _ c o u n t _ d e v _ a n d _ u n k o w n \ T a g I n f o \ _< / K e y > < / D i a g r a m O b j e c t K e y > < D i a g r a m O b j e c t K e y > < K e y > M e a s u r e s \ T�  /   m o n t h _ e n d _ a c t i v e _ c o u n t _ d e v _ a n d _ u n k o w n \ T a g I n f o \ $P< / K e y > < / D i a g r a m O b j e c t K e y > < D i a g r a m O b j e c t K e y > < K e y > M e a s u r e s \ T�  /   m o n t h _ e n d _ a c t i v e _ c o u n t < / K e y > < / D i a g r a m O b j e c t K e y > < D i a g r a m O b j e c t K e y > < K e y > M e a s u r e s \ T�  /   m o n t h _ e n d _ a c t i v e _ c o u n t \ T a g I n f o \ _< / K e y > < / D i a g r a m O b j e c t K e y > < D i a g r a m O b j e c t K e y > < K e y > M e a s u r e s \ T�  /   m o n t h _ e n d _ a c t i v e _ c o u n t \ T a g I n f o \ $P< / K e y > < / D i a g r a m O b j e c t K e y > < D i a g r a m O b j e c t K e y > < K e y > C o l u m n s \ m o n t h _ i d < / K e y > < / D i a g r a m O b j e c t K e y > < D i a g r a m O b j e c t K e y > < K e y > C o l u m n s \ m o n t h l y _ i n c i d e n t _ i d < / K e y > < / D i a g r a m O b j e c t K e y > < D i a g r a m O b j e c t K e y > < K e y > C o l u m n s \ t i t l e < / K e y > < / D i a g r a m O b j e c t K e y > < D i a g r a m O b j e c t K e y > < K e y > C o l u m n s \ i n c i d e n t _ d i v < / K e y > < / D i a g r a m O b j e c t K e y > < D i a g r a m O b j e c t K e y > < K e y > C o l u m n s \ c a t e g o r y < / K e y > < / D i a g r a m O b j e c t K e y > < D i a g r a m O b j e c t K e y > < K e y > C o l u m n s \ h o s p i t a l < / K e y > < / D i a g r a m O b j e c t K e y > < D i a g r a m O b j e c t K e y > < K e y > C o l u m n s \ i m p a c t < / K e y > < / D i a g r a m O b j e c t K e y > < D i a g r a m O b j e c t K e y > < K e y > C o l u m n s \ i m p a c t _ b y _ r e g i s t e r < / K e y > < / D i a g r a m O b j e c t K e y > < D i a g r a m O b j e c t K e y > < K e y > C o l u m n s \ r e g i s t e r e d _ d a t e < / K e y > < / D i a g r a m O b j e c t K e y > < D i a g r a m O b j e c t K e y > < K e y > C o l u m n s \ c l o s e d _ d a t e < / K e y > < / D i a g r a m O b j e c t K e y > < D i a g r a m O b j e c t K e y > < K e y > C o l u m n s \ a s s i g n e d _ t o < / K e y > < / D i a g r a m O b j e c t K e y > < D i a g r a m O b j e c t K e y > < K e y > C o l u m n s \ i s _ a s s i g n e d _ t o _ d w h < / K e y > < / D i a g r a m O b j e c t K e y > < D i a g r a m O b j e c t K e y > < K e y > C o l u m n s \ s t a t u s < / K e y > < / D i a g r a m O b j e c t K e y > < D i a g r a m O b j e c t K e y > < K e y > C o l u m n s \ h a s _ p a t c h _ n o < / K e y > < / D i a g r a m O b j e c t K e y > < D i a g r a m O b j e c t K e y > < K e y > C o l u m n s \ h a s _ p a t c h _ c o m m e n t < / K e y > < / D i a g r a m O b j e c t K e y > < D i a g r a m O b j e c t K e y > < K e y > C o l u m n s \ h a s _ f o r c e _ c l o s e _ a n n o u n c e < / K e y > < / D i a g r a m O b j e c t K e y > < D i a g r a m O b j e c t K e y > < K e y > C o l u m n s \ h a s _ f o r c e _ c l o s e < / K e y > < / D i a g r a m O b j e c t K e y > < D i a g r a m O b j e c t K e y > < K e y > C o l u m n s \ h a s _ l i b r a r y _ c h a n g e < / K e y > < / D i a g r a m O b j e c t K e y > < D i a g r a m O b j e c t K e y > < K e y > C o l u m n s \ i n c i d e n t _ i d < / K e y > < / D i a g r a m O b j e c t K e y > < D i a g r a m O b j e c t K e y > < K e y > C o l u m n s \ c o m m e n t _ i d < / K e y > < / D i a g r a m O b j e c t K e y > < D i a g r a m O b j e c t K e y > < K e y > C o l u m n s \ c o m m e n t _ s e q < / K e y > < / D i a g r a m O b j e c t K e y > < D i a g r a m O b j e c t K e y > < K e y > C o l u m n s \ c o m m e n t _ d i v < / K e y > < / D i a g r a m O b j e c t K e y > < D i a g r a m O b j e c t K e y > < K e y > C o l u m n s \ c o m m e n t _ b y < / K e y > < / D i a g r a m O b j e c t K e y > < D i a g r a m O b j e c t K e y > < K e y > C o l u m n s \ c o m m e n t _ d a t e < / K e y > < / D i a g r a m O b j e c t K e y > < D i a g r a m O b j e c t K e y > < K e y > C o l u m n s \ b a l l _ o n < / K e y > < / D i a g r a m O b j e c t K e y > < D i a g r a m O b j e c t K e y > < K e y > C o l u m n s \ e l a p s e d _ d a y s < / K e y > < / D i a g r a m O b j e c t K e y > < D i a g r a m O b j e c t K e y > < K e y > C o l u m n s \ e l a p s e d _ d a y s _ o n _ d e v < / K e y > < / D i a g r a m O b j e c t K e y > < D i a g r a m O b j e c t K e y > < K e y > C o l u m n s \ e l a p s e d _ d a y s _ o n _ f i e l d < / K e y > < / D i a g r a m O b j e c t K e y > < D i a g r a m O b j e c t K e y > < K e y > C o l u m n s \ e l a p s e d _ d a y s _ o n _ u n k n o w n < / K e y > < / D i a g r a m O b j e c t K e y > < D i a g r a m O b j e c t K e y > < K e y > C o l u m n s \ m o n t h _ e n d _ a c t i v e _ c o u n t < / K e y > < / D i a g r a m O b j e c t K e y > < D i a g r a m O b j e c t K e y > < K e y > C o l u m n s \ m o n t h _ e n d _ a c t i v e _ c o u n t _ d e v < / K e y > < / D i a g r a m O b j e c t K e y > < D i a g r a m O b j e c t K e y > < K e y > C o l u m n s \ m o n t h _ e n d _ a c t i v e _ c o u n t _ f i e l d < / K e y > < / D i a g r a m O b j e c t K e y > < D i a g r a m O b j e c t K e y > < K e y > C o l u m n s \ m o n t h _ e n d _ a c t i v e _ c o u n t _ u n k n o w n < / K e y > < / D i a g r a m O b j e c t K e y > < D i a g r a m O b j e c t K e y > < K e y > C o l u m n s \ c o m m e n t _ c o u n t < / K e y > < / D i a g r a m O b j e c t K e y > < D i a g r a m O b j e c t K e y > < K e y > C o l u m n s \ r e g i s t e r e d _ c o u n t < / K e y > < / D i a g r a m O b j e c t K e y > < D i a g r a m O b j e c t K e y > < K e y > C o l u m n s \ p a t c h _ p l a n n e d _ c o u n t < / K e y > < / D i a g r a m O b j e c t K e y > < D i a g r a m O b j e c t K e y > < K e y > C o l u m n s \ c l o s e _ c o u n t < / K e y > < / D i a g r a m O b j e c t K e y > < D i a g r a m O b j e c t K e y > < K e y > C o l u m n s \ c l o s e _ c o u n t _ n o r m a l < / K e y > < / D i a g r a m O b j e c t K e y > < D i a g r a m O b j e c t K e y > < K e y > C o l u m n s \ c l o s e _ c o u n t _ f o r c e < / K e y > < / D i a g r a m O b j e c t K e y > < D i a g r a m O b j e c t K e y > < K e y > C o l u m n s \ f o r c e _ c l o s e _ n o t i c e _ c o u n t < / K e y > < / D i a g r a m O b j e c t K e y > < D i a g r a m O b j e c t K e y > < K e y > C o l u m n s \ m o n t h _ i d   ( t^) < / K e y > < / D i a g r a m O b j e c t K e y > < D i a g r a m O b j e c t K e y > < K e y > C o l u m n s \ m o n t h _ i d   ( �VJSg) < / K e y > < / D i a g r a m O b j e c t K e y > < D i a g r a m O b j e c t K e y > < K e y > C o l u m n s \ m o n t h _ i d   ( gn0�0�0�0�0�0�0) < / K e y > < / D i a g r a m O b j e c t K e y > < D i a g r a m O b j e c t K e y > < K e y > C o l u m n s \ m o n t h _ i d   ( g) < / K e y > < / D i a g r a m O b j e c t K e y > < D i a g r a m O b j e c t K e y > < K e y > C o l u m n s \ c l o s e _ c o u n t _ w i t h _ p a t c h < / K e y > < / D i a g r a m O b j e c t K e y > < D i a g r a m O b j e c t K e y > < K e y > C o l u m n s \ m o n t h _ e n d _ a c t i v e _ c o u n t _ d e v _ a n d _ u n k o w n < / K e y > < / D i a g r a m O b j e c t K e y > < D i a g r a m O b j e c t K e y > < K e y > C o l u m n s \ m o n t h _ e n d _ a c t i v e _ c o u n t _ d w h _ q a < / K e y > < / D i a g r a m O b j e c t K e y > < D i a g r a m O b j e c t K e y > < K e y > C o l u m n s \ m o n t h _ e n d _ a c t i v e _ c o u n t _ d w h _ d e v < / K e y > < / D i a g r a m O b j e c t K e y > < D i a g r a m O b j e c t K e y > < K e y > C o l u m n s \ m o n t h _ e n d _ a c t i v e _ c o u n t _ o t h e r _ d e p < / K e y > < / D i a g r a m O b j e c t K e y > < D i a g r a m O b j e c t K e y > < K e y > L i n k s \ & l t ; C o l u m n s \ T�  /   r e g i s t e r e d _ c o u n t & g t ; - & l t ; M e a s u r e s \ r e g i s t e r e d _ c o u n t & g t ; < / K e y > < / D i a g r a m O b j e c t K e y > < D i a g r a m O b j e c t K e y > < K e y > L i n k s \ & l t ; C o l u m n s \ T�  /   r e g i s t e r e d _ c o u n t & g t ; - & l t ; M e a s u r e s \ r e g i s t e r e d _ c o u n t & g t ; \ C O L U M N < / K e y > < / D i a g r a m O b j e c t K e y > < D i a g r a m O b j e c t K e y > < K e y > L i n k s \ & l t ; C o l u m n s \ T�  /   r e g i s t e r e d _ c o u n t & g t ; - & l t ; M e a s u r e s \ r e g i s t e r e d _ c o u n t & g t ; \ M E A S U R E < / K e y > < / D i a g r a m O b j e c t K e y > < D i a g r a m O b j e c t K e y > < K e y > L i n k s \ & l t ; C o l u m n s \ T�  /   c l o s e _ c o u n t _ n o r m a l & g t ; - & l t ; M e a s u r e s \ c l o s e _ c o u n t _ n o r m a l & g t ; < / K e y > < / D i a g r a m O b j e c t K e y > < D i a g r a m O b j e c t K e y > < K e y > L i n k s \ & l t ; C o l u m n s \ T�  /   c l o s e _ c o u n t _ n o r m a l & g t ; - & l t ; M e a s u r e s \ c l o s e _ c o u n t _ n o r m a l & g t ; \ C O L U M N < / K e y > < / D i a g r a m O b j e c t K e y > < D i a g r a m O b j e c t K e y > < K e y > L i n k s \ & l t ; C o l u m n s \ T�  /   c l o s e _ c o u n t _ n o r m a l & g t ; - & l t ; M e a s u r e s \ c l o s e _ c o u n t _ n o r m a l & g t ; \ M E A S U R E < / K e y > < / D i a g r a m O b j e c t K e y > < D i a g r a m O b j e c t K e y > < K e y > L i n k s \ & l t ; C o l u m n s \ T�  /   c l o s e _ c o u n t _ f o r c e & g t ; - & l t ; M e a s u r e s \ c l o s e _ c o u n t _ f o r c e & g t ; < / K e y > < / D i a g r a m O b j e c t K e y > < D i a g r a m O b j e c t K e y > < K e y > L i n k s \ & l t ; C o l u m n s \ T�  /   c l o s e _ c o u n t _ f o r c e & g t ; - & l t ; M e a s u r e s \ c l o s e _ c o u n t _ f o r c e & g t ; \ C O L U M N < / K e y > < / D i a g r a m O b j e c t K e y > < D i a g r a m O b j e c t K e y > < K e y > L i n k s \ & l t ; C o l u m n s \ T�  /   c l o s e _ c o u n t _ f o r c e & g t ; - & l t ; M e a s u r e s \ c l o s e _ c o u n t _ f o r c e & g t ; \ M E A S U R E < / K e y > < / D i a g r a m O b j e c t K e y > < D i a g r a m O b j e c t K e y > < K e y > L i n k s \ & l t ; C o l u m n s \ T�  /   c l o s e _ c o u n t & g t ; - & l t ; M e a s u r e s \ c l o s e _ c o u n t & g t ; < / K e y > < / D i a g r a m O b j e c t K e y > < D i a g r a m O b j e c t K e y > < K e y > L i n k s \ & l t ; C o l u m n s \ T�  /   c l o s e _ c o u n t & g t ; - & l t ; M e a s u r e s \ c l o s e _ c o u n t & g t ; \ C O L U M N < / K e y > < / D i a g r a m O b j e c t K e y > < D i a g r a m O b j e c t K e y > < K e y > L i n k s \ & l t ; C o l u m n s \ T�  /   c l o s e _ c o u n t & g t ; - & l t ; M e a s u r e s \ c l o s e _ c o u n t & g t ; \ M E A S U R E < / K e y > < / D i a g r a m O b j e c t K e y > < D i a g r a m O b j e c t K e y > < K e y > L i n k s \ & l t ; C o l u m n s \ T�  /   m o n t h _ e n d _ a c t i v e _ c o u n t _ f i e l d & g t ; - & l t ; M e a s u r e s \ m o n t h _ e n d _ a c t i v e _ c o u n t _ f i e l d & g t ; < / K e y > < / D i a g r a m O b j e c t K e y > < D i a g r a m O b j e c t K e y > < K e y > L i n k s \ & l t ; C o l u m n s \ T�  /   m o n t h _ e n d _ a c t i v e _ c o u n t _ f i e l d & g t ; - & l t ; M e a s u r e s \ m o n t h _ e n d _ a c t i v e _ c o u n t _ f i e l d & g t ; \ C O L U M N < / K e y > < / D i a g r a m O b j e c t K e y > < D i a g r a m O b j e c t K e y > < K e y > L i n k s \ & l t ; C o l u m n s \ T�  /   m o n t h _ e n d _ a c t i v e _ c o u n t _ f i e l d & g t ; - & l t ; M e a s u r e s \ m o n t h _ e n d _ a c t i v e _ c o u n t _ f i e l d & g t ; \ M E A S U R E < / K e y > < / D i a g r a m O b j e c t K e y > < D i a g r a m O b j e c t K e y > < K e y > L i n k s \ & l t ; C o l u m n s \ T�  /   c l o s e _ c o u n t _ w i t h _ p a t c h & g t ; - & l t ; M e a s u r e s \ c l o s e _ c o u n t _ w i t h _ p a t c h & g t ; < / K e y > < / D i a g r a m O b j e c t K e y > < D i a g r a m O b j e c t K e y > < K e y > L i n k s \ & l t ; C o l u m n s \ T�  /   c l o s e _ c o u n t _ w i t h _ p a t c h & g t ; - & l t ; M e a s u r e s \ c l o s e _ c o u n t _ w i t h _ p a t c h & g t ; \ C O L U M N < / K e y > < / D i a g r a m O b j e c t K e y > < D i a g r a m O b j e c t K e y > < K e y > L i n k s \ & l t ; C o l u m n s \ T�  /   c l o s e _ c o u n t _ w i t h _ p a t c h & g t ; - & l t ; M e a s u r e s \ c l o s e _ c o u n t _ w i t h _ p a t c h & g t ; \ M E A S U R E < / K e y > < / D i a g r a m O b j e c t K e y > < D i a g r a m O b j e c t K e y > < K e y > L i n k s \ & l t ; C o l u m n s \ T�  /   m o n t h _ e n d _ a c t i v e _ c o u n t _ d e v _ a n d _ u n k o w n & g t ; - & l t ; M e a s u r e s \ m o n t h _ e n d _ a c t i v e _ c o u n t _ d e v _ a n d _ u n k o w n & g t ; < / K e y > < / D i a g r a m O b j e c t K e y > < D i a g r a m O b j e c t K e y > < K e y > L i n k s \ & l t ; C o l u m n s \ T�  /   m o n t h _ e n d _ a c t i v e _ c o u n t _ d e v _ a n d _ u n k o w n & g t ; - & l t ; M e a s u r e s \ m o n t h _ e n d _ a c t i v e _ c o u n t _ d e v _ a n d _ u n k o w n & g t ; \ C O L U M N < / K e y > < / D i a g r a m O b j e c t K e y > < D i a g r a m O b j e c t K e y > < K e y > L i n k s \ & l t ; C o l u m n s \ T�  /   m o n t h _ e n d _ a c t i v e _ c o u n t _ d e v _ a n d _ u n k o w n & g t ; - & l t ; M e a s u r e s \ m o n t h _ e n d _ a c t i v e _ c o u n t _ d e v _ a n d _ u n k o w n & g t ; \ M E A S U R E < / K e y > < / D i a g r a m O b j e c t K e y > < D i a g r a m O b j e c t K e y > < K e y > L i n k s \ & l t ; C o l u m n s \ T�  /   m o n t h _ e n d _ a c t i v e _ c o u n t & g t ; - & l t ; M e a s u r e s \ m o n t h _ e n d _ a c t i v e _ c o u n t & g t ; < / K e y > < / D i a g r a m O b j e c t K e y > < D i a g r a m O b j e c t K e y > < K e y > L i n k s \ & l t ; C o l u m n s \ T�  /   m o n t h _ e n d _ a c t i v e _ c o u n t & g t ; - & l t ; M e a s u r e s \ m o n t h _ e n d _ a c t i v e _ c o u n t & g t ; \ C O L U M N < / K e y > < / D i a g r a m O b j e c t K e y > < D i a g r a m O b j e c t K e y > < K e y > L i n k s \ & l t ; C o l u m n s \ T�  /   m o n t h _ e n d _ a c t i v e _ c o u n t & g t ; - & l t ; M e a s u r e s \ m o n t h _ e n d _ a c t i v e _ c o u n t & g t ; \ M E A S U R E 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 r e g i s t e r e d _ c o u n t < / K e y > < / a : K e y > < a : V a l u e   i : t y p e = " M e a s u r e G r i d N o d e V i e w S t a t e " > < C o l u m n > 3 8 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 r e g i s t e r e d _ c o u n t \ T a g I n f o \ _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 r e g i s t e r e d _ c o u n t \ T a g I n f o \ $P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 c l o s e _ c o u n t _ n o r m a l < / K e y > < / a : K e y > < a : V a l u e   i : t y p e = " M e a s u r e G r i d N o d e V i e w S t a t e " > < C o l u m n > 4 1 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 c l o s e _ c o u n t _ n o r m a l \ T a g I n f o \ _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 c l o s e _ c o u n t _ n o r m a l \ T a g I n f o \ $P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 c l o s e _ c o u n t _ f o r c e < / K e y > < / a : K e y > < a : V a l u e   i : t y p e = " M e a s u r e G r i d N o d e V i e w S t a t e " > < C o l u m n > 4 2 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 c l o s e _ c o u n t _ f o r c e \ T a g I n f o \ _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 c l o s e _ c o u n t _ f o r c e \ T a g I n f o \ $P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 c l o s e _ c o u n t < / K e y > < / a : K e y > < a : V a l u e   i : t y p e = " M e a s u r e G r i d N o d e V i e w S t a t e " > < C o l u m n > 4 0 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 c l o s e _ c o u n t \ T a g I n f o \ _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 c l o s e _ c o u n t \ T a g I n f o \ $P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 m o n t h _ e n d _ a c t i v e _ c o u n t _ f i e l d < / K e y > < / a : K e y > < a : V a l u e   i : t y p e = " M e a s u r e G r i d N o d e V i e w S t a t e " > < C o l u m n > 3 1 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 m o n t h _ e n d _ a c t i v e _ c o u n t _ f i e l d \ T a g I n f o \ _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 m o n t h _ e n d _ a c t i v e _ c o u n t _ f i e l d \ T a g I n f o \ $P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 c l o s e _ c o u n t _ w i t h _ p a t c h < / K e y > < / a : K e y > < a : V a l u e   i : t y p e = " M e a s u r e G r i d N o d e V i e w S t a t e " > < C o l u m n > 4 3 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 c l o s e _ c o u n t _ w i t h _ p a t c h \ T a g I n f o \ _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 c l o s e _ c o u n t _ w i t h _ p a t c h \ T a g I n f o \ $P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 m o n t h _ e n d _ a c t i v e _ c o u n t _ d e v _ a n d _ u n k o w n < / K e y > < / a : K e y > < a : V a l u e   i : t y p e = " M e a s u r e G r i d N o d e V i e w S t a t e " > < C o l u m n > 3 3 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 m o n t h _ e n d _ a c t i v e _ c o u n t _ d e v _ a n d _ u n k o w n \ T a g I n f o \ _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 m o n t h _ e n d _ a c t i v e _ c o u n t _ d e v _ a n d _ u n k o w n \ T a g I n f o \ $P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 m o n t h _ e n d _ a c t i v e _ c o u n t < / K e y > < / a : K e y > < a : V a l u e   i : t y p e = " M e a s u r e G r i d N o d e V i e w S t a t e " > < C o l u m n > 2 9 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 m o n t h _ e n d _ a c t i v e _ c o u n t \ T a g I n f o \ _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 m o n t h _ e n d _ a c t i v e _ c o u n t \ T a g I n f o \ $P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 C o l u m n s \ m o n t h l y _ i n c i d e n t _ i d 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 C o l u m n s \ i n c i d e n t _ d i v 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 C o l u m n s \ i m p a c t _ b y _ r e g i s t e r 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 C o l u m n s \ r e g i s t e r e d _ d a t e 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 C o l u m n s \ a s s i g n e d _ t o 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 C o l u m n s \ i s _ a s s i g n e d _ t o _ d w h 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 C o l u m n s \ h a s _ p a t c h _ n o 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 C o l u m n s \ h a s _ p a t c h _ c o m m e n t 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 C o l u m n s \ h a s _ f o r c e _ c l o s e _ a n n o u n c e 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 C o l u m n s \ h a s _ f o r c e _ c l o s e 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 C o l u m n s \ h a s _ l i b r a r y _ c h a n g e 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 C o l u m n s \ i n c i d e n t _ i d 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 C o l u m n s \ c o m m e n t _ i d 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 C o l u m n s \ c o m m e n t _ s e q 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 C o l u m n s \ c o m m e n t _ d i v 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 C o l u m n s \ c o m m e n t _ b y 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 C o l u m n s \ c o m m e n t _ d a t e 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 C o l u m n s \ b a l l _ o n 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 C o l u m n s \ e l a p s e d _ d a y s 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 C o l u m n s \ e l a p s e d _ d a y s _ o n _ d e v 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 C o l u m n s \ e l a p s e d _ d a y s _ o n _ f i e l d 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 C o l u m n s \ e l a p s e d _ d a y s _ o n _ u n k n o w n 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 C o l u m n s \ m o n t h _ e n d _ a c t i v e _ c o u n t 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 C o l u m n s \ m o n t h _ e n d _ a c t i v e _ c o u n t _ d e v 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 C o l u m n s \ m o n t h _ e n d _ a c t i v e _ c o u n t _ f i e l d 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 C o l u m n s \ m o n t h _ e n d _ a c t i v e _ c o u n t _ u n k n o w n 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 C o l u m n s \ c o m m e n t _ c o u n t 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 C o l u m n s \ r e g i s t e r e d _ c o u n t 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 C o l u m n s \ p a t c h _ p l a n n e d _ c o u n t 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 C o l u m n s \ c l o s e _ c o u n t 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 C o l u m n s \ c l o s e _ c o u n t _ n o r m a l 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 C o l u m n s \ c l o s e _ c o u n t _ f o r c e 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 C o l u m n s \ f o r c e _ c l o s e _ n o t i c e _ c o u n t 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 C o l u m n s \ m o n t h _ i d   ( t^) 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 C o l u m n s \ m o n t h _ i d   ( �VJSg) 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 C o l u m n s \ m o n t h _ i d   ( gn0�0�0�0�0�0�0) 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 C o l u m n s \ m o n t h _ i d   ( g) 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 C o l u m n s \ c l o s e _ c o u n t _ w i t h _ p a t c h 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 C o l u m n s \ m o n t h _ e n d _ a c t i v e _ c o u n t _ d e v _ a n d _ u n k o w n 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 C o l u m n s \ m o n t h _ e n d _ a c t i v e _ c o u n t _ d w h _ q a 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 C o l u m n s \ m o n t h _ e n d _ a c t i v e _ c o u n t _ d w h _ d e v 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 C o l u m n s \ m o n t h _ e n d _ a c t i v e _ c o u n t _ o t h e r _ d e p 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 r e g i s t e r e d _ c o u n t & g t ; - & l t ; M e a s u r e s \ r e g i s t e r e d _ c o u n t & g t ; 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 r e g i s t e r e d _ c o u n t & g t ; - & l t ; M e a s u r e s \ r e g i s t e r e d _ c o u n t & g t ; \ C O L U M N 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 r e g i s t e r e d _ c o u n t & g t ; - & l t ; M e a s u r e s \ r e g i s t e r e d _ c o u n t & g t ; \ M E A S U R E 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 c l o s e _ c o u n t _ n o r m a l & g t ; - & l t ; M e a s u r e s \ c l o s e _ c o u n t _ n o r m a l & g t ; 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 c l o s e _ c o u n t _ n o r m a l & g t ; - & l t ; M e a s u r e s \ c l o s e _ c o u n t _ n o r m a l & g t ; \ C O L U M N 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 c l o s e _ c o u n t _ n o r m a l & g t ; - & l t ; M e a s u r e s \ c l o s e _ c o u n t _ n o r m a l & g t ; \ M E A S U R E 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 c l o s e _ c o u n t _ f o r c e & g t ; - & l t ; M e a s u r e s \ c l o s e _ c o u n t _ f o r c e & g t ; 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 c l o s e _ c o u n t _ f o r c e & g t ; - & l t ; M e a s u r e s \ c l o s e _ c o u n t _ f o r c e & g t ; \ C O L U M N 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 c l o s e _ c o u n t _ f o r c e & g t ; - & l t ; M e a s u r e s \ c l o s e _ c o u n t _ f o r c e & g t ; \ M E A S U R E 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 c l o s e _ c o u n t & g t ; - & l t ; M e a s u r e s \ c l o s e _ c o u n t & g t ; 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 c l o s e _ c o u n t & g t ; - & l t ; M e a s u r e s \ c l o s e _ c o u n t & g t ; \ C O L U M N 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 c l o s e _ c o u n t & g t ; - & l t ; M e a s u r e s \ c l o s e _ c o u n t & g t ; \ M E A S U R E 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 m o n t h _ e n d _ a c t i v e _ c o u n t _ f i e l d & g t ; - & l t ; M e a s u r e s \ m o n t h _ e n d _ a c t i v e _ c o u n t _ f i e l d & g t ; 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 m o n t h _ e n d _ a c t i v e _ c o u n t _ f i e l d & g t ; - & l t ; M e a s u r e s \ m o n t h _ e n d _ a c t i v e _ c o u n t _ f i e l d & g t ; \ C O L U M N 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 m o n t h _ e n d _ a c t i v e _ c o u n t _ f i e l d & g t ; - & l t ; M e a s u r e s \ m o n t h _ e n d _ a c t i v e _ c o u n t _ f i e l d & g t ; \ M E A S U R E 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 c l o s e _ c o u n t _ w i t h _ p a t c h & g t ; - & l t ; M e a s u r e s \ c l o s e _ c o u n t _ w i t h _ p a t c h & g t ; 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 c l o s e _ c o u n t _ w i t h _ p a t c h & g t ; - & l t ; M e a s u r e s \ c l o s e _ c o u n t _ w i t h _ p a t c h & g t ; \ C O L U M N 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 c l o s e _ c o u n t _ w i t h _ p a t c h & g t ; - & l t ; M e a s u r e s \ c l o s e _ c o u n t _ w i t h _ p a t c h & g t ; \ M E A S U R E 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 m o n t h _ e n d _ a c t i v e _ c o u n t _ d e v _ a n d _ u n k o w n & g t ; - & l t ; M e a s u r e s \ m o n t h _ e n d _ a c t i v e _ c o u n t _ d e v _ a n d _ u n k o w n & g t ; 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 m o n t h _ e n d _ a c t i v e _ c o u n t _ d e v _ a n d _ u n k o w n & g t ; - & l t ; M e a s u r e s \ m o n t h _ e n d _ a c t i v e _ c o u n t _ d e v _ a n d _ u n k o w n & g t ; \ C O L U M N 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 m o n t h _ e n d _ a c t i v e _ c o u n t _ d e v _ a n d _ u n k o w n & g t ; - & l t ; M e a s u r e s \ m o n t h _ e n d _ a c t i v e _ c o u n t _ d e v _ a n d _ u n k o w n & g t ; \ M E A S U R E 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 m o n t h _ e n d _ a c t i v e _ c o u n t & g t ; - & l t ; M e a s u r e s \ m o n t h _ e n d _ a c t i v e _ c o u n t & g t ; 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 m o n t h _ e n d _ a c t i v e _ c o u n t & g t ; - & l t ; M e a s u r e s \ m o n t h _ e n d _ a c t i v e _ c o u n t & g t ; \ C O L U M N 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 m o n t h _ e n d _ a c t i v e _ c o u n t & g t ; - & l t ; M e a s u r e s \ m o n t h _ e n d _ a c t i v e _ c o u n t & g t ; \ M E A S U R E 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5BD19A8-8F83-4634-AC21-18C708927933}">
  <ds:schemaRefs>
    <ds:schemaRef ds:uri="http://gemini/pivotcustomization/RelationshipAutoDetectionEnabled"/>
  </ds:schemaRefs>
</ds:datastoreItem>
</file>

<file path=customXml/itemProps10.xml><?xml version="1.0" encoding="utf-8"?>
<ds:datastoreItem xmlns:ds="http://schemas.openxmlformats.org/officeDocument/2006/customXml" ds:itemID="{190AB9F5-6177-4C19-B7F4-473DA48DF6BA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F8780FF0-CC03-444F-A468-74C72CBD396C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B4E6E2EB-5DB9-4398-8579-8521FEA7F99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327754c6-34dd-4406-8100-60518b1fba59"/>
    <ds:schemaRef ds:uri="http://purl.org/dc/elements/1.1/"/>
    <ds:schemaRef ds:uri="http://schemas.openxmlformats.org/package/2006/metadata/core-properties"/>
    <ds:schemaRef ds:uri="2289756a-8022-4c4f-80a0-9d999d4fbd6a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13.xml><?xml version="1.0" encoding="utf-8"?>
<ds:datastoreItem xmlns:ds="http://schemas.openxmlformats.org/officeDocument/2006/customXml" ds:itemID="{F24E27AF-BDF7-4677-83CF-F01388DC3F87}">
  <ds:schemaRefs>
    <ds:schemaRef ds:uri="http://gemini/pivotcustomization/IsSandboxEmbedded"/>
  </ds:schemaRefs>
</ds:datastoreItem>
</file>

<file path=customXml/itemProps14.xml><?xml version="1.0" encoding="utf-8"?>
<ds:datastoreItem xmlns:ds="http://schemas.openxmlformats.org/officeDocument/2006/customXml" ds:itemID="{C3AC0B54-ED8E-432A-9930-73262772FCB5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3BBE2F51-25A4-41BA-A66D-A7BD378F65B0}">
  <ds:schemaRefs>
    <ds:schemaRef ds:uri="http://gemini/pivotcustomization/TableOrder"/>
  </ds:schemaRefs>
</ds:datastoreItem>
</file>

<file path=customXml/itemProps16.xml><?xml version="1.0" encoding="utf-8"?>
<ds:datastoreItem xmlns:ds="http://schemas.openxmlformats.org/officeDocument/2006/customXml" ds:itemID="{F6588772-AED8-4A55-B842-565A9783C1B2}">
  <ds:schemaRefs>
    <ds:schemaRef ds:uri="http://gemini/pivotcustomization/ClientWindowXML"/>
  </ds:schemaRefs>
</ds:datastoreItem>
</file>

<file path=customXml/itemProps17.xml><?xml version="1.0" encoding="utf-8"?>
<ds:datastoreItem xmlns:ds="http://schemas.openxmlformats.org/officeDocument/2006/customXml" ds:itemID="{67176626-4B51-4C45-A9A4-C9BFA578DD6E}">
  <ds:schemaRefs>
    <ds:schemaRef ds:uri="http://gemini/pivotcustomization/ManualCalcMode"/>
  </ds:schemaRefs>
</ds:datastoreItem>
</file>

<file path=customXml/itemProps18.xml><?xml version="1.0" encoding="utf-8"?>
<ds:datastoreItem xmlns:ds="http://schemas.openxmlformats.org/officeDocument/2006/customXml" ds:itemID="{24323119-9D4E-4828-85EE-9CAAD9BFF9B5}">
  <ds:schemaRefs>
    <ds:schemaRef ds:uri="http://gemini/pivotcustomization/ShowHidden"/>
  </ds:schemaRefs>
</ds:datastoreItem>
</file>

<file path=customXml/itemProps19.xml><?xml version="1.0" encoding="utf-8"?>
<ds:datastoreItem xmlns:ds="http://schemas.openxmlformats.org/officeDocument/2006/customXml" ds:itemID="{4D23007F-997F-4896-A126-D1E1E6580037}">
  <ds:schemaRefs>
    <ds:schemaRef ds:uri="http://gemini/pivotcustomization/TableXML_dim_calender_2cca741a-d111-422f-baba-cf96bbdd98ac"/>
  </ds:schemaRefs>
</ds:datastoreItem>
</file>

<file path=customXml/itemProps2.xml><?xml version="1.0" encoding="utf-8"?>
<ds:datastoreItem xmlns:ds="http://schemas.openxmlformats.org/officeDocument/2006/customXml" ds:itemID="{01CA3F6C-2BDF-49D6-A8AE-E6A432C289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89756a-8022-4c4f-80a0-9d999d4fbd6a"/>
    <ds:schemaRef ds:uri="327754c6-34dd-4406-8100-60518b1f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3B6E521A-F433-492C-892D-B7C355DFC8A3}">
  <ds:schemaRefs>
    <ds:schemaRef ds:uri="http://gemini/pivotcustomization/LinkedTableUpdateMode"/>
  </ds:schemaRefs>
</ds:datastoreItem>
</file>

<file path=customXml/itemProps21.xml><?xml version="1.0" encoding="utf-8"?>
<ds:datastoreItem xmlns:ds="http://schemas.openxmlformats.org/officeDocument/2006/customXml" ds:itemID="{DCEA8B58-6D88-4D46-8562-ECB759AB965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119C849-A6E5-499D-8000-9E0D80DEEF6B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64DDD26D-578E-4794-ACF1-D9374CC66D96}">
  <ds:schemaRefs>
    <ds:schemaRef ds:uri="http://gemini/pivotcustomization/TableXML_mart_qa_counts_monthly_62f7689a-856f-4069-a559-0595ad4624a8"/>
  </ds:schemaRefs>
</ds:datastoreItem>
</file>

<file path=customXml/itemProps5.xml><?xml version="1.0" encoding="utf-8"?>
<ds:datastoreItem xmlns:ds="http://schemas.openxmlformats.org/officeDocument/2006/customXml" ds:itemID="{845CDB69-52E3-4663-9766-A83997847ADF}">
  <ds:schemaRefs>
    <ds:schemaRef ds:uri="http://gemini/pivotcustomization/FormulaBarState"/>
  </ds:schemaRefs>
</ds:datastoreItem>
</file>

<file path=customXml/itemProps6.xml><?xml version="1.0" encoding="utf-8"?>
<ds:datastoreItem xmlns:ds="http://schemas.openxmlformats.org/officeDocument/2006/customXml" ds:itemID="{A51AECFB-A624-48AA-A77C-A3CE156E7F41}">
  <ds:schemaRefs>
    <ds:schemaRef ds:uri="http://gemini/pivotcustomization/ErrorCache"/>
  </ds:schemaRefs>
</ds:datastoreItem>
</file>

<file path=customXml/itemProps7.xml><?xml version="1.0" encoding="utf-8"?>
<ds:datastoreItem xmlns:ds="http://schemas.openxmlformats.org/officeDocument/2006/customXml" ds:itemID="{22297200-CD98-4E95-A511-7FB8208910D0}">
  <ds:schemaRefs>
    <ds:schemaRef ds:uri="http://gemini/pivotcustomization/MeasureGridState"/>
  </ds:schemaRefs>
</ds:datastoreItem>
</file>

<file path=customXml/itemProps8.xml><?xml version="1.0" encoding="utf-8"?>
<ds:datastoreItem xmlns:ds="http://schemas.openxmlformats.org/officeDocument/2006/customXml" ds:itemID="{7B03CAE4-E843-4C44-8D5D-45B377EA39A5}">
  <ds:schemaRefs>
    <ds:schemaRef ds:uri="http://gemini/pivotcustomization/Diagrams"/>
  </ds:schemaRefs>
</ds:datastoreItem>
</file>

<file path=customXml/itemProps9.xml><?xml version="1.0" encoding="utf-8"?>
<ds:datastoreItem xmlns:ds="http://schemas.openxmlformats.org/officeDocument/2006/customXml" ds:itemID="{05588623-6E96-456D-8C01-3DEA0FE80217}">
  <ds:schemaRefs>
    <ds:schemaRef ds:uri="http://gemini/pivotcustomization/ShowImplicitMeasur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基本グラフ</vt:lpstr>
      <vt:lpstr>当月総件数内訳</vt:lpstr>
      <vt:lpstr>強制クローズ予告候補</vt:lpstr>
      <vt:lpstr>強制クローズ候補</vt:lpstr>
      <vt:lpstr>長期案件</vt:lpstr>
      <vt:lpstr>パラメタ</vt:lpstr>
      <vt:lpstr>月別件数_予定</vt:lpstr>
      <vt:lpstr>月別件数_実績</vt:lpstr>
      <vt:lpstr>base_date</vt:lpstr>
      <vt:lpstr>base_date_financial_year</vt:lpstr>
      <vt:lpstr>base_url</vt:lpstr>
      <vt:lpstr>limit_days_long_inc_com</vt:lpstr>
      <vt:lpstr>limit_days_long_inc_reg</vt:lpstr>
      <vt:lpstr>limit_days_to_close</vt:lpstr>
      <vt:lpstr>limit_days_to_close_notice</vt:lpstr>
      <vt:lpstr>Pkg_name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Nagayama, Yuutarou/長山 裕太郎</dc:creator>
  <cp:keywords/>
  <dc:description/>
  <cp:lastModifiedBy>裕太郎 長山</cp:lastModifiedBy>
  <cp:revision/>
  <dcterms:created xsi:type="dcterms:W3CDTF">2015-06-05T18:19:34Z</dcterms:created>
  <dcterms:modified xsi:type="dcterms:W3CDTF">2025-05-02T16:34:39Z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2025-03-20T07:29:06Z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eda43c31-fff7-47f6-a041-27f8c912de60</vt:lpwstr>
  </property>
  <property fmtid="{D5CDD505-2E9C-101B-9397-08002B2CF9AE}" pid="8" name="MSIP_Label_a7295cc1-d279-42ac-ab4d-3b0f4fece050_ContentBits">
    <vt:lpwstr>0</vt:lpwstr>
  </property>
  <property fmtid="{D5CDD505-2E9C-101B-9397-08002B2CF9AE}" pid="9" name="ContentTypeId">
    <vt:lpwstr>0x010100359E904EE58CC94390D2A729065751F0</vt:lpwstr>
  </property>
</Properties>
</file>