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390" windowWidth="17880" windowHeight="14235"/>
  </bookViews>
  <sheets>
    <sheet name="Educational_Top10" sheetId="1" r:id="rId1"/>
    <sheet name="Chart1" sheetId="3" r:id="rId2"/>
    <sheet name="Healthcare_Top10" sheetId="4" r:id="rId3"/>
    <sheet name="Chart2" sheetId="6" r:id="rId4"/>
    <sheet name="EducationByGDP" sheetId="7" r:id="rId5"/>
    <sheet name="Chart6" sheetId="8" r:id="rId6"/>
    <sheet name="HealthcareByGDP" sheetId="9" r:id="rId7"/>
    <sheet name="Chart5" sheetId="10" r:id="rId8"/>
    <sheet name="Overall_Military_Spending" sheetId="11" r:id="rId9"/>
    <sheet name="Chart8" sheetId="12" r:id="rId10"/>
    <sheet name="Chart7" sheetId="13" r:id="rId11"/>
    <sheet name="EdPerPersonGDP" sheetId="14" r:id="rId12"/>
    <sheet name="Chart9" sheetId="15" r:id="rId13"/>
    <sheet name="HCPerPersonGDP" sheetId="16" r:id="rId14"/>
    <sheet name="Sheet7" sheetId="18" r:id="rId15"/>
    <sheet name="Chart12" sheetId="19" r:id="rId16"/>
    <sheet name="Chart11" sheetId="20" r:id="rId17"/>
  </sheets>
  <calcPr calcId="145621"/>
</workbook>
</file>

<file path=xl/calcChain.xml><?xml version="1.0" encoding="utf-8"?>
<calcChain xmlns="http://schemas.openxmlformats.org/spreadsheetml/2006/main">
  <c r="I25" i="18" l="1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E2" i="14"/>
  <c r="G11" i="11"/>
  <c r="C11" i="11"/>
  <c r="G10" i="11"/>
  <c r="C10" i="11"/>
  <c r="G9" i="11"/>
  <c r="C9" i="11"/>
  <c r="G8" i="11"/>
  <c r="C8" i="11"/>
  <c r="G7" i="11"/>
  <c r="C7" i="11"/>
  <c r="G6" i="11"/>
  <c r="C6" i="11"/>
  <c r="G5" i="11"/>
  <c r="C5" i="11"/>
  <c r="G4" i="11"/>
  <c r="C4" i="11"/>
  <c r="G3" i="11"/>
  <c r="C3" i="11"/>
  <c r="G2" i="11"/>
  <c r="C2" i="11"/>
</calcChain>
</file>

<file path=xl/sharedStrings.xml><?xml version="1.0" encoding="utf-8"?>
<sst xmlns="http://schemas.openxmlformats.org/spreadsheetml/2006/main" count="154" uniqueCount="34">
  <si>
    <t>Country Name</t>
  </si>
  <si>
    <t>United States</t>
  </si>
  <si>
    <t>Germany</t>
  </si>
  <si>
    <t>Japan</t>
  </si>
  <si>
    <t>Australia</t>
  </si>
  <si>
    <t>Mexico</t>
  </si>
  <si>
    <t>Spain</t>
  </si>
  <si>
    <t>Netherlands</t>
  </si>
  <si>
    <t>Sweden</t>
  </si>
  <si>
    <t>Switzerland</t>
  </si>
  <si>
    <t>Indonesia</t>
  </si>
  <si>
    <t>China</t>
  </si>
  <si>
    <t>France</t>
  </si>
  <si>
    <t>United Kingdom</t>
  </si>
  <si>
    <t>Brazil</t>
  </si>
  <si>
    <t>Italy</t>
  </si>
  <si>
    <t>Canada</t>
  </si>
  <si>
    <t>Russian Federation</t>
  </si>
  <si>
    <t>Country</t>
  </si>
  <si>
    <t>Education Spending</t>
  </si>
  <si>
    <t>Military Spending</t>
  </si>
  <si>
    <t>Healthcare Spending</t>
  </si>
  <si>
    <t>Total Edu 2014</t>
  </si>
  <si>
    <t>Total GDP 2014</t>
  </si>
  <si>
    <t>Total Pop 2014</t>
  </si>
  <si>
    <t>Educational Spending Per Person</t>
  </si>
  <si>
    <t>GDP Per Person</t>
  </si>
  <si>
    <t>Total HC 2014</t>
  </si>
  <si>
    <t>Healthcare Spending Per Person</t>
  </si>
  <si>
    <t xml:space="preserve">Educational </t>
  </si>
  <si>
    <t>Change From 2013 -2014</t>
  </si>
  <si>
    <t>Change From 2012-2013</t>
  </si>
  <si>
    <t>Change from 2011-2012</t>
  </si>
  <si>
    <t>Healthcare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</si>
</sst>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4" x14ac:knownFonts="1">
    <font>
      <sz val="10"/>
      <color rgb="FF000000"/>
      <name val="Arial"/>
    </font>
    <font>
      <sz val="10"/>
      <name val="Arial"/>
    </font>
    <font>
      <sz val="10"/>
      <name val="Verdana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1" fillId="0" borderId="0" xfId="0" applyFont="1" applyAlignment="1"/>
    <xf numFmtId="165" fontId="1" fillId="0" borderId="0" xfId="0" applyNumberFormat="1" applyFont="1"/>
    <xf numFmtId="0" fontId="3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Educational_Top10!$B$1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Educational_Top10!$A$2:$A$11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Educational_Top10!$B$2:$B$11</c:f>
              <c:numCache>
                <c:formatCode>"$"#,##0</c:formatCode>
                <c:ptCount val="10"/>
                <c:pt idx="0">
                  <c:v>812126964576</c:v>
                </c:pt>
                <c:pt idx="1">
                  <c:v>167908858632</c:v>
                </c:pt>
                <c:pt idx="2">
                  <c:v>207244160689</c:v>
                </c:pt>
                <c:pt idx="3">
                  <c:v>63489434945</c:v>
                </c:pt>
                <c:pt idx="4">
                  <c:v>54500701723</c:v>
                </c:pt>
                <c:pt idx="5">
                  <c:v>69051169036</c:v>
                </c:pt>
                <c:pt idx="6">
                  <c:v>46432269809</c:v>
                </c:pt>
                <c:pt idx="7">
                  <c:v>32340273856</c:v>
                </c:pt>
                <c:pt idx="8">
                  <c:v>28891769629</c:v>
                </c:pt>
                <c:pt idx="9">
                  <c:v>21248123816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Educational_Top10!$C$1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Educational_Top10!$A$2:$A$11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Educational_Top10!$C$2:$C$11</c:f>
              <c:numCache>
                <c:formatCode>"$"#,##0</c:formatCode>
                <c:ptCount val="10"/>
                <c:pt idx="0">
                  <c:v>808716739536</c:v>
                </c:pt>
                <c:pt idx="1">
                  <c:v>180871554034</c:v>
                </c:pt>
                <c:pt idx="2">
                  <c:v>224448635108</c:v>
                </c:pt>
                <c:pt idx="3">
                  <c:v>70895325987</c:v>
                </c:pt>
                <c:pt idx="4">
                  <c:v>60065289989</c:v>
                </c:pt>
                <c:pt idx="5">
                  <c:v>72444620819</c:v>
                </c:pt>
                <c:pt idx="6">
                  <c:v>49385094284</c:v>
                </c:pt>
                <c:pt idx="7">
                  <c:v>36517944353</c:v>
                </c:pt>
                <c:pt idx="8">
                  <c:v>34951277650</c:v>
                </c:pt>
                <c:pt idx="9">
                  <c:v>28487054197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Educational_Top10!$D$1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Educational_Top10!$A$2:$A$11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Educational_Top10!$D$2:$D$11</c:f>
              <c:numCache>
                <c:formatCode>"$"#,##0</c:formatCode>
                <c:ptCount val="10"/>
                <c:pt idx="0">
                  <c:v>840213816708</c:v>
                </c:pt>
                <c:pt idx="1">
                  <c:v>174725498230</c:v>
                </c:pt>
                <c:pt idx="2">
                  <c:v>229229189516</c:v>
                </c:pt>
                <c:pt idx="3">
                  <c:v>75370144393</c:v>
                </c:pt>
                <c:pt idx="4">
                  <c:v>61398515865</c:v>
                </c:pt>
                <c:pt idx="5">
                  <c:v>59200200454</c:v>
                </c:pt>
                <c:pt idx="6">
                  <c:v>45401746951</c:v>
                </c:pt>
                <c:pt idx="7">
                  <c:v>41694815708</c:v>
                </c:pt>
                <c:pt idx="8">
                  <c:v>33755240216</c:v>
                </c:pt>
                <c:pt idx="9">
                  <c:v>31260630530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Educational_Top10!$E$1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Educational_Top10!$A$2:$A$11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Educational_Top10!$E$2:$E$11</c:f>
              <c:numCache>
                <c:formatCode>"$"#,##0</c:formatCode>
                <c:ptCount val="10"/>
                <c:pt idx="0">
                  <c:v>822913487887</c:v>
                </c:pt>
                <c:pt idx="1">
                  <c:v>184939628506</c:v>
                </c:pt>
                <c:pt idx="2">
                  <c:v>188960125776</c:v>
                </c:pt>
                <c:pt idx="3">
                  <c:v>82838554858</c:v>
                </c:pt>
                <c:pt idx="4">
                  <c:v>59915482319</c:v>
                </c:pt>
                <c:pt idx="5">
                  <c:v>58699318288</c:v>
                </c:pt>
                <c:pt idx="6">
                  <c:v>48444983343</c:v>
                </c:pt>
                <c:pt idx="7">
                  <c:v>44664702183</c:v>
                </c:pt>
                <c:pt idx="8">
                  <c:v>34877556286</c:v>
                </c:pt>
                <c:pt idx="9">
                  <c:v>30639641184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Educational_Top10!$F$1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Educational_Top10!$A$2:$A$11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Educational_Top10!$F$2:$F$11</c:f>
              <c:numCache>
                <c:formatCode>"$"#,##0</c:formatCode>
                <c:ptCount val="10"/>
                <c:pt idx="0">
                  <c:v>935884645873</c:v>
                </c:pt>
                <c:pt idx="1">
                  <c:v>192670242489</c:v>
                </c:pt>
                <c:pt idx="2">
                  <c:v>174158747706</c:v>
                </c:pt>
                <c:pt idx="3">
                  <c:v>76268951656</c:v>
                </c:pt>
                <c:pt idx="4">
                  <c:v>68993490545</c:v>
                </c:pt>
                <c:pt idx="5">
                  <c:v>58806894332</c:v>
                </c:pt>
                <c:pt idx="6">
                  <c:v>48638365048</c:v>
                </c:pt>
                <c:pt idx="7">
                  <c:v>44041025437</c:v>
                </c:pt>
                <c:pt idx="8">
                  <c:v>36140509368</c:v>
                </c:pt>
                <c:pt idx="9">
                  <c:v>29206341567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0192"/>
        <c:axId val="35723456"/>
      </c:barChart>
      <c:catAx>
        <c:axId val="360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Country Name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5723456"/>
        <c:crosses val="autoZero"/>
        <c:auto val="1"/>
        <c:lblAlgn val="ctr"/>
        <c:lblOffset val="100"/>
        <c:noMultiLvlLbl val="1"/>
      </c:catAx>
      <c:valAx>
        <c:axId val="35723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Mrillions (USD)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6040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Healthcare_Top10!$B$1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Healthcare_Top10!$B$2:$B$383</c:f>
              <c:numCache>
                <c:formatCode>"$"#,##0</c:formatCode>
                <c:ptCount val="382"/>
                <c:pt idx="0">
                  <c:v>2546450999388</c:v>
                </c:pt>
                <c:pt idx="1">
                  <c:v>298097046384</c:v>
                </c:pt>
                <c:pt idx="2">
                  <c:v>545983735468</c:v>
                </c:pt>
                <c:pt idx="3">
                  <c:v>384476446340</c:v>
                </c:pt>
                <c:pt idx="4">
                  <c:v>296372156715</c:v>
                </c:pt>
                <c:pt idx="5">
                  <c:v>232083073074</c:v>
                </c:pt>
                <c:pt idx="6">
                  <c:v>182615574366</c:v>
                </c:pt>
                <c:pt idx="7">
                  <c:v>200178617193</c:v>
                </c:pt>
                <c:pt idx="8">
                  <c:v>180726294777</c:v>
                </c:pt>
                <c:pt idx="9">
                  <c:v>104165662898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Healthcare_Top10!$C$1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Healthcare_Top10!$C$2:$C$383</c:f>
              <c:numCache>
                <c:formatCode>"$"#,##0</c:formatCode>
                <c:ptCount val="382"/>
                <c:pt idx="0">
                  <c:v>2646913000442</c:v>
                </c:pt>
                <c:pt idx="1">
                  <c:v>380813439841</c:v>
                </c:pt>
                <c:pt idx="2">
                  <c:v>620170092354</c:v>
                </c:pt>
                <c:pt idx="3">
                  <c:v>410819269952</c:v>
                </c:pt>
                <c:pt idx="4">
                  <c:v>324481644645</c:v>
                </c:pt>
                <c:pt idx="5">
                  <c:v>244645968770</c:v>
                </c:pt>
                <c:pt idx="6">
                  <c:v>211655199693</c:v>
                </c:pt>
                <c:pt idx="7">
                  <c:v>211126100267</c:v>
                </c:pt>
                <c:pt idx="8">
                  <c:v>193554889498</c:v>
                </c:pt>
                <c:pt idx="9">
                  <c:v>135651905604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Healthcare_Top10!$D$1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Healthcare_Top10!$D$2:$D$383</c:f>
              <c:numCache>
                <c:formatCode>"$"#,##0</c:formatCode>
                <c:ptCount val="382"/>
                <c:pt idx="0">
                  <c:v>2749198117132</c:v>
                </c:pt>
                <c:pt idx="1">
                  <c:v>450671337697</c:v>
                </c:pt>
                <c:pt idx="2">
                  <c:v>630854689339</c:v>
                </c:pt>
                <c:pt idx="3">
                  <c:v>389551866537</c:v>
                </c:pt>
                <c:pt idx="4">
                  <c:v>306726911665</c:v>
                </c:pt>
                <c:pt idx="5">
                  <c:v>250524396446</c:v>
                </c:pt>
                <c:pt idx="6">
                  <c:v>203646737185</c:v>
                </c:pt>
                <c:pt idx="7">
                  <c:v>192400855787</c:v>
                </c:pt>
                <c:pt idx="8">
                  <c:v>196643956853</c:v>
                </c:pt>
                <c:pt idx="9">
                  <c:v>152055913772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Healthcare_Top10!$E$1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Healthcare_Top10!$E$2:$E$383</c:f>
              <c:numCache>
                <c:formatCode>"$"#,##0</c:formatCode>
                <c:ptCount val="382"/>
                <c:pt idx="0">
                  <c:v>2820486158603</c:v>
                </c:pt>
                <c:pt idx="1">
                  <c:v>517416678955</c:v>
                </c:pt>
                <c:pt idx="2">
                  <c:v>528325746795</c:v>
                </c:pt>
                <c:pt idx="3">
                  <c:v>418960745442</c:v>
                </c:pt>
                <c:pt idx="4">
                  <c:v>324671844017</c:v>
                </c:pt>
                <c:pt idx="5">
                  <c:v>255874037377</c:v>
                </c:pt>
                <c:pt idx="6">
                  <c:v>209771289907</c:v>
                </c:pt>
                <c:pt idx="7">
                  <c:v>196372046114</c:v>
                </c:pt>
                <c:pt idx="8">
                  <c:v>196519350693</c:v>
                </c:pt>
                <c:pt idx="9">
                  <c:v>162909090997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Healthcare_Top10!$F$1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Healthcare_Top10!$F$2:$F$383</c:f>
              <c:numCache>
                <c:formatCode>"$"#,##0</c:formatCode>
                <c:ptCount val="382"/>
                <c:pt idx="0">
                  <c:v>2981309059072</c:v>
                </c:pt>
                <c:pt idx="1">
                  <c:v>581585870925</c:v>
                </c:pt>
                <c:pt idx="2">
                  <c:v>495964532195</c:v>
                </c:pt>
                <c:pt idx="3">
                  <c:v>439521886808</c:v>
                </c:pt>
                <c:pt idx="4">
                  <c:v>328796150449</c:v>
                </c:pt>
                <c:pt idx="5">
                  <c:v>275545011601</c:v>
                </c:pt>
                <c:pt idx="6">
                  <c:v>204408227031</c:v>
                </c:pt>
                <c:pt idx="7">
                  <c:v>198990487576</c:v>
                </c:pt>
                <c:pt idx="8">
                  <c:v>187348802844</c:v>
                </c:pt>
                <c:pt idx="9">
                  <c:v>145909375330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Healthcare_Top10!$G$1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Healthcare_Top10!$G$2:$G$383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Healthcare_Top10!$H$1</c:f>
              <c:strCache>
                <c:ptCount val="1"/>
              </c:strCache>
            </c:strRef>
          </c:tx>
          <c:spPr>
            <a:solidFill>
              <a:srgbClr val="DD4477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Healthcare_Top10!$H$2:$H$383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Healthcare_Top10!$I$1</c:f>
              <c:strCache>
                <c:ptCount val="1"/>
              </c:strCache>
            </c:strRef>
          </c:tx>
          <c:spPr>
            <a:solidFill>
              <a:srgbClr val="66AA00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Healthcare_Top10!$I$2:$I$383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Healthcare_Top10!$J$1</c:f>
              <c:strCache>
                <c:ptCount val="1"/>
              </c:strCache>
            </c:strRef>
          </c:tx>
          <c:spPr>
            <a:solidFill>
              <a:srgbClr val="B82E2E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Healthcare_Top10!$J$2:$J$383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Healthcare_Top10!$K$1</c:f>
              <c:strCache>
                <c:ptCount val="1"/>
              </c:strCache>
            </c:strRef>
          </c:tx>
          <c:spPr>
            <a:solidFill>
              <a:srgbClr val="316395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Healthcare_Top10!$K$2:$K$383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Healthcare_Top10!$L$1</c:f>
              <c:strCache>
                <c:ptCount val="1"/>
              </c:strCache>
            </c:strRef>
          </c:tx>
          <c:spPr>
            <a:solidFill>
              <a:srgbClr val="994499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Healthcare_Top10!$L$2:$L$383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Healthcare_Top10!$M$1</c:f>
              <c:strCache>
                <c:ptCount val="1"/>
              </c:strCache>
            </c:strRef>
          </c:tx>
          <c:spPr>
            <a:solidFill>
              <a:srgbClr val="22AA99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Healthcare_Top10!$M$2:$M$383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Healthcare_Top10!$N$1</c:f>
              <c:strCache>
                <c:ptCount val="1"/>
              </c:strCache>
            </c:strRef>
          </c:tx>
          <c:spPr>
            <a:solidFill>
              <a:srgbClr val="AAAA11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Healthcare_Top10!$N$2:$N$383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Healthcare_Top10!$O$1</c:f>
              <c:strCache>
                <c:ptCount val="1"/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Healthcare_Top10!$O$2:$O$383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Healthcare_Top10!$P$1</c:f>
              <c:strCache>
                <c:ptCount val="1"/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Healthcare_Top10!$P$2:$P$383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Healthcare_Top10!$Q$1</c:f>
              <c:strCache>
                <c:ptCount val="1"/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Healthcare_Top10!$Q$2:$Q$383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Healthcare_Top10!$R$1</c:f>
              <c:strCache>
                <c:ptCount val="1"/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Healthcare_Top10!$R$2:$R$383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Healthcare_Top10!$S$1</c:f>
              <c:strCache>
                <c:ptCount val="1"/>
              </c:strCache>
            </c:strRef>
          </c:tx>
          <c:spPr>
            <a:solidFill>
              <a:srgbClr val="329262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Healthcare_Top10!$S$2:$S$383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Healthcare_Top10!$T$1</c:f>
              <c:strCache>
                <c:ptCount val="1"/>
              </c:strCache>
            </c:strRef>
          </c:tx>
          <c:spPr>
            <a:solidFill>
              <a:srgbClr val="5574A6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Healthcare_Top10!$T$2:$T$383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Healthcare_Top10!$U$1</c:f>
              <c:strCache>
                <c:ptCount val="1"/>
              </c:strCache>
            </c:strRef>
          </c:tx>
          <c:spPr>
            <a:solidFill>
              <a:srgbClr val="3B3EAC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Healthcare_Top10!$U$2:$U$383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Healthcare_Top10!$V$1</c:f>
              <c:strCache>
                <c:ptCount val="1"/>
              </c:strCache>
            </c:strRef>
          </c:tx>
          <c:spPr>
            <a:solidFill>
              <a:srgbClr val="B77322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Healthcare_Top10!$V$2:$V$383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Healthcare_Top10!$W$1</c:f>
              <c:strCache>
                <c:ptCount val="1"/>
              </c:strCache>
            </c:strRef>
          </c:tx>
          <c:spPr>
            <a:solidFill>
              <a:srgbClr val="16D620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Healthcare_Top10!$W$2:$W$383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Healthcare_Top10!$X$1</c:f>
              <c:strCache>
                <c:ptCount val="1"/>
              </c:strCache>
            </c:strRef>
          </c:tx>
          <c:spPr>
            <a:solidFill>
              <a:srgbClr val="B91383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Healthcare_Top10!$X$2:$X$383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Healthcare_Top10!$Y$1</c:f>
              <c:strCache>
                <c:ptCount val="1"/>
              </c:strCache>
            </c:strRef>
          </c:tx>
          <c:spPr>
            <a:solidFill>
              <a:srgbClr val="F4359E"/>
            </a:solidFill>
          </c:spPr>
          <c:invertIfNegative val="1"/>
          <c:cat>
            <c:strRef>
              <c:f>Healthcare_Top10!$A$2:$A$383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Healthcare_Top10!$Y$2:$Y$383</c:f>
              <c:numCache>
                <c:formatCode>General</c:formatCode>
                <c:ptCount val="38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9200"/>
        <c:axId val="136094272"/>
      </c:barChart>
      <c:catAx>
        <c:axId val="1361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094272"/>
        <c:crosses val="autoZero"/>
        <c:auto val="1"/>
        <c:lblAlgn val="ctr"/>
        <c:lblOffset val="100"/>
        <c:noMultiLvlLbl val="1"/>
      </c:catAx>
      <c:valAx>
        <c:axId val="13609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Trillions (USD)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179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Expenditure on Education (% of GDP)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EducationByGDP!$A$2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EducationByGDP!$B$2:$F$2</c:f>
              <c:numCache>
                <c:formatCode>General</c:formatCode>
                <c:ptCount val="5"/>
                <c:pt idx="0">
                  <c:v>5.4270701409999997</c:v>
                </c:pt>
                <c:pt idx="1">
                  <c:v>5.2115001679999997</c:v>
                </c:pt>
                <c:pt idx="2">
                  <c:v>5.2008700369999996</c:v>
                </c:pt>
                <c:pt idx="3">
                  <c:v>4.9301300049999996</c:v>
                </c:pt>
                <c:pt idx="4">
                  <c:v>5.3807802200000001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EducationByGDP!$A$3</c:f>
              <c:strCache>
                <c:ptCount val="1"/>
                <c:pt idx="0">
                  <c:v>Germany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EducationByGDP!$B$3:$F$3</c:f>
              <c:numCache>
                <c:formatCode>General</c:formatCode>
                <c:ptCount val="5"/>
                <c:pt idx="0">
                  <c:v>4.9137902259999997</c:v>
                </c:pt>
                <c:pt idx="1">
                  <c:v>4.8133602140000002</c:v>
                </c:pt>
                <c:pt idx="2">
                  <c:v>4.9302001000000004</c:v>
                </c:pt>
                <c:pt idx="3">
                  <c:v>4.9284200670000002</c:v>
                </c:pt>
                <c:pt idx="4">
                  <c:v>4.9521899219999996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EducationByGDP!$A$4</c:f>
              <c:strCache>
                <c:ptCount val="1"/>
                <c:pt idx="0">
                  <c:v>Japan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EducationByGDP!$B$4:$F$4</c:f>
              <c:numCache>
                <c:formatCode>General</c:formatCode>
                <c:ptCount val="5"/>
                <c:pt idx="0">
                  <c:v>3.635799885</c:v>
                </c:pt>
                <c:pt idx="1">
                  <c:v>3.6451499460000001</c:v>
                </c:pt>
                <c:pt idx="2">
                  <c:v>3.6953299049999999</c:v>
                </c:pt>
                <c:pt idx="3">
                  <c:v>3.665060043</c:v>
                </c:pt>
                <c:pt idx="4">
                  <c:v>3.5918400290000001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EducationByGDP!$A$5</c:f>
              <c:strCache>
                <c:ptCount val="1"/>
                <c:pt idx="0">
                  <c:v>Australia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EducationByGDP!$B$5:$F$5</c:f>
              <c:numCache>
                <c:formatCode>General</c:formatCode>
                <c:ptCount val="5"/>
                <c:pt idx="0">
                  <c:v>5.555230141</c:v>
                </c:pt>
                <c:pt idx="1">
                  <c:v>5.0983400339999996</c:v>
                </c:pt>
                <c:pt idx="2">
                  <c:v>4.8999099729999998</c:v>
                </c:pt>
                <c:pt idx="3">
                  <c:v>5.2858400339999996</c:v>
                </c:pt>
                <c:pt idx="4">
                  <c:v>5.2253398899999999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EducationByGDP!$A$6</c:f>
              <c:strCache>
                <c:ptCount val="1"/>
                <c:pt idx="0">
                  <c:v>Mexico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EducationByGDP!$B$6:$F$6</c:f>
              <c:numCache>
                <c:formatCode>General</c:formatCode>
                <c:ptCount val="5"/>
                <c:pt idx="0">
                  <c:v>5.1849699019999997</c:v>
                </c:pt>
                <c:pt idx="1">
                  <c:v>5.1285800930000001</c:v>
                </c:pt>
                <c:pt idx="2">
                  <c:v>5.1743302350000002</c:v>
                </c:pt>
                <c:pt idx="3">
                  <c:v>4.7477297780000001</c:v>
                </c:pt>
                <c:pt idx="4">
                  <c:v>5.3134798999999999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EducationByGDP!$A$7</c:f>
              <c:strCache>
                <c:ptCount val="1"/>
                <c:pt idx="0">
                  <c:v>Spain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EducationByGDP!$B$7:$F$7</c:f>
              <c:numCache>
                <c:formatCode>General</c:formatCode>
                <c:ptCount val="5"/>
                <c:pt idx="0">
                  <c:v>4.823299885</c:v>
                </c:pt>
                <c:pt idx="1">
                  <c:v>4.8683700559999998</c:v>
                </c:pt>
                <c:pt idx="2">
                  <c:v>4.4310898779999999</c:v>
                </c:pt>
                <c:pt idx="3">
                  <c:v>4.3102498049999998</c:v>
                </c:pt>
                <c:pt idx="4">
                  <c:v>4.2709298130000004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EducationByGDP!$A$8</c:f>
              <c:strCache>
                <c:ptCount val="1"/>
                <c:pt idx="0">
                  <c:v>Netherlands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EducationByGDP!$B$8:$F$8</c:f>
              <c:numCache>
                <c:formatCode>General</c:formatCode>
                <c:ptCount val="5"/>
                <c:pt idx="0">
                  <c:v>5.5515098570000001</c:v>
                </c:pt>
                <c:pt idx="1">
                  <c:v>5.5255599020000004</c:v>
                </c:pt>
                <c:pt idx="2">
                  <c:v>5.4770398140000003</c:v>
                </c:pt>
                <c:pt idx="3">
                  <c:v>5.5897197719999996</c:v>
                </c:pt>
                <c:pt idx="4">
                  <c:v>5.5293798450000002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EducationByGDP!$A$9</c:f>
              <c:strCache>
                <c:ptCount val="1"/>
                <c:pt idx="0">
                  <c:v>Sweden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EducationByGDP!$B$9:$F$9</c:f>
              <c:numCache>
                <c:formatCode>General</c:formatCode>
                <c:ptCount val="5"/>
                <c:pt idx="0">
                  <c:v>6.6219801900000004</c:v>
                </c:pt>
                <c:pt idx="1">
                  <c:v>6.485050201</c:v>
                </c:pt>
                <c:pt idx="2">
                  <c:v>7.6661701200000003</c:v>
                </c:pt>
                <c:pt idx="3">
                  <c:v>7.7175498009999997</c:v>
                </c:pt>
                <c:pt idx="4">
                  <c:v>7.6750898359999997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EducationByGDP!$A$10</c:f>
              <c:strCache>
                <c:ptCount val="1"/>
                <c:pt idx="0">
                  <c:v>Switzerland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EducationByGDP!$B$10:$F$10</c:f>
              <c:numCache>
                <c:formatCode>General</c:formatCode>
                <c:ptCount val="5"/>
                <c:pt idx="0">
                  <c:v>4.9490599629999998</c:v>
                </c:pt>
                <c:pt idx="1">
                  <c:v>4.9960398670000004</c:v>
                </c:pt>
                <c:pt idx="2">
                  <c:v>5.0528497699999999</c:v>
                </c:pt>
                <c:pt idx="3">
                  <c:v>5.0657000539999997</c:v>
                </c:pt>
                <c:pt idx="4">
                  <c:v>5.0960798260000004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EducationByGDP!$A$11</c:f>
              <c:strCache>
                <c:ptCount val="1"/>
                <c:pt idx="0">
                  <c:v>Indonesia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EducationByGDP!$B$1:$F$1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EducationByGDP!$B$11:$F$11</c:f>
              <c:numCache>
                <c:formatCode>General</c:formatCode>
                <c:ptCount val="5"/>
                <c:pt idx="0">
                  <c:v>2.8139700890000001</c:v>
                </c:pt>
                <c:pt idx="1">
                  <c:v>3.1901500230000002</c:v>
                </c:pt>
                <c:pt idx="2">
                  <c:v>3.4057800770000002</c:v>
                </c:pt>
                <c:pt idx="3">
                  <c:v>3.3576800819999999</c:v>
                </c:pt>
                <c:pt idx="4">
                  <c:v>3.2786099910000002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5424"/>
        <c:axId val="136096576"/>
      </c:scatterChart>
      <c:valAx>
        <c:axId val="136095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096576"/>
        <c:crosses val="autoZero"/>
        <c:crossBetween val="midCat"/>
      </c:valAx>
      <c:valAx>
        <c:axId val="13609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0954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Expendature on Healthcare (% of GDP)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HealthcareByGDP!$A$2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(HealthcareByGDP!$B$2,HealthcareByGDP!$C$2,HealthcareByGDP!$D$2,HealthcareByGDP!$E$2,HealthcareByGDP!$F$2)</c:f>
              <c:numCache>
                <c:formatCode>0.00</c:formatCode>
                <c:ptCount val="5"/>
                <c:pt idx="0">
                  <c:v>17.016758200000002</c:v>
                </c:pt>
                <c:pt idx="1">
                  <c:v>17.057131219999999</c:v>
                </c:pt>
                <c:pt idx="2">
                  <c:v>17.01736133</c:v>
                </c:pt>
                <c:pt idx="3">
                  <c:v>16.89772211</c:v>
                </c:pt>
                <c:pt idx="4">
                  <c:v>17.140754350000002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HealthcareByGDP!$A$3</c:f>
              <c:strCache>
                <c:ptCount val="1"/>
                <c:pt idx="0">
                  <c:v>France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(HealthcareByGDP!$B$3,HealthcareByGDP!$C$3,HealthcareByGDP!$D$3,HealthcareByGDP!$E$3,HealthcareByGDP!$F$3)</c:f>
              <c:numCache>
                <c:formatCode>0.00</c:formatCode>
                <c:ptCount val="5"/>
                <c:pt idx="0">
                  <c:v>11.197219329999999</c:v>
                </c:pt>
                <c:pt idx="1">
                  <c:v>11.33488998</c:v>
                </c:pt>
                <c:pt idx="2">
                  <c:v>11.43898967</c:v>
                </c:pt>
                <c:pt idx="3">
                  <c:v>11.560283030000001</c:v>
                </c:pt>
                <c:pt idx="4">
                  <c:v>11.53951975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HealthcareByGDP!$A$4</c:f>
              <c:strCache>
                <c:ptCount val="1"/>
                <c:pt idx="0">
                  <c:v>Germany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(HealthcareByGDP!$B$4,HealthcareByGDP!$C$4,HealthcareByGDP!$D$4,HealthcareByGDP!$E$4,HealthcareByGDP!$F$4)</c:f>
              <c:numCache>
                <c:formatCode>0.00</c:formatCode>
                <c:ptCount val="5"/>
                <c:pt idx="0">
                  <c:v>11.251560039999999</c:v>
                </c:pt>
                <c:pt idx="1">
                  <c:v>10.93273699</c:v>
                </c:pt>
                <c:pt idx="2">
                  <c:v>10.991919729999999</c:v>
                </c:pt>
                <c:pt idx="3">
                  <c:v>11.16480314</c:v>
                </c:pt>
                <c:pt idx="4">
                  <c:v>11.297000669999999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HealthcareByGDP!$A$5</c:f>
              <c:strCache>
                <c:ptCount val="1"/>
                <c:pt idx="0">
                  <c:v>Canada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(HealthcareByGDP!$B$5,HealthcareByGDP!$C$5,HealthcareByGDP!$D$5,HealthcareByGDP!$E$5,HealthcareByGDP!$F$5)</c:f>
              <c:numCache>
                <c:formatCode>0.00</c:formatCode>
                <c:ptCount val="5"/>
                <c:pt idx="0">
                  <c:v>11.20113293</c:v>
                </c:pt>
                <c:pt idx="1">
                  <c:v>10.821296289999999</c:v>
                </c:pt>
                <c:pt idx="2">
                  <c:v>10.779212230000001</c:v>
                </c:pt>
                <c:pt idx="3">
                  <c:v>10.66516682</c:v>
                </c:pt>
                <c:pt idx="4">
                  <c:v>10.449581999999999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HealthcareByGDP!$A$6</c:f>
              <c:strCache>
                <c:ptCount val="1"/>
                <c:pt idx="0">
                  <c:v>Japan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(HealthcareByGDP!$B$6,HealthcareByGDP!$C$6,HealthcareByGDP!$D$6,HealthcareByGDP!$E$6,HealthcareByGDP!$F$6)</c:f>
              <c:numCache>
                <c:formatCode>0.00</c:formatCode>
                <c:ptCount val="5"/>
                <c:pt idx="0">
                  <c:v>9.5784971500000005</c:v>
                </c:pt>
                <c:pt idx="1">
                  <c:v>10.071849970000001</c:v>
                </c:pt>
                <c:pt idx="2">
                  <c:v>10.169805180000001</c:v>
                </c:pt>
                <c:pt idx="3">
                  <c:v>10.24737667</c:v>
                </c:pt>
                <c:pt idx="4">
                  <c:v>10.22874408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HealthcareByGDP!$A$7</c:f>
              <c:strCache>
                <c:ptCount val="1"/>
                <c:pt idx="0">
                  <c:v>Italy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(HealthcareByGDP!$B$7,HealthcareByGDP!$C$7,HealthcareByGDP!$D$7,HealthcareByGDP!$E$7,HealthcareByGDP!$F$7)</c:f>
              <c:numCache>
                <c:formatCode>0.00</c:formatCode>
                <c:ptCount val="5"/>
                <c:pt idx="0">
                  <c:v>9.4199120300000008</c:v>
                </c:pt>
                <c:pt idx="1">
                  <c:v>9.2749991099999995</c:v>
                </c:pt>
                <c:pt idx="2">
                  <c:v>9.2820680400000004</c:v>
                </c:pt>
                <c:pt idx="3">
                  <c:v>9.2172187799999996</c:v>
                </c:pt>
                <c:pt idx="4">
                  <c:v>9.2479178300000004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HealthcareByGDP!$A$8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(HealthcareByGDP!$B$8,HealthcareByGDP!$C$8,HealthcareByGDP!$D$8,HealthcareByGDP!$E$8,HealthcareByGDP!$F$8)</c:f>
              <c:numCache>
                <c:formatCode>0.00</c:formatCode>
                <c:ptCount val="5"/>
                <c:pt idx="0">
                  <c:v>9.5070294299999993</c:v>
                </c:pt>
                <c:pt idx="1">
                  <c:v>9.3387002700000004</c:v>
                </c:pt>
                <c:pt idx="2">
                  <c:v>9.4108332600000004</c:v>
                </c:pt>
                <c:pt idx="3">
                  <c:v>9.3390865299999994</c:v>
                </c:pt>
                <c:pt idx="4">
                  <c:v>9.1154717200000004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HealthcareByGDP!$A$9</c:f>
              <c:strCache>
                <c:ptCount val="1"/>
                <c:pt idx="0">
                  <c:v>Brazil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(HealthcareByGDP!$B$9,HealthcareByGDP!$C$9,HealthcareByGDP!$D$9,HealthcareByGDP!$E$9,HealthcareByGDP!$F$9)</c:f>
              <c:numCache>
                <c:formatCode>0.00</c:formatCode>
                <c:ptCount val="5"/>
                <c:pt idx="0">
                  <c:v>8.26736921</c:v>
                </c:pt>
                <c:pt idx="1">
                  <c:v>8.0901717000000009</c:v>
                </c:pt>
                <c:pt idx="2">
                  <c:v>8.2608986200000007</c:v>
                </c:pt>
                <c:pt idx="3">
                  <c:v>8.4831245099999997</c:v>
                </c:pt>
                <c:pt idx="4">
                  <c:v>8.3228335900000001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HealthcareByGDP!$A$10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(HealthcareByGDP!$B$10,HealthcareByGDP!$C$10,HealthcareByGDP!$D$10,HealthcareByGDP!$E$10,HealthcareByGDP!$F$10)</c:f>
              <c:numCache>
                <c:formatCode>0.00</c:formatCode>
                <c:ptCount val="5"/>
                <c:pt idx="0">
                  <c:v>6.8309110300000002</c:v>
                </c:pt>
                <c:pt idx="1">
                  <c:v>6.6118065899999996</c:v>
                </c:pt>
                <c:pt idx="2">
                  <c:v>6.8795581400000003</c:v>
                </c:pt>
                <c:pt idx="3">
                  <c:v>7.0918594099999996</c:v>
                </c:pt>
                <c:pt idx="4">
                  <c:v>7.0704082499999998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HealthcareByGDP!$A$11</c:f>
              <c:strCache>
                <c:ptCount val="1"/>
                <c:pt idx="0">
                  <c:v>China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(HealthcareByGDP!$B$1,HealthcareByGDP!$C$1,HealthcareByGDP!$D$1,HealthcareByGDP!$E$1,HealthcareByGDP!$F$1)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(HealthcareByGDP!$B$11,HealthcareByGDP!$C$11,HealthcareByGDP!$D$11,HealthcareByGDP!$E$11,HealthcareByGDP!$F$11)</c:f>
              <c:numCache>
                <c:formatCode>0.00</c:formatCode>
                <c:ptCount val="5"/>
                <c:pt idx="0">
                  <c:v>4.8863397900000001</c:v>
                </c:pt>
                <c:pt idx="1">
                  <c:v>5.02886408</c:v>
                </c:pt>
                <c:pt idx="2">
                  <c:v>5.2645154700000001</c:v>
                </c:pt>
                <c:pt idx="3">
                  <c:v>5.3857040600000001</c:v>
                </c:pt>
                <c:pt idx="4">
                  <c:v>5.5482276800000001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8880"/>
        <c:axId val="136099456"/>
      </c:scatterChart>
      <c:valAx>
        <c:axId val="136098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099456"/>
        <c:crosses val="autoZero"/>
        <c:crossBetween val="midCat"/>
      </c:valAx>
      <c:valAx>
        <c:axId val="136099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0988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</a:defRPr>
            </a:pPr>
            <a:r>
              <a:t>Military Spending vs. Healthcare Spending (2014)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Overall_Military_Spending!$F$1</c:f>
              <c:strCache>
                <c:ptCount val="1"/>
                <c:pt idx="0">
                  <c:v>Healthcare Spending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Overall_Military_Spending!$E$2:$E$11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Russian Federation</c:v>
                </c:pt>
                <c:pt idx="3">
                  <c:v>France</c:v>
                </c:pt>
                <c:pt idx="4">
                  <c:v>United Kingdom</c:v>
                </c:pt>
                <c:pt idx="5">
                  <c:v>Japan</c:v>
                </c:pt>
                <c:pt idx="6">
                  <c:v>Germany</c:v>
                </c:pt>
                <c:pt idx="7">
                  <c:v>Brazil</c:v>
                </c:pt>
                <c:pt idx="8">
                  <c:v>Italy</c:v>
                </c:pt>
                <c:pt idx="9">
                  <c:v>Canada</c:v>
                </c:pt>
              </c:strCache>
            </c:strRef>
          </c:cat>
          <c:val>
            <c:numRef>
              <c:f>Overall_Military_Spending!$F$2:$F$11</c:f>
              <c:numCache>
                <c:formatCode>"$"#,##0</c:formatCode>
                <c:ptCount val="10"/>
                <c:pt idx="0">
                  <c:v>2981309059072</c:v>
                </c:pt>
                <c:pt idx="1">
                  <c:v>581585870925</c:v>
                </c:pt>
                <c:pt idx="2">
                  <c:v>145909375330</c:v>
                </c:pt>
                <c:pt idx="3">
                  <c:v>328796150449</c:v>
                </c:pt>
                <c:pt idx="4">
                  <c:v>275545011601</c:v>
                </c:pt>
                <c:pt idx="5">
                  <c:v>495964532195</c:v>
                </c:pt>
                <c:pt idx="6">
                  <c:v>439521886808</c:v>
                </c:pt>
                <c:pt idx="7">
                  <c:v>204408227031</c:v>
                </c:pt>
                <c:pt idx="8">
                  <c:v>198990487576</c:v>
                </c:pt>
                <c:pt idx="9">
                  <c:v>187348802844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Overall_Military_Spending!$G$1</c:f>
              <c:strCache>
                <c:ptCount val="1"/>
                <c:pt idx="0">
                  <c:v>Military Spending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Overall_Military_Spending!$E$2:$E$11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Russian Federation</c:v>
                </c:pt>
                <c:pt idx="3">
                  <c:v>France</c:v>
                </c:pt>
                <c:pt idx="4">
                  <c:v>United Kingdom</c:v>
                </c:pt>
                <c:pt idx="5">
                  <c:v>Japan</c:v>
                </c:pt>
                <c:pt idx="6">
                  <c:v>Germany</c:v>
                </c:pt>
                <c:pt idx="7">
                  <c:v>Brazil</c:v>
                </c:pt>
                <c:pt idx="8">
                  <c:v>Italy</c:v>
                </c:pt>
                <c:pt idx="9">
                  <c:v>Canada</c:v>
                </c:pt>
              </c:strCache>
            </c:strRef>
          </c:cat>
          <c:val>
            <c:numRef>
              <c:f>Overall_Military_Spending!$G$2:$G$11</c:f>
              <c:numCache>
                <c:formatCode>"$"#,##0</c:formatCode>
                <c:ptCount val="10"/>
                <c:pt idx="0">
                  <c:v>609914000000</c:v>
                </c:pt>
                <c:pt idx="1">
                  <c:v>200772000000</c:v>
                </c:pt>
                <c:pt idx="2">
                  <c:v>84697000000</c:v>
                </c:pt>
                <c:pt idx="3">
                  <c:v>63614000000</c:v>
                </c:pt>
                <c:pt idx="4">
                  <c:v>59183000000</c:v>
                </c:pt>
                <c:pt idx="5">
                  <c:v>46635000000</c:v>
                </c:pt>
                <c:pt idx="6">
                  <c:v>46103000000</c:v>
                </c:pt>
                <c:pt idx="7">
                  <c:v>32660000000</c:v>
                </c:pt>
                <c:pt idx="8">
                  <c:v>31572000000</c:v>
                </c:pt>
                <c:pt idx="9">
                  <c:v>17854000000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1360"/>
        <c:axId val="160972800"/>
      </c:barChart>
      <c:catAx>
        <c:axId val="16091136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0972800"/>
        <c:crosses val="autoZero"/>
        <c:auto val="1"/>
        <c:lblAlgn val="ctr"/>
        <c:lblOffset val="100"/>
        <c:noMultiLvlLbl val="1"/>
      </c:catAx>
      <c:valAx>
        <c:axId val="160972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Ratio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0911360"/>
        <c:crosses val="max"/>
        <c:crossBetween val="between"/>
      </c:valAx>
    </c:plotArea>
    <c:legend>
      <c:legendPos val="t"/>
      <c:overlay val="0"/>
    </c:legend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Education Spending vs. Military Spending (2014)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Overall_Military_Spending!$B$1</c:f>
              <c:strCache>
                <c:ptCount val="1"/>
                <c:pt idx="0">
                  <c:v>Education Spending</c:v>
                </c:pt>
              </c:strCache>
            </c:strRef>
          </c:tx>
          <c:spPr>
            <a:solidFill>
              <a:srgbClr val="3D85C6"/>
            </a:solidFill>
          </c:spPr>
          <c:invertIfNegative val="1"/>
          <c:cat>
            <c:strRef>
              <c:f>Overall_Military_Spending!$A$2:$A$11</c:f>
              <c:strCache>
                <c:ptCount val="10"/>
                <c:pt idx="0">
                  <c:v>United States</c:v>
                </c:pt>
                <c:pt idx="1">
                  <c:v>Japan</c:v>
                </c:pt>
                <c:pt idx="2">
                  <c:v>Switzerland</c:v>
                </c:pt>
                <c:pt idx="3">
                  <c:v>Spain</c:v>
                </c:pt>
                <c:pt idx="4">
                  <c:v>Netherlands</c:v>
                </c:pt>
                <c:pt idx="5">
                  <c:v>Germany</c:v>
                </c:pt>
                <c:pt idx="6">
                  <c:v>Australia</c:v>
                </c:pt>
                <c:pt idx="7">
                  <c:v>Mexico</c:v>
                </c:pt>
                <c:pt idx="8">
                  <c:v>Indonesia</c:v>
                </c:pt>
                <c:pt idx="9">
                  <c:v>Sweden</c:v>
                </c:pt>
              </c:strCache>
            </c:strRef>
          </c:cat>
          <c:val>
            <c:numRef>
              <c:f>Overall_Military_Spending!$B$2:$B$11</c:f>
              <c:numCache>
                <c:formatCode>"$"#,##0</c:formatCode>
                <c:ptCount val="10"/>
                <c:pt idx="0">
                  <c:v>935884645873</c:v>
                </c:pt>
                <c:pt idx="1">
                  <c:v>174158747706</c:v>
                </c:pt>
                <c:pt idx="2">
                  <c:v>36140509368</c:v>
                </c:pt>
                <c:pt idx="3">
                  <c:v>58806894332</c:v>
                </c:pt>
                <c:pt idx="4">
                  <c:v>48638365048</c:v>
                </c:pt>
                <c:pt idx="5">
                  <c:v>192670242489</c:v>
                </c:pt>
                <c:pt idx="6">
                  <c:v>76268951656</c:v>
                </c:pt>
                <c:pt idx="7">
                  <c:v>68993490545</c:v>
                </c:pt>
                <c:pt idx="8">
                  <c:v>29206341567</c:v>
                </c:pt>
                <c:pt idx="9">
                  <c:v>44041025437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Overall_Military_Spending!$C$1</c:f>
              <c:strCache>
                <c:ptCount val="1"/>
                <c:pt idx="0">
                  <c:v>Military Spending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Overall_Military_Spending!$A$2:$A$11</c:f>
              <c:strCache>
                <c:ptCount val="10"/>
                <c:pt idx="0">
                  <c:v>United States</c:v>
                </c:pt>
                <c:pt idx="1">
                  <c:v>Japan</c:v>
                </c:pt>
                <c:pt idx="2">
                  <c:v>Switzerland</c:v>
                </c:pt>
                <c:pt idx="3">
                  <c:v>Spain</c:v>
                </c:pt>
                <c:pt idx="4">
                  <c:v>Netherlands</c:v>
                </c:pt>
                <c:pt idx="5">
                  <c:v>Germany</c:v>
                </c:pt>
                <c:pt idx="6">
                  <c:v>Australia</c:v>
                </c:pt>
                <c:pt idx="7">
                  <c:v>Mexico</c:v>
                </c:pt>
                <c:pt idx="8">
                  <c:v>Indonesia</c:v>
                </c:pt>
                <c:pt idx="9">
                  <c:v>Sweden</c:v>
                </c:pt>
              </c:strCache>
            </c:strRef>
          </c:cat>
          <c:val>
            <c:numRef>
              <c:f>Overall_Military_Spending!$C$2:$C$11</c:f>
              <c:numCache>
                <c:formatCode>"$"#,##0</c:formatCode>
                <c:ptCount val="10"/>
                <c:pt idx="0">
                  <c:v>609914000000</c:v>
                </c:pt>
                <c:pt idx="1">
                  <c:v>46635000000</c:v>
                </c:pt>
                <c:pt idx="2">
                  <c:v>4613000000</c:v>
                </c:pt>
                <c:pt idx="3">
                  <c:v>17179000000</c:v>
                </c:pt>
                <c:pt idx="4">
                  <c:v>10333000000</c:v>
                </c:pt>
                <c:pt idx="5">
                  <c:v>46103000000</c:v>
                </c:pt>
                <c:pt idx="6">
                  <c:v>25784000000</c:v>
                </c:pt>
                <c:pt idx="7">
                  <c:v>8663000000</c:v>
                </c:pt>
                <c:pt idx="8">
                  <c:v>6929000000</c:v>
                </c:pt>
                <c:pt idx="9">
                  <c:v>6556000000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3408"/>
        <c:axId val="160975104"/>
      </c:barChart>
      <c:catAx>
        <c:axId val="160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0975104"/>
        <c:crosses val="autoZero"/>
        <c:auto val="1"/>
        <c:lblAlgn val="ctr"/>
        <c:lblOffset val="100"/>
        <c:noMultiLvlLbl val="1"/>
      </c:catAx>
      <c:valAx>
        <c:axId val="16097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Ratio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0913408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GDP Per Person vs. Educational Spending Per Person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EdPerPersonGDP!$A$2</c:f>
              <c:strCache>
                <c:ptCount val="1"/>
                <c:pt idx="0">
                  <c:v>United States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EdPerPersonGDP!$E$2</c:f>
              <c:numCache>
                <c:formatCode>"$"#,##0.00</c:formatCode>
                <c:ptCount val="1"/>
                <c:pt idx="0">
                  <c:v>2937.8280158820226</c:v>
                </c:pt>
              </c:numCache>
            </c:numRef>
          </c:xVal>
          <c:yVal>
            <c:numRef>
              <c:f>EdPerPersonGDP!$F$2</c:f>
              <c:numCache>
                <c:formatCode>"$"#,##0.00</c:formatCode>
                <c:ptCount val="1"/>
                <c:pt idx="0">
                  <c:v>54598.550688751944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EdPerPersonGDP!$A$3</c:f>
              <c:strCache>
                <c:ptCount val="1"/>
                <c:pt idx="0">
                  <c:v>Germany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EdPerPersonGDP!$E$3</c:f>
              <c:numCache>
                <c:formatCode>"$"#,##0.00</c:formatCode>
                <c:ptCount val="1"/>
                <c:pt idx="0">
                  <c:v>2379.1589848300559</c:v>
                </c:pt>
              </c:numCache>
            </c:numRef>
          </c:xVal>
          <c:yVal>
            <c:numRef>
              <c:f>EdPerPersonGDP!$F$3</c:f>
              <c:numCache>
                <c:formatCode>"$"#,##0.00</c:formatCode>
                <c:ptCount val="1"/>
                <c:pt idx="0">
                  <c:v>48042.563434651805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EdPerPersonGDP!$A$4</c:f>
              <c:strCache>
                <c:ptCount val="1"/>
                <c:pt idx="0">
                  <c:v>Japan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EdPerPersonGDP!$E$4</c:f>
              <c:numCache>
                <c:formatCode>"$"#,##0.00</c:formatCode>
                <c:ptCount val="1"/>
                <c:pt idx="0">
                  <c:v>1368.3549742763757</c:v>
                </c:pt>
              </c:numCache>
            </c:numRef>
          </c:xVal>
          <c:yVal>
            <c:numRef>
              <c:f>EdPerPersonGDP!$F$4</c:f>
              <c:numCache>
                <c:formatCode>"$"#,##0.00</c:formatCode>
                <c:ptCount val="1"/>
                <c:pt idx="0">
                  <c:v>38096.211505103318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3"/>
          <c:order val="3"/>
          <c:tx>
            <c:strRef>
              <c:f>EdPerPersonGDP!$A$5</c:f>
              <c:strCache>
                <c:ptCount val="1"/>
                <c:pt idx="0">
                  <c:v>Australia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EdPerPersonGDP!$E$5</c:f>
              <c:numCache>
                <c:formatCode>"$"#,##0.00</c:formatCode>
                <c:ptCount val="1"/>
                <c:pt idx="0">
                  <c:v>3250.9247874764487</c:v>
                </c:pt>
              </c:numCache>
            </c:numRef>
          </c:xVal>
          <c:yVal>
            <c:numRef>
              <c:f>EdPerPersonGDP!$F$5</c:f>
              <c:numCache>
                <c:formatCode>"$"#,##0.00</c:formatCode>
                <c:ptCount val="1"/>
                <c:pt idx="0">
                  <c:v>18835.138287291287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4"/>
          <c:order val="4"/>
          <c:tx>
            <c:strRef>
              <c:f>EdPerPersonGDP!$A$6</c:f>
              <c:strCache>
                <c:ptCount val="1"/>
                <c:pt idx="0">
                  <c:v>Mexico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EdPerPersonGDP!$E$6</c:f>
              <c:numCache>
                <c:formatCode>"$"#,##0.00</c:formatCode>
                <c:ptCount val="1"/>
                <c:pt idx="0">
                  <c:v>555.40655204086886</c:v>
                </c:pt>
              </c:numCache>
            </c:numRef>
          </c:xVal>
          <c:yVal>
            <c:numRef>
              <c:f>EdPerPersonGDP!$F$6</c:f>
              <c:numCache>
                <c:formatCode>"$"#,##0.00</c:formatCode>
                <c:ptCount val="1"/>
                <c:pt idx="0">
                  <c:v>10452.783532840826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5"/>
          <c:order val="5"/>
          <c:tx>
            <c:strRef>
              <c:f>EdPerPersonGDP!$A$7</c:f>
              <c:strCache>
                <c:ptCount val="1"/>
                <c:pt idx="0">
                  <c:v>Spain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EdPerPersonGDP!$E$7</c:f>
              <c:numCache>
                <c:formatCode>"$"#,##0.00</c:formatCode>
                <c:ptCount val="1"/>
                <c:pt idx="0">
                  <c:v>1265.1845619452747</c:v>
                </c:pt>
              </c:numCache>
            </c:numRef>
          </c:xVal>
          <c:yVal>
            <c:numRef>
              <c:f>EdPerPersonGDP!$F$7</c:f>
              <c:numCache>
                <c:formatCode>"$"#,##0.00</c:formatCode>
                <c:ptCount val="1"/>
                <c:pt idx="0">
                  <c:v>29623.164445134236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6"/>
          <c:order val="6"/>
          <c:tx>
            <c:strRef>
              <c:f>EdPerPersonGDP!$A$8</c:f>
              <c:strCache>
                <c:ptCount val="1"/>
                <c:pt idx="0">
                  <c:v>Netherlands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EdPerPersonGDP!$E$8</c:f>
              <c:numCache>
                <c:formatCode>"$"#,##0.00</c:formatCode>
                <c:ptCount val="1"/>
                <c:pt idx="0">
                  <c:v>2883.9811429677352</c:v>
                </c:pt>
              </c:numCache>
            </c:numRef>
          </c:xVal>
          <c:yVal>
            <c:numRef>
              <c:f>EdPerPersonGDP!$F$8</c:f>
              <c:numCache>
                <c:formatCode>"$"#,##0.00</c:formatCode>
                <c:ptCount val="1"/>
                <c:pt idx="0">
                  <c:v>52157.406870188679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7"/>
          <c:order val="7"/>
          <c:tx>
            <c:strRef>
              <c:f>EdPerPersonGDP!$A$9</c:f>
              <c:strCache>
                <c:ptCount val="1"/>
                <c:pt idx="0">
                  <c:v>Sweden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EdPerPersonGDP!$E$9</c:f>
              <c:numCache>
                <c:formatCode>"$"#,##0.00</c:formatCode>
                <c:ptCount val="1"/>
                <c:pt idx="0">
                  <c:v>4542.1334367081236</c:v>
                </c:pt>
              </c:numCache>
            </c:numRef>
          </c:xVal>
          <c:yVal>
            <c:numRef>
              <c:f>EdPerPersonGDP!$F$9</c:f>
              <c:numCache>
                <c:formatCode>"$"#,##0.00</c:formatCode>
                <c:ptCount val="1"/>
                <c:pt idx="0">
                  <c:v>59180.198977672691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8"/>
          <c:order val="8"/>
          <c:tx>
            <c:strRef>
              <c:f>EdPerPersonGDP!$A$10</c:f>
              <c:strCache>
                <c:ptCount val="1"/>
                <c:pt idx="0">
                  <c:v>Switzerland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EdPerPersonGDP!$E$10</c:f>
              <c:numCache>
                <c:formatCode>"$"#,##0.00</c:formatCode>
                <c:ptCount val="1"/>
                <c:pt idx="0">
                  <c:v>4413.4886436089764</c:v>
                </c:pt>
              </c:numCache>
            </c:numRef>
          </c:xVal>
          <c:yVal>
            <c:numRef>
              <c:f>EdPerPersonGDP!$F$10</c:f>
              <c:numCache>
                <c:formatCode>"$"#,##0.00</c:formatCode>
                <c:ptCount val="1"/>
                <c:pt idx="0">
                  <c:v>534.5562883798475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ser>
          <c:idx val="9"/>
          <c:order val="9"/>
          <c:tx>
            <c:strRef>
              <c:f>EdPerPersonGDP!$A$11</c:f>
              <c:strCache>
                <c:ptCount val="1"/>
                <c:pt idx="0">
                  <c:v>Indonesia</c:v>
                </c:pt>
              </c:strCache>
            </c:strRef>
          </c:tx>
          <c:invertIfNegative val="1"/>
          <c:dLbls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</c:dLbls>
          <c:xVal>
            <c:numRef>
              <c:f>EdPerPersonGDP!$E$11</c:f>
              <c:numCache>
                <c:formatCode>"$"#,##0.00</c:formatCode>
                <c:ptCount val="1"/>
                <c:pt idx="0">
                  <c:v>114.4758115940668</c:v>
                </c:pt>
              </c:numCache>
            </c:numRef>
          </c:xVal>
          <c:yVal>
            <c:numRef>
              <c:f>EdPerPersonGDP!$F$11</c:f>
              <c:numCache>
                <c:formatCode>"$"#,##0.00</c:formatCode>
                <c:ptCount val="1"/>
                <c:pt idx="0">
                  <c:v>3491.595886850685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60977408"/>
        <c:axId val="160977984"/>
      </c:bubbleChart>
      <c:valAx>
        <c:axId val="160977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Educational Spending Per Person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/>
            </a:pPr>
            <a:endParaRPr lang="en-US"/>
          </a:p>
        </c:txPr>
        <c:crossAx val="160977984"/>
        <c:crosses val="autoZero"/>
        <c:crossBetween val="midCat"/>
      </c:valAx>
      <c:valAx>
        <c:axId val="160977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GDP Per Person (In Thousands)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0977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Change in Healthcare Spending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Sheet7!$G$15</c:f>
              <c:strCache>
                <c:ptCount val="1"/>
                <c:pt idx="0">
                  <c:v>Change From 2013 -2014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Sheet7!$A$16:$A$25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Sheet7!$G$16:$G$25</c:f>
              <c:numCache>
                <c:formatCode>"$"#,##0</c:formatCode>
                <c:ptCount val="10"/>
                <c:pt idx="0">
                  <c:v>160822900469</c:v>
                </c:pt>
                <c:pt idx="1">
                  <c:v>64169191970</c:v>
                </c:pt>
                <c:pt idx="2">
                  <c:v>-32361214600</c:v>
                </c:pt>
                <c:pt idx="3">
                  <c:v>20561141366</c:v>
                </c:pt>
                <c:pt idx="4">
                  <c:v>4124306432</c:v>
                </c:pt>
                <c:pt idx="5">
                  <c:v>19670974224</c:v>
                </c:pt>
                <c:pt idx="6">
                  <c:v>-5363062876</c:v>
                </c:pt>
                <c:pt idx="7">
                  <c:v>2618441462</c:v>
                </c:pt>
                <c:pt idx="8">
                  <c:v>-9170547849</c:v>
                </c:pt>
                <c:pt idx="9">
                  <c:v>-16999715667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Sheet7!$H$15</c:f>
              <c:strCache>
                <c:ptCount val="1"/>
                <c:pt idx="0">
                  <c:v>Change From 2012-2013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Sheet7!$A$16:$A$25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Sheet7!$H$16:$H$25</c:f>
              <c:numCache>
                <c:formatCode>"$"#,##0</c:formatCode>
                <c:ptCount val="10"/>
                <c:pt idx="0">
                  <c:v>71288041471</c:v>
                </c:pt>
                <c:pt idx="1">
                  <c:v>66745341258</c:v>
                </c:pt>
                <c:pt idx="2">
                  <c:v>-102528942544</c:v>
                </c:pt>
                <c:pt idx="3">
                  <c:v>29408878905</c:v>
                </c:pt>
                <c:pt idx="4">
                  <c:v>17944932352</c:v>
                </c:pt>
                <c:pt idx="5">
                  <c:v>5349640931</c:v>
                </c:pt>
                <c:pt idx="6">
                  <c:v>6124552722</c:v>
                </c:pt>
                <c:pt idx="7">
                  <c:v>3971190327</c:v>
                </c:pt>
                <c:pt idx="8">
                  <c:v>-124606160</c:v>
                </c:pt>
                <c:pt idx="9">
                  <c:v>10853177225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Sheet7!$I$15</c:f>
              <c:strCache>
                <c:ptCount val="1"/>
                <c:pt idx="0">
                  <c:v>Change from 2011-2012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Sheet7!$A$16:$A$25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Russian Federation</c:v>
                </c:pt>
              </c:strCache>
            </c:strRef>
          </c:cat>
          <c:val>
            <c:numRef>
              <c:f>Sheet7!$I$16:$I$25</c:f>
              <c:numCache>
                <c:formatCode>"$"#,##0</c:formatCode>
                <c:ptCount val="10"/>
                <c:pt idx="0">
                  <c:v>102285116690</c:v>
                </c:pt>
                <c:pt idx="1">
                  <c:v>69857897856</c:v>
                </c:pt>
                <c:pt idx="2">
                  <c:v>10684596985</c:v>
                </c:pt>
                <c:pt idx="3">
                  <c:v>-21267403415</c:v>
                </c:pt>
                <c:pt idx="4">
                  <c:v>-17754732980</c:v>
                </c:pt>
                <c:pt idx="5">
                  <c:v>5878427676</c:v>
                </c:pt>
                <c:pt idx="6">
                  <c:v>-8008462508</c:v>
                </c:pt>
                <c:pt idx="7">
                  <c:v>-18725244480</c:v>
                </c:pt>
                <c:pt idx="8">
                  <c:v>3089067355</c:v>
                </c:pt>
                <c:pt idx="9">
                  <c:v>16404008168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47360"/>
        <c:axId val="160980288"/>
      </c:barChart>
      <c:catAx>
        <c:axId val="1624473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0980288"/>
        <c:crosses val="autoZero"/>
        <c:auto val="1"/>
        <c:lblAlgn val="ctr"/>
        <c:lblOffset val="100"/>
        <c:noMultiLvlLbl val="1"/>
      </c:catAx>
      <c:valAx>
        <c:axId val="16098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Dollar Change (In Billions)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44736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Change in Educational Spending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Sheet7!$G$2</c:f>
              <c:strCache>
                <c:ptCount val="1"/>
                <c:pt idx="0">
                  <c:v>Change From 2013 -2014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Sheet7!$A$3:$A$12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Sheet7!$G$3:$G$12</c:f>
              <c:numCache>
                <c:formatCode>"$"#,##0</c:formatCode>
                <c:ptCount val="10"/>
                <c:pt idx="0">
                  <c:v>112971157986</c:v>
                </c:pt>
                <c:pt idx="1">
                  <c:v>7730613983</c:v>
                </c:pt>
                <c:pt idx="2">
                  <c:v>-14801378070</c:v>
                </c:pt>
                <c:pt idx="3">
                  <c:v>-6569603202</c:v>
                </c:pt>
                <c:pt idx="4">
                  <c:v>9078008226</c:v>
                </c:pt>
                <c:pt idx="5">
                  <c:v>107576044</c:v>
                </c:pt>
                <c:pt idx="6">
                  <c:v>193381705</c:v>
                </c:pt>
                <c:pt idx="7">
                  <c:v>-623676746</c:v>
                </c:pt>
                <c:pt idx="8">
                  <c:v>1262953082</c:v>
                </c:pt>
                <c:pt idx="9">
                  <c:v>-1433299617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Sheet7!$H$2</c:f>
              <c:strCache>
                <c:ptCount val="1"/>
                <c:pt idx="0">
                  <c:v>Change From 2012-2013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Sheet7!$A$3:$A$12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Sheet7!$H$3:$H$12</c:f>
              <c:numCache>
                <c:formatCode>"$"#,##0</c:formatCode>
                <c:ptCount val="10"/>
                <c:pt idx="0">
                  <c:v>-17300328821</c:v>
                </c:pt>
                <c:pt idx="1">
                  <c:v>10214130276</c:v>
                </c:pt>
                <c:pt idx="2">
                  <c:v>-40269063740</c:v>
                </c:pt>
                <c:pt idx="3">
                  <c:v>7468410465</c:v>
                </c:pt>
                <c:pt idx="4">
                  <c:v>-1483033546</c:v>
                </c:pt>
                <c:pt idx="5">
                  <c:v>-500882166</c:v>
                </c:pt>
                <c:pt idx="6">
                  <c:v>3043236392</c:v>
                </c:pt>
                <c:pt idx="7">
                  <c:v>2969886475</c:v>
                </c:pt>
                <c:pt idx="8">
                  <c:v>1122316070</c:v>
                </c:pt>
                <c:pt idx="9">
                  <c:v>-620989346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Sheet7!$I$2</c:f>
              <c:strCache>
                <c:ptCount val="1"/>
                <c:pt idx="0">
                  <c:v>Change from 2011-2012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Sheet7!$A$3:$A$12</c:f>
              <c:strCache>
                <c:ptCount val="10"/>
                <c:pt idx="0">
                  <c:v>United States</c:v>
                </c:pt>
                <c:pt idx="1">
                  <c:v>Germany</c:v>
                </c:pt>
                <c:pt idx="2">
                  <c:v>Japan</c:v>
                </c:pt>
                <c:pt idx="3">
                  <c:v>Australia</c:v>
                </c:pt>
                <c:pt idx="4">
                  <c:v>Mexico</c:v>
                </c:pt>
                <c:pt idx="5">
                  <c:v>Spain</c:v>
                </c:pt>
                <c:pt idx="6">
                  <c:v>Netherlands</c:v>
                </c:pt>
                <c:pt idx="7">
                  <c:v>Sweden</c:v>
                </c:pt>
                <c:pt idx="8">
                  <c:v>Switzerland</c:v>
                </c:pt>
                <c:pt idx="9">
                  <c:v>Indonesia</c:v>
                </c:pt>
              </c:strCache>
            </c:strRef>
          </c:cat>
          <c:val>
            <c:numRef>
              <c:f>Sheet7!$I$3:$I$12</c:f>
              <c:numCache>
                <c:formatCode>"$"#,##0</c:formatCode>
                <c:ptCount val="10"/>
                <c:pt idx="0">
                  <c:v>31497077172</c:v>
                </c:pt>
                <c:pt idx="1">
                  <c:v>-6146055804</c:v>
                </c:pt>
                <c:pt idx="2">
                  <c:v>4780554408</c:v>
                </c:pt>
                <c:pt idx="3">
                  <c:v>4474818406</c:v>
                </c:pt>
                <c:pt idx="4">
                  <c:v>1333225876</c:v>
                </c:pt>
                <c:pt idx="5">
                  <c:v>-13244420365</c:v>
                </c:pt>
                <c:pt idx="6">
                  <c:v>-3983347333</c:v>
                </c:pt>
                <c:pt idx="7">
                  <c:v>5176871355</c:v>
                </c:pt>
                <c:pt idx="8">
                  <c:v>-1196037434</c:v>
                </c:pt>
                <c:pt idx="9">
                  <c:v>2773576333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48896"/>
        <c:axId val="162391744"/>
      </c:barChart>
      <c:catAx>
        <c:axId val="1624488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2391744"/>
        <c:crosses val="autoZero"/>
        <c:auto val="1"/>
        <c:lblAlgn val="ctr"/>
        <c:lblOffset val="100"/>
        <c:noMultiLvlLbl val="1"/>
      </c:catAx>
      <c:valAx>
        <c:axId val="16239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Amount Change (in billions)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44889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8" name="Chart 8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9" name="Chart 9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8.140625" customWidth="1"/>
    <col min="2" max="2" width="18.28515625" customWidth="1"/>
    <col min="3" max="3" width="16.5703125" customWidth="1"/>
    <col min="4" max="4" width="16.140625" customWidth="1"/>
    <col min="5" max="5" width="18.42578125" customWidth="1"/>
    <col min="6" max="6" width="19.28515625" customWidth="1"/>
    <col min="8" max="8" width="17.28515625" customWidth="1"/>
  </cols>
  <sheetData>
    <row r="1" spans="1:8" ht="15.75" customHeight="1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</row>
    <row r="2" spans="1:8" ht="15.75" customHeight="1" x14ac:dyDescent="0.2">
      <c r="A2" s="1" t="s">
        <v>1</v>
      </c>
      <c r="B2" s="2">
        <v>812126964576</v>
      </c>
      <c r="C2" s="2">
        <v>808716739536</v>
      </c>
      <c r="D2" s="2">
        <v>840213816708</v>
      </c>
      <c r="E2" s="2">
        <v>822913487887</v>
      </c>
      <c r="F2" s="2">
        <v>935884645873</v>
      </c>
    </row>
    <row r="3" spans="1:8" ht="15.75" customHeight="1" x14ac:dyDescent="0.2">
      <c r="A3" s="1" t="s">
        <v>2</v>
      </c>
      <c r="B3" s="2">
        <v>167908858632</v>
      </c>
      <c r="C3" s="2">
        <v>180871554034</v>
      </c>
      <c r="D3" s="2">
        <v>174725498230</v>
      </c>
      <c r="E3" s="2">
        <v>184939628506</v>
      </c>
      <c r="F3" s="2">
        <v>192670242489</v>
      </c>
    </row>
    <row r="4" spans="1:8" ht="15.75" customHeight="1" x14ac:dyDescent="0.2">
      <c r="A4" s="1" t="s">
        <v>3</v>
      </c>
      <c r="B4" s="2">
        <v>207244160689</v>
      </c>
      <c r="C4" s="2">
        <v>224448635108</v>
      </c>
      <c r="D4" s="2">
        <v>229229189516</v>
      </c>
      <c r="E4" s="2">
        <v>188960125776</v>
      </c>
      <c r="F4" s="2">
        <v>174158747706</v>
      </c>
    </row>
    <row r="5" spans="1:8" ht="15.75" customHeight="1" x14ac:dyDescent="0.2">
      <c r="A5" s="1" t="s">
        <v>4</v>
      </c>
      <c r="B5" s="2">
        <v>63489434945</v>
      </c>
      <c r="C5" s="2">
        <v>70895325987</v>
      </c>
      <c r="D5" s="2">
        <v>75370144393</v>
      </c>
      <c r="E5" s="2">
        <v>82838554858</v>
      </c>
      <c r="F5" s="2">
        <v>76268951656</v>
      </c>
    </row>
    <row r="6" spans="1:8" ht="15.75" customHeight="1" x14ac:dyDescent="0.2">
      <c r="A6" s="1" t="s">
        <v>5</v>
      </c>
      <c r="B6" s="2">
        <v>54500701723</v>
      </c>
      <c r="C6" s="2">
        <v>60065289989</v>
      </c>
      <c r="D6" s="2">
        <v>61398515865</v>
      </c>
      <c r="E6" s="2">
        <v>59915482319</v>
      </c>
      <c r="F6" s="2">
        <v>68993490545</v>
      </c>
    </row>
    <row r="7" spans="1:8" ht="15.75" customHeight="1" x14ac:dyDescent="0.2">
      <c r="A7" s="1" t="s">
        <v>6</v>
      </c>
      <c r="B7" s="2">
        <v>69051169036</v>
      </c>
      <c r="C7" s="2">
        <v>72444620819</v>
      </c>
      <c r="D7" s="2">
        <v>59200200454</v>
      </c>
      <c r="E7" s="2">
        <v>58699318288</v>
      </c>
      <c r="F7" s="2">
        <v>58806894332</v>
      </c>
    </row>
    <row r="8" spans="1:8" ht="15.75" customHeight="1" x14ac:dyDescent="0.2">
      <c r="A8" s="1" t="s">
        <v>7</v>
      </c>
      <c r="B8" s="2">
        <v>46432269809</v>
      </c>
      <c r="C8" s="2">
        <v>49385094284</v>
      </c>
      <c r="D8" s="2">
        <v>45401746951</v>
      </c>
      <c r="E8" s="2">
        <v>48444983343</v>
      </c>
      <c r="F8" s="2">
        <v>48638365048</v>
      </c>
    </row>
    <row r="9" spans="1:8" ht="15.75" customHeight="1" x14ac:dyDescent="0.2">
      <c r="A9" s="1" t="s">
        <v>8</v>
      </c>
      <c r="B9" s="2">
        <v>32340273856</v>
      </c>
      <c r="C9" s="2">
        <v>36517944353</v>
      </c>
      <c r="D9" s="2">
        <v>41694815708</v>
      </c>
      <c r="E9" s="2">
        <v>44664702183</v>
      </c>
      <c r="F9" s="2">
        <v>44041025437</v>
      </c>
      <c r="H9" s="1"/>
    </row>
    <row r="10" spans="1:8" ht="15.75" customHeight="1" x14ac:dyDescent="0.2">
      <c r="A10" s="1" t="s">
        <v>9</v>
      </c>
      <c r="B10" s="2">
        <v>28891769629</v>
      </c>
      <c r="C10" s="2">
        <v>34951277650</v>
      </c>
      <c r="D10" s="2">
        <v>33755240216</v>
      </c>
      <c r="E10" s="2">
        <v>34877556286</v>
      </c>
      <c r="F10" s="2">
        <v>36140509368</v>
      </c>
    </row>
    <row r="11" spans="1:8" ht="15.75" customHeight="1" x14ac:dyDescent="0.2">
      <c r="A11" s="1" t="s">
        <v>10</v>
      </c>
      <c r="B11" s="2">
        <v>21248123816</v>
      </c>
      <c r="C11" s="2">
        <v>28487054197</v>
      </c>
      <c r="D11" s="2">
        <v>31260630530</v>
      </c>
      <c r="E11" s="2">
        <v>30639641184</v>
      </c>
      <c r="F11" s="2">
        <v>29206341567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18.85546875" customWidth="1"/>
    <col min="3" max="3" width="17.28515625" customWidth="1"/>
    <col min="4" max="4" width="18.28515625" customWidth="1"/>
    <col min="5" max="5" width="16.5703125" customWidth="1"/>
    <col min="6" max="6" width="17.28515625" customWidth="1"/>
  </cols>
  <sheetData>
    <row r="1" spans="1:6" ht="15.75" customHeight="1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</row>
    <row r="2" spans="1:6" ht="15.75" customHeight="1" x14ac:dyDescent="0.2">
      <c r="A2" s="1" t="s">
        <v>1</v>
      </c>
      <c r="B2" s="2">
        <v>2546450999388</v>
      </c>
      <c r="C2" s="2">
        <v>2646913000442</v>
      </c>
      <c r="D2" s="2">
        <v>2749198117132</v>
      </c>
      <c r="E2" s="2">
        <v>2820486158603</v>
      </c>
      <c r="F2" s="2">
        <v>2981309059072</v>
      </c>
    </row>
    <row r="3" spans="1:6" ht="15.75" customHeight="1" x14ac:dyDescent="0.2">
      <c r="A3" s="1" t="s">
        <v>11</v>
      </c>
      <c r="B3" s="2">
        <v>298097046384</v>
      </c>
      <c r="C3" s="2">
        <v>380813439841</v>
      </c>
      <c r="D3" s="2">
        <v>450671337697</v>
      </c>
      <c r="E3" s="2">
        <v>517416678955</v>
      </c>
      <c r="F3" s="2">
        <v>581585870925</v>
      </c>
    </row>
    <row r="4" spans="1:6" ht="15.75" customHeight="1" x14ac:dyDescent="0.2">
      <c r="A4" s="1" t="s">
        <v>3</v>
      </c>
      <c r="B4" s="2">
        <v>545983735468</v>
      </c>
      <c r="C4" s="2">
        <v>620170092354</v>
      </c>
      <c r="D4" s="2">
        <v>630854689339</v>
      </c>
      <c r="E4" s="2">
        <v>528325746795</v>
      </c>
      <c r="F4" s="2">
        <v>495964532195</v>
      </c>
    </row>
    <row r="5" spans="1:6" ht="15.75" customHeight="1" x14ac:dyDescent="0.2">
      <c r="A5" s="1" t="s">
        <v>2</v>
      </c>
      <c r="B5" s="2">
        <v>384476446340</v>
      </c>
      <c r="C5" s="2">
        <v>410819269952</v>
      </c>
      <c r="D5" s="2">
        <v>389551866537</v>
      </c>
      <c r="E5" s="2">
        <v>418960745442</v>
      </c>
      <c r="F5" s="2">
        <v>439521886808</v>
      </c>
    </row>
    <row r="6" spans="1:6" ht="15.75" customHeight="1" x14ac:dyDescent="0.2">
      <c r="A6" s="1" t="s">
        <v>12</v>
      </c>
      <c r="B6" s="2">
        <v>296372156715</v>
      </c>
      <c r="C6" s="2">
        <v>324481644645</v>
      </c>
      <c r="D6" s="2">
        <v>306726911665</v>
      </c>
      <c r="E6" s="2">
        <v>324671844017</v>
      </c>
      <c r="F6" s="2">
        <v>328796150449</v>
      </c>
    </row>
    <row r="7" spans="1:6" ht="15.75" customHeight="1" x14ac:dyDescent="0.2">
      <c r="A7" s="1" t="s">
        <v>13</v>
      </c>
      <c r="B7" s="2">
        <v>232083073074</v>
      </c>
      <c r="C7" s="2">
        <v>244645968770</v>
      </c>
      <c r="D7" s="2">
        <v>250524396446</v>
      </c>
      <c r="E7" s="2">
        <v>255874037377</v>
      </c>
      <c r="F7" s="2">
        <v>275545011601</v>
      </c>
    </row>
    <row r="8" spans="1:6" ht="15.75" customHeight="1" x14ac:dyDescent="0.2">
      <c r="A8" s="1" t="s">
        <v>14</v>
      </c>
      <c r="B8" s="2">
        <v>182615574366</v>
      </c>
      <c r="C8" s="2">
        <v>211655199693</v>
      </c>
      <c r="D8" s="2">
        <v>203646737185</v>
      </c>
      <c r="E8" s="2">
        <v>209771289907</v>
      </c>
      <c r="F8" s="2">
        <v>204408227031</v>
      </c>
    </row>
    <row r="9" spans="1:6" ht="15.75" customHeight="1" x14ac:dyDescent="0.2">
      <c r="A9" s="1" t="s">
        <v>15</v>
      </c>
      <c r="B9" s="2">
        <v>200178617193</v>
      </c>
      <c r="C9" s="2">
        <v>211126100267</v>
      </c>
      <c r="D9" s="2">
        <v>192400855787</v>
      </c>
      <c r="E9" s="2">
        <v>196372046114</v>
      </c>
      <c r="F9" s="2">
        <v>198990487576</v>
      </c>
    </row>
    <row r="10" spans="1:6" ht="15.75" customHeight="1" x14ac:dyDescent="0.2">
      <c r="A10" s="1" t="s">
        <v>16</v>
      </c>
      <c r="B10" s="2">
        <v>180726294777</v>
      </c>
      <c r="C10" s="2">
        <v>193554889498</v>
      </c>
      <c r="D10" s="2">
        <v>196643956853</v>
      </c>
      <c r="E10" s="2">
        <v>196519350693</v>
      </c>
      <c r="F10" s="2">
        <v>187348802844</v>
      </c>
    </row>
    <row r="11" spans="1:6" ht="15.75" customHeight="1" x14ac:dyDescent="0.2">
      <c r="A11" s="1" t="s">
        <v>17</v>
      </c>
      <c r="B11" s="2">
        <v>104165662898</v>
      </c>
      <c r="C11" s="2">
        <v>135651905604</v>
      </c>
      <c r="D11" s="2">
        <v>152055913772</v>
      </c>
      <c r="E11" s="2">
        <v>162909090997</v>
      </c>
      <c r="F11" s="2">
        <v>145909375330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5.75" customHeight="1" x14ac:dyDescent="0.2"/>
  <cols>
    <col min="1" max="1" width="18.140625" customWidth="1"/>
  </cols>
  <sheetData>
    <row r="1" spans="1:6" ht="15.75" customHeight="1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</row>
    <row r="2" spans="1:6" ht="15.75" customHeight="1" x14ac:dyDescent="0.2">
      <c r="A2" s="1" t="s">
        <v>1</v>
      </c>
      <c r="B2" s="1">
        <v>5.4270701409999997</v>
      </c>
      <c r="C2" s="1">
        <v>5.2115001679999997</v>
      </c>
      <c r="D2" s="1">
        <v>5.2008700369999996</v>
      </c>
      <c r="E2" s="1">
        <v>4.9301300049999996</v>
      </c>
      <c r="F2" s="1">
        <v>5.3807802200000001</v>
      </c>
    </row>
    <row r="3" spans="1:6" ht="15.75" customHeight="1" x14ac:dyDescent="0.2">
      <c r="A3" s="1" t="s">
        <v>2</v>
      </c>
      <c r="B3" s="1">
        <v>4.9137902259999997</v>
      </c>
      <c r="C3" s="1">
        <v>4.8133602140000002</v>
      </c>
      <c r="D3" s="1">
        <v>4.9302001000000004</v>
      </c>
      <c r="E3" s="1">
        <v>4.9284200670000002</v>
      </c>
      <c r="F3" s="1">
        <v>4.9521899219999996</v>
      </c>
    </row>
    <row r="4" spans="1:6" ht="15.75" customHeight="1" x14ac:dyDescent="0.2">
      <c r="A4" s="1" t="s">
        <v>3</v>
      </c>
      <c r="B4" s="1">
        <v>3.635799885</v>
      </c>
      <c r="C4" s="1">
        <v>3.6451499460000001</v>
      </c>
      <c r="D4" s="1">
        <v>3.6953299049999999</v>
      </c>
      <c r="E4" s="1">
        <v>3.665060043</v>
      </c>
      <c r="F4" s="1">
        <v>3.5918400290000001</v>
      </c>
    </row>
    <row r="5" spans="1:6" ht="15.75" customHeight="1" x14ac:dyDescent="0.2">
      <c r="A5" s="1" t="s">
        <v>4</v>
      </c>
      <c r="B5" s="1">
        <v>5.555230141</v>
      </c>
      <c r="C5" s="1">
        <v>5.0983400339999996</v>
      </c>
      <c r="D5" s="1">
        <v>4.8999099729999998</v>
      </c>
      <c r="E5" s="1">
        <v>5.2858400339999996</v>
      </c>
      <c r="F5" s="1">
        <v>5.2253398899999999</v>
      </c>
    </row>
    <row r="6" spans="1:6" ht="15.75" customHeight="1" x14ac:dyDescent="0.2">
      <c r="A6" s="1" t="s">
        <v>5</v>
      </c>
      <c r="B6" s="1">
        <v>5.1849699019999997</v>
      </c>
      <c r="C6" s="1">
        <v>5.1285800930000001</v>
      </c>
      <c r="D6" s="1">
        <v>5.1743302350000002</v>
      </c>
      <c r="E6" s="1">
        <v>4.7477297780000001</v>
      </c>
      <c r="F6" s="1">
        <v>5.3134798999999999</v>
      </c>
    </row>
    <row r="7" spans="1:6" ht="15.75" customHeight="1" x14ac:dyDescent="0.2">
      <c r="A7" s="1" t="s">
        <v>6</v>
      </c>
      <c r="B7" s="1">
        <v>4.823299885</v>
      </c>
      <c r="C7" s="1">
        <v>4.8683700559999998</v>
      </c>
      <c r="D7" s="1">
        <v>4.4310898779999999</v>
      </c>
      <c r="E7" s="1">
        <v>4.3102498049999998</v>
      </c>
      <c r="F7" s="1">
        <v>4.2709298130000004</v>
      </c>
    </row>
    <row r="8" spans="1:6" ht="15.75" customHeight="1" x14ac:dyDescent="0.2">
      <c r="A8" s="1" t="s">
        <v>7</v>
      </c>
      <c r="B8" s="1">
        <v>5.5515098570000001</v>
      </c>
      <c r="C8" s="1">
        <v>5.5255599020000004</v>
      </c>
      <c r="D8" s="1">
        <v>5.4770398140000003</v>
      </c>
      <c r="E8" s="1">
        <v>5.5897197719999996</v>
      </c>
      <c r="F8" s="1">
        <v>5.5293798450000002</v>
      </c>
    </row>
    <row r="9" spans="1:6" ht="15.75" customHeight="1" x14ac:dyDescent="0.2">
      <c r="A9" s="1" t="s">
        <v>8</v>
      </c>
      <c r="B9" s="1">
        <v>6.6219801900000004</v>
      </c>
      <c r="C9" s="1">
        <v>6.485050201</v>
      </c>
      <c r="D9" s="1">
        <v>7.6661701200000003</v>
      </c>
      <c r="E9" s="1">
        <v>7.7175498009999997</v>
      </c>
      <c r="F9" s="1">
        <v>7.6750898359999997</v>
      </c>
    </row>
    <row r="10" spans="1:6" ht="15.75" customHeight="1" x14ac:dyDescent="0.2">
      <c r="A10" s="1" t="s">
        <v>9</v>
      </c>
      <c r="B10" s="1">
        <v>4.9490599629999998</v>
      </c>
      <c r="C10" s="1">
        <v>4.9960398670000004</v>
      </c>
      <c r="D10" s="1">
        <v>5.0528497699999999</v>
      </c>
      <c r="E10" s="1">
        <v>5.0657000539999997</v>
      </c>
      <c r="F10" s="1">
        <v>5.0960798260000004</v>
      </c>
    </row>
    <row r="11" spans="1:6" ht="15.75" customHeight="1" x14ac:dyDescent="0.2">
      <c r="A11" s="1" t="s">
        <v>10</v>
      </c>
      <c r="B11" s="1">
        <v>2.8139700890000001</v>
      </c>
      <c r="C11" s="1">
        <v>3.1901500230000002</v>
      </c>
      <c r="D11" s="1">
        <v>3.4057800770000002</v>
      </c>
      <c r="E11" s="1">
        <v>3.3576800819999999</v>
      </c>
      <c r="F11" s="1">
        <v>3.2786099910000002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5.75" customHeight="1" x14ac:dyDescent="0.2"/>
  <sheetData>
    <row r="1" spans="1:6" ht="15.75" customHeight="1" x14ac:dyDescent="0.2">
      <c r="A1" s="1" t="s">
        <v>18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</row>
    <row r="2" spans="1:6" ht="15.75" customHeight="1" x14ac:dyDescent="0.2">
      <c r="A2" s="1" t="s">
        <v>1</v>
      </c>
      <c r="B2" s="3">
        <v>17.016758200000002</v>
      </c>
      <c r="C2" s="3">
        <v>17.057131219999999</v>
      </c>
      <c r="D2" s="3">
        <v>17.01736133</v>
      </c>
      <c r="E2" s="3">
        <v>16.89772211</v>
      </c>
      <c r="F2" s="3">
        <v>17.140754350000002</v>
      </c>
    </row>
    <row r="3" spans="1:6" ht="15.75" customHeight="1" x14ac:dyDescent="0.2">
      <c r="A3" s="1" t="s">
        <v>12</v>
      </c>
      <c r="B3" s="3">
        <v>11.197219329999999</v>
      </c>
      <c r="C3" s="3">
        <v>11.33488998</v>
      </c>
      <c r="D3" s="3">
        <v>11.43898967</v>
      </c>
      <c r="E3" s="3">
        <v>11.560283030000001</v>
      </c>
      <c r="F3" s="3">
        <v>11.53951975</v>
      </c>
    </row>
    <row r="4" spans="1:6" ht="15.75" customHeight="1" x14ac:dyDescent="0.2">
      <c r="A4" s="1" t="s">
        <v>2</v>
      </c>
      <c r="B4" s="3">
        <v>11.251560039999999</v>
      </c>
      <c r="C4" s="3">
        <v>10.93273699</v>
      </c>
      <c r="D4" s="3">
        <v>10.991919729999999</v>
      </c>
      <c r="E4" s="3">
        <v>11.16480314</v>
      </c>
      <c r="F4" s="3">
        <v>11.297000669999999</v>
      </c>
    </row>
    <row r="5" spans="1:6" ht="15.75" customHeight="1" x14ac:dyDescent="0.2">
      <c r="A5" s="1" t="s">
        <v>16</v>
      </c>
      <c r="B5" s="3">
        <v>11.20113293</v>
      </c>
      <c r="C5" s="3">
        <v>10.821296289999999</v>
      </c>
      <c r="D5" s="3">
        <v>10.779212230000001</v>
      </c>
      <c r="E5" s="3">
        <v>10.66516682</v>
      </c>
      <c r="F5" s="3">
        <v>10.449581999999999</v>
      </c>
    </row>
    <row r="6" spans="1:6" ht="15.75" customHeight="1" x14ac:dyDescent="0.2">
      <c r="A6" s="1" t="s">
        <v>3</v>
      </c>
      <c r="B6" s="3">
        <v>9.5784971500000005</v>
      </c>
      <c r="C6" s="3">
        <v>10.071849970000001</v>
      </c>
      <c r="D6" s="3">
        <v>10.169805180000001</v>
      </c>
      <c r="E6" s="3">
        <v>10.24737667</v>
      </c>
      <c r="F6" s="3">
        <v>10.22874408</v>
      </c>
    </row>
    <row r="7" spans="1:6" ht="15.75" customHeight="1" x14ac:dyDescent="0.2">
      <c r="A7" s="1" t="s">
        <v>15</v>
      </c>
      <c r="B7" s="3">
        <v>9.4199120300000008</v>
      </c>
      <c r="C7" s="3">
        <v>9.2749991099999995</v>
      </c>
      <c r="D7" s="3">
        <v>9.2820680400000004</v>
      </c>
      <c r="E7" s="3">
        <v>9.2172187799999996</v>
      </c>
      <c r="F7" s="3">
        <v>9.2479178300000004</v>
      </c>
    </row>
    <row r="8" spans="1:6" ht="15.75" customHeight="1" x14ac:dyDescent="0.2">
      <c r="A8" s="1" t="s">
        <v>13</v>
      </c>
      <c r="B8" s="3">
        <v>9.5070294299999993</v>
      </c>
      <c r="C8" s="3">
        <v>9.3387002700000004</v>
      </c>
      <c r="D8" s="3">
        <v>9.4108332600000004</v>
      </c>
      <c r="E8" s="3">
        <v>9.3390865299999994</v>
      </c>
      <c r="F8" s="3">
        <v>9.1154717200000004</v>
      </c>
    </row>
    <row r="9" spans="1:6" ht="15.75" customHeight="1" x14ac:dyDescent="0.2">
      <c r="A9" s="1" t="s">
        <v>14</v>
      </c>
      <c r="B9" s="3">
        <v>8.26736921</v>
      </c>
      <c r="C9" s="3">
        <v>8.0901717000000009</v>
      </c>
      <c r="D9" s="3">
        <v>8.2608986200000007</v>
      </c>
      <c r="E9" s="3">
        <v>8.4831245099999997</v>
      </c>
      <c r="F9" s="3">
        <v>8.3228335900000001</v>
      </c>
    </row>
    <row r="10" spans="1:6" ht="15.75" customHeight="1" x14ac:dyDescent="0.2">
      <c r="A10" s="1" t="s">
        <v>17</v>
      </c>
      <c r="B10" s="3">
        <v>6.8309110300000002</v>
      </c>
      <c r="C10" s="3">
        <v>6.6118065899999996</v>
      </c>
      <c r="D10" s="3">
        <v>6.8795581400000003</v>
      </c>
      <c r="E10" s="3">
        <v>7.0918594099999996</v>
      </c>
      <c r="F10" s="3">
        <v>7.0704082499999998</v>
      </c>
    </row>
    <row r="11" spans="1:6" ht="15.75" customHeight="1" x14ac:dyDescent="0.2">
      <c r="A11" s="1" t="s">
        <v>11</v>
      </c>
      <c r="B11" s="3">
        <v>4.8863397900000001</v>
      </c>
      <c r="C11" s="3">
        <v>5.02886408</v>
      </c>
      <c r="D11" s="3">
        <v>5.2645154700000001</v>
      </c>
      <c r="E11" s="3">
        <v>5.3857040600000001</v>
      </c>
      <c r="F11" s="3">
        <v>5.5482276800000001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/>
  </sheetViews>
  <sheetFormatPr defaultColWidth="14.42578125" defaultRowHeight="15.75" customHeight="1" x14ac:dyDescent="0.2"/>
  <cols>
    <col min="1" max="1" width="18.140625" customWidth="1"/>
    <col min="2" max="2" width="22.42578125" customWidth="1"/>
    <col min="3" max="3" width="20" customWidth="1"/>
    <col min="6" max="6" width="18.42578125" customWidth="1"/>
    <col min="7" max="7" width="16.5703125" customWidth="1"/>
  </cols>
  <sheetData>
    <row r="1" spans="1:7" ht="15.75" customHeight="1" x14ac:dyDescent="0.2">
      <c r="A1" s="1" t="s">
        <v>0</v>
      </c>
      <c r="B1" s="1" t="s">
        <v>19</v>
      </c>
      <c r="C1" s="1" t="s">
        <v>20</v>
      </c>
      <c r="E1" s="1" t="s">
        <v>0</v>
      </c>
      <c r="F1" s="1" t="s">
        <v>21</v>
      </c>
      <c r="G1" s="1" t="s">
        <v>20</v>
      </c>
    </row>
    <row r="2" spans="1:7" ht="15.75" customHeight="1" x14ac:dyDescent="0.2">
      <c r="A2" s="1" t="s">
        <v>1</v>
      </c>
      <c r="B2" s="2">
        <v>935884645873</v>
      </c>
      <c r="C2" s="2">
        <f>609914*1000000</f>
        <v>609914000000</v>
      </c>
      <c r="E2" s="1" t="s">
        <v>1</v>
      </c>
      <c r="F2" s="2">
        <v>2981309059072</v>
      </c>
      <c r="G2" s="2">
        <f>609914*1000000</f>
        <v>609914000000</v>
      </c>
    </row>
    <row r="3" spans="1:7" ht="15.75" customHeight="1" x14ac:dyDescent="0.2">
      <c r="A3" s="1" t="s">
        <v>3</v>
      </c>
      <c r="B3" s="2">
        <v>174158747706</v>
      </c>
      <c r="C3" s="2">
        <f>46635*1000000</f>
        <v>46635000000</v>
      </c>
      <c r="E3" s="1" t="s">
        <v>11</v>
      </c>
      <c r="F3" s="2">
        <v>581585870925</v>
      </c>
      <c r="G3" s="2">
        <f>200772*1000000</f>
        <v>200772000000</v>
      </c>
    </row>
    <row r="4" spans="1:7" ht="15.75" customHeight="1" x14ac:dyDescent="0.2">
      <c r="A4" s="1" t="s">
        <v>9</v>
      </c>
      <c r="B4" s="2">
        <v>36140509368</v>
      </c>
      <c r="C4" s="2">
        <f>4613*1000000</f>
        <v>4613000000</v>
      </c>
      <c r="E4" s="1" t="s">
        <v>17</v>
      </c>
      <c r="F4" s="2">
        <v>145909375330</v>
      </c>
      <c r="G4" s="2">
        <f>84697*1000000</f>
        <v>84697000000</v>
      </c>
    </row>
    <row r="5" spans="1:7" ht="15.75" customHeight="1" x14ac:dyDescent="0.2">
      <c r="A5" s="1" t="s">
        <v>6</v>
      </c>
      <c r="B5" s="2">
        <v>58806894332</v>
      </c>
      <c r="C5" s="2">
        <f>17179*1000000</f>
        <v>17179000000</v>
      </c>
      <c r="E5" s="1" t="s">
        <v>12</v>
      </c>
      <c r="F5" s="2">
        <v>328796150449</v>
      </c>
      <c r="G5" s="2">
        <f>63614*1000000</f>
        <v>63614000000</v>
      </c>
    </row>
    <row r="6" spans="1:7" ht="15.75" customHeight="1" x14ac:dyDescent="0.2">
      <c r="A6" s="1" t="s">
        <v>7</v>
      </c>
      <c r="B6" s="2">
        <v>48638365048</v>
      </c>
      <c r="C6" s="2">
        <f>10333*1000000</f>
        <v>10333000000</v>
      </c>
      <c r="E6" s="1" t="s">
        <v>13</v>
      </c>
      <c r="F6" s="2">
        <v>275545011601</v>
      </c>
      <c r="G6" s="2">
        <f>59183*1000000</f>
        <v>59183000000</v>
      </c>
    </row>
    <row r="7" spans="1:7" ht="15.75" customHeight="1" x14ac:dyDescent="0.2">
      <c r="A7" s="1" t="s">
        <v>2</v>
      </c>
      <c r="B7" s="2">
        <v>192670242489</v>
      </c>
      <c r="C7" s="2">
        <f>46103*1000000</f>
        <v>46103000000</v>
      </c>
      <c r="E7" s="1" t="s">
        <v>3</v>
      </c>
      <c r="F7" s="2">
        <v>495964532195</v>
      </c>
      <c r="G7" s="2">
        <f>46635*1000000</f>
        <v>46635000000</v>
      </c>
    </row>
    <row r="8" spans="1:7" ht="15.75" customHeight="1" x14ac:dyDescent="0.2">
      <c r="A8" s="1" t="s">
        <v>4</v>
      </c>
      <c r="B8" s="2">
        <v>76268951656</v>
      </c>
      <c r="C8" s="2">
        <f>25784*1000000</f>
        <v>25784000000</v>
      </c>
      <c r="E8" s="1" t="s">
        <v>2</v>
      </c>
      <c r="F8" s="2">
        <v>439521886808</v>
      </c>
      <c r="G8" s="2">
        <f>46103*1000000</f>
        <v>46103000000</v>
      </c>
    </row>
    <row r="9" spans="1:7" ht="15.75" customHeight="1" x14ac:dyDescent="0.2">
      <c r="A9" s="1" t="s">
        <v>5</v>
      </c>
      <c r="B9" s="2">
        <v>68993490545</v>
      </c>
      <c r="C9" s="2">
        <f>8663*1000000</f>
        <v>8663000000</v>
      </c>
      <c r="E9" s="1" t="s">
        <v>14</v>
      </c>
      <c r="F9" s="2">
        <v>204408227031</v>
      </c>
      <c r="G9" s="2">
        <f>32660*1000000</f>
        <v>32660000000</v>
      </c>
    </row>
    <row r="10" spans="1:7" ht="15.75" customHeight="1" x14ac:dyDescent="0.2">
      <c r="A10" s="1" t="s">
        <v>10</v>
      </c>
      <c r="B10" s="2">
        <v>29206341567</v>
      </c>
      <c r="C10" s="2">
        <f>6929*1000000</f>
        <v>6929000000</v>
      </c>
      <c r="E10" s="1" t="s">
        <v>15</v>
      </c>
      <c r="F10" s="2">
        <v>198990487576</v>
      </c>
      <c r="G10" s="2">
        <f>31572*1000000</f>
        <v>31572000000</v>
      </c>
    </row>
    <row r="11" spans="1:7" ht="15.75" customHeight="1" x14ac:dyDescent="0.2">
      <c r="A11" s="1" t="s">
        <v>8</v>
      </c>
      <c r="B11" s="2">
        <v>44041025437</v>
      </c>
      <c r="C11" s="2">
        <f>6556*1000000</f>
        <v>6556000000</v>
      </c>
      <c r="E11" s="1" t="s">
        <v>16</v>
      </c>
      <c r="F11" s="2">
        <v>187348802844</v>
      </c>
      <c r="G11" s="4">
        <f>17854*1000000</f>
        <v>17854000000</v>
      </c>
    </row>
    <row r="384" spans="5:6" ht="12.75" x14ac:dyDescent="0.2">
      <c r="E384" s="1" t="s">
        <v>0</v>
      </c>
      <c r="F384" s="1">
        <v>2014</v>
      </c>
    </row>
    <row r="385" spans="5:6" ht="12.75" x14ac:dyDescent="0.2">
      <c r="E385" s="1" t="s">
        <v>1</v>
      </c>
      <c r="F385" s="1">
        <v>298130905907248</v>
      </c>
    </row>
    <row r="386" spans="5:6" ht="12.75" x14ac:dyDescent="0.2">
      <c r="E386" s="1" t="s">
        <v>11</v>
      </c>
      <c r="F386" s="1">
        <v>58158587092551</v>
      </c>
    </row>
    <row r="387" spans="5:6" ht="12.75" x14ac:dyDescent="0.2">
      <c r="E387" s="1" t="s">
        <v>3</v>
      </c>
      <c r="F387" s="1">
        <v>49596453219535</v>
      </c>
    </row>
    <row r="388" spans="5:6" ht="12.75" x14ac:dyDescent="0.2">
      <c r="E388" s="1" t="s">
        <v>2</v>
      </c>
      <c r="F388" s="1">
        <v>43952188680844</v>
      </c>
    </row>
    <row r="389" spans="5:6" ht="12.75" x14ac:dyDescent="0.2">
      <c r="E389" s="1" t="s">
        <v>12</v>
      </c>
      <c r="F389" s="1">
        <v>32879615044901</v>
      </c>
    </row>
    <row r="390" spans="5:6" ht="12.75" x14ac:dyDescent="0.2">
      <c r="E390" s="1" t="s">
        <v>13</v>
      </c>
      <c r="F390" s="1">
        <v>27554501160170</v>
      </c>
    </row>
    <row r="391" spans="5:6" ht="12.75" x14ac:dyDescent="0.2">
      <c r="E391" s="1" t="s">
        <v>14</v>
      </c>
      <c r="F391" s="1">
        <v>20440822703187</v>
      </c>
    </row>
    <row r="392" spans="5:6" ht="12.75" x14ac:dyDescent="0.2">
      <c r="E392" s="1" t="s">
        <v>15</v>
      </c>
      <c r="F392" s="1">
        <v>19899048757623</v>
      </c>
    </row>
    <row r="393" spans="5:6" ht="12.75" x14ac:dyDescent="0.2">
      <c r="E393" s="1" t="s">
        <v>16</v>
      </c>
      <c r="F393" s="1">
        <v>18734880284467</v>
      </c>
    </row>
    <row r="394" spans="5:6" ht="12.75" x14ac:dyDescent="0.2">
      <c r="E394" s="1" t="s">
        <v>17</v>
      </c>
      <c r="F394" s="1">
        <v>14590937533048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5.75" customHeight="1" x14ac:dyDescent="0.2"/>
  <cols>
    <col min="1" max="1" width="18.140625" customWidth="1"/>
    <col min="2" max="2" width="19" customWidth="1"/>
    <col min="3" max="3" width="18" customWidth="1"/>
    <col min="5" max="5" width="29" customWidth="1"/>
    <col min="6" max="6" width="20.140625" customWidth="1"/>
  </cols>
  <sheetData>
    <row r="1" spans="1:6" ht="12.75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 ht="12.75" x14ac:dyDescent="0.2">
      <c r="A2" s="1" t="s">
        <v>1</v>
      </c>
      <c r="B2" s="1">
        <v>935884645873</v>
      </c>
      <c r="C2" s="1">
        <v>17393103000000</v>
      </c>
      <c r="D2" s="5">
        <v>318563456</v>
      </c>
      <c r="E2" s="6">
        <f t="shared" ref="E2:E11" si="0">B2/D2</f>
        <v>2937.8280158820226</v>
      </c>
      <c r="F2" s="6">
        <f t="shared" ref="F2:F11" si="1">C2/D2</f>
        <v>54598.550688751944</v>
      </c>
    </row>
    <row r="3" spans="1:6" ht="12.75" x14ac:dyDescent="0.2">
      <c r="A3" s="1" t="s">
        <v>2</v>
      </c>
      <c r="B3" s="1">
        <v>192670242489</v>
      </c>
      <c r="C3" s="1">
        <v>3890606893346.6899</v>
      </c>
      <c r="D3" s="1">
        <v>80982500</v>
      </c>
      <c r="E3" s="6">
        <f t="shared" si="0"/>
        <v>2379.1589848300559</v>
      </c>
      <c r="F3" s="6">
        <f t="shared" si="1"/>
        <v>48042.563434651805</v>
      </c>
    </row>
    <row r="4" spans="1:6" ht="12.75" x14ac:dyDescent="0.2">
      <c r="A4" s="1" t="s">
        <v>3</v>
      </c>
      <c r="B4" s="1">
        <v>174158747706</v>
      </c>
      <c r="C4" s="1">
        <v>4848733415523.5303</v>
      </c>
      <c r="D4" s="5">
        <v>127276000</v>
      </c>
      <c r="E4" s="6">
        <f t="shared" si="0"/>
        <v>1368.3549742763757</v>
      </c>
      <c r="F4" s="6">
        <f t="shared" si="1"/>
        <v>38096.211505103318</v>
      </c>
    </row>
    <row r="5" spans="1:6" x14ac:dyDescent="0.25">
      <c r="A5" s="1" t="s">
        <v>4</v>
      </c>
      <c r="B5" s="1">
        <v>76268951656</v>
      </c>
      <c r="C5" s="7">
        <v>441885415805.82501</v>
      </c>
      <c r="D5" s="7">
        <v>23460694</v>
      </c>
      <c r="E5" s="6">
        <f t="shared" si="0"/>
        <v>3250.9247874764487</v>
      </c>
      <c r="F5" s="6">
        <f t="shared" si="1"/>
        <v>18835.138287291287</v>
      </c>
    </row>
    <row r="6" spans="1:6" ht="12.75" x14ac:dyDescent="0.2">
      <c r="A6" s="1" t="s">
        <v>5</v>
      </c>
      <c r="B6" s="1">
        <v>68993490545</v>
      </c>
      <c r="C6" s="1">
        <v>1298461494903.1399</v>
      </c>
      <c r="D6" s="1">
        <v>124221600</v>
      </c>
      <c r="E6" s="6">
        <f t="shared" si="0"/>
        <v>555.40655204086886</v>
      </c>
      <c r="F6" s="6">
        <f t="shared" si="1"/>
        <v>10452.783532840826</v>
      </c>
    </row>
    <row r="7" spans="1:6" ht="12.75" x14ac:dyDescent="0.2">
      <c r="A7" s="1" t="s">
        <v>6</v>
      </c>
      <c r="B7" s="1">
        <v>58806894332</v>
      </c>
      <c r="C7" s="1">
        <v>1376910811040.8799</v>
      </c>
      <c r="D7" s="1">
        <v>46480882</v>
      </c>
      <c r="E7" s="6">
        <f t="shared" si="0"/>
        <v>1265.1845619452747</v>
      </c>
      <c r="F7" s="6">
        <f t="shared" si="1"/>
        <v>29623.164445134236</v>
      </c>
    </row>
    <row r="8" spans="1:6" ht="12.75" x14ac:dyDescent="0.2">
      <c r="A8" s="1" t="s">
        <v>7</v>
      </c>
      <c r="B8" s="1">
        <v>48638365048</v>
      </c>
      <c r="C8" s="1">
        <v>879635084124.98706</v>
      </c>
      <c r="D8" s="1">
        <v>16865008</v>
      </c>
      <c r="E8" s="6">
        <f t="shared" si="0"/>
        <v>2883.9811429677352</v>
      </c>
      <c r="F8" s="6">
        <f t="shared" si="1"/>
        <v>52157.406870188679</v>
      </c>
    </row>
    <row r="9" spans="1:6" ht="12.75" x14ac:dyDescent="0.2">
      <c r="A9" s="1" t="s">
        <v>8</v>
      </c>
      <c r="B9" s="1">
        <v>44041025437</v>
      </c>
      <c r="C9" s="1">
        <v>573817719109.40198</v>
      </c>
      <c r="D9" s="1">
        <v>9696110</v>
      </c>
      <c r="E9" s="6">
        <f t="shared" si="0"/>
        <v>4542.1334367081236</v>
      </c>
      <c r="F9" s="6">
        <f t="shared" si="1"/>
        <v>59180.198977672691</v>
      </c>
    </row>
    <row r="10" spans="1:6" ht="12.75" x14ac:dyDescent="0.2">
      <c r="A10" s="1" t="s">
        <v>9</v>
      </c>
      <c r="B10" s="1">
        <v>36140509368</v>
      </c>
      <c r="C10" s="1">
        <v>4377293816.2853498</v>
      </c>
      <c r="D10" s="5">
        <v>8188649</v>
      </c>
      <c r="E10" s="6">
        <f t="shared" si="0"/>
        <v>4413.4886436089764</v>
      </c>
      <c r="F10" s="6">
        <f t="shared" si="1"/>
        <v>534.5562883798475</v>
      </c>
    </row>
    <row r="11" spans="1:6" ht="12.75" x14ac:dyDescent="0.2">
      <c r="A11" s="1" t="s">
        <v>10</v>
      </c>
      <c r="B11" s="1">
        <v>29206341567</v>
      </c>
      <c r="C11" s="1">
        <v>890814755233.22498</v>
      </c>
      <c r="D11" s="1">
        <v>255131116</v>
      </c>
      <c r="E11" s="6">
        <f t="shared" si="0"/>
        <v>114.4758115940668</v>
      </c>
      <c r="F11" s="6">
        <f t="shared" si="1"/>
        <v>3491.595886850685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workbookViewId="0"/>
  </sheetViews>
  <sheetFormatPr defaultColWidth="14.42578125" defaultRowHeight="15.75" customHeight="1" x14ac:dyDescent="0.2"/>
  <cols>
    <col min="1" max="1" width="18.140625" customWidth="1"/>
    <col min="3" max="3" width="17.42578125" customWidth="1"/>
    <col min="5" max="5" width="30" customWidth="1"/>
    <col min="6" max="6" width="16.28515625" customWidth="1"/>
  </cols>
  <sheetData>
    <row r="1" spans="1:6" ht="15.75" customHeight="1" x14ac:dyDescent="0.2">
      <c r="A1" s="1" t="s">
        <v>0</v>
      </c>
      <c r="B1" s="1" t="s">
        <v>27</v>
      </c>
      <c r="C1" s="1" t="s">
        <v>23</v>
      </c>
      <c r="D1" s="1" t="s">
        <v>24</v>
      </c>
      <c r="E1" s="1" t="s">
        <v>28</v>
      </c>
      <c r="F1" s="1" t="s">
        <v>26</v>
      </c>
    </row>
    <row r="2" spans="1:6" ht="15.75" customHeight="1" x14ac:dyDescent="0.2">
      <c r="A2" s="1" t="s">
        <v>1</v>
      </c>
      <c r="B2" s="5">
        <v>2981309059072</v>
      </c>
      <c r="C2" s="5">
        <v>17393103000000</v>
      </c>
      <c r="D2" s="5">
        <v>318563456</v>
      </c>
      <c r="E2" s="6">
        <f t="shared" ref="E2:E11" si="0">B2/D2</f>
        <v>9358.603452217696</v>
      </c>
      <c r="F2" s="6">
        <f t="shared" ref="F2:F11" si="1">C2/D2</f>
        <v>54598.550688751944</v>
      </c>
    </row>
    <row r="3" spans="1:6" ht="15.75" customHeight="1" x14ac:dyDescent="0.2">
      <c r="A3" s="1" t="s">
        <v>2</v>
      </c>
      <c r="B3" s="5">
        <v>439521886808</v>
      </c>
      <c r="C3" s="1">
        <v>3890606893346.6899</v>
      </c>
      <c r="D3" s="1">
        <v>80982500</v>
      </c>
      <c r="E3" s="6">
        <f t="shared" si="0"/>
        <v>5427.3687130923345</v>
      </c>
      <c r="F3" s="6">
        <f t="shared" si="1"/>
        <v>48042.563434651805</v>
      </c>
    </row>
    <row r="4" spans="1:6" ht="15.75" customHeight="1" x14ac:dyDescent="0.2">
      <c r="A4" s="1" t="s">
        <v>16</v>
      </c>
      <c r="B4" s="5">
        <v>187348802844</v>
      </c>
      <c r="C4" s="1">
        <v>1792883225804.3799</v>
      </c>
      <c r="D4" s="1">
        <v>35544564</v>
      </c>
      <c r="E4" s="6">
        <f t="shared" si="0"/>
        <v>5270.81448640079</v>
      </c>
      <c r="F4" s="6">
        <f t="shared" si="1"/>
        <v>50440.433755338228</v>
      </c>
    </row>
    <row r="5" spans="1:6" ht="15.75" customHeight="1" x14ac:dyDescent="0.2">
      <c r="A5" s="1" t="s">
        <v>12</v>
      </c>
      <c r="B5" s="5">
        <v>328796150449</v>
      </c>
      <c r="C5" s="1">
        <v>2849305322684.7598</v>
      </c>
      <c r="D5" s="1">
        <v>66331957</v>
      </c>
      <c r="E5" s="6">
        <f t="shared" si="0"/>
        <v>4956.8287341348905</v>
      </c>
      <c r="F5" s="6">
        <f t="shared" si="1"/>
        <v>42955.242865588298</v>
      </c>
    </row>
    <row r="6" spans="1:6" ht="15.75" customHeight="1" x14ac:dyDescent="0.2">
      <c r="A6" s="1" t="s">
        <v>13</v>
      </c>
      <c r="B6" s="5">
        <v>275545011601</v>
      </c>
      <c r="C6" s="1">
        <v>3022827781881.3901</v>
      </c>
      <c r="D6" s="1">
        <v>64613160</v>
      </c>
      <c r="E6" s="6">
        <f t="shared" si="0"/>
        <v>4264.5339061113864</v>
      </c>
      <c r="F6" s="6">
        <f t="shared" si="1"/>
        <v>46783.469217128368</v>
      </c>
    </row>
    <row r="7" spans="1:6" ht="15.75" customHeight="1" x14ac:dyDescent="0.2">
      <c r="A7" s="1" t="s">
        <v>3</v>
      </c>
      <c r="B7" s="5">
        <v>495964532195</v>
      </c>
      <c r="C7" s="1">
        <v>4848733415523.5303</v>
      </c>
      <c r="D7" s="5">
        <v>127276000</v>
      </c>
      <c r="E7" s="6">
        <f t="shared" si="0"/>
        <v>3896.7639790298249</v>
      </c>
      <c r="F7" s="6">
        <f t="shared" si="1"/>
        <v>38096.211505103318</v>
      </c>
    </row>
    <row r="8" spans="1:6" ht="15.75" customHeight="1" x14ac:dyDescent="0.2">
      <c r="A8" s="1" t="s">
        <v>15</v>
      </c>
      <c r="B8" s="5">
        <v>198990487576</v>
      </c>
      <c r="C8" s="1">
        <v>2151732868243.21</v>
      </c>
      <c r="D8" s="1">
        <v>60789140</v>
      </c>
      <c r="E8" s="6">
        <f t="shared" si="0"/>
        <v>3273.4545607323939</v>
      </c>
      <c r="F8" s="6">
        <f t="shared" si="1"/>
        <v>35396.665724226565</v>
      </c>
    </row>
    <row r="9" spans="1:6" ht="15.75" customHeight="1" x14ac:dyDescent="0.2">
      <c r="A9" s="1" t="s">
        <v>17</v>
      </c>
      <c r="B9" s="5">
        <v>145909375330</v>
      </c>
      <c r="C9" s="1">
        <v>2063662665171.8899</v>
      </c>
      <c r="D9" s="1">
        <v>143819666</v>
      </c>
      <c r="E9" s="6">
        <f t="shared" si="0"/>
        <v>1014.5300666321948</v>
      </c>
      <c r="F9" s="6">
        <f t="shared" si="1"/>
        <v>14348.960212241696</v>
      </c>
    </row>
    <row r="10" spans="1:6" ht="15.75" customHeight="1" x14ac:dyDescent="0.2">
      <c r="A10" s="1" t="s">
        <v>14</v>
      </c>
      <c r="B10" s="5">
        <v>204408227031</v>
      </c>
      <c r="C10" s="1">
        <v>2455993200170</v>
      </c>
      <c r="D10" s="1">
        <v>204213133</v>
      </c>
      <c r="E10" s="6">
        <f t="shared" si="0"/>
        <v>1000.9553451736133</v>
      </c>
      <c r="F10" s="6">
        <f t="shared" si="1"/>
        <v>12026.617309524359</v>
      </c>
    </row>
    <row r="11" spans="1:6" ht="15.75" customHeight="1" x14ac:dyDescent="0.2">
      <c r="A11" s="1" t="s">
        <v>11</v>
      </c>
      <c r="B11" s="5">
        <v>581585870925</v>
      </c>
      <c r="C11" s="1">
        <v>10482372109961.9</v>
      </c>
      <c r="D11" s="1">
        <v>1364270000</v>
      </c>
      <c r="E11" s="6">
        <f t="shared" si="0"/>
        <v>426.29821877267699</v>
      </c>
      <c r="F11" s="6">
        <f t="shared" si="1"/>
        <v>7683.5026130911774</v>
      </c>
    </row>
    <row r="384" spans="1:1" ht="12.75" x14ac:dyDescent="0.2">
      <c r="A384" s="1" t="s">
        <v>0</v>
      </c>
    </row>
    <row r="385" spans="1:1" ht="12.75" x14ac:dyDescent="0.2">
      <c r="A385" s="1" t="s">
        <v>1</v>
      </c>
    </row>
    <row r="386" spans="1:1" ht="12.75" x14ac:dyDescent="0.2">
      <c r="A386" s="1" t="s">
        <v>11</v>
      </c>
    </row>
    <row r="387" spans="1:1" ht="12.75" x14ac:dyDescent="0.2">
      <c r="A387" s="1" t="s">
        <v>3</v>
      </c>
    </row>
    <row r="388" spans="1:1" ht="12.75" x14ac:dyDescent="0.2">
      <c r="A388" s="1" t="s">
        <v>2</v>
      </c>
    </row>
    <row r="389" spans="1:1" ht="12.75" x14ac:dyDescent="0.2">
      <c r="A389" s="1" t="s">
        <v>12</v>
      </c>
    </row>
    <row r="390" spans="1:1" ht="12.75" x14ac:dyDescent="0.2">
      <c r="A390" s="1" t="s">
        <v>13</v>
      </c>
    </row>
    <row r="391" spans="1:1" ht="12.75" x14ac:dyDescent="0.2">
      <c r="A391" s="1" t="s">
        <v>14</v>
      </c>
    </row>
    <row r="392" spans="1:1" ht="12.75" x14ac:dyDescent="0.2">
      <c r="A392" s="1" t="s">
        <v>15</v>
      </c>
    </row>
    <row r="393" spans="1:1" ht="12.75" x14ac:dyDescent="0.2">
      <c r="A393" s="1" t="s">
        <v>16</v>
      </c>
    </row>
    <row r="394" spans="1:1" ht="12.75" x14ac:dyDescent="0.2">
      <c r="A394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ColWidth="14.42578125" defaultRowHeight="15.75" customHeight="1" x14ac:dyDescent="0.2"/>
  <cols>
    <col min="7" max="7" width="25.85546875" customWidth="1"/>
    <col min="8" max="8" width="22.28515625" customWidth="1"/>
    <col min="9" max="9" width="21.5703125" customWidth="1"/>
  </cols>
  <sheetData>
    <row r="1" spans="1:9" ht="15.75" customHeight="1" x14ac:dyDescent="0.2">
      <c r="A1" s="1" t="s">
        <v>29</v>
      </c>
    </row>
    <row r="2" spans="1:9" ht="15.75" customHeight="1" x14ac:dyDescent="0.2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 t="s">
        <v>30</v>
      </c>
      <c r="H2" s="1" t="s">
        <v>31</v>
      </c>
      <c r="I2" s="1" t="s">
        <v>32</v>
      </c>
    </row>
    <row r="3" spans="1:9" ht="15.75" customHeight="1" x14ac:dyDescent="0.2">
      <c r="A3" s="1" t="s">
        <v>1</v>
      </c>
      <c r="B3" s="2">
        <v>812126964576</v>
      </c>
      <c r="C3" s="2">
        <v>808716739536</v>
      </c>
      <c r="D3" s="2">
        <v>840213816708</v>
      </c>
      <c r="E3" s="2">
        <v>822913487887</v>
      </c>
      <c r="F3" s="2">
        <v>935884645873</v>
      </c>
      <c r="G3" s="8">
        <f t="shared" ref="G3:G12" si="0">F3-E3</f>
        <v>112971157986</v>
      </c>
      <c r="H3" s="8">
        <f t="shared" ref="H3:H12" si="1">E3-D3</f>
        <v>-17300328821</v>
      </c>
      <c r="I3" s="8">
        <f t="shared" ref="I3:I12" si="2">D3-C3</f>
        <v>31497077172</v>
      </c>
    </row>
    <row r="4" spans="1:9" ht="15.75" customHeight="1" x14ac:dyDescent="0.2">
      <c r="A4" s="1" t="s">
        <v>2</v>
      </c>
      <c r="B4" s="2">
        <v>167908858632</v>
      </c>
      <c r="C4" s="2">
        <v>180871554034</v>
      </c>
      <c r="D4" s="2">
        <v>174725498230</v>
      </c>
      <c r="E4" s="2">
        <v>184939628506</v>
      </c>
      <c r="F4" s="2">
        <v>192670242489</v>
      </c>
      <c r="G4" s="8">
        <f t="shared" si="0"/>
        <v>7730613983</v>
      </c>
      <c r="H4" s="8">
        <f t="shared" si="1"/>
        <v>10214130276</v>
      </c>
      <c r="I4" s="8">
        <f t="shared" si="2"/>
        <v>-6146055804</v>
      </c>
    </row>
    <row r="5" spans="1:9" ht="15.75" customHeight="1" x14ac:dyDescent="0.2">
      <c r="A5" s="1" t="s">
        <v>3</v>
      </c>
      <c r="B5" s="2">
        <v>207244160689</v>
      </c>
      <c r="C5" s="2">
        <v>224448635108</v>
      </c>
      <c r="D5" s="2">
        <v>229229189516</v>
      </c>
      <c r="E5" s="2">
        <v>188960125776</v>
      </c>
      <c r="F5" s="2">
        <v>174158747706</v>
      </c>
      <c r="G5" s="8">
        <f t="shared" si="0"/>
        <v>-14801378070</v>
      </c>
      <c r="H5" s="8">
        <f t="shared" si="1"/>
        <v>-40269063740</v>
      </c>
      <c r="I5" s="8">
        <f t="shared" si="2"/>
        <v>4780554408</v>
      </c>
    </row>
    <row r="6" spans="1:9" ht="15.75" customHeight="1" x14ac:dyDescent="0.2">
      <c r="A6" s="1" t="s">
        <v>4</v>
      </c>
      <c r="B6" s="2">
        <v>63489434945</v>
      </c>
      <c r="C6" s="2">
        <v>70895325987</v>
      </c>
      <c r="D6" s="2">
        <v>75370144393</v>
      </c>
      <c r="E6" s="2">
        <v>82838554858</v>
      </c>
      <c r="F6" s="2">
        <v>76268951656</v>
      </c>
      <c r="G6" s="8">
        <f t="shared" si="0"/>
        <v>-6569603202</v>
      </c>
      <c r="H6" s="8">
        <f t="shared" si="1"/>
        <v>7468410465</v>
      </c>
      <c r="I6" s="8">
        <f t="shared" si="2"/>
        <v>4474818406</v>
      </c>
    </row>
    <row r="7" spans="1:9" ht="15.75" customHeight="1" x14ac:dyDescent="0.2">
      <c r="A7" s="1" t="s">
        <v>5</v>
      </c>
      <c r="B7" s="2">
        <v>54500701723</v>
      </c>
      <c r="C7" s="2">
        <v>60065289989</v>
      </c>
      <c r="D7" s="2">
        <v>61398515865</v>
      </c>
      <c r="E7" s="2">
        <v>59915482319</v>
      </c>
      <c r="F7" s="2">
        <v>68993490545</v>
      </c>
      <c r="G7" s="8">
        <f t="shared" si="0"/>
        <v>9078008226</v>
      </c>
      <c r="H7" s="8">
        <f t="shared" si="1"/>
        <v>-1483033546</v>
      </c>
      <c r="I7" s="8">
        <f t="shared" si="2"/>
        <v>1333225876</v>
      </c>
    </row>
    <row r="8" spans="1:9" ht="15.75" customHeight="1" x14ac:dyDescent="0.2">
      <c r="A8" s="1" t="s">
        <v>6</v>
      </c>
      <c r="B8" s="2">
        <v>69051169036</v>
      </c>
      <c r="C8" s="2">
        <v>72444620819</v>
      </c>
      <c r="D8" s="2">
        <v>59200200454</v>
      </c>
      <c r="E8" s="2">
        <v>58699318288</v>
      </c>
      <c r="F8" s="2">
        <v>58806894332</v>
      </c>
      <c r="G8" s="8">
        <f t="shared" si="0"/>
        <v>107576044</v>
      </c>
      <c r="H8" s="8">
        <f t="shared" si="1"/>
        <v>-500882166</v>
      </c>
      <c r="I8" s="8">
        <f t="shared" si="2"/>
        <v>-13244420365</v>
      </c>
    </row>
    <row r="9" spans="1:9" ht="15.75" customHeight="1" x14ac:dyDescent="0.2">
      <c r="A9" s="1" t="s">
        <v>7</v>
      </c>
      <c r="B9" s="2">
        <v>46432269809</v>
      </c>
      <c r="C9" s="2">
        <v>49385094284</v>
      </c>
      <c r="D9" s="2">
        <v>45401746951</v>
      </c>
      <c r="E9" s="2">
        <v>48444983343</v>
      </c>
      <c r="F9" s="2">
        <v>48638365048</v>
      </c>
      <c r="G9" s="8">
        <f t="shared" si="0"/>
        <v>193381705</v>
      </c>
      <c r="H9" s="8">
        <f t="shared" si="1"/>
        <v>3043236392</v>
      </c>
      <c r="I9" s="8">
        <f t="shared" si="2"/>
        <v>-3983347333</v>
      </c>
    </row>
    <row r="10" spans="1:9" ht="15.75" customHeight="1" x14ac:dyDescent="0.2">
      <c r="A10" s="1" t="s">
        <v>8</v>
      </c>
      <c r="B10" s="2">
        <v>32340273856</v>
      </c>
      <c r="C10" s="2">
        <v>36517944353</v>
      </c>
      <c r="D10" s="2">
        <v>41694815708</v>
      </c>
      <c r="E10" s="2">
        <v>44664702183</v>
      </c>
      <c r="F10" s="2">
        <v>44041025437</v>
      </c>
      <c r="G10" s="8">
        <f t="shared" si="0"/>
        <v>-623676746</v>
      </c>
      <c r="H10" s="8">
        <f t="shared" si="1"/>
        <v>2969886475</v>
      </c>
      <c r="I10" s="8">
        <f t="shared" si="2"/>
        <v>5176871355</v>
      </c>
    </row>
    <row r="11" spans="1:9" ht="15.75" customHeight="1" x14ac:dyDescent="0.2">
      <c r="A11" s="1" t="s">
        <v>9</v>
      </c>
      <c r="B11" s="2">
        <v>28891769629</v>
      </c>
      <c r="C11" s="2">
        <v>34951277650</v>
      </c>
      <c r="D11" s="2">
        <v>33755240216</v>
      </c>
      <c r="E11" s="2">
        <v>34877556286</v>
      </c>
      <c r="F11" s="2">
        <v>36140509368</v>
      </c>
      <c r="G11" s="8">
        <f t="shared" si="0"/>
        <v>1262953082</v>
      </c>
      <c r="H11" s="8">
        <f t="shared" si="1"/>
        <v>1122316070</v>
      </c>
      <c r="I11" s="8">
        <f t="shared" si="2"/>
        <v>-1196037434</v>
      </c>
    </row>
    <row r="12" spans="1:9" ht="15.75" customHeight="1" x14ac:dyDescent="0.2">
      <c r="A12" s="1" t="s">
        <v>10</v>
      </c>
      <c r="B12" s="2">
        <v>21248123816</v>
      </c>
      <c r="C12" s="2">
        <v>28487054197</v>
      </c>
      <c r="D12" s="2">
        <v>31260630530</v>
      </c>
      <c r="E12" s="2">
        <v>30639641184</v>
      </c>
      <c r="F12" s="2">
        <v>29206341567</v>
      </c>
      <c r="G12" s="8">
        <f t="shared" si="0"/>
        <v>-1433299617</v>
      </c>
      <c r="H12" s="8">
        <f t="shared" si="1"/>
        <v>-620989346</v>
      </c>
      <c r="I12" s="8">
        <f t="shared" si="2"/>
        <v>2773576333</v>
      </c>
    </row>
    <row r="14" spans="1:9" ht="15.75" customHeight="1" x14ac:dyDescent="0.2">
      <c r="A14" s="1" t="s">
        <v>33</v>
      </c>
    </row>
    <row r="15" spans="1:9" ht="15.75" customHeight="1" x14ac:dyDescent="0.2">
      <c r="A15" s="1" t="s">
        <v>0</v>
      </c>
      <c r="B15" s="1">
        <v>2010</v>
      </c>
      <c r="C15" s="1">
        <v>2011</v>
      </c>
      <c r="D15" s="1">
        <v>2012</v>
      </c>
      <c r="E15" s="1">
        <v>2013</v>
      </c>
      <c r="F15" s="1">
        <v>2014</v>
      </c>
      <c r="G15" s="1" t="s">
        <v>30</v>
      </c>
      <c r="H15" s="1" t="s">
        <v>31</v>
      </c>
      <c r="I15" s="1" t="s">
        <v>32</v>
      </c>
    </row>
    <row r="16" spans="1:9" ht="15.75" customHeight="1" x14ac:dyDescent="0.2">
      <c r="A16" s="1" t="s">
        <v>1</v>
      </c>
      <c r="B16" s="2">
        <v>2546450999388</v>
      </c>
      <c r="C16" s="2">
        <v>2646913000442</v>
      </c>
      <c r="D16" s="2">
        <v>2749198117132</v>
      </c>
      <c r="E16" s="2">
        <v>2820486158603</v>
      </c>
      <c r="F16" s="2">
        <v>2981309059072</v>
      </c>
      <c r="G16" s="8">
        <f t="shared" ref="G16:G25" si="3">F16-E16</f>
        <v>160822900469</v>
      </c>
      <c r="H16" s="8">
        <f t="shared" ref="H16:H25" si="4">E16-D16</f>
        <v>71288041471</v>
      </c>
      <c r="I16" s="8">
        <f t="shared" ref="I16:I25" si="5">D16-C16</f>
        <v>102285116690</v>
      </c>
    </row>
    <row r="17" spans="1:9" ht="15.75" customHeight="1" x14ac:dyDescent="0.2">
      <c r="A17" s="1" t="s">
        <v>11</v>
      </c>
      <c r="B17" s="2">
        <v>298097046384</v>
      </c>
      <c r="C17" s="2">
        <v>380813439841</v>
      </c>
      <c r="D17" s="2">
        <v>450671337697</v>
      </c>
      <c r="E17" s="2">
        <v>517416678955</v>
      </c>
      <c r="F17" s="2">
        <v>581585870925</v>
      </c>
      <c r="G17" s="8">
        <f t="shared" si="3"/>
        <v>64169191970</v>
      </c>
      <c r="H17" s="8">
        <f t="shared" si="4"/>
        <v>66745341258</v>
      </c>
      <c r="I17" s="8">
        <f t="shared" si="5"/>
        <v>69857897856</v>
      </c>
    </row>
    <row r="18" spans="1:9" ht="15.75" customHeight="1" x14ac:dyDescent="0.2">
      <c r="A18" s="1" t="s">
        <v>3</v>
      </c>
      <c r="B18" s="2">
        <v>545983735468</v>
      </c>
      <c r="C18" s="2">
        <v>620170092354</v>
      </c>
      <c r="D18" s="2">
        <v>630854689339</v>
      </c>
      <c r="E18" s="2">
        <v>528325746795</v>
      </c>
      <c r="F18" s="2">
        <v>495964532195</v>
      </c>
      <c r="G18" s="8">
        <f t="shared" si="3"/>
        <v>-32361214600</v>
      </c>
      <c r="H18" s="8">
        <f t="shared" si="4"/>
        <v>-102528942544</v>
      </c>
      <c r="I18" s="8">
        <f t="shared" si="5"/>
        <v>10684596985</v>
      </c>
    </row>
    <row r="19" spans="1:9" ht="15.75" customHeight="1" x14ac:dyDescent="0.2">
      <c r="A19" s="1" t="s">
        <v>2</v>
      </c>
      <c r="B19" s="2">
        <v>384476446340</v>
      </c>
      <c r="C19" s="2">
        <v>410819269952</v>
      </c>
      <c r="D19" s="2">
        <v>389551866537</v>
      </c>
      <c r="E19" s="2">
        <v>418960745442</v>
      </c>
      <c r="F19" s="2">
        <v>439521886808</v>
      </c>
      <c r="G19" s="8">
        <f t="shared" si="3"/>
        <v>20561141366</v>
      </c>
      <c r="H19" s="8">
        <f t="shared" si="4"/>
        <v>29408878905</v>
      </c>
      <c r="I19" s="8">
        <f t="shared" si="5"/>
        <v>-21267403415</v>
      </c>
    </row>
    <row r="20" spans="1:9" ht="15.75" customHeight="1" x14ac:dyDescent="0.2">
      <c r="A20" s="1" t="s">
        <v>12</v>
      </c>
      <c r="B20" s="2">
        <v>296372156715</v>
      </c>
      <c r="C20" s="2">
        <v>324481644645</v>
      </c>
      <c r="D20" s="2">
        <v>306726911665</v>
      </c>
      <c r="E20" s="2">
        <v>324671844017</v>
      </c>
      <c r="F20" s="2">
        <v>328796150449</v>
      </c>
      <c r="G20" s="8">
        <f t="shared" si="3"/>
        <v>4124306432</v>
      </c>
      <c r="H20" s="8">
        <f t="shared" si="4"/>
        <v>17944932352</v>
      </c>
      <c r="I20" s="8">
        <f t="shared" si="5"/>
        <v>-17754732980</v>
      </c>
    </row>
    <row r="21" spans="1:9" ht="15.75" customHeight="1" x14ac:dyDescent="0.2">
      <c r="A21" s="1" t="s">
        <v>13</v>
      </c>
      <c r="B21" s="2">
        <v>232083073074</v>
      </c>
      <c r="C21" s="2">
        <v>244645968770</v>
      </c>
      <c r="D21" s="2">
        <v>250524396446</v>
      </c>
      <c r="E21" s="2">
        <v>255874037377</v>
      </c>
      <c r="F21" s="2">
        <v>275545011601</v>
      </c>
      <c r="G21" s="8">
        <f t="shared" si="3"/>
        <v>19670974224</v>
      </c>
      <c r="H21" s="8">
        <f t="shared" si="4"/>
        <v>5349640931</v>
      </c>
      <c r="I21" s="8">
        <f t="shared" si="5"/>
        <v>5878427676</v>
      </c>
    </row>
    <row r="22" spans="1:9" ht="15.75" customHeight="1" x14ac:dyDescent="0.2">
      <c r="A22" s="1" t="s">
        <v>14</v>
      </c>
      <c r="B22" s="2">
        <v>182615574366</v>
      </c>
      <c r="C22" s="2">
        <v>211655199693</v>
      </c>
      <c r="D22" s="2">
        <v>203646737185</v>
      </c>
      <c r="E22" s="2">
        <v>209771289907</v>
      </c>
      <c r="F22" s="2">
        <v>204408227031</v>
      </c>
      <c r="G22" s="8">
        <f t="shared" si="3"/>
        <v>-5363062876</v>
      </c>
      <c r="H22" s="8">
        <f t="shared" si="4"/>
        <v>6124552722</v>
      </c>
      <c r="I22" s="8">
        <f t="shared" si="5"/>
        <v>-8008462508</v>
      </c>
    </row>
    <row r="23" spans="1:9" ht="15.75" customHeight="1" x14ac:dyDescent="0.2">
      <c r="A23" s="1" t="s">
        <v>15</v>
      </c>
      <c r="B23" s="2">
        <v>200178617193</v>
      </c>
      <c r="C23" s="2">
        <v>211126100267</v>
      </c>
      <c r="D23" s="2">
        <v>192400855787</v>
      </c>
      <c r="E23" s="2">
        <v>196372046114</v>
      </c>
      <c r="F23" s="2">
        <v>198990487576</v>
      </c>
      <c r="G23" s="8">
        <f t="shared" si="3"/>
        <v>2618441462</v>
      </c>
      <c r="H23" s="8">
        <f t="shared" si="4"/>
        <v>3971190327</v>
      </c>
      <c r="I23" s="8">
        <f t="shared" si="5"/>
        <v>-18725244480</v>
      </c>
    </row>
    <row r="24" spans="1:9" ht="15.75" customHeight="1" x14ac:dyDescent="0.2">
      <c r="A24" s="1" t="s">
        <v>16</v>
      </c>
      <c r="B24" s="2">
        <v>180726294777</v>
      </c>
      <c r="C24" s="2">
        <v>193554889498</v>
      </c>
      <c r="D24" s="2">
        <v>196643956853</v>
      </c>
      <c r="E24" s="2">
        <v>196519350693</v>
      </c>
      <c r="F24" s="2">
        <v>187348802844</v>
      </c>
      <c r="G24" s="8">
        <f t="shared" si="3"/>
        <v>-9170547849</v>
      </c>
      <c r="H24" s="8">
        <f t="shared" si="4"/>
        <v>-124606160</v>
      </c>
      <c r="I24" s="8">
        <f t="shared" si="5"/>
        <v>3089067355</v>
      </c>
    </row>
    <row r="25" spans="1:9" ht="15.75" customHeight="1" x14ac:dyDescent="0.2">
      <c r="A25" s="1" t="s">
        <v>17</v>
      </c>
      <c r="B25" s="2">
        <v>104165662898</v>
      </c>
      <c r="C25" s="2">
        <v>135651905604</v>
      </c>
      <c r="D25" s="2">
        <v>152055913772</v>
      </c>
      <c r="E25" s="2">
        <v>162909090997</v>
      </c>
      <c r="F25" s="2">
        <v>145909375330</v>
      </c>
      <c r="G25" s="8">
        <f t="shared" si="3"/>
        <v>-16999715667</v>
      </c>
      <c r="H25" s="8">
        <f t="shared" si="4"/>
        <v>10853177225</v>
      </c>
      <c r="I25" s="8">
        <f t="shared" si="5"/>
        <v>16404008168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9</vt:i4>
      </vt:variant>
    </vt:vector>
  </HeadingPairs>
  <TitlesOfParts>
    <vt:vector size="17" baseType="lpstr">
      <vt:lpstr>Educational_Top10</vt:lpstr>
      <vt:lpstr>Healthcare_Top10</vt:lpstr>
      <vt:lpstr>EducationByGDP</vt:lpstr>
      <vt:lpstr>HealthcareByGDP</vt:lpstr>
      <vt:lpstr>Overall_Military_Spending</vt:lpstr>
      <vt:lpstr>EdPerPersonGDP</vt:lpstr>
      <vt:lpstr>HCPerPersonGDP</vt:lpstr>
      <vt:lpstr>Sheet7</vt:lpstr>
      <vt:lpstr>Chart1</vt:lpstr>
      <vt:lpstr>Chart2</vt:lpstr>
      <vt:lpstr>Chart6</vt:lpstr>
      <vt:lpstr>Chart5</vt:lpstr>
      <vt:lpstr>Chart8</vt:lpstr>
      <vt:lpstr>Chart7</vt:lpstr>
      <vt:lpstr>Chart9</vt:lpstr>
      <vt:lpstr>Chart12</vt:lpstr>
      <vt:lpstr>Chart11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Anderson - NTLakis</dc:creator>
  <cp:lastModifiedBy>Rachel Anderson</cp:lastModifiedBy>
  <dcterms:created xsi:type="dcterms:W3CDTF">2018-03-30T13:36:54Z</dcterms:created>
  <dcterms:modified xsi:type="dcterms:W3CDTF">2018-03-30T13:36:54Z</dcterms:modified>
</cp:coreProperties>
</file>