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14C427C0-1879-4495-BC03-29516E13E414}" xr6:coauthVersionLast="45" xr6:coauthVersionMax="45" xr10:uidLastSave="{00000000-0000-0000-0000-000000000000}"/>
  <bookViews>
    <workbookView xWindow="-108" yWindow="-108" windowWidth="23256" windowHeight="12576" activeTab="1"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2" i="20" l="1"/>
  <c r="Q14" i="20"/>
  <c r="P14" i="20"/>
  <c r="O14" i="16"/>
  <c r="P14" i="16"/>
  <c r="L44" i="14"/>
  <c r="L45" i="14"/>
  <c r="L46" i="14"/>
  <c r="L47" i="14"/>
  <c r="L48" i="14"/>
  <c r="L49" i="14"/>
  <c r="L50" i="14"/>
  <c r="L51" i="14"/>
  <c r="L52" i="14"/>
  <c r="L43" i="14"/>
  <c r="G116" i="18"/>
  <c r="G117" i="18"/>
  <c r="G118" i="18"/>
  <c r="G119" i="18"/>
  <c r="G120" i="18"/>
  <c r="G121" i="18"/>
  <c r="G122" i="18"/>
  <c r="G123" i="18"/>
  <c r="G124" i="18"/>
  <c r="G125" i="18"/>
  <c r="G126" i="18"/>
  <c r="G127" i="18"/>
  <c r="G128" i="18"/>
  <c r="G129" i="18"/>
  <c r="J119" i="2"/>
  <c r="J120" i="2" s="1"/>
  <c r="J121" i="2" s="1"/>
  <c r="J122" i="2" s="1"/>
  <c r="J123" i="2" s="1"/>
  <c r="J124" i="2" s="1"/>
  <c r="J125" i="2" s="1"/>
  <c r="J126" i="2" s="1"/>
  <c r="J127" i="2" s="1"/>
  <c r="J128" i="2" s="1"/>
  <c r="J129" i="2" s="1"/>
  <c r="J130" i="2" s="1"/>
  <c r="J118" i="2"/>
  <c r="J117" i="2"/>
  <c r="N59" i="20" l="1"/>
  <c r="O59" i="20"/>
  <c r="P59" i="20"/>
  <c r="Q59" i="20"/>
  <c r="R59" i="20"/>
  <c r="S59" i="20"/>
  <c r="T59" i="20"/>
  <c r="U59" i="20"/>
  <c r="V59" i="20"/>
  <c r="W59" i="20"/>
  <c r="X59" i="20"/>
  <c r="Y59" i="20"/>
  <c r="Z59" i="20"/>
  <c r="AA59" i="20"/>
  <c r="AB59" i="20"/>
  <c r="AC59" i="20"/>
  <c r="AD59" i="20"/>
  <c r="AE59" i="20"/>
  <c r="AF59" i="20"/>
  <c r="AG59" i="20"/>
  <c r="AH59" i="20"/>
  <c r="AI59" i="20"/>
  <c r="M59" i="20"/>
  <c r="M45" i="20"/>
  <c r="N14" i="20"/>
  <c r="N14" i="16"/>
  <c r="M14" i="16"/>
  <c r="G115" i="18"/>
  <c r="G114" i="18"/>
  <c r="G113" i="18"/>
  <c r="G112" i="18"/>
  <c r="G111" i="18"/>
  <c r="G110" i="18"/>
  <c r="G109" i="18"/>
  <c r="G108" i="18"/>
  <c r="G107" i="18"/>
  <c r="G106" i="18"/>
  <c r="G105" i="18"/>
  <c r="G104" i="18"/>
  <c r="G103" i="18"/>
  <c r="G102" i="18"/>
  <c r="G101" i="18"/>
  <c r="G100" i="18"/>
  <c r="G99" i="18"/>
  <c r="G98" i="18"/>
  <c r="G97" i="18"/>
  <c r="G96" i="18"/>
  <c r="G95" i="18"/>
  <c r="G94" i="18"/>
  <c r="G93" i="18"/>
  <c r="G92" i="18"/>
  <c r="D93" i="18"/>
  <c r="D94" i="18" s="1"/>
  <c r="D95" i="18" s="1"/>
  <c r="D96" i="18" s="1"/>
  <c r="D97" i="18" s="1"/>
  <c r="D98" i="18" s="1"/>
  <c r="D99" i="18" s="1"/>
  <c r="D100" i="18" s="1"/>
  <c r="D101" i="18" s="1"/>
  <c r="D102" i="18" s="1"/>
  <c r="D103" i="18" s="1"/>
  <c r="D104" i="18" s="1"/>
  <c r="D105" i="18" s="1"/>
  <c r="D106" i="18" s="1"/>
  <c r="D107" i="18" s="1"/>
  <c r="D108" i="18" s="1"/>
  <c r="D109" i="18" s="1"/>
  <c r="D110" i="18" s="1"/>
  <c r="D111" i="18" s="1"/>
  <c r="D112" i="18" s="1"/>
  <c r="D113" i="18" s="1"/>
  <c r="D114" i="18" s="1"/>
  <c r="D115" i="18" s="1"/>
  <c r="F93" i="2"/>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J92" i="2"/>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4" i="20"/>
  <c r="I14" i="20"/>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D63" i="18"/>
  <c r="D64" i="18" s="1"/>
  <c r="D65" i="18" s="1"/>
  <c r="D66" i="18" s="1"/>
  <c r="D67" i="18" s="1"/>
  <c r="D68" i="18" s="1"/>
  <c r="D69" i="18" s="1"/>
  <c r="D70" i="18" s="1"/>
  <c r="D71" i="18" s="1"/>
  <c r="D72" i="18" s="1"/>
  <c r="D73" i="18" s="1"/>
  <c r="D74" i="18" s="1"/>
  <c r="D75" i="18" s="1"/>
  <c r="D76" i="18" s="1"/>
  <c r="D77" i="18" s="1"/>
  <c r="D78" i="18" s="1"/>
  <c r="D79" i="18" s="1"/>
  <c r="D80" i="18" s="1"/>
  <c r="D81" i="18" s="1"/>
  <c r="D82" i="18" s="1"/>
  <c r="D83" i="18" s="1"/>
  <c r="D84" i="18" s="1"/>
  <c r="D85" i="18" s="1"/>
  <c r="D86" i="18" s="1"/>
  <c r="D87" i="18" s="1"/>
  <c r="D88" i="18" s="1"/>
  <c r="D89" i="18" s="1"/>
  <c r="D90" i="18" s="1"/>
  <c r="D91" i="18" s="1"/>
  <c r="J63" i="2"/>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F63" i="2"/>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S61" i="20" l="1"/>
  <c r="G14" i="20"/>
  <c r="H59" i="20"/>
  <c r="H45"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AE50" i="20"/>
  <c r="AF50" i="20"/>
  <c r="AG50" i="20"/>
  <c r="AH50" i="20"/>
  <c r="AH51" i="20" s="1"/>
  <c r="AH61" i="20" s="1"/>
  <c r="AI50" i="20"/>
  <c r="AI51" i="20" s="1"/>
  <c r="AI61" i="20" s="1"/>
  <c r="E50" i="20"/>
  <c r="F59" i="20"/>
  <c r="G59" i="20"/>
  <c r="I59" i="20"/>
  <c r="J59" i="20"/>
  <c r="K59" i="20"/>
  <c r="L59" i="20"/>
  <c r="E59" i="20"/>
  <c r="F45" i="20"/>
  <c r="F51" i="20" s="1"/>
  <c r="G45" i="20"/>
  <c r="H51" i="20"/>
  <c r="I45" i="20"/>
  <c r="J45" i="20"/>
  <c r="K45" i="20"/>
  <c r="K51" i="20" s="1"/>
  <c r="K61" i="20" s="1"/>
  <c r="L45" i="20"/>
  <c r="L51" i="20" s="1"/>
  <c r="N45" i="20"/>
  <c r="O45" i="20"/>
  <c r="O51" i="20" s="1"/>
  <c r="O61" i="20" s="1"/>
  <c r="P45" i="20"/>
  <c r="Q45" i="20"/>
  <c r="R45" i="20"/>
  <c r="R51" i="20" s="1"/>
  <c r="R61" i="20" s="1"/>
  <c r="S45" i="20"/>
  <c r="S51" i="20" s="1"/>
  <c r="T45" i="20"/>
  <c r="T51" i="20" s="1"/>
  <c r="T61" i="20" s="1"/>
  <c r="U45" i="20"/>
  <c r="V45" i="20"/>
  <c r="V51" i="20" s="1"/>
  <c r="V61" i="20" s="1"/>
  <c r="W45" i="20"/>
  <c r="W51" i="20" s="1"/>
  <c r="W61" i="20" s="1"/>
  <c r="X45" i="20"/>
  <c r="X51" i="20" s="1"/>
  <c r="X61" i="20" s="1"/>
  <c r="Y45" i="20"/>
  <c r="Z45" i="20"/>
  <c r="Z51" i="20" s="1"/>
  <c r="Z61" i="20" s="1"/>
  <c r="AA45" i="20"/>
  <c r="AA51" i="20" s="1"/>
  <c r="AA61" i="20" s="1"/>
  <c r="AB45" i="20"/>
  <c r="AB51" i="20" s="1"/>
  <c r="AB61" i="20" s="1"/>
  <c r="AC45" i="20"/>
  <c r="AD45" i="20"/>
  <c r="AD51" i="20" s="1"/>
  <c r="AD61" i="20" s="1"/>
  <c r="AE45" i="20"/>
  <c r="AE51" i="20" s="1"/>
  <c r="AE61" i="20" s="1"/>
  <c r="AF45" i="20"/>
  <c r="AF51" i="20" s="1"/>
  <c r="AF61" i="20" s="1"/>
  <c r="AG45" i="20"/>
  <c r="AH45" i="20"/>
  <c r="AI45" i="20"/>
  <c r="E45" i="20"/>
  <c r="E51" i="20" s="1"/>
  <c r="F29" i="20"/>
  <c r="G29" i="20"/>
  <c r="H29" i="20"/>
  <c r="I29" i="20"/>
  <c r="J29" i="20"/>
  <c r="K29" i="20"/>
  <c r="L29" i="20"/>
  <c r="R29" i="20"/>
  <c r="S29" i="20"/>
  <c r="T29" i="20"/>
  <c r="U29" i="20"/>
  <c r="V29" i="20"/>
  <c r="W29" i="20"/>
  <c r="X29" i="20"/>
  <c r="Y29" i="20"/>
  <c r="Z29" i="20"/>
  <c r="AA29" i="20"/>
  <c r="AB29" i="20"/>
  <c r="AC29" i="20"/>
  <c r="AD29" i="20"/>
  <c r="AE29" i="20"/>
  <c r="AF29" i="20"/>
  <c r="AG29" i="20"/>
  <c r="AH29" i="20"/>
  <c r="AI29" i="20"/>
  <c r="E29" i="20"/>
  <c r="E32" i="20" s="1"/>
  <c r="F20" i="20"/>
  <c r="G20" i="20"/>
  <c r="H20" i="20"/>
  <c r="I20" i="20"/>
  <c r="J20" i="20"/>
  <c r="K20" i="20"/>
  <c r="L20" i="20"/>
  <c r="M20" i="20"/>
  <c r="N20" i="20"/>
  <c r="Q20" i="20"/>
  <c r="P20" i="20"/>
  <c r="R20" i="20"/>
  <c r="S20" i="20"/>
  <c r="T20" i="20"/>
  <c r="U20" i="20"/>
  <c r="V20" i="20"/>
  <c r="W20" i="20"/>
  <c r="X20" i="20"/>
  <c r="Y20" i="20"/>
  <c r="Z20" i="20"/>
  <c r="AA20" i="20"/>
  <c r="AB20" i="20"/>
  <c r="AC20" i="20"/>
  <c r="AD20" i="20"/>
  <c r="AE20" i="20"/>
  <c r="AF20" i="20"/>
  <c r="AG20" i="20"/>
  <c r="AH20" i="20"/>
  <c r="AI20" i="20"/>
  <c r="E20" i="20"/>
  <c r="F25" i="20"/>
  <c r="G25" i="20"/>
  <c r="H25" i="20"/>
  <c r="I25" i="20"/>
  <c r="J25" i="20"/>
  <c r="K25" i="20"/>
  <c r="L25" i="20"/>
  <c r="M25" i="20"/>
  <c r="N25" i="20"/>
  <c r="N32" i="20" s="1"/>
  <c r="Q25" i="20"/>
  <c r="P25" i="20"/>
  <c r="P32" i="20" s="1"/>
  <c r="R25" i="20"/>
  <c r="S25" i="20"/>
  <c r="T25" i="20"/>
  <c r="U25" i="20"/>
  <c r="V25" i="20"/>
  <c r="W25" i="20"/>
  <c r="X25" i="20"/>
  <c r="Y25" i="20"/>
  <c r="Z25" i="20"/>
  <c r="AA25" i="20"/>
  <c r="AB25" i="20"/>
  <c r="AC25" i="20"/>
  <c r="AD25" i="20"/>
  <c r="AE25" i="20"/>
  <c r="AF25" i="20"/>
  <c r="AG25" i="20"/>
  <c r="AH25" i="20"/>
  <c r="AI25" i="20"/>
  <c r="E25" i="20"/>
  <c r="F14" i="20"/>
  <c r="F32" i="20" s="1"/>
  <c r="H14" i="20"/>
  <c r="K14" i="20"/>
  <c r="L14" i="20"/>
  <c r="M14" i="20"/>
  <c r="M32" i="20" s="1"/>
  <c r="R14" i="20"/>
  <c r="S14" i="20"/>
  <c r="T14" i="20"/>
  <c r="U14" i="20"/>
  <c r="U32" i="20" s="1"/>
  <c r="V14" i="20"/>
  <c r="V32" i="20" s="1"/>
  <c r="W14" i="20"/>
  <c r="W32" i="20" s="1"/>
  <c r="X14" i="20"/>
  <c r="Y14" i="20"/>
  <c r="Y32" i="20" s="1"/>
  <c r="Z14" i="20"/>
  <c r="AA14" i="20"/>
  <c r="AB14" i="20"/>
  <c r="AC14" i="20"/>
  <c r="AD14" i="20"/>
  <c r="AD32" i="20" s="1"/>
  <c r="AE14" i="20"/>
  <c r="AE32" i="20" s="1"/>
  <c r="AF14" i="20"/>
  <c r="AG14" i="20"/>
  <c r="AG32" i="20" s="1"/>
  <c r="AH14" i="20"/>
  <c r="AI14" i="20"/>
  <c r="E14" i="20"/>
  <c r="K33" i="16"/>
  <c r="L13" i="14"/>
  <c r="L14" i="14"/>
  <c r="L15" i="14"/>
  <c r="L16" i="14"/>
  <c r="L17" i="14"/>
  <c r="L18" i="14"/>
  <c r="L19" i="14"/>
  <c r="L20" i="14"/>
  <c r="L21" i="14"/>
  <c r="L22" i="14"/>
  <c r="L12" i="14"/>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P51" i="20" l="1"/>
  <c r="P61" i="20" s="1"/>
  <c r="AC32" i="20"/>
  <c r="AF32" i="20"/>
  <c r="X32" i="20"/>
  <c r="S32" i="20"/>
  <c r="AH32" i="20"/>
  <c r="Z32" i="20"/>
  <c r="R32" i="20"/>
  <c r="AI32" i="20"/>
  <c r="AA32" i="20"/>
  <c r="AG51" i="20"/>
  <c r="AG61" i="20" s="1"/>
  <c r="Y51" i="20"/>
  <c r="Y61" i="20" s="1"/>
  <c r="Q51" i="20"/>
  <c r="Q61" i="20" s="1"/>
  <c r="F61" i="20"/>
  <c r="E61" i="20"/>
  <c r="L32" i="20"/>
  <c r="K32" i="20"/>
  <c r="N51" i="20"/>
  <c r="N61" i="20" s="1"/>
  <c r="AC51" i="20"/>
  <c r="AC61" i="20" s="1"/>
  <c r="U51" i="20"/>
  <c r="U61" i="20" s="1"/>
  <c r="AB32" i="20"/>
  <c r="T32" i="20"/>
  <c r="M51" i="20"/>
  <c r="M61" i="20" s="1"/>
  <c r="J51" i="20"/>
  <c r="J61" i="20" s="1"/>
  <c r="J32" i="20"/>
  <c r="I51" i="20"/>
  <c r="I61" i="20" s="1"/>
  <c r="I32" i="20"/>
  <c r="G51" i="20"/>
  <c r="G61" i="20" s="1"/>
  <c r="G32" i="20"/>
  <c r="L61" i="20"/>
  <c r="H61" i="20"/>
  <c r="H32" i="20"/>
  <c r="J32" i="2"/>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L33" i="16" l="1"/>
  <c r="M33" i="16"/>
  <c r="N33" i="16"/>
  <c r="O33" i="16"/>
  <c r="P33" i="16"/>
  <c r="Q33" i="16"/>
  <c r="R33" i="16"/>
  <c r="S33" i="16"/>
  <c r="T33" i="16"/>
  <c r="U33" i="16"/>
  <c r="V33" i="16"/>
  <c r="W33" i="16"/>
  <c r="X33" i="16"/>
  <c r="Y33" i="16"/>
  <c r="Z33" i="16"/>
  <c r="AA33" i="16"/>
  <c r="AB33" i="16"/>
  <c r="AC33" i="16"/>
  <c r="AD33" i="16"/>
  <c r="AE33" i="16"/>
  <c r="AF33" i="16"/>
  <c r="AG33" i="16"/>
  <c r="AH33" i="16"/>
  <c r="AI33" i="16"/>
  <c r="E33" i="16"/>
  <c r="F33" i="16"/>
  <c r="G33" i="16"/>
  <c r="H33" i="16"/>
  <c r="I33" i="16"/>
  <c r="J33"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I25" i="16"/>
  <c r="E25" i="16"/>
  <c r="F25" i="16"/>
  <c r="G25" i="16"/>
  <c r="H25" i="16"/>
  <c r="I25" i="16"/>
  <c r="J25" i="16"/>
  <c r="J14" i="16"/>
  <c r="L4" i="14"/>
  <c r="L5" i="14"/>
  <c r="L6" i="14"/>
  <c r="L7" i="14"/>
  <c r="L8" i="14"/>
  <c r="L9" i="14"/>
  <c r="L10" i="14"/>
  <c r="L11" i="14"/>
  <c r="L3" i="14"/>
  <c r="L26" i="14" l="1"/>
  <c r="L29" i="14"/>
  <c r="L27" i="14"/>
  <c r="L28" i="14"/>
  <c r="L30" i="14"/>
  <c r="L31" i="14"/>
  <c r="L24" i="14"/>
  <c r="L32" i="14"/>
  <c r="L25" i="14"/>
  <c r="L23" i="14"/>
  <c r="J27" i="16"/>
  <c r="J36" i="16" s="1"/>
  <c r="G3" i="18"/>
  <c r="G4" i="18"/>
  <c r="G5" i="18"/>
  <c r="G6" i="18"/>
  <c r="G7" i="18"/>
  <c r="G8" i="18"/>
  <c r="G9" i="18"/>
  <c r="G10" i="18"/>
  <c r="G11" i="18"/>
  <c r="G12" i="18"/>
  <c r="G13" i="18"/>
  <c r="G14" i="18"/>
  <c r="G15" i="18"/>
  <c r="G16" i="18"/>
  <c r="G17" i="18"/>
  <c r="G18" i="18"/>
  <c r="G19" i="18"/>
  <c r="G20" i="18"/>
  <c r="G22" i="18"/>
  <c r="G23" i="18"/>
  <c r="G24" i="18"/>
  <c r="G26" i="18"/>
  <c r="G27" i="18"/>
  <c r="G28" i="18"/>
  <c r="G29" i="18"/>
  <c r="G30" i="18"/>
  <c r="G2" i="18"/>
  <c r="E31" i="18"/>
  <c r="G31" i="18" s="1"/>
  <c r="E25" i="18"/>
  <c r="G25" i="18" s="1"/>
  <c r="E21" i="18"/>
  <c r="G21" i="18" s="1"/>
  <c r="H31" i="2"/>
  <c r="H25" i="2"/>
  <c r="H21" i="2"/>
  <c r="J8" i="2"/>
  <c r="J9" i="2" s="1"/>
  <c r="J10" i="2" s="1"/>
  <c r="J11" i="2" s="1"/>
  <c r="J12" i="2" s="1"/>
  <c r="J13" i="2" s="1"/>
  <c r="J14" i="2" s="1"/>
  <c r="J15" i="2" s="1"/>
  <c r="J16" i="2" s="1"/>
  <c r="J17" i="2" s="1"/>
  <c r="J18" i="2" s="1"/>
  <c r="J19" i="2" s="1"/>
  <c r="J20" i="2" s="1"/>
  <c r="J21" i="2" l="1"/>
  <c r="J22" i="2" l="1"/>
  <c r="J23" i="2" s="1"/>
  <c r="J24" i="2" s="1"/>
  <c r="J25" i="2" s="1"/>
  <c r="J26" i="2" l="1"/>
  <c r="J27" i="2" s="1"/>
  <c r="J28" i="2" s="1"/>
  <c r="J29" i="2" s="1"/>
  <c r="J30" i="2" s="1"/>
  <c r="J31" i="2" s="1"/>
  <c r="AI14" i="16" l="1"/>
  <c r="AI27" i="16" s="1"/>
  <c r="AI36" i="16" s="1"/>
  <c r="E14" i="16" l="1"/>
  <c r="F14" i="16"/>
  <c r="G14" i="16"/>
  <c r="H14" i="16"/>
  <c r="I14" i="16"/>
  <c r="K14" i="16"/>
  <c r="L14" i="16"/>
  <c r="Q14" i="16"/>
  <c r="Q27" i="16" s="1"/>
  <c r="Q36" i="16" s="1"/>
  <c r="R14" i="16"/>
  <c r="R27" i="16" s="1"/>
  <c r="R36" i="16" s="1"/>
  <c r="S14" i="16"/>
  <c r="T14" i="16"/>
  <c r="U14" i="16"/>
  <c r="V14" i="16"/>
  <c r="W14" i="16"/>
  <c r="X14" i="16"/>
  <c r="Y14" i="16"/>
  <c r="Z14" i="16"/>
  <c r="Z27" i="16" s="1"/>
  <c r="Z36" i="16" s="1"/>
  <c r="AA14" i="16"/>
  <c r="AB14" i="16"/>
  <c r="AC14" i="16"/>
  <c r="AD14" i="16"/>
  <c r="AE14" i="16"/>
  <c r="AF14" i="16"/>
  <c r="AG14" i="16"/>
  <c r="AG27" i="16" s="1"/>
  <c r="AG36" i="16" s="1"/>
  <c r="AH14" i="16"/>
  <c r="L34" i="14" l="1"/>
  <c r="L42" i="14"/>
  <c r="L35" i="14"/>
  <c r="L33" i="14"/>
  <c r="L36" i="14"/>
  <c r="L41" i="14"/>
  <c r="L37" i="14"/>
  <c r="L38" i="14"/>
  <c r="L39" i="14"/>
  <c r="L40" i="14"/>
  <c r="AF27" i="16"/>
  <c r="AF36" i="16" s="1"/>
  <c r="X27" i="16"/>
  <c r="X36" i="16" s="1"/>
  <c r="P27" i="16"/>
  <c r="P36" i="16" s="1"/>
  <c r="H27" i="16"/>
  <c r="H36" i="16" s="1"/>
  <c r="AC27" i="16"/>
  <c r="AC36" i="16" s="1"/>
  <c r="U27" i="16"/>
  <c r="U36" i="16" s="1"/>
  <c r="M27" i="16"/>
  <c r="M36" i="16" s="1"/>
  <c r="E27" i="16"/>
  <c r="E36" i="16" s="1"/>
  <c r="AB27" i="16"/>
  <c r="AB36" i="16" s="1"/>
  <c r="AD27" i="16"/>
  <c r="AD36" i="16" s="1"/>
  <c r="V27" i="16"/>
  <c r="V36" i="16" s="1"/>
  <c r="N27" i="16"/>
  <c r="F27" i="16"/>
  <c r="F36" i="16" s="1"/>
  <c r="AA27" i="16"/>
  <c r="AA36" i="16" s="1"/>
  <c r="S27" i="16"/>
  <c r="S36" i="16" s="1"/>
  <c r="K27" i="16"/>
  <c r="K36" i="16" s="1"/>
  <c r="Y27" i="16"/>
  <c r="Y36" i="16" s="1"/>
  <c r="I27" i="16"/>
  <c r="I36" i="16" s="1"/>
  <c r="T27" i="16"/>
  <c r="T36" i="16" s="1"/>
  <c r="L27" i="16"/>
  <c r="L36" i="16" s="1"/>
  <c r="AE27" i="16"/>
  <c r="AE36" i="16" s="1"/>
  <c r="W27" i="16"/>
  <c r="W36" i="16" s="1"/>
  <c r="O27" i="16"/>
  <c r="O36" i="16" s="1"/>
  <c r="G27" i="16"/>
  <c r="G36" i="16" s="1"/>
  <c r="AH27" i="16"/>
  <c r="AH36" i="16" s="1"/>
</calcChain>
</file>

<file path=xl/sharedStrings.xml><?xml version="1.0" encoding="utf-8"?>
<sst xmlns="http://schemas.openxmlformats.org/spreadsheetml/2006/main" count="4234" uniqueCount="458">
  <si>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</si>
  <si>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</si>
  <si>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</si>
  <si>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</si>
  <si>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</si>
  <si>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</si>
  <si>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</si>
  <si>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</si>
  <si>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</si>
  <si>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</si>
  <si>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</si>
  <si>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</si>
  <si>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</si>
  <si>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</si>
  <si>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</si>
  <si>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</si>
  <si>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</si>
  <si>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</si>
  <si>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</si>
  <si>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</si>
  <si>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</si>
  <si>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</si>
  <si>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</si>
  <si>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</si>
  <si>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</si>
  <si>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</si>
  <si>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</si>
  <si>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</si>
  <si>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</si>
  <si>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</si>
  <si>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</si>
  <si>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</si>
  <si>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</si>
  <si>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</si>
  <si>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</si>
  <si>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</si>
  <si>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</si>
  <si>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</si>
  <si>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</si>
  <si>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</si>
  <si>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</si>
  <si>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</si>
  <si>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</si>
  <si>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</si>
  <si>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</si>
  <si>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</si>
  <si>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</si>
  <si>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</si>
  <si>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</si>
  <si>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</si>
  <si>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</si>
  <si>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</si>
  <si>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</si>
  <si>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</si>
  <si>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</si>
  <si>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</si>
  <si>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</si>
  <si>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</si>
  <si>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</si>
  <si>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</si>
  <si>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</si>
  <si>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</si>
  <si>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</si>
  <si>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</si>
  <si>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</si>
  <si>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</si>
  <si>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</si>
  <si>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</si>
  <si>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</si>
  <si>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</si>
  <si>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</si>
  <si>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</si>
  <si>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</si>
  <si>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</si>
  <si>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</si>
  <si>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</si>
  <si>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</si>
  <si>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</si>
  <si>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</si>
  <si>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</si>
  <si>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</si>
  <si>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</si>
  <si>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</si>
  <si>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</si>
  <si>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</si>
  <si>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</si>
  <si>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</si>
  <si>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</si>
  <si>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</si>
  <si>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</si>
  <si>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</si>
  <si>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</si>
  <si>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</si>
  <si>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</si>
  <si>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</si>
  <si>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</si>
  <si>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</si>
  <si>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</si>
  <si>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</si>
  <si>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</si>
  <si>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</si>
  <si>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</si>
  <si>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</si>
  <si>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</si>
  <si>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</si>
  <si>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</si>
  <si>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</si>
  <si>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</si>
  <si>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</si>
  <si>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</si>
  <si>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</si>
  <si>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</si>
  <si>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</si>
  <si>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</si>
  <si>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</si>
  <si>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</si>
  <si>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</si>
  <si>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</si>
  <si>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</si>
  <si>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</si>
  <si>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</si>
  <si>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</si>
  <si>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</si>
  <si>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</si>
  <si>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</si>
  <si>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</si>
  <si>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</si>
  <si>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</si>
  <si>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</si>
  <si>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</si>
  <si>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</si>
  <si>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</si>
  <si>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</si>
  <si>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</si>
  <si>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</si>
  <si>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</si>
  <si>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</si>
  <si>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</si>
  <si>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</si>
  <si>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</si>
  <si>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</si>
  <si>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</si>
  <si>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</si>
  <si>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</si>
  <si>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</si>
  <si>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</si>
  <si>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</si>
  <si>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</si>
  <si>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</si>
  <si>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</si>
  <si>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</si>
  <si>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</si>
  <si>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</si>
  <si>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</si>
  <si>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</si>
  <si>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</si>
  <si>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</si>
  <si>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</si>
  <si>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</si>
  <si>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</si>
  <si>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</si>
  <si>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</si>
  <si>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</si>
  <si>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</si>
  <si>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</si>
  <si>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</si>
  <si>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</si>
  <si>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</si>
  <si>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</si>
  <si>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</si>
  <si>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</si>
  <si>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</si>
  <si>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</si>
  <si>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</si>
  <si>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</si>
  <si>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</si>
  <si>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</si>
  <si>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</si>
  <si>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</si>
  <si>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included</t>
  </si>
  <si>
    <t>inclUnit</t>
  </si>
  <si>
    <t>PA1460034</t>
  </si>
  <si>
    <t>North Penn Water Authority</t>
  </si>
  <si>
    <t>water</t>
  </si>
  <si>
    <t>Aaa</t>
  </si>
  <si>
    <t>AAA</t>
  </si>
  <si>
    <t>no</t>
  </si>
  <si>
    <t>semi-annual</t>
  </si>
  <si>
    <t>Maturity Schedule</t>
  </si>
  <si>
    <t>Nov</t>
  </si>
  <si>
    <t>Mandatory Redemption</t>
  </si>
  <si>
    <t>deposit to the escrow fund</t>
  </si>
  <si>
    <t>debt service reserve fund</t>
  </si>
  <si>
    <t>costs of issuance</t>
  </si>
  <si>
    <t>debt service and sinking fund</t>
  </si>
  <si>
    <t>Tax Exempt Adjustable Mode Water Revenue Bond</t>
  </si>
  <si>
    <t>Bond</t>
  </si>
  <si>
    <t>Water Revenue Bonds, series of 1992</t>
  </si>
  <si>
    <t>Water Revenue Bonds, series of 1994</t>
  </si>
  <si>
    <t>to fund the acquisition of the forest park water project and other capital improvements</t>
  </si>
  <si>
    <t>6.15-7.10</t>
  </si>
  <si>
    <t>Official Statement 1995</t>
  </si>
  <si>
    <t>Along with North Wales Water Authority, NPWA has been working on a treatment plant, Forest Park Water</t>
  </si>
  <si>
    <t>As of Dec 1994, NPWA has capitalized $35254004 of costs incurred for the project</t>
  </si>
  <si>
    <t>John Barker</t>
  </si>
  <si>
    <t>Marvin Anders</t>
  </si>
  <si>
    <t>Ernest Yocum Jr</t>
  </si>
  <si>
    <t>R. William Campman</t>
  </si>
  <si>
    <t>Jeffrey Simcox</t>
  </si>
  <si>
    <t>Craig Adams</t>
  </si>
  <si>
    <t>William Dingman</t>
  </si>
  <si>
    <t>Kenneth Farrall</t>
  </si>
  <si>
    <t>James Manser</t>
  </si>
  <si>
    <t>Richard Rank</t>
  </si>
  <si>
    <t>Chairman</t>
  </si>
  <si>
    <t>Vice Chairman</t>
  </si>
  <si>
    <t>Treasurer</t>
  </si>
  <si>
    <t>Secretary</t>
  </si>
  <si>
    <t>Asst. Secretary</t>
  </si>
  <si>
    <t>Asst. Treasurer</t>
  </si>
  <si>
    <t>Member</t>
  </si>
  <si>
    <t>First Wheat Butcher Singer</t>
  </si>
  <si>
    <t>Franconia Township</t>
  </si>
  <si>
    <t>Souderton Borough</t>
  </si>
  <si>
    <t>Worcester Township</t>
  </si>
  <si>
    <t>Lower Salford Township</t>
  </si>
  <si>
    <t>Landsale Borough</t>
  </si>
  <si>
    <t>New Britain Township</t>
  </si>
  <si>
    <t>Towamencin Township</t>
  </si>
  <si>
    <t>Hatfield Borough</t>
  </si>
  <si>
    <t>Skippack Township</t>
  </si>
  <si>
    <t>Hatfield Township</t>
  </si>
  <si>
    <t>Authority</t>
  </si>
  <si>
    <t>David Milan</t>
  </si>
  <si>
    <t>Forest Park Water Project as only viable long-term solution to the water supply problems in their service areas</t>
  </si>
  <si>
    <t>Part of the Forest Park Project was litigated against by Bucks County and NWRA. It was settled in 1995. NPWA and North Wales Water Authority purchased the project so that the entire project would be owned and operated by them</t>
  </si>
  <si>
    <t>PECO Energy Company to make payments until 2025 of capital amortization payments for part of project so they can use water for cooling nuclear facilities. Payments from PECO for water from the project will consistute 18% of the authority's total annual revenues.</t>
  </si>
  <si>
    <t>Montgomery County</t>
  </si>
  <si>
    <t>Lansdale Borough</t>
  </si>
  <si>
    <t>Montgomery Township</t>
  </si>
  <si>
    <t>Upper Gwynedd Township</t>
  </si>
  <si>
    <t>Worchester Township</t>
  </si>
  <si>
    <t>Bucks County</t>
  </si>
  <si>
    <t>Hilltown Township</t>
  </si>
  <si>
    <t>East Rockhill Township</t>
  </si>
  <si>
    <t>New Britain Borough</t>
  </si>
  <si>
    <t>PA American</t>
  </si>
  <si>
    <t>regular</t>
  </si>
  <si>
    <t>purchase</t>
  </si>
  <si>
    <t>North Wales Water Authority</t>
  </si>
  <si>
    <t>emergency</t>
  </si>
  <si>
    <t>purchase/sell</t>
  </si>
  <si>
    <t>Borough of Telford water system</t>
  </si>
  <si>
    <t>capacity of 2.2 to NPWA</t>
  </si>
  <si>
    <t>Forest Park Water Treatment Plant</t>
  </si>
  <si>
    <t>Surface</t>
  </si>
  <si>
    <t>Pump from River</t>
  </si>
  <si>
    <t>Groundwater</t>
  </si>
  <si>
    <t>Wells</t>
  </si>
  <si>
    <t>Well</t>
  </si>
  <si>
    <t>Interconnection</t>
  </si>
  <si>
    <t>Interconnections</t>
  </si>
  <si>
    <t>10mgd</t>
  </si>
  <si>
    <t>Customer</t>
  </si>
  <si>
    <t>Domestic</t>
  </si>
  <si>
    <t>Commercial</t>
  </si>
  <si>
    <t>Industrial</t>
  </si>
  <si>
    <t>Public</t>
  </si>
  <si>
    <t>Total</t>
  </si>
  <si>
    <t>Forest Park Water Treatment Plant gets its water from  North Branch Neshaminy Creek which gets pumped from the Delaware River</t>
  </si>
  <si>
    <t>iv in Special report (pdf pg 60)</t>
  </si>
  <si>
    <t>In 1995 NPWA purchased the Point Pleasant Pumping Station that pumps water from the Delware River into the  North Branch Neshaminy Creek which goes into Lake Galena, which is where the Forest Park water treatment plant is located</t>
  </si>
  <si>
    <t>Purchasing the Point Pleasant pump station was extremely important in securing NPWA's water supply</t>
  </si>
  <si>
    <t>Capacity</t>
  </si>
  <si>
    <t>Entire System</t>
  </si>
  <si>
    <t>Utility</t>
  </si>
  <si>
    <t>Metered</t>
  </si>
  <si>
    <t>Treated</t>
  </si>
  <si>
    <t>1.454 mgd unaccounted for, or 19% of average daily demand</t>
  </si>
  <si>
    <t>96 gpcd</t>
  </si>
  <si>
    <t>total nominal capacity of 20 mgd, but half of it is owned by North Wales Water Company</t>
  </si>
  <si>
    <t>reliable during dry year</t>
  </si>
  <si>
    <t>avg residential customer pays $252 per year based on consumption of 15000 gal per quarter</t>
  </si>
  <si>
    <t>PECO</t>
  </si>
  <si>
    <t>Nuclear Energy</t>
  </si>
  <si>
    <t>Calculated</t>
  </si>
  <si>
    <t>Hatfield Quality Meats</t>
  </si>
  <si>
    <t>Moyer Packing</t>
  </si>
  <si>
    <t>Hatfield Village Apartments</t>
  </si>
  <si>
    <t>Towamencin Condominium</t>
  </si>
  <si>
    <t>Wissahickon Apartments</t>
  </si>
  <si>
    <t>North Penn Hospital</t>
  </si>
  <si>
    <t>Rosenberger Cold Storage</t>
  </si>
  <si>
    <t>Wampler Longacre</t>
  </si>
  <si>
    <t>Jet Plastica</t>
  </si>
  <si>
    <t>PA Dept of Corrections</t>
  </si>
  <si>
    <t>Meat packer</t>
  </si>
  <si>
    <t>Food Supplier</t>
  </si>
  <si>
    <t>Apartment</t>
  </si>
  <si>
    <t>Hospital</t>
  </si>
  <si>
    <t>Manufacturing</t>
  </si>
  <si>
    <t>Prison</t>
  </si>
  <si>
    <t>Reported</t>
  </si>
  <si>
    <t>Quarterly</t>
  </si>
  <si>
    <t>flat charge</t>
  </si>
  <si>
    <t>flat</t>
  </si>
  <si>
    <t>consumption charge</t>
  </si>
  <si>
    <t>volume</t>
  </si>
  <si>
    <t>per 100 cubic ft</t>
  </si>
  <si>
    <t>Private fire protection</t>
  </si>
  <si>
    <t>Public fire protection</t>
  </si>
  <si>
    <t>Bulk sales</t>
  </si>
  <si>
    <t>laboratory income</t>
  </si>
  <si>
    <t>water collection system</t>
  </si>
  <si>
    <t>purification system</t>
  </si>
  <si>
    <t>pumping system</t>
  </si>
  <si>
    <t>distribution system</t>
  </si>
  <si>
    <t>general expenses</t>
  </si>
  <si>
    <t>nonoperating income</t>
  </si>
  <si>
    <t>interest on bonds</t>
  </si>
  <si>
    <t>amortization of debt cost</t>
  </si>
  <si>
    <t>property  plant and equipment</t>
  </si>
  <si>
    <t>forest park water</t>
  </si>
  <si>
    <t>Butcher and Singer, First American Municipals, Inc.</t>
  </si>
  <si>
    <t>unknown</t>
  </si>
  <si>
    <t>Official Statement 1992</t>
  </si>
  <si>
    <t>Debt service requirements for the next 6 years</t>
  </si>
  <si>
    <t>capital program</t>
  </si>
  <si>
    <t>to refund Water Revenue Bonds, Series of 1986</t>
  </si>
  <si>
    <t>Russell Snyder</t>
  </si>
  <si>
    <t>Under drought conditions, the Authority's supplies can only produce 6.9mgd, which is less than its 1991 max daily demand of 8.95mgd. Hence the expansion of the Forest Park WTP</t>
  </si>
  <si>
    <t>Interim Forest Park Water Treatment Plant</t>
  </si>
  <si>
    <t>Mopac</t>
  </si>
  <si>
    <t>Longacre Poultry</t>
  </si>
  <si>
    <t>American Olean Tile</t>
  </si>
  <si>
    <t>Crystal Soap &amp; Chemical</t>
  </si>
  <si>
    <t xml:space="preserve"> Manufacturing</t>
  </si>
  <si>
    <t>volume in cubic feet</t>
  </si>
  <si>
    <t>94 gpcd</t>
  </si>
  <si>
    <t>9.9mgd for short duration during normal periods</t>
  </si>
  <si>
    <t>Interim Forest Park WTP</t>
  </si>
  <si>
    <t>Capcity</t>
  </si>
  <si>
    <t>capital surcharge</t>
  </si>
  <si>
    <t>capital surcharge flat fee</t>
  </si>
  <si>
    <t>Yearly</t>
  </si>
  <si>
    <t>hydrant</t>
  </si>
  <si>
    <t>public or private fire hydrant</t>
  </si>
  <si>
    <t>per year</t>
  </si>
  <si>
    <t>sprinkler</t>
  </si>
  <si>
    <t>in</t>
  </si>
  <si>
    <t>One time</t>
  </si>
  <si>
    <t>tapping fee</t>
  </si>
  <si>
    <t>average</t>
  </si>
  <si>
    <t>once</t>
  </si>
  <si>
    <t>Water allowance based on number of registered equivalent dwelling units paid for. EDU determines meter size</t>
  </si>
  <si>
    <t>cash and short term investments</t>
  </si>
  <si>
    <t>accounts receivable - from restricted assets</t>
  </si>
  <si>
    <t>accounts receivable - customers and others</t>
  </si>
  <si>
    <t>assessments receivable</t>
  </si>
  <si>
    <t>materials inventory - at cost</t>
  </si>
  <si>
    <t>prepaid charges</t>
  </si>
  <si>
    <t>interest receivable</t>
  </si>
  <si>
    <t>assessments, contributions in aid of construction and benefit charges receivable - non-current  portion</t>
  </si>
  <si>
    <t>assessments, contributions in aid of construction and benefit charges receivable - current portion</t>
  </si>
  <si>
    <t>investments at costs</t>
  </si>
  <si>
    <t>PPE at cost</t>
  </si>
  <si>
    <t>accumulated depreciation and amortization</t>
  </si>
  <si>
    <t>Investment in Forest Park Water</t>
  </si>
  <si>
    <t>advances</t>
  </si>
  <si>
    <t>capitalized cost</t>
  </si>
  <si>
    <t>unamortized debt cost</t>
  </si>
  <si>
    <t>accounts payable</t>
  </si>
  <si>
    <t>accrued payroll and related taxes</t>
  </si>
  <si>
    <t>accrued vacation pay</t>
  </si>
  <si>
    <t>customers' deposits</t>
  </si>
  <si>
    <t>main extension deposits</t>
  </si>
  <si>
    <t>Current Liabilities - from current assets</t>
  </si>
  <si>
    <t>Current Lilabilities - from restricted assets</t>
  </si>
  <si>
    <t>accrured interest on bonds</t>
  </si>
  <si>
    <t>requisitions payable - Forest Park water</t>
  </si>
  <si>
    <t>accounts payable - interfund</t>
  </si>
  <si>
    <t>bonds payable</t>
  </si>
  <si>
    <t>main extensions</t>
  </si>
  <si>
    <t>assessments</t>
  </si>
  <si>
    <t>benefit charges</t>
  </si>
  <si>
    <t>Fund Equity - Retained earnings</t>
  </si>
  <si>
    <t>reserved for retirement of water revenue bonds</t>
  </si>
  <si>
    <t>unrestricted</t>
  </si>
  <si>
    <t>Fund Equity - Contributions in aid of contruction</t>
  </si>
  <si>
    <t>forest park acquisition and construction project</t>
  </si>
  <si>
    <t>other capital improvements</t>
  </si>
  <si>
    <t>accrued interest</t>
  </si>
  <si>
    <t>Official Statement 1994</t>
  </si>
  <si>
    <t>Includes components of PPE which includes land, wells, storage and distribution system, plant and structures, equipment, organization expense. Has total and accumulated depreciation AND estimated life in years of each component</t>
  </si>
  <si>
    <t>in process of being updated</t>
  </si>
  <si>
    <t>average demand is 93 gal per capita per day</t>
  </si>
  <si>
    <t>Fluid Energy</t>
  </si>
  <si>
    <t>Oil/gas</t>
  </si>
  <si>
    <t>avg residential customer pays $239 per year based on consumption of 60000 gallons of water per year</t>
  </si>
  <si>
    <t>Extraordinary Item</t>
  </si>
  <si>
    <t>loss on defeasance of debt</t>
  </si>
  <si>
    <t>First Union Capital Markets Corp.</t>
  </si>
  <si>
    <t>desposit to debt service reserve fund</t>
  </si>
  <si>
    <t>deposit to debt service and sinking fund</t>
  </si>
  <si>
    <t>to advance refund a portion of the 1992 bonds</t>
  </si>
  <si>
    <t>Theodore Dorand</t>
  </si>
  <si>
    <t>Mark Mayhew</t>
  </si>
  <si>
    <t>Harry Miller</t>
  </si>
  <si>
    <t>Anthony Bellitto</t>
  </si>
  <si>
    <t>average demand is 96 gal per capita per day</t>
  </si>
  <si>
    <t>KBF Associates</t>
  </si>
  <si>
    <t>Pennfield Manor Apartments</t>
  </si>
  <si>
    <t>laboratory costs</t>
  </si>
  <si>
    <t>metering and customer service</t>
  </si>
  <si>
    <t>landscape maintenance</t>
  </si>
  <si>
    <t>administrative and engineering</t>
  </si>
  <si>
    <t>Depreciation and amortization</t>
  </si>
  <si>
    <t>Debt Service Costs</t>
  </si>
  <si>
    <t>accounts receivable - PECO Energy Company</t>
  </si>
  <si>
    <t>unbilled revenues</t>
  </si>
  <si>
    <t>Other</t>
  </si>
  <si>
    <t>prepaid pension asset</t>
  </si>
  <si>
    <t>other</t>
  </si>
  <si>
    <t>deferred pension credit</t>
  </si>
  <si>
    <t>deferred loss on debt refunding</t>
  </si>
  <si>
    <t>Financial Guaranty Insurance Company</t>
  </si>
  <si>
    <t>redemption of 1992 bonds</t>
  </si>
  <si>
    <t>deposit to debt service reserve fund</t>
  </si>
  <si>
    <t>Water Revenue Bond Series 1995</t>
  </si>
  <si>
    <t>Water Revenue Bond Series 1999</t>
  </si>
  <si>
    <t>subsequently refunded by 1992 bonds, all indentures under which prior bonds were issued by the Authority were defeased</t>
  </si>
  <si>
    <t>except for the 1995 and 1999 bonds, no other bond indebtedness is considered currently outstanding</t>
  </si>
  <si>
    <t>James Thomas</t>
  </si>
  <si>
    <t>Galen Swope</t>
  </si>
  <si>
    <t>Michael Sheridan</t>
  </si>
  <si>
    <t>considering renewal of the agreement</t>
  </si>
  <si>
    <t>Official Statement 2002</t>
  </si>
  <si>
    <t>Five year capital improvements program, with ordinary improvements total value of $19444000, special project improvements totaling $3643000, and work at Forest Park and Point Pleasant Pumping Station totaling $985,000</t>
  </si>
  <si>
    <t>capacity surcharge</t>
  </si>
  <si>
    <t>based on either the meter size or the number of equivalent dwelling units purchased with a connection fee</t>
  </si>
  <si>
    <t>avg residential customer pays $260 per year based on consumption of 15000 gal per quarter</t>
  </si>
  <si>
    <t>Aa3</t>
  </si>
  <si>
    <t>AA-</t>
  </si>
  <si>
    <t>Variable Rate bond with weekly rates</t>
  </si>
  <si>
    <t>This is a variable rate water revenue bond, which is a riskier form of financing for the issuer, according to accountingtools.com. Floating coupon payments adjusted at various intervals</t>
  </si>
  <si>
    <t>Official Statement 2005</t>
  </si>
  <si>
    <t>The initial liquidity provider is DEPFA Bank</t>
  </si>
  <si>
    <t>Variable Weekly Rate</t>
  </si>
  <si>
    <t>Variable</t>
  </si>
  <si>
    <t>Authority will pay the swap provider a fixed interest rate of 4.165% under the 2005 bond swap in exchange for receiving variable interest rate payments equal to 67% of the LIBOR index, both on the initial notional amount of $33,815000, which will be reduced annual by the mandatory redemption amounts of the outstanding 2005 bonds attributable to the refunding of the 1995 Bonds</t>
  </si>
  <si>
    <t>value is remaining swap notional amount</t>
  </si>
  <si>
    <t>redemption of 1995 bonds</t>
  </si>
  <si>
    <t>redemption of 1999 bonds</t>
  </si>
  <si>
    <t>Interest on the bond at the weekly rate is payable monthly on the first business day of each month</t>
  </si>
  <si>
    <t>Mandatory Sinking Fund Redemption</t>
  </si>
  <si>
    <t>$3816000 requirement</t>
  </si>
  <si>
    <t>FGIC or DEPFA?? Both have ratings</t>
  </si>
  <si>
    <t>page 30 and page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</si>
</sst>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3" fontId="0" fillId="2" borderId="0" xfId="0" applyNumberFormat="1" applyFill="1"/>
    <xf numFmtId="17" fontId="0" fillId="2" borderId="0" xfId="0" applyNumberFormat="1" applyFill="1"/>
    <xf numFmtId="0" fontId="0" fillId="2" borderId="0" xfId="0" applyFill="1" applyAlignment="1">
      <alignment wrapText="1"/>
    </xf>
    <xf numFmtId="166" fontId="0" fillId="2" borderId="0" xfId="2" applyNumberFormat="1" applyFont="1" applyFill="1"/>
    <xf numFmtId="43" fontId="0" fillId="2" borderId="0" xfId="1" applyNumberFormat="1" applyFont="1" applyFill="1" applyAlignment="1">
      <alignment horizontal="center"/>
    </xf>
    <xf numFmtId="43" fontId="3" fillId="2" borderId="0" xfId="1" applyNumberFormat="1" applyFont="1" applyFill="1" applyAlignment="1">
      <alignment horizontal="center"/>
    </xf>
    <xf numFmtId="164" fontId="3" fillId="2" borderId="0" xfId="0" applyNumberFormat="1" applyFont="1" applyFill="1"/>
    <xf numFmtId="164" fontId="1" fillId="2" borderId="0" xfId="1" applyNumberFormat="1" applyFont="1" applyFill="1" applyAlignment="1">
      <alignment horizontal="center"/>
    </xf>
    <xf numFmtId="43" fontId="3" fillId="2" borderId="0" xfId="1" applyFont="1" applyFill="1"/>
    <xf numFmtId="0" fontId="0" fillId="4" borderId="0" xfId="0"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opLeftCell="A25" workbookViewId="0">
      <selection activeCell="C20" sqref="C20"/>
    </sheetView>
  </sheetViews>
  <sheetFormatPr defaultColWidth="8.88671875" defaultRowHeight="14.4" x14ac:dyDescent="0.3"/>
  <cols>
    <col min="1" max="1" width="22.44140625" style="1" customWidth="1"/>
    <col min="2" max="2" width="8.88671875" style="1"/>
    <col min="3" max="3" width="140.109375" style="1" customWidth="1"/>
    <col min="4" max="16384" width="8.88671875" style="1"/>
  </cols>
  <sheetData>
    <row r="1" spans="1:3" ht="18" x14ac:dyDescent="0.35">
      <c r="A1" s="17" t="s">
        <v>83</v>
      </c>
    </row>
    <row r="2" spans="1:3" ht="18" x14ac:dyDescent="0.35">
      <c r="A2" s="17" t="s">
        <v>87</v>
      </c>
    </row>
    <row r="4" spans="1:3" x14ac:dyDescent="0.3">
      <c r="A4" s="18" t="s">
        <v>84</v>
      </c>
      <c r="B4" s="18" t="s">
        <v>85</v>
      </c>
      <c r="C4" s="18" t="s">
        <v>86</v>
      </c>
    </row>
    <row r="5" spans="1:3" x14ac:dyDescent="0.3">
      <c r="A5" s="1" t="s">
        <v>201</v>
      </c>
      <c r="B5" s="1">
        <v>15</v>
      </c>
      <c r="C5" s="22" t="s">
        <v>202</v>
      </c>
    </row>
    <row r="6" spans="1:3" x14ac:dyDescent="0.3">
      <c r="A6" s="1" t="s">
        <v>201</v>
      </c>
      <c r="B6" s="1">
        <v>15</v>
      </c>
      <c r="C6" s="22" t="s">
        <v>203</v>
      </c>
    </row>
    <row r="7" spans="1:3" x14ac:dyDescent="0.3">
      <c r="A7" s="1" t="s">
        <v>201</v>
      </c>
      <c r="B7" s="1">
        <v>8</v>
      </c>
      <c r="C7" s="22" t="s">
        <v>234</v>
      </c>
    </row>
    <row r="8" spans="1:3" ht="28.8" x14ac:dyDescent="0.3">
      <c r="A8" s="1" t="s">
        <v>201</v>
      </c>
      <c r="B8" s="1">
        <v>9</v>
      </c>
      <c r="C8" s="22" t="s">
        <v>235</v>
      </c>
    </row>
    <row r="9" spans="1:3" ht="28.8" x14ac:dyDescent="0.3">
      <c r="A9" s="1" t="s">
        <v>201</v>
      </c>
      <c r="B9" s="1">
        <v>10</v>
      </c>
      <c r="C9" s="22" t="s">
        <v>236</v>
      </c>
    </row>
    <row r="10" spans="1:3" ht="28.8" x14ac:dyDescent="0.3">
      <c r="A10" s="1" t="s">
        <v>201</v>
      </c>
      <c r="B10" s="1" t="s">
        <v>270</v>
      </c>
      <c r="C10" s="22" t="s">
        <v>271</v>
      </c>
    </row>
    <row r="11" spans="1:3" x14ac:dyDescent="0.3">
      <c r="C11" s="22" t="s">
        <v>272</v>
      </c>
    </row>
    <row r="12" spans="1:3" x14ac:dyDescent="0.3">
      <c r="A12" s="1" t="s">
        <v>325</v>
      </c>
      <c r="B12" s="1">
        <v>80</v>
      </c>
      <c r="C12" s="22" t="s">
        <v>326</v>
      </c>
    </row>
    <row r="13" spans="1:3" ht="28.8" x14ac:dyDescent="0.3">
      <c r="A13" s="1" t="s">
        <v>325</v>
      </c>
      <c r="B13" s="1">
        <v>12</v>
      </c>
      <c r="C13" s="22" t="s">
        <v>330</v>
      </c>
    </row>
    <row r="14" spans="1:3" x14ac:dyDescent="0.3">
      <c r="A14" s="1" t="s">
        <v>325</v>
      </c>
      <c r="B14" s="1">
        <v>72</v>
      </c>
      <c r="C14" s="22" t="s">
        <v>354</v>
      </c>
    </row>
    <row r="15" spans="1:3" ht="28.8" x14ac:dyDescent="0.3">
      <c r="A15" s="1" t="s">
        <v>392</v>
      </c>
      <c r="B15" s="1">
        <v>29</v>
      </c>
      <c r="C15" s="22" t="s">
        <v>393</v>
      </c>
    </row>
    <row r="16" spans="1:3" ht="28.8" x14ac:dyDescent="0.3">
      <c r="A16" s="1" t="s">
        <v>436</v>
      </c>
      <c r="B16" s="1">
        <v>77</v>
      </c>
      <c r="C16" s="22" t="s">
        <v>437</v>
      </c>
    </row>
    <row r="17" spans="1:3" ht="28.8" x14ac:dyDescent="0.3">
      <c r="A17" s="1" t="s">
        <v>445</v>
      </c>
      <c r="B17" s="1">
        <v>1</v>
      </c>
      <c r="C17" s="22" t="s">
        <v>444</v>
      </c>
    </row>
    <row r="18" spans="1:3" x14ac:dyDescent="0.3">
      <c r="A18" s="1" t="s">
        <v>445</v>
      </c>
      <c r="B18" s="1">
        <v>7</v>
      </c>
      <c r="C18" s="22" t="s">
        <v>446</v>
      </c>
    </row>
    <row r="19" spans="1:3" ht="43.2" x14ac:dyDescent="0.3">
      <c r="A19" s="1" t="s">
        <v>445</v>
      </c>
      <c r="B19" s="1">
        <v>9</v>
      </c>
      <c r="C19" s="22" t="s">
        <v>449</v>
      </c>
    </row>
    <row r="20" spans="1:3" x14ac:dyDescent="0.3">
      <c r="A20" s="1" t="s">
        <v>445</v>
      </c>
      <c r="B20" s="1">
        <v>11</v>
      </c>
      <c r="C20" s="22" t="s">
        <v>453</v>
      </c>
    </row>
    <row r="21" spans="1:3" x14ac:dyDescent="0.3">
      <c r="C21" s="22"/>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6"/>
  <sheetViews>
    <sheetView topLeftCell="A49" workbookViewId="0">
      <selection activeCell="C62" sqref="C62:C76"/>
    </sheetView>
  </sheetViews>
  <sheetFormatPr defaultColWidth="8.88671875" defaultRowHeight="14.4" x14ac:dyDescent="0.3"/>
  <cols>
    <col min="1" max="3" width="8.88671875" style="1"/>
    <col min="4" max="4" width="11.33203125" style="1" bestFit="1" customWidth="1"/>
    <col min="5" max="16384" width="8.88671875" style="1"/>
  </cols>
  <sheetData>
    <row r="1" spans="1:8" x14ac:dyDescent="0.3">
      <c r="A1" s="2" t="s">
        <v>0</v>
      </c>
      <c r="B1" s="2" t="s">
        <v>27</v>
      </c>
      <c r="C1" s="2" t="s">
        <v>2</v>
      </c>
      <c r="D1" s="2" t="s">
        <v>24</v>
      </c>
      <c r="E1" s="2" t="s">
        <v>126</v>
      </c>
      <c r="F1" s="2" t="s">
        <v>123</v>
      </c>
      <c r="G1" s="2" t="s">
        <v>109</v>
      </c>
      <c r="H1" s="4" t="s">
        <v>96</v>
      </c>
    </row>
    <row r="2" spans="1:8" x14ac:dyDescent="0.3">
      <c r="A2" t="s">
        <v>181</v>
      </c>
      <c r="B2" s="1" t="s">
        <v>182</v>
      </c>
      <c r="C2" s="1">
        <v>1995</v>
      </c>
      <c r="D2" s="1" t="s">
        <v>183</v>
      </c>
      <c r="E2" s="1" t="s">
        <v>237</v>
      </c>
      <c r="F2" s="1" t="s">
        <v>229</v>
      </c>
    </row>
    <row r="3" spans="1:8" x14ac:dyDescent="0.3">
      <c r="A3" t="s">
        <v>181</v>
      </c>
      <c r="B3" s="1" t="s">
        <v>182</v>
      </c>
      <c r="C3" s="1">
        <v>1995</v>
      </c>
      <c r="D3" s="1" t="s">
        <v>183</v>
      </c>
      <c r="E3" s="1" t="s">
        <v>237</v>
      </c>
      <c r="F3" s="1" t="s">
        <v>238</v>
      </c>
    </row>
    <row r="4" spans="1:8" x14ac:dyDescent="0.3">
      <c r="A4" t="s">
        <v>181</v>
      </c>
      <c r="B4" s="1" t="s">
        <v>182</v>
      </c>
      <c r="C4" s="1">
        <v>1995</v>
      </c>
      <c r="D4" s="1" t="s">
        <v>183</v>
      </c>
      <c r="E4" s="1" t="s">
        <v>237</v>
      </c>
      <c r="F4" s="1" t="s">
        <v>223</v>
      </c>
    </row>
    <row r="5" spans="1:8" x14ac:dyDescent="0.3">
      <c r="A5" t="s">
        <v>181</v>
      </c>
      <c r="B5" s="1" t="s">
        <v>182</v>
      </c>
      <c r="C5" s="1">
        <v>1995</v>
      </c>
      <c r="D5" s="1" t="s">
        <v>183</v>
      </c>
      <c r="E5" s="1" t="s">
        <v>237</v>
      </c>
      <c r="F5" s="1" t="s">
        <v>222</v>
      </c>
    </row>
    <row r="6" spans="1:8" x14ac:dyDescent="0.3">
      <c r="A6" t="s">
        <v>181</v>
      </c>
      <c r="B6" s="1" t="s">
        <v>182</v>
      </c>
      <c r="C6" s="1">
        <v>1995</v>
      </c>
      <c r="D6" s="1" t="s">
        <v>183</v>
      </c>
      <c r="E6" s="1" t="s">
        <v>237</v>
      </c>
      <c r="F6" s="1" t="s">
        <v>231</v>
      </c>
    </row>
    <row r="7" spans="1:8" x14ac:dyDescent="0.3">
      <c r="A7" t="s">
        <v>181</v>
      </c>
      <c r="B7" s="1" t="s">
        <v>182</v>
      </c>
      <c r="C7" s="1">
        <v>1995</v>
      </c>
      <c r="D7" s="1" t="s">
        <v>183</v>
      </c>
      <c r="E7" s="1" t="s">
        <v>237</v>
      </c>
      <c r="F7" s="1" t="s">
        <v>225</v>
      </c>
    </row>
    <row r="8" spans="1:8" x14ac:dyDescent="0.3">
      <c r="A8" t="s">
        <v>181</v>
      </c>
      <c r="B8" s="1" t="s">
        <v>182</v>
      </c>
      <c r="C8" s="1">
        <v>1995</v>
      </c>
      <c r="D8" s="1" t="s">
        <v>183</v>
      </c>
      <c r="E8" s="1" t="s">
        <v>237</v>
      </c>
      <c r="F8" s="1" t="s">
        <v>239</v>
      </c>
    </row>
    <row r="9" spans="1:8" x14ac:dyDescent="0.3">
      <c r="A9" t="s">
        <v>181</v>
      </c>
      <c r="B9" s="1" t="s">
        <v>182</v>
      </c>
      <c r="C9" s="1">
        <v>1995</v>
      </c>
      <c r="D9" s="1" t="s">
        <v>183</v>
      </c>
      <c r="E9" s="1" t="s">
        <v>237</v>
      </c>
      <c r="F9" s="1" t="s">
        <v>228</v>
      </c>
    </row>
    <row r="10" spans="1:8" x14ac:dyDescent="0.3">
      <c r="A10" t="s">
        <v>181</v>
      </c>
      <c r="B10" s="1" t="s">
        <v>182</v>
      </c>
      <c r="C10" s="1">
        <v>1995</v>
      </c>
      <c r="D10" s="1" t="s">
        <v>183</v>
      </c>
      <c r="E10" s="1" t="s">
        <v>237</v>
      </c>
      <c r="F10" s="1" t="s">
        <v>230</v>
      </c>
    </row>
    <row r="11" spans="1:8" x14ac:dyDescent="0.3">
      <c r="A11" t="s">
        <v>181</v>
      </c>
      <c r="B11" s="1" t="s">
        <v>182</v>
      </c>
      <c r="C11" s="1">
        <v>1995</v>
      </c>
      <c r="D11" s="1" t="s">
        <v>183</v>
      </c>
      <c r="E11" s="1" t="s">
        <v>237</v>
      </c>
      <c r="F11" s="1" t="s">
        <v>240</v>
      </c>
    </row>
    <row r="12" spans="1:8" x14ac:dyDescent="0.3">
      <c r="A12" t="s">
        <v>181</v>
      </c>
      <c r="B12" s="1" t="s">
        <v>182</v>
      </c>
      <c r="C12" s="1">
        <v>1995</v>
      </c>
      <c r="D12" s="1" t="s">
        <v>183</v>
      </c>
      <c r="E12" s="1" t="s">
        <v>237</v>
      </c>
      <c r="F12" s="1" t="s">
        <v>241</v>
      </c>
    </row>
    <row r="13" spans="1:8" x14ac:dyDescent="0.3">
      <c r="A13" t="s">
        <v>181</v>
      </c>
      <c r="B13" s="1" t="s">
        <v>182</v>
      </c>
      <c r="C13" s="1">
        <v>1995</v>
      </c>
      <c r="D13" s="1" t="s">
        <v>183</v>
      </c>
      <c r="E13" s="1" t="s">
        <v>242</v>
      </c>
      <c r="F13" s="1" t="s">
        <v>243</v>
      </c>
    </row>
    <row r="14" spans="1:8" x14ac:dyDescent="0.3">
      <c r="A14" t="s">
        <v>181</v>
      </c>
      <c r="B14" s="1" t="s">
        <v>182</v>
      </c>
      <c r="C14" s="1">
        <v>1995</v>
      </c>
      <c r="D14" s="1" t="s">
        <v>183</v>
      </c>
      <c r="E14" s="1" t="s">
        <v>242</v>
      </c>
      <c r="F14" s="1" t="s">
        <v>227</v>
      </c>
    </row>
    <row r="15" spans="1:8" x14ac:dyDescent="0.3">
      <c r="A15" t="s">
        <v>181</v>
      </c>
      <c r="B15" s="1" t="s">
        <v>182</v>
      </c>
      <c r="C15" s="1">
        <v>1995</v>
      </c>
      <c r="D15" s="1" t="s">
        <v>183</v>
      </c>
      <c r="E15" s="1" t="s">
        <v>242</v>
      </c>
      <c r="F15" s="1" t="s">
        <v>244</v>
      </c>
    </row>
    <row r="16" spans="1:8" x14ac:dyDescent="0.3">
      <c r="A16" t="s">
        <v>181</v>
      </c>
      <c r="B16" s="1" t="s">
        <v>182</v>
      </c>
      <c r="C16" s="1">
        <v>1995</v>
      </c>
      <c r="D16" s="1" t="s">
        <v>183</v>
      </c>
      <c r="E16" s="1" t="s">
        <v>242</v>
      </c>
      <c r="F16" s="1" t="s">
        <v>245</v>
      </c>
    </row>
    <row r="17" spans="1:6" x14ac:dyDescent="0.3">
      <c r="A17" t="s">
        <v>181</v>
      </c>
      <c r="B17" s="1" t="s">
        <v>182</v>
      </c>
      <c r="C17" s="1">
        <v>1992</v>
      </c>
      <c r="D17" s="1" t="s">
        <v>183</v>
      </c>
      <c r="E17" s="1" t="s">
        <v>237</v>
      </c>
      <c r="F17" s="1" t="s">
        <v>229</v>
      </c>
    </row>
    <row r="18" spans="1:6" x14ac:dyDescent="0.3">
      <c r="A18" t="s">
        <v>181</v>
      </c>
      <c r="B18" s="1" t="s">
        <v>182</v>
      </c>
      <c r="C18" s="1">
        <v>1992</v>
      </c>
      <c r="D18" s="1" t="s">
        <v>183</v>
      </c>
      <c r="E18" s="1" t="s">
        <v>237</v>
      </c>
      <c r="F18" s="1" t="s">
        <v>238</v>
      </c>
    </row>
    <row r="19" spans="1:6" x14ac:dyDescent="0.3">
      <c r="A19" t="s">
        <v>181</v>
      </c>
      <c r="B19" s="1" t="s">
        <v>182</v>
      </c>
      <c r="C19" s="1">
        <v>1992</v>
      </c>
      <c r="D19" s="1" t="s">
        <v>183</v>
      </c>
      <c r="E19" s="1" t="s">
        <v>237</v>
      </c>
      <c r="F19" s="1" t="s">
        <v>223</v>
      </c>
    </row>
    <row r="20" spans="1:6" x14ac:dyDescent="0.3">
      <c r="A20" t="s">
        <v>181</v>
      </c>
      <c r="B20" s="1" t="s">
        <v>182</v>
      </c>
      <c r="C20" s="1">
        <v>1992</v>
      </c>
      <c r="D20" s="1" t="s">
        <v>183</v>
      </c>
      <c r="E20" s="1" t="s">
        <v>237</v>
      </c>
      <c r="F20" s="1" t="s">
        <v>222</v>
      </c>
    </row>
    <row r="21" spans="1:6" x14ac:dyDescent="0.3">
      <c r="A21" t="s">
        <v>181</v>
      </c>
      <c r="B21" s="1" t="s">
        <v>182</v>
      </c>
      <c r="C21" s="1">
        <v>1992</v>
      </c>
      <c r="D21" s="1" t="s">
        <v>183</v>
      </c>
      <c r="E21" s="1" t="s">
        <v>237</v>
      </c>
      <c r="F21" s="1" t="s">
        <v>231</v>
      </c>
    </row>
    <row r="22" spans="1:6" x14ac:dyDescent="0.3">
      <c r="A22" t="s">
        <v>181</v>
      </c>
      <c r="B22" s="1" t="s">
        <v>182</v>
      </c>
      <c r="C22" s="1">
        <v>1992</v>
      </c>
      <c r="D22" s="1" t="s">
        <v>183</v>
      </c>
      <c r="E22" s="1" t="s">
        <v>237</v>
      </c>
      <c r="F22" s="1" t="s">
        <v>225</v>
      </c>
    </row>
    <row r="23" spans="1:6" x14ac:dyDescent="0.3">
      <c r="A23" t="s">
        <v>181</v>
      </c>
      <c r="B23" s="1" t="s">
        <v>182</v>
      </c>
      <c r="C23" s="1">
        <v>1992</v>
      </c>
      <c r="D23" s="1" t="s">
        <v>183</v>
      </c>
      <c r="E23" s="1" t="s">
        <v>237</v>
      </c>
      <c r="F23" s="1" t="s">
        <v>239</v>
      </c>
    </row>
    <row r="24" spans="1:6" x14ac:dyDescent="0.3">
      <c r="A24" t="s">
        <v>181</v>
      </c>
      <c r="B24" s="1" t="s">
        <v>182</v>
      </c>
      <c r="C24" s="1">
        <v>1992</v>
      </c>
      <c r="D24" s="1" t="s">
        <v>183</v>
      </c>
      <c r="E24" s="1" t="s">
        <v>237</v>
      </c>
      <c r="F24" s="1" t="s">
        <v>228</v>
      </c>
    </row>
    <row r="25" spans="1:6" x14ac:dyDescent="0.3">
      <c r="A25" t="s">
        <v>181</v>
      </c>
      <c r="B25" s="1" t="s">
        <v>182</v>
      </c>
      <c r="C25" s="1">
        <v>1992</v>
      </c>
      <c r="D25" s="1" t="s">
        <v>183</v>
      </c>
      <c r="E25" s="1" t="s">
        <v>237</v>
      </c>
      <c r="F25" s="1" t="s">
        <v>230</v>
      </c>
    </row>
    <row r="26" spans="1:6" x14ac:dyDescent="0.3">
      <c r="A26" t="s">
        <v>181</v>
      </c>
      <c r="B26" s="1" t="s">
        <v>182</v>
      </c>
      <c r="C26" s="1">
        <v>1992</v>
      </c>
      <c r="D26" s="1" t="s">
        <v>183</v>
      </c>
      <c r="E26" s="1" t="s">
        <v>237</v>
      </c>
      <c r="F26" s="1" t="s">
        <v>240</v>
      </c>
    </row>
    <row r="27" spans="1:6" x14ac:dyDescent="0.3">
      <c r="A27" t="s">
        <v>181</v>
      </c>
      <c r="B27" s="1" t="s">
        <v>182</v>
      </c>
      <c r="C27" s="1">
        <v>1992</v>
      </c>
      <c r="D27" s="1" t="s">
        <v>183</v>
      </c>
      <c r="E27" s="1" t="s">
        <v>237</v>
      </c>
      <c r="F27" s="1" t="s">
        <v>241</v>
      </c>
    </row>
    <row r="28" spans="1:6" x14ac:dyDescent="0.3">
      <c r="A28" t="s">
        <v>181</v>
      </c>
      <c r="B28" s="1" t="s">
        <v>182</v>
      </c>
      <c r="C28" s="1">
        <v>1992</v>
      </c>
      <c r="D28" s="1" t="s">
        <v>183</v>
      </c>
      <c r="E28" s="1" t="s">
        <v>242</v>
      </c>
      <c r="F28" s="1" t="s">
        <v>243</v>
      </c>
    </row>
    <row r="29" spans="1:6" x14ac:dyDescent="0.3">
      <c r="A29" t="s">
        <v>181</v>
      </c>
      <c r="B29" s="1" t="s">
        <v>182</v>
      </c>
      <c r="C29" s="1">
        <v>1992</v>
      </c>
      <c r="D29" s="1" t="s">
        <v>183</v>
      </c>
      <c r="E29" s="1" t="s">
        <v>242</v>
      </c>
      <c r="F29" s="1" t="s">
        <v>227</v>
      </c>
    </row>
    <row r="30" spans="1:6" x14ac:dyDescent="0.3">
      <c r="A30" t="s">
        <v>181</v>
      </c>
      <c r="B30" s="1" t="s">
        <v>182</v>
      </c>
      <c r="C30" s="1">
        <v>1992</v>
      </c>
      <c r="D30" s="1" t="s">
        <v>183</v>
      </c>
      <c r="E30" s="1" t="s">
        <v>242</v>
      </c>
      <c r="F30" s="1" t="s">
        <v>244</v>
      </c>
    </row>
    <row r="31" spans="1:6" x14ac:dyDescent="0.3">
      <c r="A31" t="s">
        <v>181</v>
      </c>
      <c r="B31" s="1" t="s">
        <v>182</v>
      </c>
      <c r="C31" s="1">
        <v>1992</v>
      </c>
      <c r="D31" s="1" t="s">
        <v>183</v>
      </c>
      <c r="E31" s="1" t="s">
        <v>242</v>
      </c>
      <c r="F31" s="1" t="s">
        <v>245</v>
      </c>
    </row>
    <row r="32" spans="1:6" x14ac:dyDescent="0.3">
      <c r="A32" t="s">
        <v>181</v>
      </c>
      <c r="B32" s="1" t="s">
        <v>182</v>
      </c>
      <c r="C32" s="1">
        <v>1994</v>
      </c>
      <c r="D32" s="1" t="s">
        <v>183</v>
      </c>
      <c r="E32" s="1" t="s">
        <v>237</v>
      </c>
      <c r="F32" s="1" t="s">
        <v>229</v>
      </c>
    </row>
    <row r="33" spans="1:6" x14ac:dyDescent="0.3">
      <c r="A33" t="s">
        <v>181</v>
      </c>
      <c r="B33" s="1" t="s">
        <v>182</v>
      </c>
      <c r="C33" s="1">
        <v>1994</v>
      </c>
      <c r="D33" s="1" t="s">
        <v>183</v>
      </c>
      <c r="E33" s="1" t="s">
        <v>237</v>
      </c>
      <c r="F33" s="1" t="s">
        <v>238</v>
      </c>
    </row>
    <row r="34" spans="1:6" x14ac:dyDescent="0.3">
      <c r="A34" t="s">
        <v>181</v>
      </c>
      <c r="B34" s="1" t="s">
        <v>182</v>
      </c>
      <c r="C34" s="1">
        <v>1994</v>
      </c>
      <c r="D34" s="1" t="s">
        <v>183</v>
      </c>
      <c r="E34" s="1" t="s">
        <v>237</v>
      </c>
      <c r="F34" s="1" t="s">
        <v>223</v>
      </c>
    </row>
    <row r="35" spans="1:6" x14ac:dyDescent="0.3">
      <c r="A35" t="s">
        <v>181</v>
      </c>
      <c r="B35" s="1" t="s">
        <v>182</v>
      </c>
      <c r="C35" s="1">
        <v>1994</v>
      </c>
      <c r="D35" s="1" t="s">
        <v>183</v>
      </c>
      <c r="E35" s="1" t="s">
        <v>237</v>
      </c>
      <c r="F35" s="1" t="s">
        <v>222</v>
      </c>
    </row>
    <row r="36" spans="1:6" x14ac:dyDescent="0.3">
      <c r="A36" t="s">
        <v>181</v>
      </c>
      <c r="B36" s="1" t="s">
        <v>182</v>
      </c>
      <c r="C36" s="1">
        <v>1994</v>
      </c>
      <c r="D36" s="1" t="s">
        <v>183</v>
      </c>
      <c r="E36" s="1" t="s">
        <v>237</v>
      </c>
      <c r="F36" s="1" t="s">
        <v>231</v>
      </c>
    </row>
    <row r="37" spans="1:6" x14ac:dyDescent="0.3">
      <c r="A37" t="s">
        <v>181</v>
      </c>
      <c r="B37" s="1" t="s">
        <v>182</v>
      </c>
      <c r="C37" s="1">
        <v>1994</v>
      </c>
      <c r="D37" s="1" t="s">
        <v>183</v>
      </c>
      <c r="E37" s="1" t="s">
        <v>237</v>
      </c>
      <c r="F37" s="1" t="s">
        <v>225</v>
      </c>
    </row>
    <row r="38" spans="1:6" x14ac:dyDescent="0.3">
      <c r="A38" t="s">
        <v>181</v>
      </c>
      <c r="B38" s="1" t="s">
        <v>182</v>
      </c>
      <c r="C38" s="1">
        <v>1994</v>
      </c>
      <c r="D38" s="1" t="s">
        <v>183</v>
      </c>
      <c r="E38" s="1" t="s">
        <v>237</v>
      </c>
      <c r="F38" s="1" t="s">
        <v>239</v>
      </c>
    </row>
    <row r="39" spans="1:6" x14ac:dyDescent="0.3">
      <c r="A39" t="s">
        <v>181</v>
      </c>
      <c r="B39" s="1" t="s">
        <v>182</v>
      </c>
      <c r="C39" s="1">
        <v>1994</v>
      </c>
      <c r="D39" s="1" t="s">
        <v>183</v>
      </c>
      <c r="E39" s="1" t="s">
        <v>237</v>
      </c>
      <c r="F39" s="1" t="s">
        <v>228</v>
      </c>
    </row>
    <row r="40" spans="1:6" x14ac:dyDescent="0.3">
      <c r="A40" t="s">
        <v>181</v>
      </c>
      <c r="B40" s="1" t="s">
        <v>182</v>
      </c>
      <c r="C40" s="1">
        <v>1994</v>
      </c>
      <c r="D40" s="1" t="s">
        <v>183</v>
      </c>
      <c r="E40" s="1" t="s">
        <v>237</v>
      </c>
      <c r="F40" s="1" t="s">
        <v>230</v>
      </c>
    </row>
    <row r="41" spans="1:6" x14ac:dyDescent="0.3">
      <c r="A41" t="s">
        <v>181</v>
      </c>
      <c r="B41" s="1" t="s">
        <v>182</v>
      </c>
      <c r="C41" s="1">
        <v>1994</v>
      </c>
      <c r="D41" s="1" t="s">
        <v>183</v>
      </c>
      <c r="E41" s="1" t="s">
        <v>237</v>
      </c>
      <c r="F41" s="1" t="s">
        <v>240</v>
      </c>
    </row>
    <row r="42" spans="1:6" x14ac:dyDescent="0.3">
      <c r="A42" t="s">
        <v>181</v>
      </c>
      <c r="B42" s="1" t="s">
        <v>182</v>
      </c>
      <c r="C42" s="1">
        <v>1994</v>
      </c>
      <c r="D42" s="1" t="s">
        <v>183</v>
      </c>
      <c r="E42" s="1" t="s">
        <v>237</v>
      </c>
      <c r="F42" s="1" t="s">
        <v>241</v>
      </c>
    </row>
    <row r="43" spans="1:6" x14ac:dyDescent="0.3">
      <c r="A43" t="s">
        <v>181</v>
      </c>
      <c r="B43" s="1" t="s">
        <v>182</v>
      </c>
      <c r="C43" s="1">
        <v>1994</v>
      </c>
      <c r="D43" s="1" t="s">
        <v>183</v>
      </c>
      <c r="E43" s="1" t="s">
        <v>242</v>
      </c>
      <c r="F43" s="1" t="s">
        <v>243</v>
      </c>
    </row>
    <row r="44" spans="1:6" x14ac:dyDescent="0.3">
      <c r="A44" t="s">
        <v>181</v>
      </c>
      <c r="B44" s="1" t="s">
        <v>182</v>
      </c>
      <c r="C44" s="1">
        <v>1994</v>
      </c>
      <c r="D44" s="1" t="s">
        <v>183</v>
      </c>
      <c r="E44" s="1" t="s">
        <v>242</v>
      </c>
      <c r="F44" s="1" t="s">
        <v>227</v>
      </c>
    </row>
    <row r="45" spans="1:6" x14ac:dyDescent="0.3">
      <c r="A45" t="s">
        <v>181</v>
      </c>
      <c r="B45" s="1" t="s">
        <v>182</v>
      </c>
      <c r="C45" s="1">
        <v>1994</v>
      </c>
      <c r="D45" s="1" t="s">
        <v>183</v>
      </c>
      <c r="E45" s="1" t="s">
        <v>242</v>
      </c>
      <c r="F45" s="1" t="s">
        <v>244</v>
      </c>
    </row>
    <row r="46" spans="1:6" x14ac:dyDescent="0.3">
      <c r="A46" t="s">
        <v>181</v>
      </c>
      <c r="B46" s="1" t="s">
        <v>182</v>
      </c>
      <c r="C46" s="1">
        <v>1994</v>
      </c>
      <c r="D46" s="1" t="s">
        <v>183</v>
      </c>
      <c r="E46" s="1" t="s">
        <v>242</v>
      </c>
      <c r="F46" s="1" t="s">
        <v>245</v>
      </c>
    </row>
    <row r="47" spans="1:6" x14ac:dyDescent="0.3">
      <c r="A47" t="s">
        <v>181</v>
      </c>
      <c r="B47" s="1" t="s">
        <v>182</v>
      </c>
      <c r="C47" s="1">
        <v>1999</v>
      </c>
      <c r="D47" s="1" t="s">
        <v>183</v>
      </c>
      <c r="E47" s="1" t="s">
        <v>237</v>
      </c>
      <c r="F47" s="1" t="s">
        <v>229</v>
      </c>
    </row>
    <row r="48" spans="1:6" x14ac:dyDescent="0.3">
      <c r="A48" t="s">
        <v>181</v>
      </c>
      <c r="B48" s="1" t="s">
        <v>182</v>
      </c>
      <c r="C48" s="1">
        <v>1999</v>
      </c>
      <c r="D48" s="1" t="s">
        <v>183</v>
      </c>
      <c r="E48" s="1" t="s">
        <v>237</v>
      </c>
      <c r="F48" s="1" t="s">
        <v>238</v>
      </c>
    </row>
    <row r="49" spans="1:6" x14ac:dyDescent="0.3">
      <c r="A49" t="s">
        <v>181</v>
      </c>
      <c r="B49" s="1" t="s">
        <v>182</v>
      </c>
      <c r="C49" s="1">
        <v>1999</v>
      </c>
      <c r="D49" s="1" t="s">
        <v>183</v>
      </c>
      <c r="E49" s="1" t="s">
        <v>237</v>
      </c>
      <c r="F49" s="1" t="s">
        <v>223</v>
      </c>
    </row>
    <row r="50" spans="1:6" x14ac:dyDescent="0.3">
      <c r="A50" t="s">
        <v>181</v>
      </c>
      <c r="B50" s="1" t="s">
        <v>182</v>
      </c>
      <c r="C50" s="1">
        <v>1999</v>
      </c>
      <c r="D50" s="1" t="s">
        <v>183</v>
      </c>
      <c r="E50" s="1" t="s">
        <v>237</v>
      </c>
      <c r="F50" s="1" t="s">
        <v>222</v>
      </c>
    </row>
    <row r="51" spans="1:6" x14ac:dyDescent="0.3">
      <c r="A51" t="s">
        <v>181</v>
      </c>
      <c r="B51" s="1" t="s">
        <v>182</v>
      </c>
      <c r="C51" s="1">
        <v>1999</v>
      </c>
      <c r="D51" s="1" t="s">
        <v>183</v>
      </c>
      <c r="E51" s="1" t="s">
        <v>237</v>
      </c>
      <c r="F51" s="1" t="s">
        <v>231</v>
      </c>
    </row>
    <row r="52" spans="1:6" x14ac:dyDescent="0.3">
      <c r="A52" t="s">
        <v>181</v>
      </c>
      <c r="B52" s="1" t="s">
        <v>182</v>
      </c>
      <c r="C52" s="1">
        <v>1999</v>
      </c>
      <c r="D52" s="1" t="s">
        <v>183</v>
      </c>
      <c r="E52" s="1" t="s">
        <v>237</v>
      </c>
      <c r="F52" s="1" t="s">
        <v>225</v>
      </c>
    </row>
    <row r="53" spans="1:6" x14ac:dyDescent="0.3">
      <c r="A53" t="s">
        <v>181</v>
      </c>
      <c r="B53" s="1" t="s">
        <v>182</v>
      </c>
      <c r="C53" s="1">
        <v>1999</v>
      </c>
      <c r="D53" s="1" t="s">
        <v>183</v>
      </c>
      <c r="E53" s="1" t="s">
        <v>237</v>
      </c>
      <c r="F53" s="1" t="s">
        <v>239</v>
      </c>
    </row>
    <row r="54" spans="1:6" x14ac:dyDescent="0.3">
      <c r="A54" t="s">
        <v>181</v>
      </c>
      <c r="B54" s="1" t="s">
        <v>182</v>
      </c>
      <c r="C54" s="1">
        <v>1999</v>
      </c>
      <c r="D54" s="1" t="s">
        <v>183</v>
      </c>
      <c r="E54" s="1" t="s">
        <v>237</v>
      </c>
      <c r="F54" s="1" t="s">
        <v>228</v>
      </c>
    </row>
    <row r="55" spans="1:6" x14ac:dyDescent="0.3">
      <c r="A55" t="s">
        <v>181</v>
      </c>
      <c r="B55" s="1" t="s">
        <v>182</v>
      </c>
      <c r="C55" s="1">
        <v>1999</v>
      </c>
      <c r="D55" s="1" t="s">
        <v>183</v>
      </c>
      <c r="E55" s="1" t="s">
        <v>237</v>
      </c>
      <c r="F55" s="1" t="s">
        <v>230</v>
      </c>
    </row>
    <row r="56" spans="1:6" x14ac:dyDescent="0.3">
      <c r="A56" t="s">
        <v>181</v>
      </c>
      <c r="B56" s="1" t="s">
        <v>182</v>
      </c>
      <c r="C56" s="1">
        <v>1999</v>
      </c>
      <c r="D56" s="1" t="s">
        <v>183</v>
      </c>
      <c r="E56" s="1" t="s">
        <v>237</v>
      </c>
      <c r="F56" s="1" t="s">
        <v>240</v>
      </c>
    </row>
    <row r="57" spans="1:6" x14ac:dyDescent="0.3">
      <c r="A57" t="s">
        <v>181</v>
      </c>
      <c r="B57" s="1" t="s">
        <v>182</v>
      </c>
      <c r="C57" s="1">
        <v>1999</v>
      </c>
      <c r="D57" s="1" t="s">
        <v>183</v>
      </c>
      <c r="E57" s="1" t="s">
        <v>237</v>
      </c>
      <c r="F57" s="1" t="s">
        <v>241</v>
      </c>
    </row>
    <row r="58" spans="1:6" x14ac:dyDescent="0.3">
      <c r="A58" t="s">
        <v>181</v>
      </c>
      <c r="B58" s="1" t="s">
        <v>182</v>
      </c>
      <c r="C58" s="1">
        <v>1999</v>
      </c>
      <c r="D58" s="1" t="s">
        <v>183</v>
      </c>
      <c r="E58" s="1" t="s">
        <v>242</v>
      </c>
      <c r="F58" s="1" t="s">
        <v>243</v>
      </c>
    </row>
    <row r="59" spans="1:6" x14ac:dyDescent="0.3">
      <c r="A59" t="s">
        <v>181</v>
      </c>
      <c r="B59" s="1" t="s">
        <v>182</v>
      </c>
      <c r="C59" s="1">
        <v>1999</v>
      </c>
      <c r="D59" s="1" t="s">
        <v>183</v>
      </c>
      <c r="E59" s="1" t="s">
        <v>242</v>
      </c>
      <c r="F59" s="1" t="s">
        <v>227</v>
      </c>
    </row>
    <row r="60" spans="1:6" x14ac:dyDescent="0.3">
      <c r="A60" t="s">
        <v>181</v>
      </c>
      <c r="B60" s="1" t="s">
        <v>182</v>
      </c>
      <c r="C60" s="1">
        <v>1999</v>
      </c>
      <c r="D60" s="1" t="s">
        <v>183</v>
      </c>
      <c r="E60" s="1" t="s">
        <v>242</v>
      </c>
      <c r="F60" s="1" t="s">
        <v>244</v>
      </c>
    </row>
    <row r="61" spans="1:6" x14ac:dyDescent="0.3">
      <c r="A61" t="s">
        <v>181</v>
      </c>
      <c r="B61" s="1" t="s">
        <v>182</v>
      </c>
      <c r="C61" s="1">
        <v>1999</v>
      </c>
      <c r="D61" s="1" t="s">
        <v>183</v>
      </c>
      <c r="E61" s="1" t="s">
        <v>242</v>
      </c>
      <c r="F61" s="1" t="s">
        <v>245</v>
      </c>
    </row>
    <row r="62" spans="1:6" x14ac:dyDescent="0.3">
      <c r="A62" t="s">
        <v>181</v>
      </c>
      <c r="B62" s="1" t="s">
        <v>182</v>
      </c>
      <c r="C62" s="1">
        <v>2002</v>
      </c>
      <c r="D62" s="1" t="s">
        <v>183</v>
      </c>
      <c r="E62" s="1" t="s">
        <v>237</v>
      </c>
      <c r="F62" s="1" t="s">
        <v>229</v>
      </c>
    </row>
    <row r="63" spans="1:6" x14ac:dyDescent="0.3">
      <c r="A63" t="s">
        <v>181</v>
      </c>
      <c r="B63" s="1" t="s">
        <v>182</v>
      </c>
      <c r="C63" s="1">
        <v>2002</v>
      </c>
      <c r="D63" s="1" t="s">
        <v>183</v>
      </c>
      <c r="E63" s="1" t="s">
        <v>237</v>
      </c>
      <c r="F63" s="1" t="s">
        <v>238</v>
      </c>
    </row>
    <row r="64" spans="1:6" x14ac:dyDescent="0.3">
      <c r="A64" t="s">
        <v>181</v>
      </c>
      <c r="B64" s="1" t="s">
        <v>182</v>
      </c>
      <c r="C64" s="1">
        <v>2002</v>
      </c>
      <c r="D64" s="1" t="s">
        <v>183</v>
      </c>
      <c r="E64" s="1" t="s">
        <v>237</v>
      </c>
      <c r="F64" s="1" t="s">
        <v>223</v>
      </c>
    </row>
    <row r="65" spans="1:6" x14ac:dyDescent="0.3">
      <c r="A65" t="s">
        <v>181</v>
      </c>
      <c r="B65" s="1" t="s">
        <v>182</v>
      </c>
      <c r="C65" s="1">
        <v>2002</v>
      </c>
      <c r="D65" s="1" t="s">
        <v>183</v>
      </c>
      <c r="E65" s="1" t="s">
        <v>237</v>
      </c>
      <c r="F65" s="1" t="s">
        <v>222</v>
      </c>
    </row>
    <row r="66" spans="1:6" x14ac:dyDescent="0.3">
      <c r="A66" t="s">
        <v>181</v>
      </c>
      <c r="B66" s="1" t="s">
        <v>182</v>
      </c>
      <c r="C66" s="1">
        <v>2002</v>
      </c>
      <c r="D66" s="1" t="s">
        <v>183</v>
      </c>
      <c r="E66" s="1" t="s">
        <v>237</v>
      </c>
      <c r="F66" s="1" t="s">
        <v>231</v>
      </c>
    </row>
    <row r="67" spans="1:6" x14ac:dyDescent="0.3">
      <c r="A67" t="s">
        <v>181</v>
      </c>
      <c r="B67" s="1" t="s">
        <v>182</v>
      </c>
      <c r="C67" s="1">
        <v>2002</v>
      </c>
      <c r="D67" s="1" t="s">
        <v>183</v>
      </c>
      <c r="E67" s="1" t="s">
        <v>237</v>
      </c>
      <c r="F67" s="1" t="s">
        <v>225</v>
      </c>
    </row>
    <row r="68" spans="1:6" x14ac:dyDescent="0.3">
      <c r="A68" t="s">
        <v>181</v>
      </c>
      <c r="B68" s="1" t="s">
        <v>182</v>
      </c>
      <c r="C68" s="1">
        <v>2002</v>
      </c>
      <c r="D68" s="1" t="s">
        <v>183</v>
      </c>
      <c r="E68" s="1" t="s">
        <v>237</v>
      </c>
      <c r="F68" s="1" t="s">
        <v>239</v>
      </c>
    </row>
    <row r="69" spans="1:6" x14ac:dyDescent="0.3">
      <c r="A69" t="s">
        <v>181</v>
      </c>
      <c r="B69" s="1" t="s">
        <v>182</v>
      </c>
      <c r="C69" s="1">
        <v>2002</v>
      </c>
      <c r="D69" s="1" t="s">
        <v>183</v>
      </c>
      <c r="E69" s="1" t="s">
        <v>237</v>
      </c>
      <c r="F69" s="1" t="s">
        <v>228</v>
      </c>
    </row>
    <row r="70" spans="1:6" x14ac:dyDescent="0.3">
      <c r="A70" t="s">
        <v>181</v>
      </c>
      <c r="B70" s="1" t="s">
        <v>182</v>
      </c>
      <c r="C70" s="1">
        <v>2002</v>
      </c>
      <c r="D70" s="1" t="s">
        <v>183</v>
      </c>
      <c r="E70" s="1" t="s">
        <v>237</v>
      </c>
      <c r="F70" s="1" t="s">
        <v>230</v>
      </c>
    </row>
    <row r="71" spans="1:6" x14ac:dyDescent="0.3">
      <c r="A71" t="s">
        <v>181</v>
      </c>
      <c r="B71" s="1" t="s">
        <v>182</v>
      </c>
      <c r="C71" s="1">
        <v>2002</v>
      </c>
      <c r="D71" s="1" t="s">
        <v>183</v>
      </c>
      <c r="E71" s="1" t="s">
        <v>237</v>
      </c>
      <c r="F71" s="1" t="s">
        <v>240</v>
      </c>
    </row>
    <row r="72" spans="1:6" x14ac:dyDescent="0.3">
      <c r="A72" t="s">
        <v>181</v>
      </c>
      <c r="B72" s="1" t="s">
        <v>182</v>
      </c>
      <c r="C72" s="1">
        <v>2002</v>
      </c>
      <c r="D72" s="1" t="s">
        <v>183</v>
      </c>
      <c r="E72" s="1" t="s">
        <v>237</v>
      </c>
      <c r="F72" s="1" t="s">
        <v>241</v>
      </c>
    </row>
    <row r="73" spans="1:6" x14ac:dyDescent="0.3">
      <c r="A73" t="s">
        <v>181</v>
      </c>
      <c r="B73" s="1" t="s">
        <v>182</v>
      </c>
      <c r="C73" s="1">
        <v>2002</v>
      </c>
      <c r="D73" s="1" t="s">
        <v>183</v>
      </c>
      <c r="E73" s="1" t="s">
        <v>242</v>
      </c>
      <c r="F73" s="1" t="s">
        <v>243</v>
      </c>
    </row>
    <row r="74" spans="1:6" x14ac:dyDescent="0.3">
      <c r="A74" t="s">
        <v>181</v>
      </c>
      <c r="B74" s="1" t="s">
        <v>182</v>
      </c>
      <c r="C74" s="1">
        <v>2002</v>
      </c>
      <c r="D74" s="1" t="s">
        <v>183</v>
      </c>
      <c r="E74" s="1" t="s">
        <v>242</v>
      </c>
      <c r="F74" s="1" t="s">
        <v>227</v>
      </c>
    </row>
    <row r="75" spans="1:6" x14ac:dyDescent="0.3">
      <c r="A75" t="s">
        <v>181</v>
      </c>
      <c r="B75" s="1" t="s">
        <v>182</v>
      </c>
      <c r="C75" s="1">
        <v>2002</v>
      </c>
      <c r="D75" s="1" t="s">
        <v>183</v>
      </c>
      <c r="E75" s="1" t="s">
        <v>242</v>
      </c>
      <c r="F75" s="1" t="s">
        <v>244</v>
      </c>
    </row>
    <row r="76" spans="1:6" x14ac:dyDescent="0.3">
      <c r="A76" t="s">
        <v>181</v>
      </c>
      <c r="B76" s="1" t="s">
        <v>182</v>
      </c>
      <c r="C76" s="1">
        <v>2002</v>
      </c>
      <c r="D76" s="1" t="s">
        <v>183</v>
      </c>
      <c r="E76" s="1" t="s">
        <v>242</v>
      </c>
      <c r="F76" s="1" t="s">
        <v>245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6"/>
  <sheetViews>
    <sheetView workbookViewId="0">
      <selection activeCell="B14" sqref="B14:B16"/>
    </sheetView>
  </sheetViews>
  <sheetFormatPr defaultColWidth="8.88671875" defaultRowHeight="14.4" x14ac:dyDescent="0.3"/>
  <cols>
    <col min="1" max="2" width="8.88671875" style="1"/>
    <col min="3" max="3" width="11.33203125" style="1" bestFit="1" customWidth="1"/>
    <col min="4" max="4" width="11.88671875" style="1" bestFit="1" customWidth="1"/>
    <col min="5" max="5" width="15.88671875" style="1" bestFit="1" customWidth="1"/>
    <col min="6" max="6" width="20" style="1" bestFit="1" customWidth="1"/>
    <col min="7" max="16384" width="8.88671875" style="1"/>
  </cols>
  <sheetData>
    <row r="1" spans="1:12" x14ac:dyDescent="0.3">
      <c r="A1" s="2" t="s">
        <v>0</v>
      </c>
      <c r="B1" s="2" t="s">
        <v>2</v>
      </c>
      <c r="C1" s="2" t="s">
        <v>24</v>
      </c>
      <c r="D1" s="2" t="s">
        <v>127</v>
      </c>
      <c r="E1" s="2" t="s">
        <v>21</v>
      </c>
      <c r="F1" s="2" t="s">
        <v>128</v>
      </c>
      <c r="G1" s="2" t="s">
        <v>109</v>
      </c>
      <c r="H1" s="2" t="s">
        <v>129</v>
      </c>
      <c r="I1" s="2" t="s">
        <v>22</v>
      </c>
      <c r="J1" s="2" t="s">
        <v>23</v>
      </c>
      <c r="K1" s="2" t="s">
        <v>96</v>
      </c>
    </row>
    <row r="2" spans="1:12" x14ac:dyDescent="0.3">
      <c r="A2" t="s">
        <v>181</v>
      </c>
      <c r="B2" s="1">
        <v>1995</v>
      </c>
      <c r="C2" s="1" t="s">
        <v>183</v>
      </c>
      <c r="D2" s="1" t="s">
        <v>246</v>
      </c>
      <c r="F2" s="1">
        <v>1.5</v>
      </c>
      <c r="G2" s="1" t="s">
        <v>247</v>
      </c>
      <c r="H2" s="1" t="s">
        <v>248</v>
      </c>
      <c r="I2" s="1">
        <v>1977</v>
      </c>
      <c r="J2" s="1">
        <v>1998</v>
      </c>
      <c r="K2" s="1" t="s">
        <v>253</v>
      </c>
    </row>
    <row r="3" spans="1:12" x14ac:dyDescent="0.3">
      <c r="A3" t="s">
        <v>181</v>
      </c>
      <c r="B3" s="1">
        <v>1995</v>
      </c>
      <c r="C3" s="1" t="s">
        <v>183</v>
      </c>
      <c r="D3" s="1" t="s">
        <v>249</v>
      </c>
      <c r="G3" s="1" t="s">
        <v>250</v>
      </c>
      <c r="H3" s="1" t="s">
        <v>251</v>
      </c>
    </row>
    <row r="4" spans="1:12" x14ac:dyDescent="0.3">
      <c r="A4" t="s">
        <v>181</v>
      </c>
      <c r="B4" s="1">
        <v>1995</v>
      </c>
      <c r="C4" s="1" t="s">
        <v>183</v>
      </c>
      <c r="D4" s="1" t="s">
        <v>252</v>
      </c>
      <c r="G4" s="1" t="s">
        <v>250</v>
      </c>
      <c r="H4" s="1" t="s">
        <v>251</v>
      </c>
    </row>
    <row r="5" spans="1:12" x14ac:dyDescent="0.3">
      <c r="A5" t="s">
        <v>181</v>
      </c>
      <c r="B5" s="1">
        <v>1992</v>
      </c>
      <c r="C5" s="1" t="s">
        <v>183</v>
      </c>
      <c r="D5" s="1" t="s">
        <v>246</v>
      </c>
      <c r="F5" s="1">
        <v>1.5</v>
      </c>
      <c r="G5" s="1" t="s">
        <v>247</v>
      </c>
      <c r="H5" s="1" t="s">
        <v>248</v>
      </c>
      <c r="I5" s="1">
        <v>1977</v>
      </c>
      <c r="J5" s="1">
        <v>1998</v>
      </c>
      <c r="K5" s="1" t="s">
        <v>253</v>
      </c>
    </row>
    <row r="6" spans="1:12" x14ac:dyDescent="0.3">
      <c r="A6" t="s">
        <v>181</v>
      </c>
      <c r="B6" s="1">
        <v>1992</v>
      </c>
      <c r="C6" s="1" t="s">
        <v>183</v>
      </c>
      <c r="D6" s="1" t="s">
        <v>249</v>
      </c>
      <c r="G6" s="1" t="s">
        <v>250</v>
      </c>
      <c r="H6" s="1" t="s">
        <v>251</v>
      </c>
    </row>
    <row r="7" spans="1:12" x14ac:dyDescent="0.3">
      <c r="A7" t="s">
        <v>181</v>
      </c>
      <c r="B7" s="1">
        <v>1992</v>
      </c>
      <c r="C7" s="1" t="s">
        <v>183</v>
      </c>
      <c r="D7" s="1" t="s">
        <v>252</v>
      </c>
      <c r="G7" s="1" t="s">
        <v>250</v>
      </c>
      <c r="H7" s="1" t="s">
        <v>251</v>
      </c>
    </row>
    <row r="8" spans="1:12" x14ac:dyDescent="0.3">
      <c r="A8" t="s">
        <v>181</v>
      </c>
      <c r="B8" s="1">
        <v>1994</v>
      </c>
      <c r="C8" s="1" t="s">
        <v>183</v>
      </c>
      <c r="D8" s="1" t="s">
        <v>246</v>
      </c>
      <c r="F8" s="1">
        <v>1.5</v>
      </c>
      <c r="G8" s="1" t="s">
        <v>247</v>
      </c>
      <c r="H8" s="1" t="s">
        <v>248</v>
      </c>
      <c r="I8" s="1">
        <v>1977</v>
      </c>
      <c r="J8" s="1">
        <v>1998</v>
      </c>
    </row>
    <row r="9" spans="1:12" x14ac:dyDescent="0.3">
      <c r="A9" t="s">
        <v>181</v>
      </c>
      <c r="B9" s="1">
        <v>1994</v>
      </c>
      <c r="C9" s="1" t="s">
        <v>183</v>
      </c>
      <c r="D9" s="1" t="s">
        <v>249</v>
      </c>
      <c r="G9" s="1" t="s">
        <v>250</v>
      </c>
      <c r="H9" s="1" t="s">
        <v>251</v>
      </c>
    </row>
    <row r="10" spans="1:12" x14ac:dyDescent="0.3">
      <c r="A10" t="s">
        <v>181</v>
      </c>
      <c r="B10" s="1">
        <v>1994</v>
      </c>
      <c r="C10" s="1" t="s">
        <v>183</v>
      </c>
      <c r="D10" s="1" t="s">
        <v>252</v>
      </c>
      <c r="G10" s="1" t="s">
        <v>250</v>
      </c>
      <c r="H10" s="1" t="s">
        <v>251</v>
      </c>
    </row>
    <row r="11" spans="1:12" x14ac:dyDescent="0.3">
      <c r="A11" t="s">
        <v>181</v>
      </c>
      <c r="B11" s="1">
        <v>1999</v>
      </c>
      <c r="C11" s="1" t="s">
        <v>183</v>
      </c>
      <c r="D11" s="1" t="s">
        <v>246</v>
      </c>
      <c r="F11" s="1">
        <v>1.5</v>
      </c>
      <c r="G11" s="1" t="s">
        <v>247</v>
      </c>
      <c r="H11" s="1" t="s">
        <v>248</v>
      </c>
      <c r="I11" s="1">
        <v>1977</v>
      </c>
      <c r="J11" s="1">
        <v>1998</v>
      </c>
      <c r="L11" s="1" t="s">
        <v>435</v>
      </c>
    </row>
    <row r="12" spans="1:12" x14ac:dyDescent="0.3">
      <c r="A12" t="s">
        <v>181</v>
      </c>
      <c r="B12" s="1">
        <v>1999</v>
      </c>
      <c r="C12" s="1" t="s">
        <v>183</v>
      </c>
      <c r="D12" s="1" t="s">
        <v>249</v>
      </c>
      <c r="G12" s="1" t="s">
        <v>250</v>
      </c>
      <c r="H12" s="1" t="s">
        <v>251</v>
      </c>
    </row>
    <row r="13" spans="1:12" x14ac:dyDescent="0.3">
      <c r="A13" t="s">
        <v>181</v>
      </c>
      <c r="B13" s="1">
        <v>1999</v>
      </c>
      <c r="C13" s="1" t="s">
        <v>183</v>
      </c>
      <c r="D13" s="1" t="s">
        <v>252</v>
      </c>
      <c r="G13" s="1" t="s">
        <v>250</v>
      </c>
      <c r="H13" s="1" t="s">
        <v>251</v>
      </c>
    </row>
    <row r="14" spans="1:12" x14ac:dyDescent="0.3">
      <c r="A14" t="s">
        <v>181</v>
      </c>
      <c r="B14" s="1">
        <v>2002</v>
      </c>
      <c r="C14" s="1" t="s">
        <v>183</v>
      </c>
      <c r="D14" s="1" t="s">
        <v>246</v>
      </c>
      <c r="F14" s="1">
        <v>1.5</v>
      </c>
      <c r="G14" s="1" t="s">
        <v>247</v>
      </c>
      <c r="H14" s="1" t="s">
        <v>248</v>
      </c>
      <c r="I14" s="1">
        <v>1977</v>
      </c>
      <c r="J14" s="1">
        <v>1998</v>
      </c>
      <c r="L14" s="1" t="s">
        <v>435</v>
      </c>
    </row>
    <row r="15" spans="1:12" x14ac:dyDescent="0.3">
      <c r="A15" t="s">
        <v>181</v>
      </c>
      <c r="B15" s="1">
        <v>2002</v>
      </c>
      <c r="C15" s="1" t="s">
        <v>183</v>
      </c>
      <c r="D15" s="1" t="s">
        <v>249</v>
      </c>
      <c r="G15" s="1" t="s">
        <v>250</v>
      </c>
      <c r="H15" s="1" t="s">
        <v>251</v>
      </c>
    </row>
    <row r="16" spans="1:12" x14ac:dyDescent="0.3">
      <c r="A16" t="s">
        <v>181</v>
      </c>
      <c r="B16" s="1">
        <v>2002</v>
      </c>
      <c r="C16" s="1" t="s">
        <v>183</v>
      </c>
      <c r="D16" s="1" t="s">
        <v>252</v>
      </c>
      <c r="G16" s="1" t="s">
        <v>250</v>
      </c>
      <c r="H16" s="1" t="s">
        <v>251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6"/>
  <sheetViews>
    <sheetView workbookViewId="0">
      <selection activeCell="C16" sqref="C16:I16"/>
    </sheetView>
  </sheetViews>
  <sheetFormatPr defaultColWidth="8.88671875" defaultRowHeight="14.4" x14ac:dyDescent="0.3"/>
  <cols>
    <col min="1" max="4" width="8.88671875" style="1"/>
    <col min="5" max="5" width="19.5546875" style="1" customWidth="1"/>
    <col min="6" max="6" width="8.88671875" style="1"/>
    <col min="7" max="7" width="10.33203125" style="1" bestFit="1" customWidth="1"/>
    <col min="8" max="16384" width="8.88671875" style="1"/>
  </cols>
  <sheetData>
    <row r="1" spans="1:13" x14ac:dyDescent="0.3">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
      <c r="A2" t="s">
        <v>181</v>
      </c>
      <c r="B2" s="1" t="s">
        <v>182</v>
      </c>
      <c r="C2" s="1">
        <v>1995</v>
      </c>
      <c r="D2" s="1" t="s">
        <v>255</v>
      </c>
      <c r="E2" s="1" t="s">
        <v>254</v>
      </c>
      <c r="F2" s="1" t="s">
        <v>256</v>
      </c>
      <c r="G2" s="1">
        <v>1994</v>
      </c>
      <c r="H2" s="1">
        <v>1994</v>
      </c>
      <c r="I2" s="1">
        <v>8.4</v>
      </c>
      <c r="M2" s="1" t="s">
        <v>269</v>
      </c>
    </row>
    <row r="3" spans="1:13" x14ac:dyDescent="0.3">
      <c r="A3" t="s">
        <v>181</v>
      </c>
      <c r="B3" s="1" t="s">
        <v>182</v>
      </c>
      <c r="C3" s="1">
        <v>1995</v>
      </c>
      <c r="D3" s="1" t="s">
        <v>257</v>
      </c>
      <c r="E3" s="1" t="s">
        <v>258</v>
      </c>
      <c r="F3" s="1" t="s">
        <v>259</v>
      </c>
      <c r="I3" s="1">
        <v>5.0999999999999996</v>
      </c>
      <c r="M3" s="1" t="s">
        <v>281</v>
      </c>
    </row>
    <row r="4" spans="1:13" x14ac:dyDescent="0.3">
      <c r="A4" t="s">
        <v>181</v>
      </c>
      <c r="B4" s="1" t="s">
        <v>182</v>
      </c>
      <c r="C4" s="1">
        <v>1995</v>
      </c>
      <c r="D4" s="1" t="s">
        <v>260</v>
      </c>
      <c r="E4" s="1" t="s">
        <v>261</v>
      </c>
      <c r="F4" s="1" t="s">
        <v>261</v>
      </c>
      <c r="G4" s="1">
        <v>1977</v>
      </c>
      <c r="I4" s="1">
        <v>1.5</v>
      </c>
    </row>
    <row r="5" spans="1:13" x14ac:dyDescent="0.3">
      <c r="A5" t="s">
        <v>181</v>
      </c>
      <c r="B5" s="1" t="s">
        <v>182</v>
      </c>
      <c r="C5" s="1">
        <v>1992</v>
      </c>
      <c r="D5" s="1" t="s">
        <v>255</v>
      </c>
      <c r="E5" s="1" t="s">
        <v>331</v>
      </c>
      <c r="F5" s="1" t="s">
        <v>256</v>
      </c>
      <c r="G5" s="1">
        <v>1990</v>
      </c>
      <c r="H5" s="1" t="s">
        <v>394</v>
      </c>
      <c r="I5" s="1">
        <v>1.6</v>
      </c>
      <c r="M5" s="1" t="s">
        <v>269</v>
      </c>
    </row>
    <row r="6" spans="1:13" x14ac:dyDescent="0.3">
      <c r="A6" t="s">
        <v>181</v>
      </c>
      <c r="B6" s="1" t="s">
        <v>182</v>
      </c>
      <c r="C6" s="1">
        <v>1992</v>
      </c>
      <c r="D6" s="1" t="s">
        <v>257</v>
      </c>
      <c r="E6" s="1" t="s">
        <v>258</v>
      </c>
      <c r="F6" s="1" t="s">
        <v>259</v>
      </c>
      <c r="I6" s="1">
        <v>5.4</v>
      </c>
      <c r="M6" s="1" t="s">
        <v>281</v>
      </c>
    </row>
    <row r="7" spans="1:13" x14ac:dyDescent="0.3">
      <c r="A7" t="s">
        <v>181</v>
      </c>
      <c r="B7" s="1" t="s">
        <v>182</v>
      </c>
      <c r="C7" s="1">
        <v>1992</v>
      </c>
      <c r="D7" s="1" t="s">
        <v>260</v>
      </c>
      <c r="E7" s="1" t="s">
        <v>261</v>
      </c>
      <c r="F7" s="1" t="s">
        <v>261</v>
      </c>
      <c r="G7" s="1">
        <v>1977</v>
      </c>
      <c r="I7" s="1">
        <v>1.5</v>
      </c>
    </row>
    <row r="8" spans="1:13" x14ac:dyDescent="0.3">
      <c r="A8" t="s">
        <v>181</v>
      </c>
      <c r="B8" s="1" t="s">
        <v>182</v>
      </c>
      <c r="C8" s="1">
        <v>1992</v>
      </c>
      <c r="D8" s="1" t="s">
        <v>255</v>
      </c>
      <c r="E8" s="1" t="s">
        <v>331</v>
      </c>
      <c r="F8" s="1" t="s">
        <v>256</v>
      </c>
      <c r="G8" s="1">
        <v>1990</v>
      </c>
      <c r="H8" s="1" t="s">
        <v>394</v>
      </c>
      <c r="I8" s="1">
        <v>3.2</v>
      </c>
      <c r="M8" s="1" t="s">
        <v>269</v>
      </c>
    </row>
    <row r="9" spans="1:13" x14ac:dyDescent="0.3">
      <c r="A9" t="s">
        <v>181</v>
      </c>
      <c r="B9" s="1" t="s">
        <v>182</v>
      </c>
      <c r="C9" s="1">
        <v>1992</v>
      </c>
      <c r="D9" s="1" t="s">
        <v>257</v>
      </c>
      <c r="E9" s="1" t="s">
        <v>258</v>
      </c>
      <c r="F9" s="1" t="s">
        <v>259</v>
      </c>
      <c r="I9" s="1">
        <v>5.4</v>
      </c>
      <c r="M9" s="1" t="s">
        <v>281</v>
      </c>
    </row>
    <row r="10" spans="1:13" x14ac:dyDescent="0.3">
      <c r="A10" t="s">
        <v>181</v>
      </c>
      <c r="B10" s="1" t="s">
        <v>182</v>
      </c>
      <c r="C10" s="1">
        <v>1992</v>
      </c>
      <c r="D10" s="1" t="s">
        <v>260</v>
      </c>
      <c r="E10" s="1" t="s">
        <v>261</v>
      </c>
      <c r="F10" s="1" t="s">
        <v>261</v>
      </c>
      <c r="G10" s="1">
        <v>1977</v>
      </c>
      <c r="I10" s="1">
        <v>1.5</v>
      </c>
    </row>
    <row r="11" spans="1:13" x14ac:dyDescent="0.3">
      <c r="A11" t="s">
        <v>181</v>
      </c>
      <c r="B11" s="1" t="s">
        <v>182</v>
      </c>
      <c r="C11" s="1">
        <v>1999</v>
      </c>
      <c r="D11" s="1" t="s">
        <v>255</v>
      </c>
      <c r="E11" s="1" t="s">
        <v>254</v>
      </c>
      <c r="F11" s="1" t="s">
        <v>256</v>
      </c>
      <c r="G11" s="1">
        <v>1994</v>
      </c>
      <c r="H11" s="1">
        <v>1994</v>
      </c>
      <c r="I11" s="1">
        <v>8.4</v>
      </c>
      <c r="M11" s="1" t="s">
        <v>269</v>
      </c>
    </row>
    <row r="12" spans="1:13" x14ac:dyDescent="0.3">
      <c r="A12" t="s">
        <v>181</v>
      </c>
      <c r="B12" s="1" t="s">
        <v>182</v>
      </c>
      <c r="C12" s="1">
        <v>1999</v>
      </c>
      <c r="D12" s="1" t="s">
        <v>257</v>
      </c>
      <c r="E12" s="1" t="s">
        <v>258</v>
      </c>
      <c r="F12" s="1" t="s">
        <v>259</v>
      </c>
      <c r="I12" s="1">
        <v>5.3</v>
      </c>
      <c r="M12" s="1" t="s">
        <v>281</v>
      </c>
    </row>
    <row r="13" spans="1:13" x14ac:dyDescent="0.3">
      <c r="A13" t="s">
        <v>181</v>
      </c>
      <c r="B13" s="1" t="s">
        <v>182</v>
      </c>
      <c r="C13" s="1">
        <v>1999</v>
      </c>
      <c r="D13" s="1" t="s">
        <v>260</v>
      </c>
      <c r="E13" s="1" t="s">
        <v>261</v>
      </c>
      <c r="F13" s="1" t="s">
        <v>261</v>
      </c>
      <c r="G13" s="1">
        <v>1977</v>
      </c>
      <c r="I13" s="1">
        <v>1.5</v>
      </c>
    </row>
    <row r="14" spans="1:13" x14ac:dyDescent="0.3">
      <c r="A14" t="s">
        <v>181</v>
      </c>
      <c r="B14" s="1" t="s">
        <v>182</v>
      </c>
      <c r="C14" s="1">
        <v>2002</v>
      </c>
      <c r="D14" s="1" t="s">
        <v>255</v>
      </c>
      <c r="E14" s="1" t="s">
        <v>254</v>
      </c>
      <c r="F14" s="1" t="s">
        <v>256</v>
      </c>
      <c r="G14" s="1">
        <v>1994</v>
      </c>
      <c r="H14" s="1">
        <v>1994</v>
      </c>
      <c r="I14" s="1">
        <v>12</v>
      </c>
      <c r="M14" s="1" t="s">
        <v>269</v>
      </c>
    </row>
    <row r="15" spans="1:13" x14ac:dyDescent="0.3">
      <c r="A15" t="s">
        <v>181</v>
      </c>
      <c r="B15" s="1" t="s">
        <v>182</v>
      </c>
      <c r="C15" s="1">
        <v>2002</v>
      </c>
      <c r="D15" s="1" t="s">
        <v>257</v>
      </c>
      <c r="E15" s="1" t="s">
        <v>258</v>
      </c>
      <c r="F15" s="1" t="s">
        <v>259</v>
      </c>
      <c r="I15" s="1">
        <v>4.8</v>
      </c>
      <c r="M15" s="1" t="s">
        <v>281</v>
      </c>
    </row>
    <row r="16" spans="1:13" x14ac:dyDescent="0.3">
      <c r="A16" t="s">
        <v>181</v>
      </c>
      <c r="B16" s="1" t="s">
        <v>182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99"/>
  <sheetViews>
    <sheetView workbookViewId="0">
      <pane ySplit="1" topLeftCell="A174" activePane="bottomLeft" state="frozen"/>
      <selection pane="bottomLeft" activeCell="I200" sqref="I200"/>
    </sheetView>
  </sheetViews>
  <sheetFormatPr defaultColWidth="8.88671875" defaultRowHeight="14.4" x14ac:dyDescent="0.3"/>
  <cols>
    <col min="1" max="16384" width="8.88671875" style="1"/>
  </cols>
  <sheetData>
    <row r="1" spans="1:10" x14ac:dyDescent="0.3">
      <c r="A1" s="2" t="s">
        <v>0</v>
      </c>
      <c r="B1" s="2" t="s">
        <v>27</v>
      </c>
      <c r="C1" s="2" t="s">
        <v>2</v>
      </c>
      <c r="D1" s="2" t="s">
        <v>24</v>
      </c>
      <c r="E1" s="4" t="s">
        <v>134</v>
      </c>
      <c r="F1" s="4" t="s">
        <v>135</v>
      </c>
      <c r="G1" s="2" t="s">
        <v>136</v>
      </c>
      <c r="H1" s="4" t="s">
        <v>110</v>
      </c>
      <c r="I1" s="4" t="s">
        <v>25</v>
      </c>
      <c r="J1" s="4" t="s">
        <v>96</v>
      </c>
    </row>
    <row r="2" spans="1:10" x14ac:dyDescent="0.3">
      <c r="A2" t="s">
        <v>181</v>
      </c>
      <c r="B2" s="1" t="s">
        <v>182</v>
      </c>
      <c r="C2" s="1">
        <v>1995</v>
      </c>
      <c r="D2" s="1" t="s">
        <v>183</v>
      </c>
      <c r="E2" s="1" t="s">
        <v>263</v>
      </c>
      <c r="F2" s="1" t="s">
        <v>264</v>
      </c>
      <c r="H2" s="1">
        <v>1994</v>
      </c>
      <c r="I2" s="1">
        <v>20553</v>
      </c>
    </row>
    <row r="3" spans="1:10" x14ac:dyDescent="0.3">
      <c r="A3" t="s">
        <v>181</v>
      </c>
      <c r="B3" s="1" t="s">
        <v>182</v>
      </c>
      <c r="C3" s="1">
        <v>1995</v>
      </c>
      <c r="D3" s="1" t="s">
        <v>183</v>
      </c>
      <c r="E3" s="1" t="s">
        <v>263</v>
      </c>
      <c r="F3" s="1" t="s">
        <v>265</v>
      </c>
      <c r="H3" s="1">
        <v>1994</v>
      </c>
      <c r="I3" s="1">
        <v>996</v>
      </c>
    </row>
    <row r="4" spans="1:10" x14ac:dyDescent="0.3">
      <c r="A4" t="s">
        <v>181</v>
      </c>
      <c r="B4" s="1" t="s">
        <v>182</v>
      </c>
      <c r="C4" s="1">
        <v>1995</v>
      </c>
      <c r="D4" s="1" t="s">
        <v>183</v>
      </c>
      <c r="E4" s="1" t="s">
        <v>263</v>
      </c>
      <c r="F4" s="1" t="s">
        <v>266</v>
      </c>
      <c r="H4" s="1">
        <v>1994</v>
      </c>
      <c r="I4" s="1">
        <v>236</v>
      </c>
    </row>
    <row r="5" spans="1:10" x14ac:dyDescent="0.3">
      <c r="A5" t="s">
        <v>181</v>
      </c>
      <c r="B5" s="1" t="s">
        <v>182</v>
      </c>
      <c r="C5" s="1">
        <v>1995</v>
      </c>
      <c r="D5" s="1" t="s">
        <v>183</v>
      </c>
      <c r="E5" s="1" t="s">
        <v>263</v>
      </c>
      <c r="F5" s="1" t="s">
        <v>267</v>
      </c>
      <c r="H5" s="1">
        <v>1994</v>
      </c>
      <c r="I5" s="1">
        <v>100</v>
      </c>
    </row>
    <row r="6" spans="1:10" x14ac:dyDescent="0.3">
      <c r="A6" t="s">
        <v>181</v>
      </c>
      <c r="B6" s="1" t="s">
        <v>182</v>
      </c>
      <c r="C6" s="1">
        <v>1995</v>
      </c>
      <c r="D6" s="1" t="s">
        <v>183</v>
      </c>
      <c r="E6" s="1" t="s">
        <v>263</v>
      </c>
      <c r="F6" s="1" t="s">
        <v>275</v>
      </c>
      <c r="H6" s="1">
        <v>1994</v>
      </c>
      <c r="I6" s="1">
        <v>0</v>
      </c>
    </row>
    <row r="7" spans="1:10" x14ac:dyDescent="0.3">
      <c r="A7" t="s">
        <v>181</v>
      </c>
      <c r="B7" s="1" t="s">
        <v>182</v>
      </c>
      <c r="C7" s="1">
        <v>1995</v>
      </c>
      <c r="D7" s="1" t="s">
        <v>183</v>
      </c>
      <c r="E7" s="1" t="s">
        <v>268</v>
      </c>
      <c r="F7" s="1" t="s">
        <v>268</v>
      </c>
      <c r="H7" s="1">
        <v>1994</v>
      </c>
      <c r="I7" s="1">
        <v>21885</v>
      </c>
    </row>
    <row r="8" spans="1:10" x14ac:dyDescent="0.3">
      <c r="A8" t="s">
        <v>181</v>
      </c>
      <c r="B8" s="1" t="s">
        <v>182</v>
      </c>
      <c r="C8" s="1">
        <v>1995</v>
      </c>
      <c r="D8" s="1" t="s">
        <v>183</v>
      </c>
      <c r="E8" s="1" t="s">
        <v>263</v>
      </c>
      <c r="F8" s="1" t="s">
        <v>264</v>
      </c>
      <c r="H8" s="1">
        <v>1993</v>
      </c>
      <c r="I8" s="1">
        <v>19933</v>
      </c>
    </row>
    <row r="9" spans="1:10" x14ac:dyDescent="0.3">
      <c r="A9" t="s">
        <v>181</v>
      </c>
      <c r="B9" s="1" t="s">
        <v>182</v>
      </c>
      <c r="C9" s="1">
        <v>1995</v>
      </c>
      <c r="D9" s="1" t="s">
        <v>183</v>
      </c>
      <c r="E9" s="1" t="s">
        <v>263</v>
      </c>
      <c r="F9" s="1" t="s">
        <v>265</v>
      </c>
      <c r="H9" s="1">
        <v>1993</v>
      </c>
      <c r="I9" s="1">
        <v>978</v>
      </c>
    </row>
    <row r="10" spans="1:10" x14ac:dyDescent="0.3">
      <c r="A10" t="s">
        <v>181</v>
      </c>
      <c r="B10" s="1" t="s">
        <v>182</v>
      </c>
      <c r="C10" s="1">
        <v>1995</v>
      </c>
      <c r="D10" s="1" t="s">
        <v>183</v>
      </c>
      <c r="E10" s="1" t="s">
        <v>263</v>
      </c>
      <c r="F10" s="1" t="s">
        <v>266</v>
      </c>
      <c r="H10" s="1">
        <v>1993</v>
      </c>
      <c r="I10" s="1">
        <v>234</v>
      </c>
    </row>
    <row r="11" spans="1:10" x14ac:dyDescent="0.3">
      <c r="A11" t="s">
        <v>181</v>
      </c>
      <c r="B11" s="1" t="s">
        <v>182</v>
      </c>
      <c r="C11" s="1">
        <v>1995</v>
      </c>
      <c r="D11" s="1" t="s">
        <v>183</v>
      </c>
      <c r="E11" s="1" t="s">
        <v>263</v>
      </c>
      <c r="F11" s="1" t="s">
        <v>267</v>
      </c>
      <c r="H11" s="1">
        <v>1993</v>
      </c>
      <c r="I11" s="1">
        <v>95</v>
      </c>
    </row>
    <row r="12" spans="1:10" x14ac:dyDescent="0.3">
      <c r="A12" t="s">
        <v>181</v>
      </c>
      <c r="B12" s="1" t="s">
        <v>182</v>
      </c>
      <c r="C12" s="1">
        <v>1995</v>
      </c>
      <c r="D12" s="1" t="s">
        <v>183</v>
      </c>
      <c r="E12" s="1" t="s">
        <v>263</v>
      </c>
      <c r="F12" s="1" t="s">
        <v>275</v>
      </c>
      <c r="H12" s="1">
        <v>1993</v>
      </c>
      <c r="I12" s="1">
        <v>0</v>
      </c>
    </row>
    <row r="13" spans="1:10" x14ac:dyDescent="0.3">
      <c r="A13" t="s">
        <v>181</v>
      </c>
      <c r="B13" s="1" t="s">
        <v>182</v>
      </c>
      <c r="C13" s="1">
        <v>1995</v>
      </c>
      <c r="D13" s="1" t="s">
        <v>183</v>
      </c>
      <c r="E13" s="1" t="s">
        <v>268</v>
      </c>
      <c r="F13" s="1" t="s">
        <v>268</v>
      </c>
      <c r="H13" s="1">
        <v>1993</v>
      </c>
      <c r="I13" s="1">
        <v>21240</v>
      </c>
    </row>
    <row r="14" spans="1:10" x14ac:dyDescent="0.3">
      <c r="A14" t="s">
        <v>181</v>
      </c>
      <c r="B14" s="1" t="s">
        <v>182</v>
      </c>
      <c r="C14" s="1">
        <v>1995</v>
      </c>
      <c r="D14" s="1" t="s">
        <v>183</v>
      </c>
      <c r="E14" s="1" t="s">
        <v>263</v>
      </c>
      <c r="F14" s="1" t="s">
        <v>264</v>
      </c>
      <c r="H14" s="1">
        <v>1992</v>
      </c>
      <c r="I14" s="1">
        <v>19180</v>
      </c>
    </row>
    <row r="15" spans="1:10" x14ac:dyDescent="0.3">
      <c r="A15" t="s">
        <v>181</v>
      </c>
      <c r="B15" s="1" t="s">
        <v>182</v>
      </c>
      <c r="C15" s="1">
        <v>1995</v>
      </c>
      <c r="D15" s="1" t="s">
        <v>183</v>
      </c>
      <c r="E15" s="1" t="s">
        <v>263</v>
      </c>
      <c r="F15" s="1" t="s">
        <v>265</v>
      </c>
      <c r="H15" s="1">
        <v>1992</v>
      </c>
      <c r="I15" s="1">
        <v>959</v>
      </c>
    </row>
    <row r="16" spans="1:10" x14ac:dyDescent="0.3">
      <c r="A16" t="s">
        <v>181</v>
      </c>
      <c r="B16" s="1" t="s">
        <v>182</v>
      </c>
      <c r="C16" s="1">
        <v>1995</v>
      </c>
      <c r="D16" s="1" t="s">
        <v>183</v>
      </c>
      <c r="E16" s="1" t="s">
        <v>263</v>
      </c>
      <c r="F16" s="1" t="s">
        <v>266</v>
      </c>
      <c r="H16" s="1">
        <v>1992</v>
      </c>
      <c r="I16" s="1">
        <v>231</v>
      </c>
    </row>
    <row r="17" spans="1:9" x14ac:dyDescent="0.3">
      <c r="A17" t="s">
        <v>181</v>
      </c>
      <c r="B17" s="1" t="s">
        <v>182</v>
      </c>
      <c r="C17" s="1">
        <v>1995</v>
      </c>
      <c r="D17" s="1" t="s">
        <v>183</v>
      </c>
      <c r="E17" s="1" t="s">
        <v>263</v>
      </c>
      <c r="F17" s="1" t="s">
        <v>267</v>
      </c>
      <c r="H17" s="1">
        <v>1992</v>
      </c>
      <c r="I17" s="1">
        <v>94</v>
      </c>
    </row>
    <row r="18" spans="1:9" x14ac:dyDescent="0.3">
      <c r="A18" t="s">
        <v>181</v>
      </c>
      <c r="B18" s="1" t="s">
        <v>182</v>
      </c>
      <c r="C18" s="1">
        <v>1995</v>
      </c>
      <c r="D18" s="1" t="s">
        <v>183</v>
      </c>
      <c r="E18" s="1" t="s">
        <v>263</v>
      </c>
      <c r="F18" s="1" t="s">
        <v>275</v>
      </c>
      <c r="H18" s="1">
        <v>1992</v>
      </c>
      <c r="I18" s="1">
        <v>0</v>
      </c>
    </row>
    <row r="19" spans="1:9" x14ac:dyDescent="0.3">
      <c r="A19" t="s">
        <v>181</v>
      </c>
      <c r="B19" s="1" t="s">
        <v>182</v>
      </c>
      <c r="C19" s="1">
        <v>1995</v>
      </c>
      <c r="D19" s="1" t="s">
        <v>183</v>
      </c>
      <c r="E19" s="1" t="s">
        <v>268</v>
      </c>
      <c r="F19" s="1" t="s">
        <v>268</v>
      </c>
      <c r="H19" s="1">
        <v>1992</v>
      </c>
      <c r="I19" s="1">
        <v>20464</v>
      </c>
    </row>
    <row r="20" spans="1:9" x14ac:dyDescent="0.3">
      <c r="A20" t="s">
        <v>181</v>
      </c>
      <c r="B20" s="1" t="s">
        <v>182</v>
      </c>
      <c r="C20" s="1">
        <v>1995</v>
      </c>
      <c r="D20" s="1" t="s">
        <v>183</v>
      </c>
      <c r="E20" s="1" t="s">
        <v>263</v>
      </c>
      <c r="F20" s="1" t="s">
        <v>264</v>
      </c>
      <c r="H20" s="1">
        <v>1991</v>
      </c>
      <c r="I20" s="1">
        <v>18516</v>
      </c>
    </row>
    <row r="21" spans="1:9" x14ac:dyDescent="0.3">
      <c r="A21" t="s">
        <v>181</v>
      </c>
      <c r="B21" s="1" t="s">
        <v>182</v>
      </c>
      <c r="C21" s="1">
        <v>1995</v>
      </c>
      <c r="D21" s="1" t="s">
        <v>183</v>
      </c>
      <c r="E21" s="1" t="s">
        <v>263</v>
      </c>
      <c r="F21" s="1" t="s">
        <v>265</v>
      </c>
      <c r="H21" s="1">
        <v>1991</v>
      </c>
      <c r="I21" s="1">
        <v>941</v>
      </c>
    </row>
    <row r="22" spans="1:9" x14ac:dyDescent="0.3">
      <c r="A22" t="s">
        <v>181</v>
      </c>
      <c r="B22" s="1" t="s">
        <v>182</v>
      </c>
      <c r="C22" s="1">
        <v>1995</v>
      </c>
      <c r="D22" s="1" t="s">
        <v>183</v>
      </c>
      <c r="E22" s="1" t="s">
        <v>263</v>
      </c>
      <c r="F22" s="1" t="s">
        <v>266</v>
      </c>
      <c r="H22" s="1">
        <v>1991</v>
      </c>
      <c r="I22" s="1">
        <v>227</v>
      </c>
    </row>
    <row r="23" spans="1:9" x14ac:dyDescent="0.3">
      <c r="A23" t="s">
        <v>181</v>
      </c>
      <c r="B23" s="1" t="s">
        <v>182</v>
      </c>
      <c r="C23" s="1">
        <v>1995</v>
      </c>
      <c r="D23" s="1" t="s">
        <v>183</v>
      </c>
      <c r="E23" s="1" t="s">
        <v>263</v>
      </c>
      <c r="F23" s="1" t="s">
        <v>267</v>
      </c>
      <c r="H23" s="1">
        <v>1991</v>
      </c>
      <c r="I23" s="1">
        <v>92</v>
      </c>
    </row>
    <row r="24" spans="1:9" x14ac:dyDescent="0.3">
      <c r="A24" t="s">
        <v>181</v>
      </c>
      <c r="B24" s="1" t="s">
        <v>182</v>
      </c>
      <c r="C24" s="1">
        <v>1995</v>
      </c>
      <c r="D24" s="1" t="s">
        <v>183</v>
      </c>
      <c r="E24" s="1" t="s">
        <v>263</v>
      </c>
      <c r="F24" s="1" t="s">
        <v>275</v>
      </c>
      <c r="H24" s="1">
        <v>1991</v>
      </c>
      <c r="I24" s="1">
        <v>0</v>
      </c>
    </row>
    <row r="25" spans="1:9" x14ac:dyDescent="0.3">
      <c r="A25" t="s">
        <v>181</v>
      </c>
      <c r="B25" s="1" t="s">
        <v>182</v>
      </c>
      <c r="C25" s="1">
        <v>1995</v>
      </c>
      <c r="D25" s="1" t="s">
        <v>183</v>
      </c>
      <c r="E25" s="1" t="s">
        <v>268</v>
      </c>
      <c r="F25" s="1" t="s">
        <v>268</v>
      </c>
      <c r="H25" s="1">
        <v>1991</v>
      </c>
      <c r="I25" s="1">
        <v>19776</v>
      </c>
    </row>
    <row r="26" spans="1:9" x14ac:dyDescent="0.3">
      <c r="A26" t="s">
        <v>181</v>
      </c>
      <c r="B26" s="1" t="s">
        <v>182</v>
      </c>
      <c r="C26" s="1">
        <v>1995</v>
      </c>
      <c r="D26" s="1" t="s">
        <v>183</v>
      </c>
      <c r="E26" s="1" t="s">
        <v>263</v>
      </c>
      <c r="F26" s="1" t="s">
        <v>264</v>
      </c>
      <c r="H26" s="1">
        <v>1990</v>
      </c>
      <c r="I26" s="1">
        <v>17685</v>
      </c>
    </row>
    <row r="27" spans="1:9" x14ac:dyDescent="0.3">
      <c r="A27" t="s">
        <v>181</v>
      </c>
      <c r="B27" s="1" t="s">
        <v>182</v>
      </c>
      <c r="C27" s="1">
        <v>1995</v>
      </c>
      <c r="D27" s="1" t="s">
        <v>183</v>
      </c>
      <c r="E27" s="1" t="s">
        <v>263</v>
      </c>
      <c r="F27" s="1" t="s">
        <v>265</v>
      </c>
      <c r="H27" s="1">
        <v>1990</v>
      </c>
      <c r="I27" s="1">
        <v>921</v>
      </c>
    </row>
    <row r="28" spans="1:9" x14ac:dyDescent="0.3">
      <c r="A28" t="s">
        <v>181</v>
      </c>
      <c r="B28" s="1" t="s">
        <v>182</v>
      </c>
      <c r="C28" s="1">
        <v>1995</v>
      </c>
      <c r="D28" s="1" t="s">
        <v>183</v>
      </c>
      <c r="E28" s="1" t="s">
        <v>263</v>
      </c>
      <c r="F28" s="1" t="s">
        <v>266</v>
      </c>
      <c r="H28" s="1">
        <v>1990</v>
      </c>
      <c r="I28" s="1">
        <v>227</v>
      </c>
    </row>
    <row r="29" spans="1:9" x14ac:dyDescent="0.3">
      <c r="A29" t="s">
        <v>181</v>
      </c>
      <c r="B29" s="1" t="s">
        <v>182</v>
      </c>
      <c r="C29" s="1">
        <v>1995</v>
      </c>
      <c r="D29" s="1" t="s">
        <v>183</v>
      </c>
      <c r="E29" s="1" t="s">
        <v>263</v>
      </c>
      <c r="F29" s="1" t="s">
        <v>267</v>
      </c>
      <c r="H29" s="1">
        <v>1990</v>
      </c>
      <c r="I29" s="1">
        <v>84</v>
      </c>
    </row>
    <row r="30" spans="1:9" x14ac:dyDescent="0.3">
      <c r="A30" t="s">
        <v>181</v>
      </c>
      <c r="B30" s="1" t="s">
        <v>182</v>
      </c>
      <c r="C30" s="1">
        <v>1995</v>
      </c>
      <c r="D30" s="1" t="s">
        <v>183</v>
      </c>
      <c r="E30" s="1" t="s">
        <v>263</v>
      </c>
      <c r="F30" s="1" t="s">
        <v>275</v>
      </c>
      <c r="H30" s="1">
        <v>1990</v>
      </c>
      <c r="I30" s="1">
        <v>0</v>
      </c>
    </row>
    <row r="31" spans="1:9" x14ac:dyDescent="0.3">
      <c r="A31" t="s">
        <v>181</v>
      </c>
      <c r="B31" s="1" t="s">
        <v>182</v>
      </c>
      <c r="C31" s="1">
        <v>1995</v>
      </c>
      <c r="D31" s="1" t="s">
        <v>183</v>
      </c>
      <c r="E31" s="1" t="s">
        <v>268</v>
      </c>
      <c r="F31" s="1" t="s">
        <v>268</v>
      </c>
      <c r="H31" s="1">
        <v>1990</v>
      </c>
      <c r="I31" s="1">
        <v>18917</v>
      </c>
    </row>
    <row r="32" spans="1:9" x14ac:dyDescent="0.3">
      <c r="A32" t="s">
        <v>181</v>
      </c>
      <c r="B32" s="1" t="s">
        <v>182</v>
      </c>
      <c r="C32" s="1">
        <v>1995</v>
      </c>
      <c r="D32" s="1" t="s">
        <v>183</v>
      </c>
      <c r="E32" s="1" t="s">
        <v>263</v>
      </c>
      <c r="F32" s="1" t="s">
        <v>264</v>
      </c>
      <c r="H32" s="1">
        <v>1989</v>
      </c>
      <c r="I32" s="1">
        <v>17172</v>
      </c>
    </row>
    <row r="33" spans="1:9" x14ac:dyDescent="0.3">
      <c r="A33" t="s">
        <v>181</v>
      </c>
      <c r="B33" s="1" t="s">
        <v>182</v>
      </c>
      <c r="C33" s="1">
        <v>1995</v>
      </c>
      <c r="D33" s="1" t="s">
        <v>183</v>
      </c>
      <c r="E33" s="1" t="s">
        <v>263</v>
      </c>
      <c r="F33" s="1" t="s">
        <v>265</v>
      </c>
      <c r="H33" s="1">
        <v>1989</v>
      </c>
      <c r="I33" s="1">
        <v>884</v>
      </c>
    </row>
    <row r="34" spans="1:9" x14ac:dyDescent="0.3">
      <c r="A34" t="s">
        <v>181</v>
      </c>
      <c r="B34" s="1" t="s">
        <v>182</v>
      </c>
      <c r="C34" s="1">
        <v>1995</v>
      </c>
      <c r="D34" s="1" t="s">
        <v>183</v>
      </c>
      <c r="E34" s="1" t="s">
        <v>263</v>
      </c>
      <c r="F34" s="1" t="s">
        <v>266</v>
      </c>
      <c r="H34" s="1">
        <v>1989</v>
      </c>
      <c r="I34" s="1">
        <v>224</v>
      </c>
    </row>
    <row r="35" spans="1:9" x14ac:dyDescent="0.3">
      <c r="A35" t="s">
        <v>181</v>
      </c>
      <c r="B35" s="1" t="s">
        <v>182</v>
      </c>
      <c r="C35" s="1">
        <v>1995</v>
      </c>
      <c r="D35" s="1" t="s">
        <v>183</v>
      </c>
      <c r="E35" s="1" t="s">
        <v>263</v>
      </c>
      <c r="F35" s="1" t="s">
        <v>267</v>
      </c>
      <c r="H35" s="1">
        <v>1989</v>
      </c>
      <c r="I35" s="1">
        <v>84</v>
      </c>
    </row>
    <row r="36" spans="1:9" x14ac:dyDescent="0.3">
      <c r="A36" t="s">
        <v>181</v>
      </c>
      <c r="B36" s="1" t="s">
        <v>182</v>
      </c>
      <c r="C36" s="1">
        <v>1995</v>
      </c>
      <c r="D36" s="1" t="s">
        <v>183</v>
      </c>
      <c r="E36" s="1" t="s">
        <v>263</v>
      </c>
      <c r="F36" s="1" t="s">
        <v>275</v>
      </c>
      <c r="H36" s="1">
        <v>1989</v>
      </c>
      <c r="I36" s="1">
        <v>0</v>
      </c>
    </row>
    <row r="37" spans="1:9" x14ac:dyDescent="0.3">
      <c r="A37" t="s">
        <v>181</v>
      </c>
      <c r="B37" s="1" t="s">
        <v>182</v>
      </c>
      <c r="C37" s="1">
        <v>1995</v>
      </c>
      <c r="D37" s="1" t="s">
        <v>183</v>
      </c>
      <c r="E37" s="1" t="s">
        <v>268</v>
      </c>
      <c r="F37" s="1" t="s">
        <v>268</v>
      </c>
      <c r="H37" s="1">
        <v>1989</v>
      </c>
      <c r="I37" s="1">
        <v>18364</v>
      </c>
    </row>
    <row r="38" spans="1:9" x14ac:dyDescent="0.3">
      <c r="A38" t="s">
        <v>181</v>
      </c>
      <c r="B38" s="1" t="s">
        <v>182</v>
      </c>
      <c r="C38" s="1">
        <v>1995</v>
      </c>
      <c r="D38" s="1" t="s">
        <v>183</v>
      </c>
      <c r="E38" s="1" t="s">
        <v>263</v>
      </c>
      <c r="F38" s="1" t="s">
        <v>264</v>
      </c>
      <c r="H38" s="1">
        <v>1988</v>
      </c>
      <c r="I38" s="1">
        <v>16768</v>
      </c>
    </row>
    <row r="39" spans="1:9" x14ac:dyDescent="0.3">
      <c r="A39" t="s">
        <v>181</v>
      </c>
      <c r="B39" s="1" t="s">
        <v>182</v>
      </c>
      <c r="C39" s="1">
        <v>1995</v>
      </c>
      <c r="D39" s="1" t="s">
        <v>183</v>
      </c>
      <c r="E39" s="1" t="s">
        <v>263</v>
      </c>
      <c r="F39" s="1" t="s">
        <v>265</v>
      </c>
      <c r="H39" s="1">
        <v>1988</v>
      </c>
      <c r="I39" s="1">
        <v>844</v>
      </c>
    </row>
    <row r="40" spans="1:9" x14ac:dyDescent="0.3">
      <c r="A40" t="s">
        <v>181</v>
      </c>
      <c r="B40" s="1" t="s">
        <v>182</v>
      </c>
      <c r="C40" s="1">
        <v>1995</v>
      </c>
      <c r="D40" s="1" t="s">
        <v>183</v>
      </c>
      <c r="E40" s="1" t="s">
        <v>263</v>
      </c>
      <c r="F40" s="1" t="s">
        <v>266</v>
      </c>
      <c r="H40" s="1">
        <v>1988</v>
      </c>
      <c r="I40" s="1">
        <v>218</v>
      </c>
    </row>
    <row r="41" spans="1:9" x14ac:dyDescent="0.3">
      <c r="A41" t="s">
        <v>181</v>
      </c>
      <c r="B41" s="1" t="s">
        <v>182</v>
      </c>
      <c r="C41" s="1">
        <v>1995</v>
      </c>
      <c r="D41" s="1" t="s">
        <v>183</v>
      </c>
      <c r="E41" s="1" t="s">
        <v>263</v>
      </c>
      <c r="F41" s="1" t="s">
        <v>267</v>
      </c>
      <c r="H41" s="1">
        <v>1988</v>
      </c>
      <c r="I41" s="1">
        <v>83</v>
      </c>
    </row>
    <row r="42" spans="1:9" x14ac:dyDescent="0.3">
      <c r="A42" t="s">
        <v>181</v>
      </c>
      <c r="B42" s="1" t="s">
        <v>182</v>
      </c>
      <c r="C42" s="1">
        <v>1995</v>
      </c>
      <c r="D42" s="1" t="s">
        <v>183</v>
      </c>
      <c r="E42" s="1" t="s">
        <v>263</v>
      </c>
      <c r="F42" s="1" t="s">
        <v>275</v>
      </c>
      <c r="H42" s="1">
        <v>1988</v>
      </c>
      <c r="I42" s="1">
        <v>2</v>
      </c>
    </row>
    <row r="43" spans="1:9" x14ac:dyDescent="0.3">
      <c r="A43" t="s">
        <v>181</v>
      </c>
      <c r="B43" s="1" t="s">
        <v>182</v>
      </c>
      <c r="C43" s="1">
        <v>1995</v>
      </c>
      <c r="D43" s="1" t="s">
        <v>183</v>
      </c>
      <c r="E43" s="1" t="s">
        <v>268</v>
      </c>
      <c r="F43" s="1" t="s">
        <v>268</v>
      </c>
      <c r="H43" s="1">
        <v>1988</v>
      </c>
      <c r="I43" s="1">
        <v>17915</v>
      </c>
    </row>
    <row r="44" spans="1:9" x14ac:dyDescent="0.3">
      <c r="A44" t="s">
        <v>181</v>
      </c>
      <c r="B44" s="1" t="s">
        <v>182</v>
      </c>
      <c r="C44" s="1">
        <v>1995</v>
      </c>
      <c r="D44" s="1" t="s">
        <v>183</v>
      </c>
      <c r="E44" s="1" t="s">
        <v>263</v>
      </c>
      <c r="F44" s="1" t="s">
        <v>264</v>
      </c>
      <c r="H44" s="1">
        <v>1987</v>
      </c>
      <c r="I44" s="1">
        <v>14672</v>
      </c>
    </row>
    <row r="45" spans="1:9" x14ac:dyDescent="0.3">
      <c r="A45" t="s">
        <v>181</v>
      </c>
      <c r="B45" s="1" t="s">
        <v>182</v>
      </c>
      <c r="C45" s="1">
        <v>1995</v>
      </c>
      <c r="D45" s="1" t="s">
        <v>183</v>
      </c>
      <c r="E45" s="1" t="s">
        <v>263</v>
      </c>
      <c r="F45" s="1" t="s">
        <v>265</v>
      </c>
      <c r="H45" s="1">
        <v>1987</v>
      </c>
      <c r="I45" s="1">
        <v>725</v>
      </c>
    </row>
    <row r="46" spans="1:9" x14ac:dyDescent="0.3">
      <c r="A46" t="s">
        <v>181</v>
      </c>
      <c r="B46" s="1" t="s">
        <v>182</v>
      </c>
      <c r="C46" s="1">
        <v>1995</v>
      </c>
      <c r="D46" s="1" t="s">
        <v>183</v>
      </c>
      <c r="E46" s="1" t="s">
        <v>263</v>
      </c>
      <c r="F46" s="1" t="s">
        <v>266</v>
      </c>
      <c r="H46" s="1">
        <v>1987</v>
      </c>
      <c r="I46" s="1">
        <v>194</v>
      </c>
    </row>
    <row r="47" spans="1:9" x14ac:dyDescent="0.3">
      <c r="A47" t="s">
        <v>181</v>
      </c>
      <c r="B47" s="1" t="s">
        <v>182</v>
      </c>
      <c r="C47" s="1">
        <v>1995</v>
      </c>
      <c r="D47" s="1" t="s">
        <v>183</v>
      </c>
      <c r="E47" s="1" t="s">
        <v>263</v>
      </c>
      <c r="F47" s="1" t="s">
        <v>267</v>
      </c>
      <c r="H47" s="1">
        <v>1987</v>
      </c>
      <c r="I47" s="1">
        <v>83</v>
      </c>
    </row>
    <row r="48" spans="1:9" x14ac:dyDescent="0.3">
      <c r="A48" t="s">
        <v>181</v>
      </c>
      <c r="B48" s="1" t="s">
        <v>182</v>
      </c>
      <c r="C48" s="1">
        <v>1995</v>
      </c>
      <c r="D48" s="1" t="s">
        <v>183</v>
      </c>
      <c r="E48" s="1" t="s">
        <v>263</v>
      </c>
      <c r="F48" s="1" t="s">
        <v>275</v>
      </c>
      <c r="H48" s="1">
        <v>1987</v>
      </c>
      <c r="I48" s="1">
        <v>2</v>
      </c>
    </row>
    <row r="49" spans="1:9" x14ac:dyDescent="0.3">
      <c r="A49" t="s">
        <v>181</v>
      </c>
      <c r="B49" s="1" t="s">
        <v>182</v>
      </c>
      <c r="C49" s="1">
        <v>1995</v>
      </c>
      <c r="D49" s="1" t="s">
        <v>183</v>
      </c>
      <c r="E49" s="1" t="s">
        <v>268</v>
      </c>
      <c r="F49" s="1" t="s">
        <v>268</v>
      </c>
      <c r="H49" s="1">
        <v>1987</v>
      </c>
      <c r="I49" s="1">
        <v>15676</v>
      </c>
    </row>
    <row r="50" spans="1:9" x14ac:dyDescent="0.3">
      <c r="A50" t="s">
        <v>181</v>
      </c>
      <c r="B50" s="1" t="s">
        <v>182</v>
      </c>
      <c r="C50" s="1">
        <v>1995</v>
      </c>
      <c r="D50" s="1" t="s">
        <v>183</v>
      </c>
      <c r="E50" s="1" t="s">
        <v>263</v>
      </c>
      <c r="F50" s="1" t="s">
        <v>264</v>
      </c>
      <c r="H50" s="1">
        <v>1986</v>
      </c>
      <c r="I50" s="1">
        <v>14086</v>
      </c>
    </row>
    <row r="51" spans="1:9" x14ac:dyDescent="0.3">
      <c r="A51" t="s">
        <v>181</v>
      </c>
      <c r="B51" s="1" t="s">
        <v>182</v>
      </c>
      <c r="C51" s="1">
        <v>1995</v>
      </c>
      <c r="D51" s="1" t="s">
        <v>183</v>
      </c>
      <c r="E51" s="1" t="s">
        <v>263</v>
      </c>
      <c r="F51" s="1" t="s">
        <v>265</v>
      </c>
      <c r="H51" s="1">
        <v>1986</v>
      </c>
      <c r="I51" s="1">
        <v>690</v>
      </c>
    </row>
    <row r="52" spans="1:9" x14ac:dyDescent="0.3">
      <c r="A52" t="s">
        <v>181</v>
      </c>
      <c r="B52" s="1" t="s">
        <v>182</v>
      </c>
      <c r="C52" s="1">
        <v>1995</v>
      </c>
      <c r="D52" s="1" t="s">
        <v>183</v>
      </c>
      <c r="E52" s="1" t="s">
        <v>263</v>
      </c>
      <c r="F52" s="1" t="s">
        <v>266</v>
      </c>
      <c r="H52" s="1">
        <v>1986</v>
      </c>
      <c r="I52" s="1">
        <v>184</v>
      </c>
    </row>
    <row r="53" spans="1:9" x14ac:dyDescent="0.3">
      <c r="A53" t="s">
        <v>181</v>
      </c>
      <c r="B53" s="1" t="s">
        <v>182</v>
      </c>
      <c r="C53" s="1">
        <v>1995</v>
      </c>
      <c r="D53" s="1" t="s">
        <v>183</v>
      </c>
      <c r="E53" s="1" t="s">
        <v>263</v>
      </c>
      <c r="F53" s="1" t="s">
        <v>267</v>
      </c>
      <c r="H53" s="1">
        <v>1986</v>
      </c>
      <c r="I53" s="1">
        <v>79</v>
      </c>
    </row>
    <row r="54" spans="1:9" x14ac:dyDescent="0.3">
      <c r="A54" t="s">
        <v>181</v>
      </c>
      <c r="B54" s="1" t="s">
        <v>182</v>
      </c>
      <c r="C54" s="1">
        <v>1995</v>
      </c>
      <c r="D54" s="1" t="s">
        <v>183</v>
      </c>
      <c r="E54" s="1" t="s">
        <v>263</v>
      </c>
      <c r="F54" s="1" t="s">
        <v>275</v>
      </c>
      <c r="H54" s="1">
        <v>1986</v>
      </c>
      <c r="I54" s="1">
        <v>2</v>
      </c>
    </row>
    <row r="55" spans="1:9" x14ac:dyDescent="0.3">
      <c r="A55" t="s">
        <v>181</v>
      </c>
      <c r="B55" s="1" t="s">
        <v>182</v>
      </c>
      <c r="C55" s="1">
        <v>1995</v>
      </c>
      <c r="D55" s="1" t="s">
        <v>183</v>
      </c>
      <c r="E55" s="1" t="s">
        <v>268</v>
      </c>
      <c r="F55" s="1" t="s">
        <v>268</v>
      </c>
      <c r="H55" s="1">
        <v>1986</v>
      </c>
      <c r="I55" s="1">
        <v>15041</v>
      </c>
    </row>
    <row r="56" spans="1:9" x14ac:dyDescent="0.3">
      <c r="A56" t="s">
        <v>181</v>
      </c>
      <c r="B56" s="1" t="s">
        <v>182</v>
      </c>
      <c r="C56" s="1">
        <v>1995</v>
      </c>
      <c r="D56" s="1" t="s">
        <v>183</v>
      </c>
      <c r="E56" s="1" t="s">
        <v>263</v>
      </c>
      <c r="F56" s="1" t="s">
        <v>264</v>
      </c>
      <c r="H56" s="1">
        <v>1985</v>
      </c>
      <c r="I56" s="1">
        <v>13816</v>
      </c>
    </row>
    <row r="57" spans="1:9" x14ac:dyDescent="0.3">
      <c r="A57" t="s">
        <v>181</v>
      </c>
      <c r="B57" s="1" t="s">
        <v>182</v>
      </c>
      <c r="C57" s="1">
        <v>1995</v>
      </c>
      <c r="D57" s="1" t="s">
        <v>183</v>
      </c>
      <c r="E57" s="1" t="s">
        <v>263</v>
      </c>
      <c r="F57" s="1" t="s">
        <v>265</v>
      </c>
      <c r="H57" s="1">
        <v>1985</v>
      </c>
      <c r="I57" s="1">
        <v>680</v>
      </c>
    </row>
    <row r="58" spans="1:9" x14ac:dyDescent="0.3">
      <c r="A58" t="s">
        <v>181</v>
      </c>
      <c r="B58" s="1" t="s">
        <v>182</v>
      </c>
      <c r="C58" s="1">
        <v>1995</v>
      </c>
      <c r="D58" s="1" t="s">
        <v>183</v>
      </c>
      <c r="E58" s="1" t="s">
        <v>263</v>
      </c>
      <c r="F58" s="1" t="s">
        <v>266</v>
      </c>
      <c r="H58" s="1">
        <v>1985</v>
      </c>
      <c r="I58" s="1">
        <v>174</v>
      </c>
    </row>
    <row r="59" spans="1:9" x14ac:dyDescent="0.3">
      <c r="A59" t="s">
        <v>181</v>
      </c>
      <c r="B59" s="1" t="s">
        <v>182</v>
      </c>
      <c r="C59" s="1">
        <v>1995</v>
      </c>
      <c r="D59" s="1" t="s">
        <v>183</v>
      </c>
      <c r="E59" s="1" t="s">
        <v>263</v>
      </c>
      <c r="F59" s="1" t="s">
        <v>267</v>
      </c>
      <c r="H59" s="1">
        <v>1985</v>
      </c>
      <c r="I59" s="1">
        <v>79</v>
      </c>
    </row>
    <row r="60" spans="1:9" x14ac:dyDescent="0.3">
      <c r="A60" t="s">
        <v>181</v>
      </c>
      <c r="B60" s="1" t="s">
        <v>182</v>
      </c>
      <c r="C60" s="1">
        <v>1995</v>
      </c>
      <c r="D60" s="1" t="s">
        <v>183</v>
      </c>
      <c r="E60" s="1" t="s">
        <v>263</v>
      </c>
      <c r="F60" s="1" t="s">
        <v>275</v>
      </c>
      <c r="H60" s="1">
        <v>1985</v>
      </c>
      <c r="I60" s="1">
        <v>2</v>
      </c>
    </row>
    <row r="61" spans="1:9" x14ac:dyDescent="0.3">
      <c r="A61" t="s">
        <v>181</v>
      </c>
      <c r="B61" s="1" t="s">
        <v>182</v>
      </c>
      <c r="C61" s="1">
        <v>1995</v>
      </c>
      <c r="D61" s="1" t="s">
        <v>183</v>
      </c>
      <c r="E61" s="1" t="s">
        <v>268</v>
      </c>
      <c r="F61" s="1" t="s">
        <v>268</v>
      </c>
      <c r="H61" s="1">
        <v>1985</v>
      </c>
      <c r="I61" s="1">
        <v>14751</v>
      </c>
    </row>
    <row r="62" spans="1:9" x14ac:dyDescent="0.3">
      <c r="A62" t="s">
        <v>181</v>
      </c>
      <c r="B62" s="1" t="s">
        <v>182</v>
      </c>
      <c r="C62" s="1">
        <v>1995</v>
      </c>
      <c r="D62" s="1" t="s">
        <v>183</v>
      </c>
      <c r="E62" s="1" t="s">
        <v>263</v>
      </c>
      <c r="F62" s="1" t="s">
        <v>264</v>
      </c>
      <c r="H62" s="1">
        <v>1984</v>
      </c>
      <c r="I62" s="1">
        <v>13384</v>
      </c>
    </row>
    <row r="63" spans="1:9" x14ac:dyDescent="0.3">
      <c r="A63" t="s">
        <v>181</v>
      </c>
      <c r="B63" s="1" t="s">
        <v>182</v>
      </c>
      <c r="C63" s="1">
        <v>1995</v>
      </c>
      <c r="D63" s="1" t="s">
        <v>183</v>
      </c>
      <c r="E63" s="1" t="s">
        <v>263</v>
      </c>
      <c r="F63" s="1" t="s">
        <v>265</v>
      </c>
      <c r="H63" s="1">
        <v>1984</v>
      </c>
      <c r="I63" s="1">
        <v>667</v>
      </c>
    </row>
    <row r="64" spans="1:9" x14ac:dyDescent="0.3">
      <c r="A64" t="s">
        <v>181</v>
      </c>
      <c r="B64" s="1" t="s">
        <v>182</v>
      </c>
      <c r="C64" s="1">
        <v>1995</v>
      </c>
      <c r="D64" s="1" t="s">
        <v>183</v>
      </c>
      <c r="E64" s="1" t="s">
        <v>263</v>
      </c>
      <c r="F64" s="1" t="s">
        <v>266</v>
      </c>
      <c r="H64" s="1">
        <v>1984</v>
      </c>
      <c r="I64" s="1">
        <v>164</v>
      </c>
    </row>
    <row r="65" spans="1:9" x14ac:dyDescent="0.3">
      <c r="A65" t="s">
        <v>181</v>
      </c>
      <c r="B65" s="1" t="s">
        <v>182</v>
      </c>
      <c r="C65" s="1">
        <v>1995</v>
      </c>
      <c r="D65" s="1" t="s">
        <v>183</v>
      </c>
      <c r="E65" s="1" t="s">
        <v>263</v>
      </c>
      <c r="F65" s="1" t="s">
        <v>267</v>
      </c>
      <c r="H65" s="1">
        <v>1984</v>
      </c>
      <c r="I65" s="1">
        <v>78</v>
      </c>
    </row>
    <row r="66" spans="1:9" x14ac:dyDescent="0.3">
      <c r="A66" t="s">
        <v>181</v>
      </c>
      <c r="B66" s="1" t="s">
        <v>182</v>
      </c>
      <c r="C66" s="1">
        <v>1995</v>
      </c>
      <c r="D66" s="1" t="s">
        <v>183</v>
      </c>
      <c r="E66" s="1" t="s">
        <v>263</v>
      </c>
      <c r="F66" s="1" t="s">
        <v>275</v>
      </c>
      <c r="H66" s="1">
        <v>1984</v>
      </c>
      <c r="I66" s="1">
        <v>1</v>
      </c>
    </row>
    <row r="67" spans="1:9" x14ac:dyDescent="0.3">
      <c r="A67" t="s">
        <v>181</v>
      </c>
      <c r="B67" s="1" t="s">
        <v>182</v>
      </c>
      <c r="C67" s="1">
        <v>1995</v>
      </c>
      <c r="D67" s="1" t="s">
        <v>183</v>
      </c>
      <c r="E67" s="1" t="s">
        <v>268</v>
      </c>
      <c r="F67" s="1" t="s">
        <v>268</v>
      </c>
      <c r="H67" s="1">
        <v>1984</v>
      </c>
      <c r="I67" s="1">
        <v>14294</v>
      </c>
    </row>
    <row r="68" spans="1:9" x14ac:dyDescent="0.3">
      <c r="A68" t="s">
        <v>181</v>
      </c>
      <c r="B68" s="1" t="s">
        <v>182</v>
      </c>
      <c r="C68" s="1">
        <v>1995</v>
      </c>
      <c r="D68" s="1" t="s">
        <v>183</v>
      </c>
      <c r="E68" s="1" t="s">
        <v>263</v>
      </c>
      <c r="F68" s="1" t="s">
        <v>264</v>
      </c>
      <c r="H68" s="1">
        <v>1983</v>
      </c>
      <c r="I68" s="1">
        <v>12769</v>
      </c>
    </row>
    <row r="69" spans="1:9" x14ac:dyDescent="0.3">
      <c r="A69" t="s">
        <v>181</v>
      </c>
      <c r="B69" s="1" t="s">
        <v>182</v>
      </c>
      <c r="C69" s="1">
        <v>1995</v>
      </c>
      <c r="D69" s="1" t="s">
        <v>183</v>
      </c>
      <c r="E69" s="1" t="s">
        <v>263</v>
      </c>
      <c r="F69" s="1" t="s">
        <v>265</v>
      </c>
      <c r="H69" s="1">
        <v>1983</v>
      </c>
      <c r="I69" s="1">
        <v>732</v>
      </c>
    </row>
    <row r="70" spans="1:9" x14ac:dyDescent="0.3">
      <c r="A70" t="s">
        <v>181</v>
      </c>
      <c r="B70" s="1" t="s">
        <v>182</v>
      </c>
      <c r="C70" s="1">
        <v>1995</v>
      </c>
      <c r="D70" s="1" t="s">
        <v>183</v>
      </c>
      <c r="E70" s="1" t="s">
        <v>263</v>
      </c>
      <c r="F70" s="1" t="s">
        <v>266</v>
      </c>
      <c r="H70" s="1">
        <v>1983</v>
      </c>
      <c r="I70" s="1">
        <v>178</v>
      </c>
    </row>
    <row r="71" spans="1:9" x14ac:dyDescent="0.3">
      <c r="A71" t="s">
        <v>181</v>
      </c>
      <c r="B71" s="1" t="s">
        <v>182</v>
      </c>
      <c r="C71" s="1">
        <v>1995</v>
      </c>
      <c r="D71" s="1" t="s">
        <v>183</v>
      </c>
      <c r="E71" s="1" t="s">
        <v>263</v>
      </c>
      <c r="F71" s="1" t="s">
        <v>267</v>
      </c>
      <c r="H71" s="1">
        <v>1983</v>
      </c>
      <c r="I71" s="1">
        <v>90</v>
      </c>
    </row>
    <row r="72" spans="1:9" x14ac:dyDescent="0.3">
      <c r="A72" t="s">
        <v>181</v>
      </c>
      <c r="B72" s="1" t="s">
        <v>182</v>
      </c>
      <c r="C72" s="1">
        <v>1995</v>
      </c>
      <c r="D72" s="1" t="s">
        <v>183</v>
      </c>
      <c r="E72" s="1" t="s">
        <v>263</v>
      </c>
      <c r="F72" s="1" t="s">
        <v>275</v>
      </c>
      <c r="H72" s="1">
        <v>1983</v>
      </c>
      <c r="I72" s="1">
        <v>1</v>
      </c>
    </row>
    <row r="73" spans="1:9" x14ac:dyDescent="0.3">
      <c r="A73" t="s">
        <v>181</v>
      </c>
      <c r="B73" s="1" t="s">
        <v>182</v>
      </c>
      <c r="C73" s="1">
        <v>1995</v>
      </c>
      <c r="D73" s="1" t="s">
        <v>183</v>
      </c>
      <c r="E73" s="1" t="s">
        <v>268</v>
      </c>
      <c r="F73" s="1" t="s">
        <v>268</v>
      </c>
      <c r="H73" s="1">
        <v>1983</v>
      </c>
      <c r="I73" s="1">
        <v>13770</v>
      </c>
    </row>
    <row r="74" spans="1:9" x14ac:dyDescent="0.3">
      <c r="A74" t="s">
        <v>181</v>
      </c>
      <c r="B74" s="1" t="s">
        <v>182</v>
      </c>
      <c r="C74" s="1">
        <v>1995</v>
      </c>
      <c r="D74" s="1" t="s">
        <v>183</v>
      </c>
      <c r="E74" s="1" t="s">
        <v>263</v>
      </c>
      <c r="F74" s="1" t="s">
        <v>264</v>
      </c>
      <c r="H74" s="1">
        <v>1982</v>
      </c>
      <c r="I74" s="1">
        <v>12356</v>
      </c>
    </row>
    <row r="75" spans="1:9" x14ac:dyDescent="0.3">
      <c r="A75" t="s">
        <v>181</v>
      </c>
      <c r="B75" s="1" t="s">
        <v>182</v>
      </c>
      <c r="C75" s="1">
        <v>1995</v>
      </c>
      <c r="D75" s="1" t="s">
        <v>183</v>
      </c>
      <c r="E75" s="1" t="s">
        <v>263</v>
      </c>
      <c r="F75" s="1" t="s">
        <v>265</v>
      </c>
      <c r="H75" s="1">
        <v>1982</v>
      </c>
      <c r="I75" s="1">
        <v>675</v>
      </c>
    </row>
    <row r="76" spans="1:9" x14ac:dyDescent="0.3">
      <c r="A76" t="s">
        <v>181</v>
      </c>
      <c r="B76" s="1" t="s">
        <v>182</v>
      </c>
      <c r="C76" s="1">
        <v>1995</v>
      </c>
      <c r="D76" s="1" t="s">
        <v>183</v>
      </c>
      <c r="E76" s="1" t="s">
        <v>263</v>
      </c>
      <c r="F76" s="1" t="s">
        <v>266</v>
      </c>
      <c r="H76" s="1">
        <v>1982</v>
      </c>
      <c r="I76" s="1">
        <v>164</v>
      </c>
    </row>
    <row r="77" spans="1:9" x14ac:dyDescent="0.3">
      <c r="A77" t="s">
        <v>181</v>
      </c>
      <c r="B77" s="1" t="s">
        <v>182</v>
      </c>
      <c r="C77" s="1">
        <v>1995</v>
      </c>
      <c r="D77" s="1" t="s">
        <v>183</v>
      </c>
      <c r="E77" s="1" t="s">
        <v>263</v>
      </c>
      <c r="F77" s="1" t="s">
        <v>267</v>
      </c>
      <c r="H77" s="1">
        <v>1982</v>
      </c>
      <c r="I77" s="1">
        <v>71</v>
      </c>
    </row>
    <row r="78" spans="1:9" x14ac:dyDescent="0.3">
      <c r="A78" t="s">
        <v>181</v>
      </c>
      <c r="B78" s="1" t="s">
        <v>182</v>
      </c>
      <c r="C78" s="1">
        <v>1995</v>
      </c>
      <c r="D78" s="1" t="s">
        <v>183</v>
      </c>
      <c r="E78" s="1" t="s">
        <v>263</v>
      </c>
      <c r="F78" s="1" t="s">
        <v>275</v>
      </c>
      <c r="H78" s="1">
        <v>1982</v>
      </c>
      <c r="I78" s="1">
        <v>1</v>
      </c>
    </row>
    <row r="79" spans="1:9" x14ac:dyDescent="0.3">
      <c r="A79" t="s">
        <v>181</v>
      </c>
      <c r="B79" s="1" t="s">
        <v>182</v>
      </c>
      <c r="C79" s="1">
        <v>1995</v>
      </c>
      <c r="D79" s="1" t="s">
        <v>183</v>
      </c>
      <c r="E79" s="1" t="s">
        <v>268</v>
      </c>
      <c r="F79" s="1" t="s">
        <v>268</v>
      </c>
      <c r="H79" s="1">
        <v>1982</v>
      </c>
      <c r="I79" s="1">
        <v>13267</v>
      </c>
    </row>
    <row r="80" spans="1:9" x14ac:dyDescent="0.3">
      <c r="A80" t="s">
        <v>181</v>
      </c>
      <c r="B80" s="1" t="s">
        <v>182</v>
      </c>
      <c r="C80" s="1">
        <v>1995</v>
      </c>
      <c r="D80" s="1" t="s">
        <v>183</v>
      </c>
      <c r="E80" s="1" t="s">
        <v>263</v>
      </c>
      <c r="F80" s="1" t="s">
        <v>264</v>
      </c>
      <c r="H80" s="1">
        <v>1981</v>
      </c>
      <c r="I80" s="1">
        <v>12046</v>
      </c>
    </row>
    <row r="81" spans="1:9" x14ac:dyDescent="0.3">
      <c r="A81" t="s">
        <v>181</v>
      </c>
      <c r="B81" s="1" t="s">
        <v>182</v>
      </c>
      <c r="C81" s="1">
        <v>1995</v>
      </c>
      <c r="D81" s="1" t="s">
        <v>183</v>
      </c>
      <c r="E81" s="1" t="s">
        <v>263</v>
      </c>
      <c r="F81" s="1" t="s">
        <v>265</v>
      </c>
      <c r="H81" s="1">
        <v>1981</v>
      </c>
      <c r="I81" s="1">
        <v>657</v>
      </c>
    </row>
    <row r="82" spans="1:9" x14ac:dyDescent="0.3">
      <c r="A82" t="s">
        <v>181</v>
      </c>
      <c r="B82" s="1" t="s">
        <v>182</v>
      </c>
      <c r="C82" s="1">
        <v>1995</v>
      </c>
      <c r="D82" s="1" t="s">
        <v>183</v>
      </c>
      <c r="E82" s="1" t="s">
        <v>263</v>
      </c>
      <c r="F82" s="1" t="s">
        <v>266</v>
      </c>
      <c r="H82" s="1">
        <v>1981</v>
      </c>
      <c r="I82" s="1">
        <v>154</v>
      </c>
    </row>
    <row r="83" spans="1:9" x14ac:dyDescent="0.3">
      <c r="A83" t="s">
        <v>181</v>
      </c>
      <c r="B83" s="1" t="s">
        <v>182</v>
      </c>
      <c r="C83" s="1">
        <v>1995</v>
      </c>
      <c r="D83" s="1" t="s">
        <v>183</v>
      </c>
      <c r="E83" s="1" t="s">
        <v>263</v>
      </c>
      <c r="F83" s="1" t="s">
        <v>267</v>
      </c>
      <c r="H83" s="1">
        <v>1981</v>
      </c>
      <c r="I83" s="1">
        <v>71</v>
      </c>
    </row>
    <row r="84" spans="1:9" x14ac:dyDescent="0.3">
      <c r="A84" t="s">
        <v>181</v>
      </c>
      <c r="B84" s="1" t="s">
        <v>182</v>
      </c>
      <c r="C84" s="1">
        <v>1995</v>
      </c>
      <c r="D84" s="1" t="s">
        <v>183</v>
      </c>
      <c r="E84" s="1" t="s">
        <v>263</v>
      </c>
      <c r="F84" s="1" t="s">
        <v>275</v>
      </c>
      <c r="H84" s="1">
        <v>1981</v>
      </c>
      <c r="I84" s="1">
        <v>1</v>
      </c>
    </row>
    <row r="85" spans="1:9" x14ac:dyDescent="0.3">
      <c r="A85" t="s">
        <v>181</v>
      </c>
      <c r="B85" s="1" t="s">
        <v>182</v>
      </c>
      <c r="C85" s="1">
        <v>1995</v>
      </c>
      <c r="D85" s="1" t="s">
        <v>183</v>
      </c>
      <c r="E85" s="1" t="s">
        <v>268</v>
      </c>
      <c r="F85" s="1" t="s">
        <v>268</v>
      </c>
      <c r="H85" s="1">
        <v>1981</v>
      </c>
      <c r="I85" s="1">
        <v>12930</v>
      </c>
    </row>
    <row r="86" spans="1:9" x14ac:dyDescent="0.3">
      <c r="A86" t="s">
        <v>181</v>
      </c>
      <c r="B86" s="1" t="s">
        <v>182</v>
      </c>
      <c r="C86" s="1">
        <v>1995</v>
      </c>
      <c r="D86" s="1" t="s">
        <v>183</v>
      </c>
      <c r="E86" s="1" t="s">
        <v>263</v>
      </c>
      <c r="F86" s="1" t="s">
        <v>264</v>
      </c>
      <c r="H86" s="1">
        <v>1980</v>
      </c>
      <c r="I86" s="1">
        <v>11387</v>
      </c>
    </row>
    <row r="87" spans="1:9" x14ac:dyDescent="0.3">
      <c r="A87" t="s">
        <v>181</v>
      </c>
      <c r="B87" s="1" t="s">
        <v>182</v>
      </c>
      <c r="C87" s="1">
        <v>1995</v>
      </c>
      <c r="D87" s="1" t="s">
        <v>183</v>
      </c>
      <c r="E87" s="1" t="s">
        <v>263</v>
      </c>
      <c r="F87" s="1" t="s">
        <v>265</v>
      </c>
      <c r="H87" s="1">
        <v>1980</v>
      </c>
      <c r="I87" s="1">
        <v>625</v>
      </c>
    </row>
    <row r="88" spans="1:9" x14ac:dyDescent="0.3">
      <c r="A88" t="s">
        <v>181</v>
      </c>
      <c r="B88" s="1" t="s">
        <v>182</v>
      </c>
      <c r="C88" s="1">
        <v>1995</v>
      </c>
      <c r="D88" s="1" t="s">
        <v>183</v>
      </c>
      <c r="E88" s="1" t="s">
        <v>263</v>
      </c>
      <c r="F88" s="1" t="s">
        <v>266</v>
      </c>
      <c r="H88" s="1">
        <v>1980</v>
      </c>
      <c r="I88" s="1">
        <v>162</v>
      </c>
    </row>
    <row r="89" spans="1:9" x14ac:dyDescent="0.3">
      <c r="A89" t="s">
        <v>181</v>
      </c>
      <c r="B89" s="1" t="s">
        <v>182</v>
      </c>
      <c r="C89" s="1">
        <v>1995</v>
      </c>
      <c r="D89" s="1" t="s">
        <v>183</v>
      </c>
      <c r="E89" s="1" t="s">
        <v>263</v>
      </c>
      <c r="F89" s="1" t="s">
        <v>267</v>
      </c>
      <c r="H89" s="1">
        <v>1980</v>
      </c>
      <c r="I89" s="1">
        <v>78</v>
      </c>
    </row>
    <row r="90" spans="1:9" x14ac:dyDescent="0.3">
      <c r="A90" t="s">
        <v>181</v>
      </c>
      <c r="B90" s="1" t="s">
        <v>182</v>
      </c>
      <c r="C90" s="1">
        <v>1995</v>
      </c>
      <c r="D90" s="1" t="s">
        <v>183</v>
      </c>
      <c r="E90" s="1" t="s">
        <v>263</v>
      </c>
      <c r="F90" s="1" t="s">
        <v>275</v>
      </c>
      <c r="H90" s="1">
        <v>1980</v>
      </c>
      <c r="I90" s="1">
        <v>1</v>
      </c>
    </row>
    <row r="91" spans="1:9" x14ac:dyDescent="0.3">
      <c r="A91" t="s">
        <v>181</v>
      </c>
      <c r="B91" s="1" t="s">
        <v>182</v>
      </c>
      <c r="C91" s="1">
        <v>1995</v>
      </c>
      <c r="D91" s="1" t="s">
        <v>183</v>
      </c>
      <c r="E91" s="1" t="s">
        <v>268</v>
      </c>
      <c r="F91" s="1" t="s">
        <v>268</v>
      </c>
      <c r="H91" s="1">
        <v>1980</v>
      </c>
      <c r="I91" s="1">
        <v>12253</v>
      </c>
    </row>
    <row r="92" spans="1:9" x14ac:dyDescent="0.3">
      <c r="A92" t="s">
        <v>181</v>
      </c>
      <c r="B92" s="1" t="s">
        <v>182</v>
      </c>
      <c r="C92" s="1">
        <v>1995</v>
      </c>
      <c r="D92" s="1" t="s">
        <v>183</v>
      </c>
      <c r="E92" s="1" t="s">
        <v>263</v>
      </c>
      <c r="F92" s="1" t="s">
        <v>264</v>
      </c>
      <c r="H92" s="1">
        <v>1979</v>
      </c>
      <c r="I92" s="1">
        <v>10748</v>
      </c>
    </row>
    <row r="93" spans="1:9" x14ac:dyDescent="0.3">
      <c r="A93" t="s">
        <v>181</v>
      </c>
      <c r="B93" s="1" t="s">
        <v>182</v>
      </c>
      <c r="C93" s="1">
        <v>1995</v>
      </c>
      <c r="D93" s="1" t="s">
        <v>183</v>
      </c>
      <c r="E93" s="1" t="s">
        <v>263</v>
      </c>
      <c r="F93" s="1" t="s">
        <v>265</v>
      </c>
      <c r="H93" s="1">
        <v>1979</v>
      </c>
      <c r="I93" s="1">
        <v>634</v>
      </c>
    </row>
    <row r="94" spans="1:9" x14ac:dyDescent="0.3">
      <c r="A94" t="s">
        <v>181</v>
      </c>
      <c r="B94" s="1" t="s">
        <v>182</v>
      </c>
      <c r="C94" s="1">
        <v>1995</v>
      </c>
      <c r="D94" s="1" t="s">
        <v>183</v>
      </c>
      <c r="E94" s="1" t="s">
        <v>263</v>
      </c>
      <c r="F94" s="1" t="s">
        <v>266</v>
      </c>
      <c r="H94" s="1">
        <v>1979</v>
      </c>
      <c r="I94" s="1">
        <v>127</v>
      </c>
    </row>
    <row r="95" spans="1:9" x14ac:dyDescent="0.3">
      <c r="A95" t="s">
        <v>181</v>
      </c>
      <c r="B95" s="1" t="s">
        <v>182</v>
      </c>
      <c r="C95" s="1">
        <v>1995</v>
      </c>
      <c r="D95" s="1" t="s">
        <v>183</v>
      </c>
      <c r="E95" s="1" t="s">
        <v>263</v>
      </c>
      <c r="F95" s="1" t="s">
        <v>267</v>
      </c>
      <c r="H95" s="1">
        <v>1979</v>
      </c>
      <c r="I95" s="1">
        <v>70</v>
      </c>
    </row>
    <row r="96" spans="1:9" x14ac:dyDescent="0.3">
      <c r="A96" t="s">
        <v>181</v>
      </c>
      <c r="B96" s="1" t="s">
        <v>182</v>
      </c>
      <c r="C96" s="1">
        <v>1995</v>
      </c>
      <c r="D96" s="1" t="s">
        <v>183</v>
      </c>
      <c r="E96" s="1" t="s">
        <v>263</v>
      </c>
      <c r="F96" s="1" t="s">
        <v>275</v>
      </c>
      <c r="H96" s="1">
        <v>1979</v>
      </c>
      <c r="I96" s="1">
        <v>1</v>
      </c>
    </row>
    <row r="97" spans="1:9" x14ac:dyDescent="0.3">
      <c r="A97" t="s">
        <v>181</v>
      </c>
      <c r="B97" s="1" t="s">
        <v>182</v>
      </c>
      <c r="C97" s="1">
        <v>1995</v>
      </c>
      <c r="D97" s="1" t="s">
        <v>183</v>
      </c>
      <c r="E97" s="1" t="s">
        <v>268</v>
      </c>
      <c r="F97" s="1" t="s">
        <v>268</v>
      </c>
      <c r="H97" s="1">
        <v>1979</v>
      </c>
      <c r="I97" s="1">
        <v>11580</v>
      </c>
    </row>
    <row r="98" spans="1:9" x14ac:dyDescent="0.3">
      <c r="A98" t="s">
        <v>181</v>
      </c>
      <c r="B98" s="1" t="s">
        <v>182</v>
      </c>
      <c r="C98" s="1">
        <v>1995</v>
      </c>
      <c r="D98" s="1" t="s">
        <v>183</v>
      </c>
      <c r="E98" s="1" t="s">
        <v>263</v>
      </c>
      <c r="F98" s="1" t="s">
        <v>264</v>
      </c>
      <c r="H98" s="1">
        <v>1978</v>
      </c>
      <c r="I98" s="1">
        <v>10246</v>
      </c>
    </row>
    <row r="99" spans="1:9" x14ac:dyDescent="0.3">
      <c r="A99" t="s">
        <v>181</v>
      </c>
      <c r="B99" s="1" t="s">
        <v>182</v>
      </c>
      <c r="C99" s="1">
        <v>1995</v>
      </c>
      <c r="D99" s="1" t="s">
        <v>183</v>
      </c>
      <c r="E99" s="1" t="s">
        <v>263</v>
      </c>
      <c r="F99" s="1" t="s">
        <v>265</v>
      </c>
      <c r="H99" s="1">
        <v>1978</v>
      </c>
      <c r="I99" s="1">
        <v>610</v>
      </c>
    </row>
    <row r="100" spans="1:9" x14ac:dyDescent="0.3">
      <c r="A100" t="s">
        <v>181</v>
      </c>
      <c r="B100" s="1" t="s">
        <v>182</v>
      </c>
      <c r="C100" s="1">
        <v>1995</v>
      </c>
      <c r="D100" s="1" t="s">
        <v>183</v>
      </c>
      <c r="E100" s="1" t="s">
        <v>263</v>
      </c>
      <c r="F100" s="1" t="s">
        <v>266</v>
      </c>
      <c r="H100" s="1">
        <v>1978</v>
      </c>
      <c r="I100" s="1">
        <v>112</v>
      </c>
    </row>
    <row r="101" spans="1:9" x14ac:dyDescent="0.3">
      <c r="A101" t="s">
        <v>181</v>
      </c>
      <c r="B101" s="1" t="s">
        <v>182</v>
      </c>
      <c r="C101" s="1">
        <v>1995</v>
      </c>
      <c r="D101" s="1" t="s">
        <v>183</v>
      </c>
      <c r="E101" s="1" t="s">
        <v>263</v>
      </c>
      <c r="F101" s="1" t="s">
        <v>267</v>
      </c>
      <c r="H101" s="1">
        <v>1978</v>
      </c>
      <c r="I101" s="1">
        <v>71</v>
      </c>
    </row>
    <row r="102" spans="1:9" x14ac:dyDescent="0.3">
      <c r="A102" t="s">
        <v>181</v>
      </c>
      <c r="B102" s="1" t="s">
        <v>182</v>
      </c>
      <c r="C102" s="1">
        <v>1995</v>
      </c>
      <c r="D102" s="1" t="s">
        <v>183</v>
      </c>
      <c r="E102" s="1" t="s">
        <v>263</v>
      </c>
      <c r="F102" s="1" t="s">
        <v>275</v>
      </c>
      <c r="H102" s="1">
        <v>1978</v>
      </c>
      <c r="I102" s="1">
        <v>0</v>
      </c>
    </row>
    <row r="103" spans="1:9" x14ac:dyDescent="0.3">
      <c r="A103" t="s">
        <v>181</v>
      </c>
      <c r="B103" s="1" t="s">
        <v>182</v>
      </c>
      <c r="C103" s="1">
        <v>1995</v>
      </c>
      <c r="D103" s="1" t="s">
        <v>183</v>
      </c>
      <c r="E103" s="1" t="s">
        <v>268</v>
      </c>
      <c r="F103" s="1" t="s">
        <v>268</v>
      </c>
      <c r="H103" s="1">
        <v>1978</v>
      </c>
      <c r="I103" s="1">
        <v>11039</v>
      </c>
    </row>
    <row r="104" spans="1:9" x14ac:dyDescent="0.3">
      <c r="A104" t="s">
        <v>181</v>
      </c>
      <c r="B104" s="1" t="s">
        <v>182</v>
      </c>
      <c r="C104" s="1">
        <v>1995</v>
      </c>
      <c r="D104" s="1" t="s">
        <v>183</v>
      </c>
      <c r="E104" s="1" t="s">
        <v>263</v>
      </c>
      <c r="F104" s="1" t="s">
        <v>264</v>
      </c>
      <c r="H104" s="1">
        <v>1977</v>
      </c>
      <c r="I104" s="1">
        <v>9868</v>
      </c>
    </row>
    <row r="105" spans="1:9" x14ac:dyDescent="0.3">
      <c r="A105" t="s">
        <v>181</v>
      </c>
      <c r="B105" s="1" t="s">
        <v>182</v>
      </c>
      <c r="C105" s="1">
        <v>1995</v>
      </c>
      <c r="D105" s="1" t="s">
        <v>183</v>
      </c>
      <c r="E105" s="1" t="s">
        <v>263</v>
      </c>
      <c r="F105" s="1" t="s">
        <v>265</v>
      </c>
      <c r="H105" s="1">
        <v>1977</v>
      </c>
      <c r="I105" s="1">
        <v>587</v>
      </c>
    </row>
    <row r="106" spans="1:9" x14ac:dyDescent="0.3">
      <c r="A106" t="s">
        <v>181</v>
      </c>
      <c r="B106" s="1" t="s">
        <v>182</v>
      </c>
      <c r="C106" s="1">
        <v>1995</v>
      </c>
      <c r="D106" s="1" t="s">
        <v>183</v>
      </c>
      <c r="E106" s="1" t="s">
        <v>263</v>
      </c>
      <c r="F106" s="1" t="s">
        <v>266</v>
      </c>
      <c r="H106" s="1">
        <v>1977</v>
      </c>
      <c r="I106" s="1">
        <v>108</v>
      </c>
    </row>
    <row r="107" spans="1:9" x14ac:dyDescent="0.3">
      <c r="A107" t="s">
        <v>181</v>
      </c>
      <c r="B107" s="1" t="s">
        <v>182</v>
      </c>
      <c r="C107" s="1">
        <v>1995</v>
      </c>
      <c r="D107" s="1" t="s">
        <v>183</v>
      </c>
      <c r="E107" s="1" t="s">
        <v>263</v>
      </c>
      <c r="F107" s="1" t="s">
        <v>275</v>
      </c>
      <c r="H107" s="1">
        <v>1977</v>
      </c>
      <c r="I107" s="1">
        <v>62</v>
      </c>
    </row>
    <row r="108" spans="1:9" x14ac:dyDescent="0.3">
      <c r="A108" t="s">
        <v>181</v>
      </c>
      <c r="B108" s="1" t="s">
        <v>182</v>
      </c>
      <c r="C108" s="1">
        <v>1995</v>
      </c>
      <c r="D108" s="1" t="s">
        <v>183</v>
      </c>
      <c r="E108" s="1" t="s">
        <v>263</v>
      </c>
      <c r="F108" s="1" t="s">
        <v>267</v>
      </c>
      <c r="H108" s="1">
        <v>1977</v>
      </c>
      <c r="I108" s="1">
        <v>0</v>
      </c>
    </row>
    <row r="109" spans="1:9" x14ac:dyDescent="0.3">
      <c r="A109" t="s">
        <v>181</v>
      </c>
      <c r="B109" s="1" t="s">
        <v>182</v>
      </c>
      <c r="C109" s="1">
        <v>1995</v>
      </c>
      <c r="D109" s="1" t="s">
        <v>183</v>
      </c>
      <c r="E109" s="1" t="s">
        <v>268</v>
      </c>
      <c r="F109" s="1" t="s">
        <v>268</v>
      </c>
      <c r="H109" s="1">
        <v>1977</v>
      </c>
      <c r="I109" s="1">
        <v>10625</v>
      </c>
    </row>
    <row r="110" spans="1:9" x14ac:dyDescent="0.3">
      <c r="A110" t="s">
        <v>181</v>
      </c>
      <c r="B110" s="1" t="s">
        <v>182</v>
      </c>
      <c r="C110" s="1">
        <v>1995</v>
      </c>
      <c r="D110" s="1" t="s">
        <v>183</v>
      </c>
      <c r="E110" s="1" t="s">
        <v>263</v>
      </c>
      <c r="F110" s="1" t="s">
        <v>264</v>
      </c>
      <c r="H110" s="1">
        <v>1976</v>
      </c>
      <c r="I110" s="1">
        <v>9483</v>
      </c>
    </row>
    <row r="111" spans="1:9" x14ac:dyDescent="0.3">
      <c r="A111" t="s">
        <v>181</v>
      </c>
      <c r="B111" s="1" t="s">
        <v>182</v>
      </c>
      <c r="C111" s="1">
        <v>1995</v>
      </c>
      <c r="D111" s="1" t="s">
        <v>183</v>
      </c>
      <c r="E111" s="1" t="s">
        <v>263</v>
      </c>
      <c r="F111" s="1" t="s">
        <v>265</v>
      </c>
      <c r="H111" s="1">
        <v>1976</v>
      </c>
      <c r="I111" s="1">
        <v>587</v>
      </c>
    </row>
    <row r="112" spans="1:9" x14ac:dyDescent="0.3">
      <c r="A112" t="s">
        <v>181</v>
      </c>
      <c r="B112" s="1" t="s">
        <v>182</v>
      </c>
      <c r="C112" s="1">
        <v>1995</v>
      </c>
      <c r="D112" s="1" t="s">
        <v>183</v>
      </c>
      <c r="E112" s="1" t="s">
        <v>263</v>
      </c>
      <c r="F112" s="1" t="s">
        <v>266</v>
      </c>
      <c r="H112" s="1">
        <v>1976</v>
      </c>
      <c r="I112" s="1">
        <v>108</v>
      </c>
    </row>
    <row r="113" spans="1:9" x14ac:dyDescent="0.3">
      <c r="A113" t="s">
        <v>181</v>
      </c>
      <c r="B113" s="1" t="s">
        <v>182</v>
      </c>
      <c r="C113" s="1">
        <v>1995</v>
      </c>
      <c r="D113" s="1" t="s">
        <v>183</v>
      </c>
      <c r="E113" s="1" t="s">
        <v>263</v>
      </c>
      <c r="F113" s="1" t="s">
        <v>267</v>
      </c>
      <c r="H113" s="1">
        <v>1976</v>
      </c>
      <c r="I113" s="1">
        <v>59</v>
      </c>
    </row>
    <row r="114" spans="1:9" x14ac:dyDescent="0.3">
      <c r="A114" t="s">
        <v>181</v>
      </c>
      <c r="B114" s="1" t="s">
        <v>182</v>
      </c>
      <c r="C114" s="1">
        <v>1995</v>
      </c>
      <c r="D114" s="1" t="s">
        <v>183</v>
      </c>
      <c r="E114" s="1" t="s">
        <v>263</v>
      </c>
      <c r="F114" s="1" t="s">
        <v>275</v>
      </c>
      <c r="H114" s="1">
        <v>1976</v>
      </c>
      <c r="I114" s="1">
        <v>0</v>
      </c>
    </row>
    <row r="115" spans="1:9" x14ac:dyDescent="0.3">
      <c r="A115" t="s">
        <v>181</v>
      </c>
      <c r="B115" s="1" t="s">
        <v>182</v>
      </c>
      <c r="C115" s="1">
        <v>1995</v>
      </c>
      <c r="D115" s="1" t="s">
        <v>183</v>
      </c>
      <c r="E115" s="1" t="s">
        <v>268</v>
      </c>
      <c r="F115" s="1" t="s">
        <v>268</v>
      </c>
      <c r="H115" s="1">
        <v>1976</v>
      </c>
      <c r="I115" s="1">
        <v>10237</v>
      </c>
    </row>
    <row r="116" spans="1:9" x14ac:dyDescent="0.3">
      <c r="A116" t="s">
        <v>181</v>
      </c>
      <c r="B116" s="1" t="s">
        <v>182</v>
      </c>
      <c r="C116" s="1">
        <v>1995</v>
      </c>
      <c r="D116" s="1" t="s">
        <v>183</v>
      </c>
      <c r="E116" s="1" t="s">
        <v>263</v>
      </c>
      <c r="F116" s="1" t="s">
        <v>264</v>
      </c>
      <c r="H116" s="1">
        <v>1975</v>
      </c>
      <c r="I116" s="1">
        <v>9105</v>
      </c>
    </row>
    <row r="117" spans="1:9" x14ac:dyDescent="0.3">
      <c r="A117" t="s">
        <v>181</v>
      </c>
      <c r="B117" s="1" t="s">
        <v>182</v>
      </c>
      <c r="C117" s="1">
        <v>1995</v>
      </c>
      <c r="D117" s="1" t="s">
        <v>183</v>
      </c>
      <c r="E117" s="1" t="s">
        <v>263</v>
      </c>
      <c r="F117" s="1" t="s">
        <v>265</v>
      </c>
      <c r="H117" s="1">
        <v>1975</v>
      </c>
      <c r="I117" s="1">
        <v>561</v>
      </c>
    </row>
    <row r="118" spans="1:9" x14ac:dyDescent="0.3">
      <c r="A118" t="s">
        <v>181</v>
      </c>
      <c r="B118" s="1" t="s">
        <v>182</v>
      </c>
      <c r="C118" s="1">
        <v>1995</v>
      </c>
      <c r="D118" s="1" t="s">
        <v>183</v>
      </c>
      <c r="E118" s="1" t="s">
        <v>263</v>
      </c>
      <c r="F118" s="1" t="s">
        <v>266</v>
      </c>
      <c r="H118" s="1">
        <v>1975</v>
      </c>
      <c r="I118" s="1">
        <v>106</v>
      </c>
    </row>
    <row r="119" spans="1:9" x14ac:dyDescent="0.3">
      <c r="A119" t="s">
        <v>181</v>
      </c>
      <c r="B119" s="1" t="s">
        <v>182</v>
      </c>
      <c r="C119" s="1">
        <v>1995</v>
      </c>
      <c r="D119" s="1" t="s">
        <v>183</v>
      </c>
      <c r="E119" s="1" t="s">
        <v>263</v>
      </c>
      <c r="F119" s="1" t="s">
        <v>267</v>
      </c>
      <c r="H119" s="1">
        <v>1975</v>
      </c>
      <c r="I119" s="1">
        <v>56</v>
      </c>
    </row>
    <row r="120" spans="1:9" x14ac:dyDescent="0.3">
      <c r="A120" t="s">
        <v>181</v>
      </c>
      <c r="B120" s="1" t="s">
        <v>182</v>
      </c>
      <c r="C120" s="1">
        <v>1995</v>
      </c>
      <c r="D120" s="1" t="s">
        <v>183</v>
      </c>
      <c r="E120" s="1" t="s">
        <v>263</v>
      </c>
      <c r="F120" s="1" t="s">
        <v>275</v>
      </c>
      <c r="H120" s="1">
        <v>1975</v>
      </c>
      <c r="I120" s="1">
        <v>0</v>
      </c>
    </row>
    <row r="121" spans="1:9" x14ac:dyDescent="0.3">
      <c r="A121" t="s">
        <v>181</v>
      </c>
      <c r="B121" s="1" t="s">
        <v>182</v>
      </c>
      <c r="C121" s="1">
        <v>1995</v>
      </c>
      <c r="D121" s="1" t="s">
        <v>183</v>
      </c>
      <c r="E121" s="1" t="s">
        <v>268</v>
      </c>
      <c r="F121" s="1" t="s">
        <v>268</v>
      </c>
      <c r="H121" s="1">
        <v>1975</v>
      </c>
      <c r="I121" s="1">
        <v>9828</v>
      </c>
    </row>
    <row r="122" spans="1:9" x14ac:dyDescent="0.3">
      <c r="A122" t="s">
        <v>181</v>
      </c>
      <c r="B122" s="1" t="s">
        <v>182</v>
      </c>
      <c r="C122" s="1">
        <v>1995</v>
      </c>
      <c r="D122" s="1" t="s">
        <v>183</v>
      </c>
      <c r="E122" s="1" t="s">
        <v>263</v>
      </c>
      <c r="F122" s="1" t="s">
        <v>264</v>
      </c>
      <c r="H122" s="1">
        <v>1974</v>
      </c>
      <c r="I122" s="1">
        <v>8800</v>
      </c>
    </row>
    <row r="123" spans="1:9" x14ac:dyDescent="0.3">
      <c r="A123" t="s">
        <v>181</v>
      </c>
      <c r="B123" s="1" t="s">
        <v>182</v>
      </c>
      <c r="C123" s="1">
        <v>1995</v>
      </c>
      <c r="D123" s="1" t="s">
        <v>183</v>
      </c>
      <c r="E123" s="1" t="s">
        <v>263</v>
      </c>
      <c r="F123" s="1" t="s">
        <v>265</v>
      </c>
      <c r="H123" s="1">
        <v>1974</v>
      </c>
      <c r="I123" s="1">
        <v>554</v>
      </c>
    </row>
    <row r="124" spans="1:9" x14ac:dyDescent="0.3">
      <c r="A124" t="s">
        <v>181</v>
      </c>
      <c r="B124" s="1" t="s">
        <v>182</v>
      </c>
      <c r="C124" s="1">
        <v>1995</v>
      </c>
      <c r="D124" s="1" t="s">
        <v>183</v>
      </c>
      <c r="E124" s="1" t="s">
        <v>263</v>
      </c>
      <c r="F124" s="1" t="s">
        <v>266</v>
      </c>
      <c r="H124" s="1">
        <v>1974</v>
      </c>
      <c r="I124" s="1">
        <v>94</v>
      </c>
    </row>
    <row r="125" spans="1:9" x14ac:dyDescent="0.3">
      <c r="A125" t="s">
        <v>181</v>
      </c>
      <c r="B125" s="1" t="s">
        <v>182</v>
      </c>
      <c r="C125" s="1">
        <v>1995</v>
      </c>
      <c r="D125" s="1" t="s">
        <v>183</v>
      </c>
      <c r="E125" s="1" t="s">
        <v>263</v>
      </c>
      <c r="F125" s="1" t="s">
        <v>267</v>
      </c>
      <c r="H125" s="1">
        <v>1974</v>
      </c>
      <c r="I125" s="1">
        <v>47</v>
      </c>
    </row>
    <row r="126" spans="1:9" x14ac:dyDescent="0.3">
      <c r="A126" t="s">
        <v>181</v>
      </c>
      <c r="B126" s="1" t="s">
        <v>182</v>
      </c>
      <c r="C126" s="1">
        <v>1995</v>
      </c>
      <c r="D126" s="1" t="s">
        <v>183</v>
      </c>
      <c r="E126" s="1" t="s">
        <v>263</v>
      </c>
      <c r="F126" s="1" t="s">
        <v>275</v>
      </c>
      <c r="H126" s="1">
        <v>1974</v>
      </c>
      <c r="I126" s="1">
        <v>0</v>
      </c>
    </row>
    <row r="127" spans="1:9" x14ac:dyDescent="0.3">
      <c r="A127" t="s">
        <v>181</v>
      </c>
      <c r="B127" s="1" t="s">
        <v>182</v>
      </c>
      <c r="C127" s="1">
        <v>1995</v>
      </c>
      <c r="D127" s="1" t="s">
        <v>183</v>
      </c>
      <c r="E127" s="1" t="s">
        <v>268</v>
      </c>
      <c r="F127" s="1" t="s">
        <v>268</v>
      </c>
      <c r="H127" s="1">
        <v>1974</v>
      </c>
      <c r="I127" s="1">
        <v>9495</v>
      </c>
    </row>
    <row r="128" spans="1:9" x14ac:dyDescent="0.3">
      <c r="A128" t="s">
        <v>181</v>
      </c>
      <c r="B128" s="1" t="s">
        <v>182</v>
      </c>
      <c r="C128" s="1">
        <v>1995</v>
      </c>
      <c r="D128" s="1" t="s">
        <v>183</v>
      </c>
      <c r="E128" s="1" t="s">
        <v>263</v>
      </c>
      <c r="F128" s="1" t="s">
        <v>264</v>
      </c>
      <c r="H128" s="1">
        <v>1973</v>
      </c>
      <c r="I128" s="1">
        <v>8692</v>
      </c>
    </row>
    <row r="129" spans="1:9" x14ac:dyDescent="0.3">
      <c r="A129" t="s">
        <v>181</v>
      </c>
      <c r="B129" s="1" t="s">
        <v>182</v>
      </c>
      <c r="C129" s="1">
        <v>1995</v>
      </c>
      <c r="D129" s="1" t="s">
        <v>183</v>
      </c>
      <c r="E129" s="1" t="s">
        <v>263</v>
      </c>
      <c r="F129" s="1" t="s">
        <v>265</v>
      </c>
      <c r="H129" s="1">
        <v>1973</v>
      </c>
      <c r="I129" s="1">
        <v>561</v>
      </c>
    </row>
    <row r="130" spans="1:9" x14ac:dyDescent="0.3">
      <c r="A130" t="s">
        <v>181</v>
      </c>
      <c r="B130" s="1" t="s">
        <v>182</v>
      </c>
      <c r="C130" s="1">
        <v>1995</v>
      </c>
      <c r="D130" s="1" t="s">
        <v>183</v>
      </c>
      <c r="E130" s="1" t="s">
        <v>263</v>
      </c>
      <c r="F130" s="1" t="s">
        <v>266</v>
      </c>
      <c r="H130" s="1">
        <v>1973</v>
      </c>
      <c r="I130" s="1">
        <v>95</v>
      </c>
    </row>
    <row r="131" spans="1:9" x14ac:dyDescent="0.3">
      <c r="A131" t="s">
        <v>181</v>
      </c>
      <c r="B131" s="1" t="s">
        <v>182</v>
      </c>
      <c r="C131" s="1">
        <v>1995</v>
      </c>
      <c r="D131" s="1" t="s">
        <v>183</v>
      </c>
      <c r="E131" s="1" t="s">
        <v>263</v>
      </c>
      <c r="F131" s="1" t="s">
        <v>267</v>
      </c>
      <c r="H131" s="1">
        <v>1973</v>
      </c>
      <c r="I131" s="1">
        <v>46</v>
      </c>
    </row>
    <row r="132" spans="1:9" x14ac:dyDescent="0.3">
      <c r="A132" t="s">
        <v>181</v>
      </c>
      <c r="B132" s="1" t="s">
        <v>182</v>
      </c>
      <c r="C132" s="1">
        <v>1995</v>
      </c>
      <c r="D132" s="1" t="s">
        <v>183</v>
      </c>
      <c r="E132" s="1" t="s">
        <v>263</v>
      </c>
      <c r="F132" s="1" t="s">
        <v>275</v>
      </c>
      <c r="H132" s="1">
        <v>1973</v>
      </c>
      <c r="I132" s="1">
        <v>0</v>
      </c>
    </row>
    <row r="133" spans="1:9" x14ac:dyDescent="0.3">
      <c r="A133" t="s">
        <v>181</v>
      </c>
      <c r="B133" s="1" t="s">
        <v>182</v>
      </c>
      <c r="C133" s="1">
        <v>1995</v>
      </c>
      <c r="D133" s="1" t="s">
        <v>183</v>
      </c>
      <c r="E133" s="1" t="s">
        <v>268</v>
      </c>
      <c r="F133" s="1" t="s">
        <v>268</v>
      </c>
      <c r="H133" s="1">
        <v>1973</v>
      </c>
      <c r="I133" s="1">
        <v>9294</v>
      </c>
    </row>
    <row r="134" spans="1:9" x14ac:dyDescent="0.3">
      <c r="A134" t="s">
        <v>181</v>
      </c>
      <c r="B134" s="1" t="s">
        <v>182</v>
      </c>
      <c r="C134" s="1">
        <v>1995</v>
      </c>
      <c r="D134" s="1" t="s">
        <v>183</v>
      </c>
      <c r="E134" s="1" t="s">
        <v>263</v>
      </c>
      <c r="F134" s="1" t="s">
        <v>264</v>
      </c>
      <c r="H134" s="1">
        <v>1972</v>
      </c>
      <c r="I134" s="1">
        <v>8287</v>
      </c>
    </row>
    <row r="135" spans="1:9" x14ac:dyDescent="0.3">
      <c r="A135" t="s">
        <v>181</v>
      </c>
      <c r="B135" s="1" t="s">
        <v>182</v>
      </c>
      <c r="C135" s="1">
        <v>1995</v>
      </c>
      <c r="D135" s="1" t="s">
        <v>183</v>
      </c>
      <c r="E135" s="1" t="s">
        <v>263</v>
      </c>
      <c r="F135" s="1" t="s">
        <v>265</v>
      </c>
      <c r="H135" s="1">
        <v>1972</v>
      </c>
      <c r="I135" s="1">
        <v>539</v>
      </c>
    </row>
    <row r="136" spans="1:9" x14ac:dyDescent="0.3">
      <c r="A136" t="s">
        <v>181</v>
      </c>
      <c r="B136" s="1" t="s">
        <v>182</v>
      </c>
      <c r="C136" s="1">
        <v>1995</v>
      </c>
      <c r="D136" s="1" t="s">
        <v>183</v>
      </c>
      <c r="E136" s="1" t="s">
        <v>263</v>
      </c>
      <c r="F136" s="1" t="s">
        <v>266</v>
      </c>
      <c r="H136" s="1">
        <v>1972</v>
      </c>
      <c r="I136" s="1">
        <v>86</v>
      </c>
    </row>
    <row r="137" spans="1:9" x14ac:dyDescent="0.3">
      <c r="A137" t="s">
        <v>181</v>
      </c>
      <c r="B137" s="1" t="s">
        <v>182</v>
      </c>
      <c r="C137" s="1">
        <v>1995</v>
      </c>
      <c r="D137" s="1" t="s">
        <v>183</v>
      </c>
      <c r="E137" s="1" t="s">
        <v>263</v>
      </c>
      <c r="F137" s="1" t="s">
        <v>267</v>
      </c>
      <c r="H137" s="1">
        <v>1972</v>
      </c>
      <c r="I137" s="1">
        <v>46</v>
      </c>
    </row>
    <row r="138" spans="1:9" x14ac:dyDescent="0.3">
      <c r="A138" t="s">
        <v>181</v>
      </c>
      <c r="B138" s="1" t="s">
        <v>182</v>
      </c>
      <c r="C138" s="1">
        <v>1995</v>
      </c>
      <c r="D138" s="1" t="s">
        <v>183</v>
      </c>
      <c r="E138" s="1" t="s">
        <v>263</v>
      </c>
      <c r="F138" s="1" t="s">
        <v>275</v>
      </c>
      <c r="H138" s="1">
        <v>1972</v>
      </c>
      <c r="I138" s="1">
        <v>0</v>
      </c>
    </row>
    <row r="139" spans="1:9" x14ac:dyDescent="0.3">
      <c r="A139" t="s">
        <v>181</v>
      </c>
      <c r="B139" s="1" t="s">
        <v>182</v>
      </c>
      <c r="C139" s="1">
        <v>1995</v>
      </c>
      <c r="D139" s="1" t="s">
        <v>183</v>
      </c>
      <c r="E139" s="1" t="s">
        <v>268</v>
      </c>
      <c r="F139" s="1" t="s">
        <v>268</v>
      </c>
      <c r="H139" s="1">
        <v>1972</v>
      </c>
      <c r="I139" s="1">
        <v>8958</v>
      </c>
    </row>
    <row r="140" spans="1:9" x14ac:dyDescent="0.3">
      <c r="A140" t="s">
        <v>181</v>
      </c>
      <c r="B140" s="1" t="s">
        <v>182</v>
      </c>
      <c r="C140" s="1">
        <v>1995</v>
      </c>
      <c r="D140" s="1" t="s">
        <v>183</v>
      </c>
      <c r="E140" s="1" t="s">
        <v>263</v>
      </c>
      <c r="F140" s="1" t="s">
        <v>264</v>
      </c>
      <c r="H140" s="1">
        <v>1971</v>
      </c>
      <c r="I140" s="1">
        <v>8001</v>
      </c>
    </row>
    <row r="141" spans="1:9" x14ac:dyDescent="0.3">
      <c r="A141" t="s">
        <v>181</v>
      </c>
      <c r="B141" s="1" t="s">
        <v>182</v>
      </c>
      <c r="C141" s="1">
        <v>1995</v>
      </c>
      <c r="D141" s="1" t="s">
        <v>183</v>
      </c>
      <c r="E141" s="1" t="s">
        <v>263</v>
      </c>
      <c r="F141" s="1" t="s">
        <v>265</v>
      </c>
      <c r="H141" s="1">
        <v>1971</v>
      </c>
      <c r="I141" s="1">
        <v>533</v>
      </c>
    </row>
    <row r="142" spans="1:9" x14ac:dyDescent="0.3">
      <c r="A142" t="s">
        <v>181</v>
      </c>
      <c r="B142" s="1" t="s">
        <v>182</v>
      </c>
      <c r="C142" s="1">
        <v>1995</v>
      </c>
      <c r="D142" s="1" t="s">
        <v>183</v>
      </c>
      <c r="E142" s="1" t="s">
        <v>263</v>
      </c>
      <c r="F142" s="1" t="s">
        <v>266</v>
      </c>
      <c r="H142" s="1">
        <v>1971</v>
      </c>
      <c r="I142" s="1">
        <v>88</v>
      </c>
    </row>
    <row r="143" spans="1:9" x14ac:dyDescent="0.3">
      <c r="A143" t="s">
        <v>181</v>
      </c>
      <c r="B143" s="1" t="s">
        <v>182</v>
      </c>
      <c r="C143" s="1">
        <v>1995</v>
      </c>
      <c r="D143" s="1" t="s">
        <v>183</v>
      </c>
      <c r="E143" s="1" t="s">
        <v>263</v>
      </c>
      <c r="F143" s="1" t="s">
        <v>267</v>
      </c>
      <c r="H143" s="1">
        <v>1971</v>
      </c>
      <c r="I143" s="1">
        <v>47</v>
      </c>
    </row>
    <row r="144" spans="1:9" x14ac:dyDescent="0.3">
      <c r="A144" t="s">
        <v>181</v>
      </c>
      <c r="B144" s="1" t="s">
        <v>182</v>
      </c>
      <c r="C144" s="1">
        <v>1995</v>
      </c>
      <c r="D144" s="1" t="s">
        <v>183</v>
      </c>
      <c r="E144" s="1" t="s">
        <v>263</v>
      </c>
      <c r="F144" s="1" t="s">
        <v>275</v>
      </c>
      <c r="H144" s="1">
        <v>1971</v>
      </c>
      <c r="I144" s="1">
        <v>0</v>
      </c>
    </row>
    <row r="145" spans="1:9" x14ac:dyDescent="0.3">
      <c r="A145" t="s">
        <v>181</v>
      </c>
      <c r="B145" s="1" t="s">
        <v>182</v>
      </c>
      <c r="C145" s="1">
        <v>1995</v>
      </c>
      <c r="D145" s="1" t="s">
        <v>183</v>
      </c>
      <c r="E145" s="1" t="s">
        <v>268</v>
      </c>
      <c r="F145" s="1" t="s">
        <v>268</v>
      </c>
      <c r="H145" s="1">
        <v>1971</v>
      </c>
      <c r="I145" s="1">
        <v>8669</v>
      </c>
    </row>
    <row r="146" spans="1:9" x14ac:dyDescent="0.3">
      <c r="A146" t="s">
        <v>181</v>
      </c>
      <c r="B146" s="1" t="s">
        <v>182</v>
      </c>
      <c r="C146" s="1">
        <v>1995</v>
      </c>
      <c r="D146" s="1" t="s">
        <v>183</v>
      </c>
      <c r="E146" s="1" t="s">
        <v>263</v>
      </c>
      <c r="F146" s="1" t="s">
        <v>264</v>
      </c>
      <c r="H146" s="1">
        <v>1970</v>
      </c>
      <c r="I146" s="1">
        <v>7698</v>
      </c>
    </row>
    <row r="147" spans="1:9" x14ac:dyDescent="0.3">
      <c r="A147" t="s">
        <v>181</v>
      </c>
      <c r="B147" s="1" t="s">
        <v>182</v>
      </c>
      <c r="C147" s="1">
        <v>1995</v>
      </c>
      <c r="D147" s="1" t="s">
        <v>183</v>
      </c>
      <c r="E147" s="1" t="s">
        <v>263</v>
      </c>
      <c r="F147" s="1" t="s">
        <v>265</v>
      </c>
      <c r="H147" s="1">
        <v>1970</v>
      </c>
      <c r="I147" s="1">
        <v>501</v>
      </c>
    </row>
    <row r="148" spans="1:9" x14ac:dyDescent="0.3">
      <c r="A148" t="s">
        <v>181</v>
      </c>
      <c r="B148" s="1" t="s">
        <v>182</v>
      </c>
      <c r="C148" s="1">
        <v>1995</v>
      </c>
      <c r="D148" s="1" t="s">
        <v>183</v>
      </c>
      <c r="E148" s="1" t="s">
        <v>263</v>
      </c>
      <c r="F148" s="1" t="s">
        <v>266</v>
      </c>
      <c r="H148" s="1">
        <v>1970</v>
      </c>
      <c r="I148" s="1">
        <v>87</v>
      </c>
    </row>
    <row r="149" spans="1:9" x14ac:dyDescent="0.3">
      <c r="A149" t="s">
        <v>181</v>
      </c>
      <c r="B149" s="1" t="s">
        <v>182</v>
      </c>
      <c r="C149" s="1">
        <v>1995</v>
      </c>
      <c r="D149" s="1" t="s">
        <v>183</v>
      </c>
      <c r="E149" s="1" t="s">
        <v>263</v>
      </c>
      <c r="F149" s="1" t="s">
        <v>267</v>
      </c>
      <c r="H149" s="1">
        <v>1970</v>
      </c>
      <c r="I149" s="1">
        <v>40</v>
      </c>
    </row>
    <row r="150" spans="1:9" x14ac:dyDescent="0.3">
      <c r="A150" t="s">
        <v>181</v>
      </c>
      <c r="B150" s="1" t="s">
        <v>182</v>
      </c>
      <c r="C150" s="1">
        <v>1995</v>
      </c>
      <c r="D150" s="1" t="s">
        <v>183</v>
      </c>
      <c r="E150" s="1" t="s">
        <v>263</v>
      </c>
      <c r="F150" s="1" t="s">
        <v>275</v>
      </c>
      <c r="H150" s="1">
        <v>1970</v>
      </c>
      <c r="I150" s="1">
        <v>0</v>
      </c>
    </row>
    <row r="151" spans="1:9" x14ac:dyDescent="0.3">
      <c r="A151" t="s">
        <v>181</v>
      </c>
      <c r="B151" s="1" t="s">
        <v>182</v>
      </c>
      <c r="C151" s="1">
        <v>1995</v>
      </c>
      <c r="D151" s="1" t="s">
        <v>183</v>
      </c>
      <c r="E151" s="1" t="s">
        <v>268</v>
      </c>
      <c r="F151" s="1" t="s">
        <v>268</v>
      </c>
      <c r="H151" s="1">
        <v>1970</v>
      </c>
      <c r="I151" s="1">
        <v>8326</v>
      </c>
    </row>
    <row r="152" spans="1:9" x14ac:dyDescent="0.3">
      <c r="A152" t="s">
        <v>181</v>
      </c>
      <c r="B152" s="1" t="s">
        <v>182</v>
      </c>
      <c r="C152" s="1">
        <v>1995</v>
      </c>
      <c r="D152" s="1" t="s">
        <v>183</v>
      </c>
      <c r="E152" s="1" t="s">
        <v>263</v>
      </c>
      <c r="F152" s="1" t="s">
        <v>264</v>
      </c>
      <c r="H152" s="1">
        <v>1969</v>
      </c>
      <c r="I152" s="1">
        <v>7395</v>
      </c>
    </row>
    <row r="153" spans="1:9" x14ac:dyDescent="0.3">
      <c r="A153" t="s">
        <v>181</v>
      </c>
      <c r="B153" s="1" t="s">
        <v>182</v>
      </c>
      <c r="C153" s="1">
        <v>1995</v>
      </c>
      <c r="D153" s="1" t="s">
        <v>183</v>
      </c>
      <c r="E153" s="1" t="s">
        <v>263</v>
      </c>
      <c r="F153" s="1" t="s">
        <v>265</v>
      </c>
      <c r="H153" s="1">
        <v>1969</v>
      </c>
      <c r="I153" s="1">
        <v>545</v>
      </c>
    </row>
    <row r="154" spans="1:9" x14ac:dyDescent="0.3">
      <c r="A154" t="s">
        <v>181</v>
      </c>
      <c r="B154" s="1" t="s">
        <v>182</v>
      </c>
      <c r="C154" s="1">
        <v>1995</v>
      </c>
      <c r="D154" s="1" t="s">
        <v>183</v>
      </c>
      <c r="E154" s="1" t="s">
        <v>263</v>
      </c>
      <c r="F154" s="1" t="s">
        <v>266</v>
      </c>
      <c r="H154" s="1">
        <v>1969</v>
      </c>
      <c r="I154" s="1">
        <v>77</v>
      </c>
    </row>
    <row r="155" spans="1:9" x14ac:dyDescent="0.3">
      <c r="A155" t="s">
        <v>181</v>
      </c>
      <c r="B155" s="1" t="s">
        <v>182</v>
      </c>
      <c r="C155" s="1">
        <v>1995</v>
      </c>
      <c r="D155" s="1" t="s">
        <v>183</v>
      </c>
      <c r="E155" s="1" t="s">
        <v>263</v>
      </c>
      <c r="F155" s="1" t="s">
        <v>267</v>
      </c>
      <c r="H155" s="1">
        <v>1969</v>
      </c>
      <c r="I155" s="1">
        <v>31</v>
      </c>
    </row>
    <row r="156" spans="1:9" x14ac:dyDescent="0.3">
      <c r="A156" t="s">
        <v>181</v>
      </c>
      <c r="B156" s="1" t="s">
        <v>182</v>
      </c>
      <c r="C156" s="1">
        <v>1995</v>
      </c>
      <c r="D156" s="1" t="s">
        <v>183</v>
      </c>
      <c r="E156" s="1" t="s">
        <v>263</v>
      </c>
      <c r="F156" s="1" t="s">
        <v>275</v>
      </c>
      <c r="H156" s="1">
        <v>1969</v>
      </c>
      <c r="I156" s="1">
        <v>0</v>
      </c>
    </row>
    <row r="157" spans="1:9" x14ac:dyDescent="0.3">
      <c r="A157" t="s">
        <v>181</v>
      </c>
      <c r="B157" s="1" t="s">
        <v>182</v>
      </c>
      <c r="C157" s="1">
        <v>1995</v>
      </c>
      <c r="D157" s="1" t="s">
        <v>183</v>
      </c>
      <c r="E157" s="1" t="s">
        <v>268</v>
      </c>
      <c r="F157" s="1" t="s">
        <v>268</v>
      </c>
      <c r="H157" s="1">
        <v>1969</v>
      </c>
      <c r="I157" s="1">
        <v>8048</v>
      </c>
    </row>
    <row r="158" spans="1:9" x14ac:dyDescent="0.3">
      <c r="A158" t="s">
        <v>181</v>
      </c>
      <c r="B158" s="1" t="s">
        <v>182</v>
      </c>
      <c r="C158" s="1">
        <v>1995</v>
      </c>
      <c r="D158" s="1" t="s">
        <v>183</v>
      </c>
      <c r="E158" s="1" t="s">
        <v>263</v>
      </c>
      <c r="F158" s="1" t="s">
        <v>264</v>
      </c>
      <c r="H158" s="1">
        <v>1968</v>
      </c>
      <c r="I158" s="1">
        <v>7154</v>
      </c>
    </row>
    <row r="159" spans="1:9" x14ac:dyDescent="0.3">
      <c r="A159" t="s">
        <v>181</v>
      </c>
      <c r="B159" s="1" t="s">
        <v>182</v>
      </c>
      <c r="C159" s="1">
        <v>1995</v>
      </c>
      <c r="D159" s="1" t="s">
        <v>183</v>
      </c>
      <c r="E159" s="1" t="s">
        <v>263</v>
      </c>
      <c r="F159" s="1" t="s">
        <v>265</v>
      </c>
      <c r="H159" s="1">
        <v>1968</v>
      </c>
      <c r="I159" s="1">
        <v>457</v>
      </c>
    </row>
    <row r="160" spans="1:9" x14ac:dyDescent="0.3">
      <c r="A160" t="s">
        <v>181</v>
      </c>
      <c r="B160" s="1" t="s">
        <v>182</v>
      </c>
      <c r="C160" s="1">
        <v>1995</v>
      </c>
      <c r="D160" s="1" t="s">
        <v>183</v>
      </c>
      <c r="E160" s="1" t="s">
        <v>263</v>
      </c>
      <c r="F160" s="1" t="s">
        <v>266</v>
      </c>
      <c r="H160" s="1">
        <v>1968</v>
      </c>
      <c r="I160" s="1">
        <v>78</v>
      </c>
    </row>
    <row r="161" spans="1:9" x14ac:dyDescent="0.3">
      <c r="A161" t="s">
        <v>181</v>
      </c>
      <c r="B161" s="1" t="s">
        <v>182</v>
      </c>
      <c r="C161" s="1">
        <v>1995</v>
      </c>
      <c r="D161" s="1" t="s">
        <v>183</v>
      </c>
      <c r="E161" s="1" t="s">
        <v>263</v>
      </c>
      <c r="F161" s="1" t="s">
        <v>267</v>
      </c>
      <c r="H161" s="1">
        <v>1968</v>
      </c>
      <c r="I161" s="1">
        <v>29</v>
      </c>
    </row>
    <row r="162" spans="1:9" x14ac:dyDescent="0.3">
      <c r="A162" t="s">
        <v>181</v>
      </c>
      <c r="B162" s="1" t="s">
        <v>182</v>
      </c>
      <c r="C162" s="1">
        <v>1995</v>
      </c>
      <c r="D162" s="1" t="s">
        <v>183</v>
      </c>
      <c r="E162" s="1" t="s">
        <v>263</v>
      </c>
      <c r="F162" s="1" t="s">
        <v>275</v>
      </c>
      <c r="H162" s="1">
        <v>1968</v>
      </c>
      <c r="I162" s="1">
        <v>0</v>
      </c>
    </row>
    <row r="163" spans="1:9" x14ac:dyDescent="0.3">
      <c r="A163" t="s">
        <v>181</v>
      </c>
      <c r="B163" s="1" t="s">
        <v>182</v>
      </c>
      <c r="C163" s="1">
        <v>1995</v>
      </c>
      <c r="D163" s="1" t="s">
        <v>183</v>
      </c>
      <c r="E163" s="1" t="s">
        <v>268</v>
      </c>
      <c r="F163" s="1" t="s">
        <v>268</v>
      </c>
      <c r="H163" s="1">
        <v>1968</v>
      </c>
      <c r="I163" s="1">
        <v>7718</v>
      </c>
    </row>
    <row r="164" spans="1:9" x14ac:dyDescent="0.3">
      <c r="A164" t="s">
        <v>181</v>
      </c>
      <c r="B164" s="1" t="s">
        <v>182</v>
      </c>
      <c r="C164" s="1">
        <v>1999</v>
      </c>
      <c r="D164" s="1" t="s">
        <v>183</v>
      </c>
      <c r="E164" s="1" t="s">
        <v>263</v>
      </c>
      <c r="F164" s="1" t="s">
        <v>264</v>
      </c>
      <c r="H164" s="1">
        <v>1995</v>
      </c>
      <c r="I164" s="1">
        <v>21020</v>
      </c>
    </row>
    <row r="165" spans="1:9" x14ac:dyDescent="0.3">
      <c r="A165" t="s">
        <v>181</v>
      </c>
      <c r="B165" s="1" t="s">
        <v>182</v>
      </c>
      <c r="C165" s="1">
        <v>1999</v>
      </c>
      <c r="D165" s="1" t="s">
        <v>183</v>
      </c>
      <c r="E165" s="1" t="s">
        <v>263</v>
      </c>
      <c r="F165" s="1" t="s">
        <v>265</v>
      </c>
      <c r="H165" s="1">
        <v>1995</v>
      </c>
      <c r="I165" s="1">
        <v>1007</v>
      </c>
    </row>
    <row r="166" spans="1:9" x14ac:dyDescent="0.3">
      <c r="A166" t="s">
        <v>181</v>
      </c>
      <c r="B166" s="1" t="s">
        <v>182</v>
      </c>
      <c r="C166" s="1">
        <v>1999</v>
      </c>
      <c r="D166" s="1" t="s">
        <v>183</v>
      </c>
      <c r="E166" s="1" t="s">
        <v>263</v>
      </c>
      <c r="F166" s="1" t="s">
        <v>266</v>
      </c>
      <c r="H166" s="1">
        <v>1995</v>
      </c>
      <c r="I166" s="1">
        <v>239</v>
      </c>
    </row>
    <row r="167" spans="1:9" x14ac:dyDescent="0.3">
      <c r="A167" t="s">
        <v>181</v>
      </c>
      <c r="B167" s="1" t="s">
        <v>182</v>
      </c>
      <c r="C167" s="1">
        <v>1999</v>
      </c>
      <c r="D167" s="1" t="s">
        <v>183</v>
      </c>
      <c r="E167" s="1" t="s">
        <v>263</v>
      </c>
      <c r="F167" s="1" t="s">
        <v>267</v>
      </c>
      <c r="H167" s="1">
        <v>1995</v>
      </c>
      <c r="I167" s="1">
        <v>103</v>
      </c>
    </row>
    <row r="168" spans="1:9" x14ac:dyDescent="0.3">
      <c r="A168" t="s">
        <v>181</v>
      </c>
      <c r="B168" s="1" t="s">
        <v>182</v>
      </c>
      <c r="C168" s="1">
        <v>1999</v>
      </c>
      <c r="D168" s="1" t="s">
        <v>183</v>
      </c>
      <c r="E168" s="1" t="s">
        <v>263</v>
      </c>
      <c r="F168" s="1" t="s">
        <v>275</v>
      </c>
      <c r="H168" s="1">
        <v>1995</v>
      </c>
      <c r="I168" s="1">
        <v>0</v>
      </c>
    </row>
    <row r="169" spans="1:9" x14ac:dyDescent="0.3">
      <c r="A169" t="s">
        <v>181</v>
      </c>
      <c r="B169" s="1" t="s">
        <v>182</v>
      </c>
      <c r="C169" s="1">
        <v>1999</v>
      </c>
      <c r="D169" s="1" t="s">
        <v>183</v>
      </c>
      <c r="E169" s="1" t="s">
        <v>268</v>
      </c>
      <c r="F169" s="1" t="s">
        <v>268</v>
      </c>
      <c r="H169" s="1">
        <v>1995</v>
      </c>
      <c r="I169" s="1">
        <v>22369</v>
      </c>
    </row>
    <row r="170" spans="1:9" x14ac:dyDescent="0.3">
      <c r="A170" t="s">
        <v>181</v>
      </c>
      <c r="B170" s="1" t="s">
        <v>182</v>
      </c>
      <c r="C170" s="1">
        <v>1999</v>
      </c>
      <c r="D170" s="1" t="s">
        <v>183</v>
      </c>
      <c r="E170" s="1" t="s">
        <v>263</v>
      </c>
      <c r="F170" s="1" t="s">
        <v>264</v>
      </c>
      <c r="H170" s="1">
        <v>1996</v>
      </c>
      <c r="I170" s="1">
        <v>21666</v>
      </c>
    </row>
    <row r="171" spans="1:9" x14ac:dyDescent="0.3">
      <c r="A171" t="s">
        <v>181</v>
      </c>
      <c r="B171" s="1" t="s">
        <v>182</v>
      </c>
      <c r="C171" s="1">
        <v>1999</v>
      </c>
      <c r="D171" s="1" t="s">
        <v>183</v>
      </c>
      <c r="E171" s="1" t="s">
        <v>263</v>
      </c>
      <c r="F171" s="1" t="s">
        <v>265</v>
      </c>
      <c r="H171" s="1">
        <v>1996</v>
      </c>
      <c r="I171" s="1">
        <v>1026</v>
      </c>
    </row>
    <row r="172" spans="1:9" x14ac:dyDescent="0.3">
      <c r="A172" t="s">
        <v>181</v>
      </c>
      <c r="B172" s="1" t="s">
        <v>182</v>
      </c>
      <c r="C172" s="1">
        <v>1999</v>
      </c>
      <c r="D172" s="1" t="s">
        <v>183</v>
      </c>
      <c r="E172" s="1" t="s">
        <v>263</v>
      </c>
      <c r="F172" s="1" t="s">
        <v>266</v>
      </c>
      <c r="H172" s="1">
        <v>1996</v>
      </c>
      <c r="I172" s="1">
        <v>238</v>
      </c>
    </row>
    <row r="173" spans="1:9" x14ac:dyDescent="0.3">
      <c r="A173" t="s">
        <v>181</v>
      </c>
      <c r="B173" s="1" t="s">
        <v>182</v>
      </c>
      <c r="C173" s="1">
        <v>1999</v>
      </c>
      <c r="D173" s="1" t="s">
        <v>183</v>
      </c>
      <c r="E173" s="1" t="s">
        <v>263</v>
      </c>
      <c r="F173" s="1" t="s">
        <v>267</v>
      </c>
      <c r="H173" s="1">
        <v>1996</v>
      </c>
      <c r="I173" s="1">
        <v>107</v>
      </c>
    </row>
    <row r="174" spans="1:9" x14ac:dyDescent="0.3">
      <c r="A174" t="s">
        <v>181</v>
      </c>
      <c r="B174" s="1" t="s">
        <v>182</v>
      </c>
      <c r="C174" s="1">
        <v>1999</v>
      </c>
      <c r="D174" s="1" t="s">
        <v>183</v>
      </c>
      <c r="E174" s="1" t="s">
        <v>263</v>
      </c>
      <c r="F174" s="1" t="s">
        <v>275</v>
      </c>
      <c r="H174" s="1">
        <v>1996</v>
      </c>
      <c r="I174" s="1">
        <v>0</v>
      </c>
    </row>
    <row r="175" spans="1:9" x14ac:dyDescent="0.3">
      <c r="A175" t="s">
        <v>181</v>
      </c>
      <c r="B175" s="1" t="s">
        <v>182</v>
      </c>
      <c r="C175" s="1">
        <v>1999</v>
      </c>
      <c r="D175" s="1" t="s">
        <v>183</v>
      </c>
      <c r="E175" s="1" t="s">
        <v>268</v>
      </c>
      <c r="F175" s="1" t="s">
        <v>268</v>
      </c>
      <c r="H175" s="1">
        <v>1996</v>
      </c>
      <c r="I175" s="1">
        <v>23037</v>
      </c>
    </row>
    <row r="176" spans="1:9" x14ac:dyDescent="0.3">
      <c r="A176" t="s">
        <v>181</v>
      </c>
      <c r="B176" s="1" t="s">
        <v>182</v>
      </c>
      <c r="C176" s="1">
        <v>1999</v>
      </c>
      <c r="D176" s="1" t="s">
        <v>183</v>
      </c>
      <c r="E176" s="1" t="s">
        <v>263</v>
      </c>
      <c r="F176" s="1" t="s">
        <v>264</v>
      </c>
      <c r="H176" s="1">
        <v>1997</v>
      </c>
      <c r="I176" s="1">
        <v>22398</v>
      </c>
    </row>
    <row r="177" spans="1:9" x14ac:dyDescent="0.3">
      <c r="A177" t="s">
        <v>181</v>
      </c>
      <c r="B177" s="1" t="s">
        <v>182</v>
      </c>
      <c r="C177" s="1">
        <v>1999</v>
      </c>
      <c r="D177" s="1" t="s">
        <v>183</v>
      </c>
      <c r="E177" s="1" t="s">
        <v>263</v>
      </c>
      <c r="F177" s="1" t="s">
        <v>265</v>
      </c>
      <c r="H177" s="1">
        <v>1997</v>
      </c>
      <c r="I177" s="1">
        <v>1043</v>
      </c>
    </row>
    <row r="178" spans="1:9" x14ac:dyDescent="0.3">
      <c r="A178" t="s">
        <v>181</v>
      </c>
      <c r="B178" s="1" t="s">
        <v>182</v>
      </c>
      <c r="C178" s="1">
        <v>1999</v>
      </c>
      <c r="D178" s="1" t="s">
        <v>183</v>
      </c>
      <c r="E178" s="1" t="s">
        <v>263</v>
      </c>
      <c r="F178" s="1" t="s">
        <v>266</v>
      </c>
      <c r="H178" s="1">
        <v>1997</v>
      </c>
      <c r="I178" s="1">
        <v>240</v>
      </c>
    </row>
    <row r="179" spans="1:9" x14ac:dyDescent="0.3">
      <c r="A179" t="s">
        <v>181</v>
      </c>
      <c r="B179" s="1" t="s">
        <v>182</v>
      </c>
      <c r="C179" s="1">
        <v>1999</v>
      </c>
      <c r="D179" s="1" t="s">
        <v>183</v>
      </c>
      <c r="E179" s="1" t="s">
        <v>263</v>
      </c>
      <c r="F179" s="1" t="s">
        <v>267</v>
      </c>
      <c r="H179" s="1">
        <v>1997</v>
      </c>
      <c r="I179" s="1">
        <v>109</v>
      </c>
    </row>
    <row r="180" spans="1:9" x14ac:dyDescent="0.3">
      <c r="A180" t="s">
        <v>181</v>
      </c>
      <c r="B180" s="1" t="s">
        <v>182</v>
      </c>
      <c r="C180" s="1">
        <v>1999</v>
      </c>
      <c r="D180" s="1" t="s">
        <v>183</v>
      </c>
      <c r="E180" s="1" t="s">
        <v>263</v>
      </c>
      <c r="F180" s="1" t="s">
        <v>275</v>
      </c>
      <c r="H180" s="1">
        <v>1997</v>
      </c>
      <c r="I180" s="1">
        <v>0</v>
      </c>
    </row>
    <row r="181" spans="1:9" x14ac:dyDescent="0.3">
      <c r="A181" t="s">
        <v>181</v>
      </c>
      <c r="B181" s="1" t="s">
        <v>182</v>
      </c>
      <c r="C181" s="1">
        <v>1999</v>
      </c>
      <c r="D181" s="1" t="s">
        <v>183</v>
      </c>
      <c r="E181" s="1" t="s">
        <v>268</v>
      </c>
      <c r="F181" s="1" t="s">
        <v>268</v>
      </c>
      <c r="H181" s="1">
        <v>1997</v>
      </c>
      <c r="I181" s="1">
        <v>23790</v>
      </c>
    </row>
    <row r="182" spans="1:9" x14ac:dyDescent="0.3">
      <c r="A182" t="s">
        <v>181</v>
      </c>
      <c r="B182" s="1" t="s">
        <v>182</v>
      </c>
      <c r="C182" s="1">
        <v>2002</v>
      </c>
      <c r="D182" s="1" t="s">
        <v>183</v>
      </c>
      <c r="E182" s="1" t="s">
        <v>263</v>
      </c>
      <c r="F182" s="1" t="s">
        <v>264</v>
      </c>
      <c r="H182" s="1">
        <v>1998</v>
      </c>
      <c r="I182" s="1">
        <v>23203</v>
      </c>
    </row>
    <row r="183" spans="1:9" x14ac:dyDescent="0.3">
      <c r="A183" t="s">
        <v>181</v>
      </c>
      <c r="B183" s="1" t="s">
        <v>182</v>
      </c>
      <c r="C183" s="1">
        <v>2002</v>
      </c>
      <c r="D183" s="1" t="s">
        <v>183</v>
      </c>
      <c r="E183" s="1" t="s">
        <v>263</v>
      </c>
      <c r="F183" s="1" t="s">
        <v>265</v>
      </c>
      <c r="H183" s="1">
        <v>1998</v>
      </c>
      <c r="I183" s="1">
        <v>1078</v>
      </c>
    </row>
    <row r="184" spans="1:9" x14ac:dyDescent="0.3">
      <c r="A184" t="s">
        <v>181</v>
      </c>
      <c r="B184" s="1" t="s">
        <v>182</v>
      </c>
      <c r="C184" s="1">
        <v>2002</v>
      </c>
      <c r="D184" s="1" t="s">
        <v>183</v>
      </c>
      <c r="E184" s="1" t="s">
        <v>263</v>
      </c>
      <c r="F184" s="1" t="s">
        <v>266</v>
      </c>
      <c r="H184" s="1">
        <v>1998</v>
      </c>
      <c r="I184" s="1">
        <v>280</v>
      </c>
    </row>
    <row r="185" spans="1:9" x14ac:dyDescent="0.3">
      <c r="A185" t="s">
        <v>181</v>
      </c>
      <c r="B185" s="1" t="s">
        <v>182</v>
      </c>
      <c r="C185" s="1">
        <v>2002</v>
      </c>
      <c r="D185" s="1" t="s">
        <v>183</v>
      </c>
      <c r="E185" s="1" t="s">
        <v>263</v>
      </c>
      <c r="F185" s="1" t="s">
        <v>267</v>
      </c>
      <c r="H185" s="1">
        <v>1998</v>
      </c>
      <c r="I185" s="1">
        <v>124</v>
      </c>
    </row>
    <row r="186" spans="1:9" x14ac:dyDescent="0.3">
      <c r="A186" t="s">
        <v>181</v>
      </c>
      <c r="B186" s="1" t="s">
        <v>182</v>
      </c>
      <c r="C186" s="1">
        <v>2002</v>
      </c>
      <c r="D186" s="1" t="s">
        <v>183</v>
      </c>
      <c r="E186" s="1" t="s">
        <v>263</v>
      </c>
      <c r="F186" s="1" t="s">
        <v>275</v>
      </c>
      <c r="H186" s="1">
        <v>1998</v>
      </c>
      <c r="I186" s="1">
        <v>0</v>
      </c>
    </row>
    <row r="187" spans="1:9" x14ac:dyDescent="0.3">
      <c r="A187" t="s">
        <v>181</v>
      </c>
      <c r="B187" s="1" t="s">
        <v>182</v>
      </c>
      <c r="C187" s="1">
        <v>2002</v>
      </c>
      <c r="D187" s="1" t="s">
        <v>183</v>
      </c>
      <c r="E187" s="1" t="s">
        <v>268</v>
      </c>
      <c r="F187" s="1" t="s">
        <v>268</v>
      </c>
      <c r="H187" s="1">
        <v>1998</v>
      </c>
      <c r="I187" s="1">
        <v>24685</v>
      </c>
    </row>
    <row r="188" spans="1:9" x14ac:dyDescent="0.3">
      <c r="A188" t="s">
        <v>181</v>
      </c>
      <c r="B188" s="1" t="s">
        <v>182</v>
      </c>
      <c r="C188" s="1">
        <v>2002</v>
      </c>
      <c r="D188" s="1" t="s">
        <v>183</v>
      </c>
      <c r="E188" s="1" t="s">
        <v>263</v>
      </c>
      <c r="F188" s="1" t="s">
        <v>264</v>
      </c>
      <c r="H188" s="1">
        <v>1999</v>
      </c>
      <c r="I188" s="1">
        <v>23950</v>
      </c>
    </row>
    <row r="189" spans="1:9" x14ac:dyDescent="0.3">
      <c r="A189" t="s">
        <v>181</v>
      </c>
      <c r="B189" s="1" t="s">
        <v>182</v>
      </c>
      <c r="C189" s="1">
        <v>2002</v>
      </c>
      <c r="D189" s="1" t="s">
        <v>183</v>
      </c>
      <c r="E189" s="1" t="s">
        <v>263</v>
      </c>
      <c r="F189" s="1" t="s">
        <v>265</v>
      </c>
      <c r="H189" s="1">
        <v>1999</v>
      </c>
      <c r="I189" s="1">
        <v>1079</v>
      </c>
    </row>
    <row r="190" spans="1:9" x14ac:dyDescent="0.3">
      <c r="A190" t="s">
        <v>181</v>
      </c>
      <c r="B190" s="1" t="s">
        <v>182</v>
      </c>
      <c r="C190" s="1">
        <v>2002</v>
      </c>
      <c r="D190" s="1" t="s">
        <v>183</v>
      </c>
      <c r="E190" s="1" t="s">
        <v>263</v>
      </c>
      <c r="F190" s="1" t="s">
        <v>266</v>
      </c>
      <c r="H190" s="1">
        <v>1999</v>
      </c>
      <c r="I190" s="1">
        <v>282</v>
      </c>
    </row>
    <row r="191" spans="1:9" x14ac:dyDescent="0.3">
      <c r="A191" t="s">
        <v>181</v>
      </c>
      <c r="B191" s="1" t="s">
        <v>182</v>
      </c>
      <c r="C191" s="1">
        <v>2002</v>
      </c>
      <c r="D191" s="1" t="s">
        <v>183</v>
      </c>
      <c r="E191" s="1" t="s">
        <v>263</v>
      </c>
      <c r="F191" s="1" t="s">
        <v>267</v>
      </c>
      <c r="H191" s="1">
        <v>1999</v>
      </c>
      <c r="I191" s="1">
        <v>125</v>
      </c>
    </row>
    <row r="192" spans="1:9" x14ac:dyDescent="0.3">
      <c r="A192" t="s">
        <v>181</v>
      </c>
      <c r="B192" s="1" t="s">
        <v>182</v>
      </c>
      <c r="C192" s="1">
        <v>2002</v>
      </c>
      <c r="D192" s="1" t="s">
        <v>183</v>
      </c>
      <c r="E192" s="1" t="s">
        <v>263</v>
      </c>
      <c r="F192" s="1" t="s">
        <v>275</v>
      </c>
      <c r="H192" s="1">
        <v>1999</v>
      </c>
      <c r="I192" s="1">
        <v>0</v>
      </c>
    </row>
    <row r="193" spans="1:9" x14ac:dyDescent="0.3">
      <c r="A193" t="s">
        <v>181</v>
      </c>
      <c r="B193" s="1" t="s">
        <v>182</v>
      </c>
      <c r="C193" s="1">
        <v>2002</v>
      </c>
      <c r="D193" s="1" t="s">
        <v>183</v>
      </c>
      <c r="E193" s="1" t="s">
        <v>268</v>
      </c>
      <c r="F193" s="1" t="s">
        <v>268</v>
      </c>
      <c r="H193" s="1">
        <v>1999</v>
      </c>
      <c r="I193" s="1">
        <v>25436</v>
      </c>
    </row>
    <row r="194" spans="1:9" x14ac:dyDescent="0.3">
      <c r="A194" t="s">
        <v>181</v>
      </c>
      <c r="B194" s="1" t="s">
        <v>182</v>
      </c>
      <c r="C194" s="1">
        <v>2002</v>
      </c>
      <c r="D194" s="1" t="s">
        <v>183</v>
      </c>
      <c r="E194" s="1" t="s">
        <v>263</v>
      </c>
      <c r="F194" s="1" t="s">
        <v>264</v>
      </c>
      <c r="H194" s="1">
        <v>2000</v>
      </c>
      <c r="I194" s="1">
        <v>24569</v>
      </c>
    </row>
    <row r="195" spans="1:9" x14ac:dyDescent="0.3">
      <c r="A195" t="s">
        <v>181</v>
      </c>
      <c r="B195" s="1" t="s">
        <v>182</v>
      </c>
      <c r="C195" s="1">
        <v>2002</v>
      </c>
      <c r="D195" s="1" t="s">
        <v>183</v>
      </c>
      <c r="E195" s="1" t="s">
        <v>263</v>
      </c>
      <c r="F195" s="1" t="s">
        <v>265</v>
      </c>
      <c r="H195" s="1">
        <v>2000</v>
      </c>
      <c r="I195" s="1">
        <v>1098</v>
      </c>
    </row>
    <row r="196" spans="1:9" x14ac:dyDescent="0.3">
      <c r="A196" t="s">
        <v>181</v>
      </c>
      <c r="B196" s="1" t="s">
        <v>182</v>
      </c>
      <c r="C196" s="1">
        <v>2002</v>
      </c>
      <c r="D196" s="1" t="s">
        <v>183</v>
      </c>
      <c r="E196" s="1" t="s">
        <v>263</v>
      </c>
      <c r="F196" s="1" t="s">
        <v>266</v>
      </c>
      <c r="H196" s="1">
        <v>2000</v>
      </c>
      <c r="I196" s="1">
        <v>292</v>
      </c>
    </row>
    <row r="197" spans="1:9" x14ac:dyDescent="0.3">
      <c r="A197" t="s">
        <v>181</v>
      </c>
      <c r="B197" s="1" t="s">
        <v>182</v>
      </c>
      <c r="C197" s="1">
        <v>2002</v>
      </c>
      <c r="D197" s="1" t="s">
        <v>183</v>
      </c>
      <c r="E197" s="1" t="s">
        <v>263</v>
      </c>
      <c r="F197" s="1" t="s">
        <v>267</v>
      </c>
      <c r="H197" s="1">
        <v>2000</v>
      </c>
      <c r="I197" s="1">
        <v>131</v>
      </c>
    </row>
    <row r="198" spans="1:9" x14ac:dyDescent="0.3">
      <c r="A198" t="s">
        <v>181</v>
      </c>
      <c r="B198" s="1" t="s">
        <v>182</v>
      </c>
      <c r="C198" s="1">
        <v>2002</v>
      </c>
      <c r="D198" s="1" t="s">
        <v>183</v>
      </c>
      <c r="E198" s="1" t="s">
        <v>263</v>
      </c>
      <c r="F198" s="1" t="s">
        <v>275</v>
      </c>
      <c r="H198" s="1">
        <v>2000</v>
      </c>
      <c r="I198" s="1">
        <v>0</v>
      </c>
    </row>
    <row r="199" spans="1:9" x14ac:dyDescent="0.3">
      <c r="A199" t="s">
        <v>181</v>
      </c>
      <c r="B199" s="1" t="s">
        <v>182</v>
      </c>
      <c r="C199" s="1">
        <v>2002</v>
      </c>
      <c r="D199" s="1" t="s">
        <v>183</v>
      </c>
      <c r="E199" s="1" t="s">
        <v>268</v>
      </c>
      <c r="F199" s="1" t="s">
        <v>268</v>
      </c>
      <c r="H199" s="1">
        <v>2000</v>
      </c>
      <c r="I199" s="1">
        <v>26090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5"/>
  <sheetViews>
    <sheetView workbookViewId="0">
      <selection activeCell="M15" sqref="M15"/>
    </sheetView>
  </sheetViews>
  <sheetFormatPr defaultColWidth="8.88671875" defaultRowHeight="14.4" x14ac:dyDescent="0.3"/>
  <cols>
    <col min="1" max="3" width="8.88671875" style="1"/>
    <col min="4" max="4" width="11.33203125" style="1" bestFit="1" customWidth="1"/>
    <col min="5" max="16384" width="8.88671875" style="1"/>
  </cols>
  <sheetData>
    <row r="1" spans="1:13" x14ac:dyDescent="0.3">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
      <c r="A2" t="s">
        <v>181</v>
      </c>
      <c r="B2" s="1" t="s">
        <v>182</v>
      </c>
      <c r="C2" s="1">
        <v>1995</v>
      </c>
      <c r="D2" s="1" t="s">
        <v>183</v>
      </c>
      <c r="E2" s="1" t="s">
        <v>273</v>
      </c>
      <c r="F2" s="1" t="s">
        <v>274</v>
      </c>
      <c r="G2" s="1" t="s">
        <v>254</v>
      </c>
      <c r="H2" s="1">
        <v>1994</v>
      </c>
      <c r="I2" s="1" t="s">
        <v>262</v>
      </c>
      <c r="M2" s="1" t="s">
        <v>280</v>
      </c>
    </row>
    <row r="3" spans="1:13" x14ac:dyDescent="0.3">
      <c r="A3" t="s">
        <v>181</v>
      </c>
      <c r="B3" s="1" t="s">
        <v>182</v>
      </c>
      <c r="C3" s="1">
        <v>1995</v>
      </c>
      <c r="D3" s="1" t="s">
        <v>183</v>
      </c>
      <c r="E3" s="1" t="s">
        <v>276</v>
      </c>
      <c r="F3" s="1" t="s">
        <v>274</v>
      </c>
      <c r="G3" s="1" t="s">
        <v>268</v>
      </c>
      <c r="H3" s="1">
        <v>1994</v>
      </c>
      <c r="I3" s="1">
        <v>6.3</v>
      </c>
      <c r="M3" s="1" t="s">
        <v>279</v>
      </c>
    </row>
    <row r="4" spans="1:13" x14ac:dyDescent="0.3">
      <c r="A4" t="s">
        <v>181</v>
      </c>
      <c r="B4" s="1" t="s">
        <v>182</v>
      </c>
      <c r="C4" s="1">
        <v>1995</v>
      </c>
      <c r="D4" s="1" t="s">
        <v>183</v>
      </c>
      <c r="E4" s="1" t="s">
        <v>277</v>
      </c>
      <c r="F4" s="1" t="s">
        <v>274</v>
      </c>
      <c r="G4" s="1" t="s">
        <v>268</v>
      </c>
      <c r="H4" s="1">
        <v>1994</v>
      </c>
      <c r="I4" s="1">
        <v>7.7539999999999996</v>
      </c>
      <c r="J4" s="1">
        <v>9.8569999999999993</v>
      </c>
      <c r="M4" s="1" t="s">
        <v>278</v>
      </c>
    </row>
    <row r="5" spans="1:13" x14ac:dyDescent="0.3">
      <c r="A5" t="s">
        <v>181</v>
      </c>
      <c r="B5" s="1" t="s">
        <v>182</v>
      </c>
      <c r="C5" s="1">
        <v>1992</v>
      </c>
      <c r="D5" s="1" t="s">
        <v>183</v>
      </c>
      <c r="E5" s="1" t="s">
        <v>276</v>
      </c>
      <c r="F5" s="1" t="s">
        <v>274</v>
      </c>
      <c r="G5" s="1" t="s">
        <v>268</v>
      </c>
      <c r="H5" s="1">
        <v>1990</v>
      </c>
      <c r="I5" s="1">
        <v>7.1449999999999996</v>
      </c>
      <c r="J5" s="1">
        <v>8.4499999999999993</v>
      </c>
      <c r="M5" s="1" t="s">
        <v>338</v>
      </c>
    </row>
    <row r="6" spans="1:13" x14ac:dyDescent="0.3">
      <c r="A6" t="s">
        <v>181</v>
      </c>
      <c r="B6" s="1" t="s">
        <v>182</v>
      </c>
      <c r="C6" s="1">
        <v>1992</v>
      </c>
      <c r="D6" s="1" t="s">
        <v>183</v>
      </c>
      <c r="E6" s="1" t="s">
        <v>276</v>
      </c>
      <c r="F6" s="1" t="s">
        <v>274</v>
      </c>
      <c r="G6" s="1" t="s">
        <v>268</v>
      </c>
      <c r="H6" s="1">
        <v>1991</v>
      </c>
      <c r="I6" s="1">
        <v>7.2809999999999997</v>
      </c>
      <c r="M6" s="1" t="s">
        <v>339</v>
      </c>
    </row>
    <row r="7" spans="1:13" x14ac:dyDescent="0.3">
      <c r="A7" t="s">
        <v>181</v>
      </c>
      <c r="B7" s="1" t="s">
        <v>182</v>
      </c>
      <c r="C7" s="1">
        <v>1992</v>
      </c>
      <c r="D7" s="1" t="s">
        <v>183</v>
      </c>
      <c r="E7" s="1" t="s">
        <v>277</v>
      </c>
      <c r="F7" s="1" t="s">
        <v>274</v>
      </c>
      <c r="G7" s="1" t="s">
        <v>258</v>
      </c>
      <c r="H7" s="1">
        <v>1992</v>
      </c>
      <c r="I7" s="1">
        <v>5.4</v>
      </c>
    </row>
    <row r="8" spans="1:13" x14ac:dyDescent="0.3">
      <c r="A8" t="s">
        <v>181</v>
      </c>
      <c r="B8" s="1" t="s">
        <v>182</v>
      </c>
      <c r="C8" s="1">
        <v>1992</v>
      </c>
      <c r="D8" s="1" t="s">
        <v>183</v>
      </c>
      <c r="E8" s="1" t="s">
        <v>273</v>
      </c>
      <c r="F8" s="1" t="s">
        <v>274</v>
      </c>
      <c r="G8" s="1" t="s">
        <v>340</v>
      </c>
      <c r="H8" s="1">
        <v>1992</v>
      </c>
      <c r="I8" s="1">
        <v>1.6</v>
      </c>
    </row>
    <row r="9" spans="1:13" x14ac:dyDescent="0.3">
      <c r="A9" t="s">
        <v>181</v>
      </c>
      <c r="B9" s="1" t="s">
        <v>182</v>
      </c>
      <c r="C9" s="1">
        <v>1992</v>
      </c>
      <c r="D9" s="1" t="s">
        <v>183</v>
      </c>
      <c r="E9" s="1" t="s">
        <v>341</v>
      </c>
      <c r="F9" s="1" t="s">
        <v>274</v>
      </c>
      <c r="G9" s="1" t="s">
        <v>268</v>
      </c>
      <c r="H9" s="1">
        <v>1992</v>
      </c>
      <c r="I9" s="1">
        <v>8.5</v>
      </c>
    </row>
    <row r="10" spans="1:13" x14ac:dyDescent="0.3">
      <c r="A10" t="s">
        <v>181</v>
      </c>
      <c r="B10" s="1" t="s">
        <v>182</v>
      </c>
      <c r="C10" s="1">
        <v>1994</v>
      </c>
      <c r="D10" s="1" t="s">
        <v>183</v>
      </c>
      <c r="E10" s="1" t="s">
        <v>276</v>
      </c>
      <c r="F10" s="1" t="s">
        <v>274</v>
      </c>
      <c r="G10" s="1" t="s">
        <v>268</v>
      </c>
      <c r="H10" s="1">
        <v>1993</v>
      </c>
      <c r="I10" s="1">
        <v>6.2549999999999999</v>
      </c>
      <c r="M10" s="1" t="s">
        <v>395</v>
      </c>
    </row>
    <row r="11" spans="1:13" x14ac:dyDescent="0.3">
      <c r="A11" t="s">
        <v>181</v>
      </c>
      <c r="B11" s="1" t="s">
        <v>182</v>
      </c>
      <c r="C11" s="1">
        <v>1994</v>
      </c>
      <c r="D11" s="1" t="s">
        <v>183</v>
      </c>
      <c r="E11" s="1" t="s">
        <v>277</v>
      </c>
      <c r="F11" s="1" t="s">
        <v>274</v>
      </c>
      <c r="G11" s="1" t="s">
        <v>268</v>
      </c>
      <c r="H11" s="1">
        <v>1993</v>
      </c>
      <c r="I11" s="1">
        <v>7.3520000000000003</v>
      </c>
    </row>
    <row r="12" spans="1:13" x14ac:dyDescent="0.3">
      <c r="A12" t="s">
        <v>181</v>
      </c>
      <c r="B12" s="1" t="s">
        <v>182</v>
      </c>
      <c r="C12" s="1">
        <v>1999</v>
      </c>
      <c r="D12" s="1" t="s">
        <v>183</v>
      </c>
      <c r="E12" s="1" t="s">
        <v>276</v>
      </c>
      <c r="F12" s="1" t="s">
        <v>274</v>
      </c>
      <c r="G12" s="1" t="s">
        <v>268</v>
      </c>
      <c r="H12" s="1">
        <v>1997</v>
      </c>
      <c r="I12" s="1">
        <v>6.7619999999999996</v>
      </c>
      <c r="M12" s="1" t="s">
        <v>409</v>
      </c>
    </row>
    <row r="13" spans="1:13" x14ac:dyDescent="0.3">
      <c r="A13" t="s">
        <v>181</v>
      </c>
      <c r="B13" s="1" t="s">
        <v>182</v>
      </c>
      <c r="C13" s="1">
        <v>1999</v>
      </c>
      <c r="D13" s="1" t="s">
        <v>183</v>
      </c>
      <c r="E13" s="1" t="s">
        <v>273</v>
      </c>
      <c r="F13" s="1" t="s">
        <v>274</v>
      </c>
      <c r="G13" s="1" t="s">
        <v>268</v>
      </c>
      <c r="H13" s="1">
        <v>1997</v>
      </c>
      <c r="I13" s="1">
        <v>8.3520000000000003</v>
      </c>
    </row>
    <row r="14" spans="1:13" x14ac:dyDescent="0.3">
      <c r="A14" t="s">
        <v>181</v>
      </c>
      <c r="B14" s="1" t="s">
        <v>182</v>
      </c>
      <c r="C14" s="1">
        <v>2002</v>
      </c>
      <c r="D14" s="1" t="s">
        <v>183</v>
      </c>
      <c r="E14" s="1" t="s">
        <v>276</v>
      </c>
      <c r="F14" s="1" t="s">
        <v>274</v>
      </c>
      <c r="G14" s="1" t="s">
        <v>268</v>
      </c>
      <c r="H14" s="1">
        <v>2000</v>
      </c>
      <c r="I14" s="1">
        <v>7.3380000000000001</v>
      </c>
      <c r="M14" s="1" t="s">
        <v>395</v>
      </c>
    </row>
    <row r="15" spans="1:13" x14ac:dyDescent="0.3">
      <c r="A15" t="s">
        <v>181</v>
      </c>
      <c r="B15" s="1" t="s">
        <v>182</v>
      </c>
      <c r="C15" s="1">
        <v>2002</v>
      </c>
      <c r="D15" s="1" t="s">
        <v>183</v>
      </c>
      <c r="E15" s="1" t="s">
        <v>273</v>
      </c>
      <c r="F15" s="1" t="s">
        <v>274</v>
      </c>
      <c r="G15" s="1" t="s">
        <v>268</v>
      </c>
      <c r="H15" s="1">
        <v>2000</v>
      </c>
      <c r="I15" s="1">
        <v>9.0150000000000006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6"/>
  <sheetViews>
    <sheetView workbookViewId="0">
      <selection activeCell="H6" sqref="H6"/>
    </sheetView>
  </sheetViews>
  <sheetFormatPr defaultColWidth="8.88671875" defaultRowHeight="14.4" x14ac:dyDescent="0.3"/>
  <cols>
    <col min="1" max="4" width="8.88671875" style="1"/>
    <col min="5" max="5" width="11.6640625" style="1" bestFit="1" customWidth="1"/>
    <col min="6" max="6" width="14.88671875" style="1" bestFit="1" customWidth="1"/>
    <col min="7" max="16384" width="8.88671875" style="1"/>
  </cols>
  <sheetData>
    <row r="1" spans="1:8" x14ac:dyDescent="0.3">
      <c r="A1" s="2" t="s">
        <v>0</v>
      </c>
      <c r="B1" s="2" t="s">
        <v>27</v>
      </c>
      <c r="C1" s="2" t="s">
        <v>2</v>
      </c>
      <c r="D1" s="2" t="s">
        <v>110</v>
      </c>
      <c r="E1" s="2" t="s">
        <v>140</v>
      </c>
      <c r="F1" s="2" t="s">
        <v>141</v>
      </c>
      <c r="G1" s="2" t="s">
        <v>142</v>
      </c>
      <c r="H1" s="2" t="s">
        <v>96</v>
      </c>
    </row>
    <row r="2" spans="1:8" x14ac:dyDescent="0.3">
      <c r="A2" t="s">
        <v>181</v>
      </c>
      <c r="B2" s="1" t="s">
        <v>182</v>
      </c>
      <c r="C2" s="1">
        <v>1995</v>
      </c>
      <c r="D2" s="1">
        <v>1994</v>
      </c>
      <c r="E2" s="1">
        <v>19</v>
      </c>
      <c r="G2" s="1" t="s">
        <v>302</v>
      </c>
    </row>
    <row r="3" spans="1:8" x14ac:dyDescent="0.3">
      <c r="A3" t="s">
        <v>181</v>
      </c>
      <c r="B3" s="1" t="s">
        <v>182</v>
      </c>
      <c r="C3" s="1">
        <v>1992</v>
      </c>
      <c r="D3" s="1">
        <v>1991</v>
      </c>
      <c r="E3" s="1">
        <v>16</v>
      </c>
      <c r="G3" s="1" t="s">
        <v>302</v>
      </c>
    </row>
    <row r="4" spans="1:8" x14ac:dyDescent="0.3">
      <c r="A4" t="s">
        <v>181</v>
      </c>
      <c r="B4" s="1" t="s">
        <v>182</v>
      </c>
      <c r="C4" s="1">
        <v>1994</v>
      </c>
      <c r="D4" s="1">
        <v>1993</v>
      </c>
      <c r="E4" s="1">
        <v>15</v>
      </c>
      <c r="G4" s="1" t="s">
        <v>302</v>
      </c>
    </row>
    <row r="5" spans="1:8" x14ac:dyDescent="0.3">
      <c r="A5" t="s">
        <v>181</v>
      </c>
      <c r="B5" s="1" t="s">
        <v>182</v>
      </c>
      <c r="C5" s="1">
        <v>1999</v>
      </c>
      <c r="D5" s="1">
        <v>1997</v>
      </c>
      <c r="E5" s="1">
        <v>19</v>
      </c>
      <c r="G5" s="1" t="s">
        <v>302</v>
      </c>
    </row>
    <row r="6" spans="1:8" x14ac:dyDescent="0.3">
      <c r="A6" t="s">
        <v>181</v>
      </c>
      <c r="B6" s="1" t="s">
        <v>182</v>
      </c>
      <c r="C6" s="1">
        <v>2002</v>
      </c>
      <c r="D6" s="1">
        <v>2000</v>
      </c>
      <c r="E6" s="1">
        <v>18.600000000000001</v>
      </c>
      <c r="G6" s="1" t="s">
        <v>302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2"/>
  <sheetViews>
    <sheetView topLeftCell="A33" workbookViewId="0">
      <selection activeCell="H50" sqref="H50"/>
    </sheetView>
  </sheetViews>
  <sheetFormatPr defaultColWidth="8.88671875" defaultRowHeight="14.4" x14ac:dyDescent="0.3"/>
  <cols>
    <col min="1" max="4" width="8.88671875" style="1"/>
    <col min="5" max="5" width="14.5546875" style="1" customWidth="1"/>
    <col min="6" max="16384" width="8.88671875" style="1"/>
  </cols>
  <sheetData>
    <row r="1" spans="1:13" x14ac:dyDescent="0.3">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
      <c r="A2" t="s">
        <v>181</v>
      </c>
      <c r="B2" s="1" t="s">
        <v>182</v>
      </c>
      <c r="C2" s="1">
        <v>1995</v>
      </c>
      <c r="D2" s="1" t="s">
        <v>183</v>
      </c>
      <c r="E2" s="1" t="s">
        <v>283</v>
      </c>
      <c r="F2" s="1" t="s">
        <v>284</v>
      </c>
      <c r="G2" s="1">
        <v>1995</v>
      </c>
      <c r="I2" s="1">
        <v>2450000</v>
      </c>
      <c r="J2" s="1" t="s">
        <v>302</v>
      </c>
      <c r="L2" s="1">
        <v>18</v>
      </c>
    </row>
    <row r="3" spans="1:13" x14ac:dyDescent="0.3">
      <c r="A3" t="s">
        <v>181</v>
      </c>
      <c r="B3" s="1" t="s">
        <v>182</v>
      </c>
      <c r="C3" s="1">
        <v>1995</v>
      </c>
      <c r="D3" s="1" t="s">
        <v>183</v>
      </c>
      <c r="E3" s="1" t="s">
        <v>286</v>
      </c>
      <c r="F3" s="1" t="s">
        <v>296</v>
      </c>
      <c r="G3" s="1">
        <v>1994</v>
      </c>
      <c r="H3" s="1">
        <v>12768210</v>
      </c>
      <c r="I3" s="1">
        <v>338357</v>
      </c>
      <c r="J3" s="1" t="s">
        <v>285</v>
      </c>
      <c r="L3" s="23">
        <f>I3/8978300</f>
        <v>3.7686087566688571E-2</v>
      </c>
    </row>
    <row r="4" spans="1:13" x14ac:dyDescent="0.3">
      <c r="A4" t="s">
        <v>181</v>
      </c>
      <c r="B4" s="1" t="s">
        <v>182</v>
      </c>
      <c r="C4" s="1">
        <v>1995</v>
      </c>
      <c r="D4" s="1" t="s">
        <v>183</v>
      </c>
      <c r="E4" s="1" t="s">
        <v>287</v>
      </c>
      <c r="F4" s="1" t="s">
        <v>297</v>
      </c>
      <c r="G4" s="1">
        <v>1994</v>
      </c>
      <c r="H4" s="1">
        <v>10848803</v>
      </c>
      <c r="I4" s="1">
        <v>287493</v>
      </c>
      <c r="J4" s="1" t="s">
        <v>285</v>
      </c>
      <c r="L4" s="23">
        <f t="shared" ref="L4:L11" si="0">I4/8978300</f>
        <v>3.2020872548255239E-2</v>
      </c>
    </row>
    <row r="5" spans="1:13" x14ac:dyDescent="0.3">
      <c r="A5" t="s">
        <v>181</v>
      </c>
      <c r="B5" s="1" t="s">
        <v>182</v>
      </c>
      <c r="C5" s="1">
        <v>1995</v>
      </c>
      <c r="D5" s="1" t="s">
        <v>183</v>
      </c>
      <c r="E5" s="1" t="s">
        <v>288</v>
      </c>
      <c r="F5" s="1" t="s">
        <v>298</v>
      </c>
      <c r="G5" s="1">
        <v>1994</v>
      </c>
      <c r="H5" s="1">
        <v>6251531</v>
      </c>
      <c r="I5" s="1">
        <v>165666</v>
      </c>
      <c r="J5" s="1" t="s">
        <v>285</v>
      </c>
      <c r="L5" s="23">
        <f t="shared" si="0"/>
        <v>1.8451822728133387E-2</v>
      </c>
    </row>
    <row r="6" spans="1:13" x14ac:dyDescent="0.3">
      <c r="A6" t="s">
        <v>181</v>
      </c>
      <c r="B6" s="1" t="s">
        <v>182</v>
      </c>
      <c r="C6" s="1">
        <v>1995</v>
      </c>
      <c r="D6" s="1" t="s">
        <v>183</v>
      </c>
      <c r="E6" s="1" t="s">
        <v>289</v>
      </c>
      <c r="F6" s="1" t="s">
        <v>298</v>
      </c>
      <c r="G6" s="1">
        <v>1994</v>
      </c>
      <c r="H6" s="1">
        <v>4104500</v>
      </c>
      <c r="I6" s="1">
        <v>108769</v>
      </c>
      <c r="J6" s="1" t="s">
        <v>285</v>
      </c>
      <c r="L6" s="23">
        <f t="shared" si="0"/>
        <v>1.2114654221846006E-2</v>
      </c>
    </row>
    <row r="7" spans="1:13" x14ac:dyDescent="0.3">
      <c r="A7" t="s">
        <v>181</v>
      </c>
      <c r="B7" s="1" t="s">
        <v>182</v>
      </c>
      <c r="C7" s="1">
        <v>1995</v>
      </c>
      <c r="D7" s="1" t="s">
        <v>183</v>
      </c>
      <c r="E7" s="1" t="s">
        <v>290</v>
      </c>
      <c r="F7" s="1" t="s">
        <v>298</v>
      </c>
      <c r="G7" s="1">
        <v>1994</v>
      </c>
      <c r="H7" s="1">
        <v>2363000</v>
      </c>
      <c r="I7" s="1">
        <v>62619</v>
      </c>
      <c r="J7" s="1" t="s">
        <v>285</v>
      </c>
      <c r="L7" s="23">
        <f t="shared" si="0"/>
        <v>6.974482919929163E-3</v>
      </c>
    </row>
    <row r="8" spans="1:13" x14ac:dyDescent="0.3">
      <c r="A8" t="s">
        <v>181</v>
      </c>
      <c r="B8" s="1" t="s">
        <v>182</v>
      </c>
      <c r="C8" s="1">
        <v>1995</v>
      </c>
      <c r="D8" s="1" t="s">
        <v>183</v>
      </c>
      <c r="E8" s="1" t="s">
        <v>291</v>
      </c>
      <c r="F8" s="1" t="s">
        <v>299</v>
      </c>
      <c r="G8" s="1">
        <v>1994</v>
      </c>
      <c r="H8" s="1">
        <v>1733000</v>
      </c>
      <c r="I8" s="1">
        <v>45924</v>
      </c>
      <c r="J8" s="1" t="s">
        <v>285</v>
      </c>
      <c r="L8" s="23">
        <f t="shared" si="0"/>
        <v>5.1149994987915309E-3</v>
      </c>
    </row>
    <row r="9" spans="1:13" x14ac:dyDescent="0.3">
      <c r="A9" t="s">
        <v>181</v>
      </c>
      <c r="B9" s="1" t="s">
        <v>182</v>
      </c>
      <c r="C9" s="1">
        <v>1995</v>
      </c>
      <c r="D9" s="1" t="s">
        <v>183</v>
      </c>
      <c r="E9" s="1" t="s">
        <v>292</v>
      </c>
      <c r="F9" s="1" t="s">
        <v>297</v>
      </c>
      <c r="G9" s="1">
        <v>1994</v>
      </c>
      <c r="H9" s="1">
        <v>1571910</v>
      </c>
      <c r="I9" s="1">
        <v>41655</v>
      </c>
      <c r="J9" s="1" t="s">
        <v>285</v>
      </c>
      <c r="L9" s="23">
        <f t="shared" si="0"/>
        <v>4.6395197309067422E-3</v>
      </c>
    </row>
    <row r="10" spans="1:13" x14ac:dyDescent="0.3">
      <c r="A10" t="s">
        <v>181</v>
      </c>
      <c r="B10" s="1" t="s">
        <v>182</v>
      </c>
      <c r="C10" s="1">
        <v>1995</v>
      </c>
      <c r="D10" s="1" t="s">
        <v>183</v>
      </c>
      <c r="E10" s="1" t="s">
        <v>293</v>
      </c>
      <c r="F10" s="1" t="s">
        <v>296</v>
      </c>
      <c r="G10" s="1">
        <v>1994</v>
      </c>
      <c r="H10" s="1">
        <v>1488000</v>
      </c>
      <c r="I10" s="1">
        <v>39432</v>
      </c>
      <c r="J10" s="1" t="s">
        <v>285</v>
      </c>
      <c r="L10" s="23">
        <f t="shared" si="0"/>
        <v>4.3919227470679304E-3</v>
      </c>
    </row>
    <row r="11" spans="1:13" x14ac:dyDescent="0.3">
      <c r="A11" t="s">
        <v>181</v>
      </c>
      <c r="B11" s="1" t="s">
        <v>182</v>
      </c>
      <c r="C11" s="1">
        <v>1995</v>
      </c>
      <c r="D11" s="1" t="s">
        <v>183</v>
      </c>
      <c r="E11" s="1" t="s">
        <v>294</v>
      </c>
      <c r="F11" s="1" t="s">
        <v>300</v>
      </c>
      <c r="G11" s="1">
        <v>1994</v>
      </c>
      <c r="H11" s="1">
        <v>1309000</v>
      </c>
      <c r="I11" s="1">
        <v>34688</v>
      </c>
      <c r="J11" s="1" t="s">
        <v>285</v>
      </c>
      <c r="L11" s="23">
        <f t="shared" si="0"/>
        <v>3.8635376407560452E-3</v>
      </c>
    </row>
    <row r="12" spans="1:13" x14ac:dyDescent="0.3">
      <c r="A12" t="s">
        <v>181</v>
      </c>
      <c r="B12" s="1" t="s">
        <v>182</v>
      </c>
      <c r="C12" s="1">
        <v>1995</v>
      </c>
      <c r="D12" s="1" t="s">
        <v>183</v>
      </c>
      <c r="E12" s="1" t="s">
        <v>295</v>
      </c>
      <c r="F12" s="1" t="s">
        <v>301</v>
      </c>
      <c r="G12" s="1">
        <v>1994</v>
      </c>
      <c r="H12" s="1">
        <v>921272</v>
      </c>
      <c r="I12" s="1">
        <v>24413</v>
      </c>
      <c r="J12" s="1" t="s">
        <v>285</v>
      </c>
      <c r="L12" s="23">
        <f>I12/8978300</f>
        <v>2.7191116358330643E-3</v>
      </c>
    </row>
    <row r="13" spans="1:13" x14ac:dyDescent="0.3">
      <c r="A13" t="s">
        <v>181</v>
      </c>
      <c r="B13" s="1" t="s">
        <v>182</v>
      </c>
      <c r="C13" s="1">
        <v>1992</v>
      </c>
      <c r="D13" s="1" t="s">
        <v>183</v>
      </c>
      <c r="E13" s="1" t="s">
        <v>295</v>
      </c>
      <c r="F13" s="1" t="s">
        <v>301</v>
      </c>
      <c r="G13" s="1">
        <v>1991</v>
      </c>
      <c r="H13" s="1">
        <v>12725791</v>
      </c>
      <c r="I13" s="1">
        <v>350117</v>
      </c>
      <c r="J13" s="1" t="s">
        <v>285</v>
      </c>
      <c r="L13" s="23">
        <f>I13/7745191</f>
        <v>4.5204437179147683E-2</v>
      </c>
      <c r="M13" s="1" t="s">
        <v>337</v>
      </c>
    </row>
    <row r="14" spans="1:13" x14ac:dyDescent="0.3">
      <c r="A14" t="s">
        <v>181</v>
      </c>
      <c r="B14" s="1" t="s">
        <v>182</v>
      </c>
      <c r="C14" s="1">
        <v>1992</v>
      </c>
      <c r="D14" s="1" t="s">
        <v>183</v>
      </c>
      <c r="E14" s="1" t="s">
        <v>332</v>
      </c>
      <c r="F14" s="1" t="s">
        <v>296</v>
      </c>
      <c r="G14" s="1">
        <v>1991</v>
      </c>
      <c r="H14" s="1">
        <v>8396620</v>
      </c>
      <c r="I14" s="1">
        <v>220246</v>
      </c>
      <c r="J14" s="1" t="s">
        <v>285</v>
      </c>
      <c r="L14" s="23">
        <f t="shared" ref="L14:L22" si="1">I14/7745191</f>
        <v>2.8436484006656517E-2</v>
      </c>
      <c r="M14" s="1" t="s">
        <v>337</v>
      </c>
    </row>
    <row r="15" spans="1:13" x14ac:dyDescent="0.3">
      <c r="A15" t="s">
        <v>181</v>
      </c>
      <c r="B15" s="1" t="s">
        <v>182</v>
      </c>
      <c r="C15" s="1">
        <v>1992</v>
      </c>
      <c r="D15" s="1" t="s">
        <v>183</v>
      </c>
      <c r="E15" s="1" t="s">
        <v>286</v>
      </c>
      <c r="F15" s="1" t="s">
        <v>296</v>
      </c>
      <c r="G15" s="1">
        <v>1991</v>
      </c>
      <c r="H15" s="1">
        <v>8166870</v>
      </c>
      <c r="I15" s="1">
        <v>213873</v>
      </c>
      <c r="J15" s="1" t="s">
        <v>285</v>
      </c>
      <c r="L15" s="23">
        <f t="shared" si="1"/>
        <v>2.7613650844762899E-2</v>
      </c>
      <c r="M15" s="1" t="s">
        <v>337</v>
      </c>
    </row>
    <row r="16" spans="1:13" x14ac:dyDescent="0.3">
      <c r="A16" t="s">
        <v>181</v>
      </c>
      <c r="B16" s="1" t="s">
        <v>182</v>
      </c>
      <c r="C16" s="1">
        <v>1992</v>
      </c>
      <c r="D16" s="1" t="s">
        <v>183</v>
      </c>
      <c r="E16" s="1" t="s">
        <v>289</v>
      </c>
      <c r="F16" s="1" t="s">
        <v>298</v>
      </c>
      <c r="G16" s="1">
        <v>1991</v>
      </c>
      <c r="H16" s="1">
        <v>4142000</v>
      </c>
      <c r="I16" s="1">
        <v>101189</v>
      </c>
      <c r="J16" s="1" t="s">
        <v>285</v>
      </c>
      <c r="L16" s="23">
        <f t="shared" si="1"/>
        <v>1.3064752050659564E-2</v>
      </c>
      <c r="M16" s="1" t="s">
        <v>337</v>
      </c>
    </row>
    <row r="17" spans="1:13" x14ac:dyDescent="0.3">
      <c r="A17" t="s">
        <v>181</v>
      </c>
      <c r="B17" s="1" t="s">
        <v>182</v>
      </c>
      <c r="C17" s="1">
        <v>1992</v>
      </c>
      <c r="D17" s="1" t="s">
        <v>183</v>
      </c>
      <c r="E17" s="1" t="s">
        <v>333</v>
      </c>
      <c r="F17" s="1" t="s">
        <v>296</v>
      </c>
      <c r="G17" s="1">
        <v>1991</v>
      </c>
      <c r="H17" s="1">
        <v>3732250</v>
      </c>
      <c r="I17" s="1">
        <v>91203</v>
      </c>
      <c r="J17" s="1" t="s">
        <v>285</v>
      </c>
      <c r="L17" s="23">
        <f t="shared" si="1"/>
        <v>1.1775435880148082E-2</v>
      </c>
      <c r="M17" s="1" t="s">
        <v>337</v>
      </c>
    </row>
    <row r="18" spans="1:13" x14ac:dyDescent="0.3">
      <c r="A18" t="s">
        <v>181</v>
      </c>
      <c r="B18" s="1" t="s">
        <v>182</v>
      </c>
      <c r="C18" s="1">
        <v>1992</v>
      </c>
      <c r="D18" s="1" t="s">
        <v>183</v>
      </c>
      <c r="E18" s="1" t="s">
        <v>290</v>
      </c>
      <c r="F18" s="1" t="s">
        <v>298</v>
      </c>
      <c r="G18" s="1">
        <v>1991</v>
      </c>
      <c r="H18" s="1">
        <v>2135000</v>
      </c>
      <c r="I18" s="1">
        <v>47128</v>
      </c>
      <c r="J18" s="1" t="s">
        <v>285</v>
      </c>
      <c r="L18" s="23">
        <f t="shared" si="1"/>
        <v>6.084807979557896E-3</v>
      </c>
      <c r="M18" s="1" t="s">
        <v>337</v>
      </c>
    </row>
    <row r="19" spans="1:13" x14ac:dyDescent="0.3">
      <c r="A19" t="s">
        <v>181</v>
      </c>
      <c r="B19" s="1" t="s">
        <v>182</v>
      </c>
      <c r="C19" s="1">
        <v>1992</v>
      </c>
      <c r="D19" s="1" t="s">
        <v>183</v>
      </c>
      <c r="E19" s="1" t="s">
        <v>292</v>
      </c>
      <c r="F19" s="1" t="s">
        <v>297</v>
      </c>
      <c r="G19" s="1">
        <v>1991</v>
      </c>
      <c r="H19" s="1">
        <v>1460150</v>
      </c>
      <c r="I19" s="1">
        <v>38706</v>
      </c>
      <c r="J19" s="1" t="s">
        <v>285</v>
      </c>
      <c r="L19" s="23">
        <f t="shared" si="1"/>
        <v>4.9974235625693418E-3</v>
      </c>
      <c r="M19" s="1" t="s">
        <v>337</v>
      </c>
    </row>
    <row r="20" spans="1:13" x14ac:dyDescent="0.3">
      <c r="A20" t="s">
        <v>181</v>
      </c>
      <c r="B20" s="1" t="s">
        <v>182</v>
      </c>
      <c r="C20" s="1">
        <v>1992</v>
      </c>
      <c r="D20" s="1" t="s">
        <v>183</v>
      </c>
      <c r="E20" s="1" t="s">
        <v>334</v>
      </c>
      <c r="F20" s="1" t="s">
        <v>336</v>
      </c>
      <c r="G20" s="1">
        <v>1991</v>
      </c>
      <c r="H20" s="1">
        <v>1359000</v>
      </c>
      <c r="I20" s="1">
        <v>36491</v>
      </c>
      <c r="J20" s="1" t="s">
        <v>285</v>
      </c>
      <c r="L20" s="23">
        <f t="shared" si="1"/>
        <v>4.7114396533281099E-3</v>
      </c>
      <c r="M20" s="1" t="s">
        <v>337</v>
      </c>
    </row>
    <row r="21" spans="1:13" x14ac:dyDescent="0.3">
      <c r="A21" t="s">
        <v>181</v>
      </c>
      <c r="B21" s="1" t="s">
        <v>182</v>
      </c>
      <c r="C21" s="1">
        <v>1992</v>
      </c>
      <c r="D21" s="1" t="s">
        <v>183</v>
      </c>
      <c r="E21" s="1" t="s">
        <v>294</v>
      </c>
      <c r="F21" s="1" t="s">
        <v>300</v>
      </c>
      <c r="G21" s="1">
        <v>1991</v>
      </c>
      <c r="H21" s="1">
        <v>1353280</v>
      </c>
      <c r="I21" s="1">
        <v>35924</v>
      </c>
      <c r="J21" s="1" t="s">
        <v>285</v>
      </c>
      <c r="L21" s="23">
        <f t="shared" si="1"/>
        <v>4.6382329370573301E-3</v>
      </c>
      <c r="M21" s="1" t="s">
        <v>337</v>
      </c>
    </row>
    <row r="22" spans="1:13" x14ac:dyDescent="0.3">
      <c r="A22" t="s">
        <v>181</v>
      </c>
      <c r="B22" s="1" t="s">
        <v>182</v>
      </c>
      <c r="C22" s="1">
        <v>1992</v>
      </c>
      <c r="D22" s="1" t="s">
        <v>183</v>
      </c>
      <c r="E22" s="1" t="s">
        <v>335</v>
      </c>
      <c r="F22" s="1" t="s">
        <v>300</v>
      </c>
      <c r="G22" s="1">
        <v>1991</v>
      </c>
      <c r="H22" s="1">
        <v>851000</v>
      </c>
      <c r="I22" s="1">
        <v>21072</v>
      </c>
      <c r="J22" s="1" t="s">
        <v>285</v>
      </c>
      <c r="L22" s="23">
        <f t="shared" si="1"/>
        <v>2.7206559528357662E-3</v>
      </c>
      <c r="M22" s="1" t="s">
        <v>337</v>
      </c>
    </row>
    <row r="23" spans="1:13" x14ac:dyDescent="0.3">
      <c r="A23" t="s">
        <v>181</v>
      </c>
      <c r="B23" s="1" t="s">
        <v>182</v>
      </c>
      <c r="C23" s="1">
        <v>1994</v>
      </c>
      <c r="D23" s="1" t="s">
        <v>183</v>
      </c>
      <c r="E23" s="1" t="s">
        <v>286</v>
      </c>
      <c r="F23" s="1" t="s">
        <v>296</v>
      </c>
      <c r="G23" s="1">
        <v>1993</v>
      </c>
      <c r="H23" s="1">
        <v>10106640</v>
      </c>
      <c r="I23" s="1">
        <v>252666</v>
      </c>
      <c r="J23" s="1" t="s">
        <v>285</v>
      </c>
      <c r="L23" s="23">
        <f>I23/fiscal!$J$14</f>
        <v>2.9353536984682873E-2</v>
      </c>
      <c r="M23" s="1" t="s">
        <v>337</v>
      </c>
    </row>
    <row r="24" spans="1:13" x14ac:dyDescent="0.3">
      <c r="A24" t="s">
        <v>181</v>
      </c>
      <c r="B24" s="1" t="s">
        <v>182</v>
      </c>
      <c r="C24" s="1">
        <v>1994</v>
      </c>
      <c r="D24" s="1" t="s">
        <v>183</v>
      </c>
      <c r="E24" s="1" t="s">
        <v>287</v>
      </c>
      <c r="F24" s="1" t="s">
        <v>297</v>
      </c>
      <c r="G24" s="1">
        <v>1993</v>
      </c>
      <c r="H24" s="1">
        <v>9362600</v>
      </c>
      <c r="I24" s="1">
        <v>234065</v>
      </c>
      <c r="J24" s="1" t="s">
        <v>285</v>
      </c>
      <c r="L24" s="23">
        <f>I24/fiscal!$J$14</f>
        <v>2.7192561066070611E-2</v>
      </c>
      <c r="M24" s="1" t="s">
        <v>337</v>
      </c>
    </row>
    <row r="25" spans="1:13" x14ac:dyDescent="0.3">
      <c r="A25" t="s">
        <v>181</v>
      </c>
      <c r="B25" s="1" t="s">
        <v>182</v>
      </c>
      <c r="C25" s="1">
        <v>1994</v>
      </c>
      <c r="D25" s="1" t="s">
        <v>183</v>
      </c>
      <c r="E25" s="1" t="s">
        <v>295</v>
      </c>
      <c r="F25" s="1" t="s">
        <v>301</v>
      </c>
      <c r="G25" s="1">
        <v>1993</v>
      </c>
      <c r="H25" s="1">
        <v>5496544</v>
      </c>
      <c r="I25" s="1">
        <v>167489</v>
      </c>
      <c r="J25" s="1" t="s">
        <v>285</v>
      </c>
      <c r="L25" s="23">
        <f>I25/fiscal!$J$14</f>
        <v>1.9458077287911907E-2</v>
      </c>
      <c r="M25" s="1" t="s">
        <v>337</v>
      </c>
    </row>
    <row r="26" spans="1:13" x14ac:dyDescent="0.3">
      <c r="A26" t="s">
        <v>181</v>
      </c>
      <c r="B26" s="1" t="s">
        <v>182</v>
      </c>
      <c r="C26" s="1">
        <v>1994</v>
      </c>
      <c r="D26" s="1" t="s">
        <v>183</v>
      </c>
      <c r="E26" s="1" t="s">
        <v>288</v>
      </c>
      <c r="F26" s="1" t="s">
        <v>298</v>
      </c>
      <c r="G26" s="1">
        <v>1993</v>
      </c>
      <c r="H26" s="1">
        <v>6141647</v>
      </c>
      <c r="I26" s="1">
        <v>153541</v>
      </c>
      <c r="J26" s="1" t="s">
        <v>285</v>
      </c>
      <c r="L26" s="23">
        <f>I26/fiscal!$J$14</f>
        <v>1.7837664830904012E-2</v>
      </c>
      <c r="M26" s="1" t="s">
        <v>337</v>
      </c>
    </row>
    <row r="27" spans="1:13" x14ac:dyDescent="0.3">
      <c r="A27" t="s">
        <v>181</v>
      </c>
      <c r="B27" s="1" t="s">
        <v>182</v>
      </c>
      <c r="C27" s="1">
        <v>1994</v>
      </c>
      <c r="D27" s="1" t="s">
        <v>183</v>
      </c>
      <c r="E27" s="1" t="s">
        <v>289</v>
      </c>
      <c r="F27" s="1" t="s">
        <v>298</v>
      </c>
      <c r="G27" s="1">
        <v>1993</v>
      </c>
      <c r="H27" s="1">
        <v>3565600</v>
      </c>
      <c r="I27" s="1">
        <v>89140</v>
      </c>
      <c r="J27" s="1" t="s">
        <v>285</v>
      </c>
      <c r="L27" s="23">
        <f>I27/fiscal!$J$14</f>
        <v>1.0355862232412083E-2</v>
      </c>
      <c r="M27" s="1" t="s">
        <v>337</v>
      </c>
    </row>
    <row r="28" spans="1:13" x14ac:dyDescent="0.3">
      <c r="A28" t="s">
        <v>181</v>
      </c>
      <c r="B28" s="1" t="s">
        <v>182</v>
      </c>
      <c r="C28" s="1">
        <v>1994</v>
      </c>
      <c r="D28" s="1" t="s">
        <v>183</v>
      </c>
      <c r="E28" s="1" t="s">
        <v>293</v>
      </c>
      <c r="F28" s="1" t="s">
        <v>296</v>
      </c>
      <c r="G28" s="1">
        <v>1993</v>
      </c>
      <c r="H28" s="1">
        <v>3153000</v>
      </c>
      <c r="I28" s="1">
        <v>78825</v>
      </c>
      <c r="J28" s="1" t="s">
        <v>285</v>
      </c>
      <c r="L28" s="23">
        <f>I28/fiscal!$J$14</f>
        <v>9.1575144768889661E-3</v>
      </c>
      <c r="M28" s="1" t="s">
        <v>337</v>
      </c>
    </row>
    <row r="29" spans="1:13" x14ac:dyDescent="0.3">
      <c r="A29" t="s">
        <v>181</v>
      </c>
      <c r="B29" s="1" t="s">
        <v>182</v>
      </c>
      <c r="C29" s="1">
        <v>1994</v>
      </c>
      <c r="D29" s="1" t="s">
        <v>183</v>
      </c>
      <c r="E29" s="1" t="s">
        <v>291</v>
      </c>
      <c r="F29" s="1" t="s">
        <v>299</v>
      </c>
      <c r="G29" s="1">
        <v>1993</v>
      </c>
      <c r="H29" s="1">
        <v>2293000</v>
      </c>
      <c r="I29" s="1">
        <v>57325</v>
      </c>
      <c r="J29" s="1" t="s">
        <v>285</v>
      </c>
      <c r="L29" s="23">
        <f>I29/fiscal!$J$14</f>
        <v>6.6597464939760227E-3</v>
      </c>
      <c r="M29" s="1" t="s">
        <v>337</v>
      </c>
    </row>
    <row r="30" spans="1:13" x14ac:dyDescent="0.3">
      <c r="A30" t="s">
        <v>181</v>
      </c>
      <c r="B30" s="1" t="s">
        <v>182</v>
      </c>
      <c r="C30" s="1">
        <v>1994</v>
      </c>
      <c r="D30" s="1" t="s">
        <v>183</v>
      </c>
      <c r="E30" s="1" t="s">
        <v>290</v>
      </c>
      <c r="F30" s="1" t="s">
        <v>298</v>
      </c>
      <c r="G30" s="1">
        <v>1993</v>
      </c>
      <c r="H30" s="1">
        <v>1959000</v>
      </c>
      <c r="I30" s="1">
        <v>48975</v>
      </c>
      <c r="J30" s="1" t="s">
        <v>285</v>
      </c>
      <c r="L30" s="23">
        <f>I30/fiscal!$J$14</f>
        <v>5.689683114565647E-3</v>
      </c>
      <c r="M30" s="1" t="s">
        <v>337</v>
      </c>
    </row>
    <row r="31" spans="1:13" x14ac:dyDescent="0.3">
      <c r="A31" t="s">
        <v>181</v>
      </c>
      <c r="B31" s="1" t="s">
        <v>182</v>
      </c>
      <c r="C31" s="1">
        <v>1994</v>
      </c>
      <c r="D31" s="1" t="s">
        <v>183</v>
      </c>
      <c r="E31" s="1" t="s">
        <v>292</v>
      </c>
      <c r="F31" s="1" t="s">
        <v>297</v>
      </c>
      <c r="G31" s="1">
        <v>1993</v>
      </c>
      <c r="H31" s="1">
        <v>1652160</v>
      </c>
      <c r="I31" s="1">
        <v>41304</v>
      </c>
      <c r="J31" s="1" t="s">
        <v>285</v>
      </c>
      <c r="L31" s="23">
        <f>I31/fiscal!$J$14</f>
        <v>4.7985027333133125E-3</v>
      </c>
      <c r="M31" s="1" t="s">
        <v>337</v>
      </c>
    </row>
    <row r="32" spans="1:13" x14ac:dyDescent="0.3">
      <c r="A32" t="s">
        <v>181</v>
      </c>
      <c r="B32" s="1" t="s">
        <v>182</v>
      </c>
      <c r="C32" s="1">
        <v>1999</v>
      </c>
      <c r="D32" s="1" t="s">
        <v>183</v>
      </c>
      <c r="E32" s="1" t="s">
        <v>396</v>
      </c>
      <c r="F32" s="1" t="s">
        <v>397</v>
      </c>
      <c r="G32" s="1">
        <v>1993</v>
      </c>
      <c r="H32" s="1">
        <v>1390000</v>
      </c>
      <c r="I32" s="1">
        <v>34750</v>
      </c>
      <c r="J32" s="1" t="s">
        <v>285</v>
      </c>
      <c r="L32" s="23">
        <f>I32/fiscal!$J$14</f>
        <v>4.037090111917432E-3</v>
      </c>
      <c r="M32" s="1" t="s">
        <v>337</v>
      </c>
    </row>
    <row r="33" spans="1:13" x14ac:dyDescent="0.3">
      <c r="A33" t="s">
        <v>181</v>
      </c>
      <c r="B33" s="1" t="s">
        <v>182</v>
      </c>
      <c r="C33" s="1">
        <v>1999</v>
      </c>
      <c r="D33" s="1" t="s">
        <v>183</v>
      </c>
      <c r="E33" s="1" t="s">
        <v>332</v>
      </c>
      <c r="F33" s="1" t="s">
        <v>296</v>
      </c>
      <c r="G33" s="1">
        <v>1997</v>
      </c>
      <c r="H33" s="1">
        <v>14243330</v>
      </c>
      <c r="I33" s="1">
        <v>405915</v>
      </c>
      <c r="J33" s="1" t="s">
        <v>285</v>
      </c>
      <c r="L33" s="23">
        <f>I33/fiscal!$N$14</f>
        <v>3.7510617912612641E-2</v>
      </c>
      <c r="M33" s="1" t="s">
        <v>337</v>
      </c>
    </row>
    <row r="34" spans="1:13" x14ac:dyDescent="0.3">
      <c r="A34" t="s">
        <v>181</v>
      </c>
      <c r="B34" s="1" t="s">
        <v>182</v>
      </c>
      <c r="C34" s="1">
        <v>1999</v>
      </c>
      <c r="D34" s="1" t="s">
        <v>183</v>
      </c>
      <c r="E34" s="1" t="s">
        <v>286</v>
      </c>
      <c r="F34" s="1" t="s">
        <v>296</v>
      </c>
      <c r="G34" s="1">
        <v>1997</v>
      </c>
      <c r="H34" s="1">
        <v>10550530</v>
      </c>
      <c r="I34" s="1">
        <v>300690</v>
      </c>
      <c r="J34" s="1" t="s">
        <v>285</v>
      </c>
      <c r="L34" s="23">
        <f>I34/fiscal!$N$14</f>
        <v>2.7786772354171426E-2</v>
      </c>
      <c r="M34" s="1" t="s">
        <v>337</v>
      </c>
    </row>
    <row r="35" spans="1:13" x14ac:dyDescent="0.3">
      <c r="A35" t="s">
        <v>181</v>
      </c>
      <c r="B35" s="1" t="s">
        <v>182</v>
      </c>
      <c r="C35" s="1">
        <v>1999</v>
      </c>
      <c r="D35" s="1" t="s">
        <v>183</v>
      </c>
      <c r="E35" s="1" t="s">
        <v>288</v>
      </c>
      <c r="F35" s="1" t="s">
        <v>298</v>
      </c>
      <c r="G35" s="1">
        <v>1997</v>
      </c>
      <c r="H35" s="1">
        <v>6819973</v>
      </c>
      <c r="I35" s="1">
        <v>194369</v>
      </c>
      <c r="J35" s="1" t="s">
        <v>285</v>
      </c>
      <c r="L35" s="23">
        <f>I35/fiscal!$N$14</f>
        <v>1.7961645401270231E-2</v>
      </c>
      <c r="M35" s="1" t="s">
        <v>337</v>
      </c>
    </row>
    <row r="36" spans="1:13" x14ac:dyDescent="0.3">
      <c r="A36" t="s">
        <v>181</v>
      </c>
      <c r="B36" s="1" t="s">
        <v>182</v>
      </c>
      <c r="C36" s="1">
        <v>1999</v>
      </c>
      <c r="D36" s="1" t="s">
        <v>183</v>
      </c>
      <c r="E36" s="1" t="s">
        <v>289</v>
      </c>
      <c r="F36" s="1" t="s">
        <v>298</v>
      </c>
      <c r="G36" s="1">
        <v>1997</v>
      </c>
      <c r="H36" s="1">
        <v>4076700</v>
      </c>
      <c r="I36" s="1">
        <v>116186</v>
      </c>
      <c r="J36" s="1" t="s">
        <v>285</v>
      </c>
      <c r="L36" s="23">
        <f>I36/fiscal!$N$14</f>
        <v>1.0736751913072471E-2</v>
      </c>
      <c r="M36" s="1" t="s">
        <v>337</v>
      </c>
    </row>
    <row r="37" spans="1:13" x14ac:dyDescent="0.3">
      <c r="A37" t="s">
        <v>181</v>
      </c>
      <c r="B37" s="1" t="s">
        <v>182</v>
      </c>
      <c r="C37" s="1">
        <v>1999</v>
      </c>
      <c r="D37" s="1" t="s">
        <v>183</v>
      </c>
      <c r="E37" s="1" t="s">
        <v>410</v>
      </c>
      <c r="F37" s="1" t="s">
        <v>298</v>
      </c>
      <c r="G37" s="1">
        <v>1997</v>
      </c>
      <c r="H37" s="1">
        <v>3267404</v>
      </c>
      <c r="I37" s="1">
        <v>93121</v>
      </c>
      <c r="J37" s="1" t="s">
        <v>285</v>
      </c>
      <c r="L37" s="23">
        <f>I37/fiscal!$N$14</f>
        <v>8.6053145378722183E-3</v>
      </c>
      <c r="M37" s="1" t="s">
        <v>337</v>
      </c>
    </row>
    <row r="38" spans="1:13" x14ac:dyDescent="0.3">
      <c r="A38" t="s">
        <v>181</v>
      </c>
      <c r="B38" s="1" t="s">
        <v>182</v>
      </c>
      <c r="C38" s="1">
        <v>1999</v>
      </c>
      <c r="D38" s="1" t="s">
        <v>183</v>
      </c>
      <c r="E38" s="1" t="s">
        <v>290</v>
      </c>
      <c r="F38" s="1" t="s">
        <v>298</v>
      </c>
      <c r="G38" s="1">
        <v>1997</v>
      </c>
      <c r="H38" s="1">
        <v>3085200</v>
      </c>
      <c r="I38" s="1">
        <v>87928</v>
      </c>
      <c r="J38" s="1" t="s">
        <v>285</v>
      </c>
      <c r="L38" s="23">
        <f>I38/fiscal!$N$14</f>
        <v>8.1254292445960465E-3</v>
      </c>
      <c r="M38" s="1" t="s">
        <v>337</v>
      </c>
    </row>
    <row r="39" spans="1:13" x14ac:dyDescent="0.3">
      <c r="A39" t="s">
        <v>181</v>
      </c>
      <c r="B39" s="1" t="s">
        <v>182</v>
      </c>
      <c r="C39" s="1">
        <v>1999</v>
      </c>
      <c r="D39" s="1" t="s">
        <v>183</v>
      </c>
      <c r="E39" s="1" t="s">
        <v>292</v>
      </c>
      <c r="F39" s="1" t="s">
        <v>297</v>
      </c>
      <c r="G39" s="1">
        <v>1997</v>
      </c>
      <c r="H39" s="1">
        <v>3010000</v>
      </c>
      <c r="I39" s="1">
        <v>85785</v>
      </c>
      <c r="J39" s="1" t="s">
        <v>285</v>
      </c>
      <c r="L39" s="23">
        <f>I39/fiscal!$N$14</f>
        <v>7.9273945472167207E-3</v>
      </c>
      <c r="M39" s="1" t="s">
        <v>337</v>
      </c>
    </row>
    <row r="40" spans="1:13" x14ac:dyDescent="0.3">
      <c r="A40" t="s">
        <v>181</v>
      </c>
      <c r="B40" s="1" t="s">
        <v>182</v>
      </c>
      <c r="C40" s="1">
        <v>1999</v>
      </c>
      <c r="D40" s="1" t="s">
        <v>183</v>
      </c>
      <c r="E40" s="1" t="s">
        <v>295</v>
      </c>
      <c r="F40" s="1" t="s">
        <v>301</v>
      </c>
      <c r="G40" s="1">
        <v>1997</v>
      </c>
      <c r="H40" s="1">
        <v>2783674</v>
      </c>
      <c r="I40" s="1">
        <v>79335</v>
      </c>
      <c r="J40" s="1" t="s">
        <v>285</v>
      </c>
      <c r="L40" s="23">
        <f>I40/fiscal!$N$14</f>
        <v>7.3313498444184709E-3</v>
      </c>
      <c r="M40" s="1" t="s">
        <v>337</v>
      </c>
    </row>
    <row r="41" spans="1:13" x14ac:dyDescent="0.3">
      <c r="A41" t="s">
        <v>181</v>
      </c>
      <c r="B41" s="1" t="s">
        <v>182</v>
      </c>
      <c r="C41" s="1">
        <v>1999</v>
      </c>
      <c r="D41" s="1" t="s">
        <v>183</v>
      </c>
      <c r="E41" s="1" t="s">
        <v>411</v>
      </c>
      <c r="F41" s="1" t="s">
        <v>298</v>
      </c>
      <c r="G41" s="1">
        <v>1997</v>
      </c>
      <c r="H41" s="1">
        <v>2682000</v>
      </c>
      <c r="I41" s="1">
        <v>76347</v>
      </c>
      <c r="J41" s="1" t="s">
        <v>285</v>
      </c>
      <c r="L41" s="23">
        <f>I41/fiscal!$N$14</f>
        <v>7.0552286704710027E-3</v>
      </c>
      <c r="M41" s="1" t="s">
        <v>337</v>
      </c>
    </row>
    <row r="42" spans="1:13" x14ac:dyDescent="0.3">
      <c r="A42" t="s">
        <v>181</v>
      </c>
      <c r="B42" s="1" t="s">
        <v>182</v>
      </c>
      <c r="C42" s="1">
        <v>1999</v>
      </c>
      <c r="D42" s="1" t="s">
        <v>183</v>
      </c>
      <c r="E42" s="1" t="s">
        <v>291</v>
      </c>
      <c r="F42" s="1" t="s">
        <v>299</v>
      </c>
      <c r="G42" s="1">
        <v>1997</v>
      </c>
      <c r="H42" s="1">
        <v>2343000</v>
      </c>
      <c r="I42" s="1">
        <v>66776</v>
      </c>
      <c r="J42" s="1" t="s">
        <v>285</v>
      </c>
      <c r="L42" s="23">
        <f>I42/fiscal!$N$14</f>
        <v>6.1707722595435539E-3</v>
      </c>
      <c r="M42" s="1" t="s">
        <v>337</v>
      </c>
    </row>
    <row r="43" spans="1:13" x14ac:dyDescent="0.3">
      <c r="A43" t="s">
        <v>181</v>
      </c>
      <c r="B43" s="1" t="s">
        <v>182</v>
      </c>
      <c r="C43" s="1">
        <v>2002</v>
      </c>
      <c r="D43" s="1" t="s">
        <v>183</v>
      </c>
      <c r="E43" s="1" t="s">
        <v>332</v>
      </c>
      <c r="F43" s="1" t="s">
        <v>296</v>
      </c>
      <c r="G43" s="1">
        <v>2000</v>
      </c>
      <c r="H43" s="1">
        <v>21288250</v>
      </c>
      <c r="I43" s="1">
        <v>607787</v>
      </c>
      <c r="J43" s="1" t="s">
        <v>285</v>
      </c>
      <c r="L43" s="1" t="e">
        <f>I43/fiscal!$Q$14</f>
        <v>#DIV/0!</v>
      </c>
      <c r="M43" s="1" t="s">
        <v>337</v>
      </c>
    </row>
    <row r="44" spans="1:13" x14ac:dyDescent="0.3">
      <c r="A44" t="s">
        <v>181</v>
      </c>
      <c r="B44" s="1" t="s">
        <v>182</v>
      </c>
      <c r="C44" s="1">
        <v>2002</v>
      </c>
      <c r="D44" s="1" t="s">
        <v>183</v>
      </c>
      <c r="E44" s="1" t="s">
        <v>286</v>
      </c>
      <c r="F44" s="1" t="s">
        <v>296</v>
      </c>
      <c r="G44" s="1">
        <v>2000</v>
      </c>
      <c r="H44" s="1">
        <v>13978340</v>
      </c>
      <c r="I44" s="1">
        <v>398966</v>
      </c>
      <c r="J44" s="1" t="s">
        <v>285</v>
      </c>
      <c r="L44" s="1" t="e">
        <f>I44/fiscal!$Q$14</f>
        <v>#DIV/0!</v>
      </c>
      <c r="M44" s="1" t="s">
        <v>337</v>
      </c>
    </row>
    <row r="45" spans="1:13" x14ac:dyDescent="0.3">
      <c r="A45" t="s">
        <v>181</v>
      </c>
      <c r="B45" s="1" t="s">
        <v>182</v>
      </c>
      <c r="C45" s="1">
        <v>2002</v>
      </c>
      <c r="D45" s="1" t="s">
        <v>183</v>
      </c>
      <c r="E45" s="1" t="s">
        <v>288</v>
      </c>
      <c r="F45" s="1" t="s">
        <v>298</v>
      </c>
      <c r="G45" s="1">
        <v>2000</v>
      </c>
      <c r="H45" s="1">
        <v>6860265</v>
      </c>
      <c r="I45" s="1">
        <v>199017</v>
      </c>
      <c r="J45" s="1" t="s">
        <v>285</v>
      </c>
      <c r="L45" s="1" t="e">
        <f>I45/fiscal!$Q$14</f>
        <v>#DIV/0!</v>
      </c>
      <c r="M45" s="1" t="s">
        <v>337</v>
      </c>
    </row>
    <row r="46" spans="1:13" x14ac:dyDescent="0.3">
      <c r="A46" t="s">
        <v>181</v>
      </c>
      <c r="B46" s="1" t="s">
        <v>182</v>
      </c>
      <c r="C46" s="1">
        <v>2002</v>
      </c>
      <c r="D46" s="1" t="s">
        <v>183</v>
      </c>
      <c r="E46" s="1" t="s">
        <v>289</v>
      </c>
      <c r="F46" s="1" t="s">
        <v>298</v>
      </c>
      <c r="G46" s="1">
        <v>2000</v>
      </c>
      <c r="H46" s="1">
        <v>3768100</v>
      </c>
      <c r="I46" s="1">
        <v>107682</v>
      </c>
      <c r="J46" s="1" t="s">
        <v>285</v>
      </c>
      <c r="L46" s="1" t="e">
        <f>I46/fiscal!$Q$14</f>
        <v>#DIV/0!</v>
      </c>
      <c r="M46" s="1" t="s">
        <v>337</v>
      </c>
    </row>
    <row r="47" spans="1:13" x14ac:dyDescent="0.3">
      <c r="A47" t="s">
        <v>181</v>
      </c>
      <c r="B47" s="1" t="s">
        <v>182</v>
      </c>
      <c r="C47" s="1">
        <v>2002</v>
      </c>
      <c r="D47" s="1" t="s">
        <v>183</v>
      </c>
      <c r="E47" s="1" t="s">
        <v>410</v>
      </c>
      <c r="F47" s="1" t="s">
        <v>298</v>
      </c>
      <c r="G47" s="1">
        <v>2000</v>
      </c>
      <c r="H47" s="1">
        <v>3029509</v>
      </c>
      <c r="I47" s="1">
        <v>90326</v>
      </c>
      <c r="J47" s="1" t="s">
        <v>285</v>
      </c>
      <c r="L47" s="1" t="e">
        <f>I47/fiscal!$Q$14</f>
        <v>#DIV/0!</v>
      </c>
      <c r="M47" s="1" t="s">
        <v>337</v>
      </c>
    </row>
    <row r="48" spans="1:13" x14ac:dyDescent="0.3">
      <c r="A48" t="s">
        <v>181</v>
      </c>
      <c r="B48" s="1" t="s">
        <v>182</v>
      </c>
      <c r="C48" s="1">
        <v>2002</v>
      </c>
      <c r="D48" s="1" t="s">
        <v>183</v>
      </c>
      <c r="E48" s="1" t="s">
        <v>290</v>
      </c>
      <c r="F48" s="1" t="s">
        <v>298</v>
      </c>
      <c r="G48" s="1">
        <v>2000</v>
      </c>
      <c r="H48" s="1">
        <v>2969150</v>
      </c>
      <c r="I48" s="1">
        <v>84815</v>
      </c>
      <c r="J48" s="1" t="s">
        <v>285</v>
      </c>
      <c r="L48" s="1" t="e">
        <f>I48/fiscal!$Q$14</f>
        <v>#DIV/0!</v>
      </c>
      <c r="M48" s="1" t="s">
        <v>337</v>
      </c>
    </row>
    <row r="49" spans="1:13" x14ac:dyDescent="0.3">
      <c r="A49" t="s">
        <v>181</v>
      </c>
      <c r="B49" s="1" t="s">
        <v>182</v>
      </c>
      <c r="C49" s="1">
        <v>2002</v>
      </c>
      <c r="D49" s="1" t="s">
        <v>183</v>
      </c>
      <c r="E49" s="1" t="s">
        <v>292</v>
      </c>
      <c r="F49" s="1" t="s">
        <v>297</v>
      </c>
      <c r="G49" s="1">
        <v>2000</v>
      </c>
      <c r="H49" s="1">
        <v>2477300</v>
      </c>
      <c r="I49" s="1">
        <v>70992</v>
      </c>
      <c r="J49" s="1" t="s">
        <v>285</v>
      </c>
      <c r="L49" s="1" t="e">
        <f>I49/fiscal!$Q$14</f>
        <v>#DIV/0!</v>
      </c>
      <c r="M49" s="1" t="s">
        <v>337</v>
      </c>
    </row>
    <row r="50" spans="1:13" x14ac:dyDescent="0.3">
      <c r="A50" t="s">
        <v>181</v>
      </c>
      <c r="B50" s="1" t="s">
        <v>182</v>
      </c>
      <c r="C50" s="1">
        <v>2002</v>
      </c>
      <c r="D50" s="1" t="s">
        <v>183</v>
      </c>
      <c r="E50" s="1" t="s">
        <v>295</v>
      </c>
      <c r="F50" s="1" t="s">
        <v>301</v>
      </c>
      <c r="G50" s="1">
        <v>2000</v>
      </c>
      <c r="H50" s="1">
        <v>280500</v>
      </c>
      <c r="I50" s="1">
        <v>8189</v>
      </c>
      <c r="J50" s="1" t="s">
        <v>285</v>
      </c>
      <c r="L50" s="1" t="e">
        <f>I50/fiscal!$Q$14</f>
        <v>#DIV/0!</v>
      </c>
      <c r="M50" s="1" t="s">
        <v>337</v>
      </c>
    </row>
    <row r="51" spans="1:13" x14ac:dyDescent="0.3">
      <c r="A51" t="s">
        <v>181</v>
      </c>
      <c r="B51" s="1" t="s">
        <v>182</v>
      </c>
      <c r="C51" s="1">
        <v>2002</v>
      </c>
      <c r="D51" s="1" t="s">
        <v>183</v>
      </c>
      <c r="E51" s="1" t="s">
        <v>411</v>
      </c>
      <c r="F51" s="1" t="s">
        <v>298</v>
      </c>
      <c r="G51" s="1">
        <v>2000</v>
      </c>
      <c r="H51" s="1">
        <v>2503360</v>
      </c>
      <c r="I51" s="1">
        <v>72415</v>
      </c>
      <c r="J51" s="1" t="s">
        <v>285</v>
      </c>
      <c r="L51" s="1" t="e">
        <f>I51/fiscal!$Q$14</f>
        <v>#DIV/0!</v>
      </c>
      <c r="M51" s="1" t="s">
        <v>337</v>
      </c>
    </row>
    <row r="52" spans="1:13" x14ac:dyDescent="0.3">
      <c r="A52" t="s">
        <v>181</v>
      </c>
      <c r="B52" s="1" t="s">
        <v>182</v>
      </c>
      <c r="C52" s="1">
        <v>2002</v>
      </c>
      <c r="D52" s="1" t="s">
        <v>183</v>
      </c>
      <c r="E52" s="1" t="s">
        <v>291</v>
      </c>
      <c r="F52" s="1" t="s">
        <v>299</v>
      </c>
      <c r="G52" s="1">
        <v>2000</v>
      </c>
      <c r="H52" s="1">
        <v>2172970</v>
      </c>
      <c r="I52" s="1">
        <v>62221</v>
      </c>
      <c r="J52" s="1" t="s">
        <v>285</v>
      </c>
      <c r="L52" s="1" t="e">
        <f>I52/fiscal!$Q$14</f>
        <v>#DIV/0!</v>
      </c>
      <c r="M52" s="1" t="s">
        <v>337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39"/>
  <sheetViews>
    <sheetView topLeftCell="A29" workbookViewId="0">
      <selection activeCell="Q32" sqref="Q32"/>
    </sheetView>
  </sheetViews>
  <sheetFormatPr defaultColWidth="8.88671875" defaultRowHeight="14.4" x14ac:dyDescent="0.3"/>
  <cols>
    <col min="1" max="16384" width="8.88671875" style="1"/>
  </cols>
  <sheetData>
    <row r="1" spans="1:17" x14ac:dyDescent="0.3">
      <c r="A1" s="4" t="s">
        <v>0</v>
      </c>
      <c r="B1" s="4" t="s">
        <v>27</v>
      </c>
      <c r="C1" s="4" t="s">
        <v>2</v>
      </c>
      <c r="D1" s="4" t="s">
        <v>148</v>
      </c>
      <c r="E1" s="4" t="s">
        <v>149</v>
      </c>
      <c r="F1" s="4" t="s">
        <v>24</v>
      </c>
      <c r="G1" s="4" t="s">
        <v>150</v>
      </c>
      <c r="H1" s="4" t="s">
        <v>151</v>
      </c>
      <c r="I1" s="4" t="s">
        <v>152</v>
      </c>
      <c r="J1" s="4" t="s">
        <v>135</v>
      </c>
      <c r="K1" s="4" t="s">
        <v>153</v>
      </c>
      <c r="L1" s="4" t="s">
        <v>179</v>
      </c>
      <c r="M1" s="4" t="s">
        <v>180</v>
      </c>
      <c r="N1" s="4" t="s">
        <v>175</v>
      </c>
      <c r="O1" s="4" t="s">
        <v>154</v>
      </c>
      <c r="P1" s="4" t="s">
        <v>155</v>
      </c>
      <c r="Q1" s="4" t="s">
        <v>96</v>
      </c>
    </row>
    <row r="2" spans="1:17" x14ac:dyDescent="0.3">
      <c r="A2" t="s">
        <v>181</v>
      </c>
      <c r="B2" s="1" t="s">
        <v>182</v>
      </c>
      <c r="C2" s="1">
        <v>1995</v>
      </c>
      <c r="D2" s="1">
        <v>1995</v>
      </c>
      <c r="E2" s="1">
        <v>1995</v>
      </c>
      <c r="F2" s="1" t="s">
        <v>183</v>
      </c>
      <c r="G2" s="1" t="s">
        <v>303</v>
      </c>
      <c r="H2" s="1" t="s">
        <v>304</v>
      </c>
      <c r="I2" s="1" t="s">
        <v>305</v>
      </c>
      <c r="O2" s="1">
        <v>8.1</v>
      </c>
      <c r="P2" s="1" t="s">
        <v>305</v>
      </c>
      <c r="Q2" s="1" t="s">
        <v>282</v>
      </c>
    </row>
    <row r="3" spans="1:17" x14ac:dyDescent="0.3">
      <c r="A3" t="s">
        <v>181</v>
      </c>
      <c r="B3" s="1" t="s">
        <v>182</v>
      </c>
      <c r="C3" s="1">
        <v>1995</v>
      </c>
      <c r="D3" s="1">
        <v>1995</v>
      </c>
      <c r="E3" s="1">
        <v>1995</v>
      </c>
      <c r="F3" s="1" t="s">
        <v>183</v>
      </c>
      <c r="G3" s="1" t="s">
        <v>303</v>
      </c>
      <c r="H3" s="1" t="s">
        <v>306</v>
      </c>
      <c r="I3" s="1" t="s">
        <v>307</v>
      </c>
      <c r="O3" s="1">
        <v>2.75</v>
      </c>
      <c r="P3" s="1" t="s">
        <v>308</v>
      </c>
    </row>
    <row r="4" spans="1:17" x14ac:dyDescent="0.3">
      <c r="A4" t="s">
        <v>181</v>
      </c>
      <c r="B4" s="1" t="s">
        <v>182</v>
      </c>
      <c r="C4" s="1">
        <v>1995</v>
      </c>
      <c r="D4" s="1">
        <v>1996</v>
      </c>
      <c r="E4" s="1">
        <v>1996</v>
      </c>
      <c r="F4" s="1" t="s">
        <v>183</v>
      </c>
      <c r="G4" s="1" t="s">
        <v>303</v>
      </c>
      <c r="H4" s="1" t="s">
        <v>304</v>
      </c>
      <c r="I4" s="1" t="s">
        <v>305</v>
      </c>
      <c r="O4" s="1">
        <v>8.1</v>
      </c>
      <c r="P4" s="1" t="s">
        <v>305</v>
      </c>
    </row>
    <row r="5" spans="1:17" x14ac:dyDescent="0.3">
      <c r="A5" t="s">
        <v>181</v>
      </c>
      <c r="B5" s="1" t="s">
        <v>182</v>
      </c>
      <c r="C5" s="1">
        <v>1995</v>
      </c>
      <c r="D5" s="1">
        <v>1996</v>
      </c>
      <c r="E5" s="1">
        <v>1996</v>
      </c>
      <c r="F5" s="1" t="s">
        <v>183</v>
      </c>
      <c r="G5" s="1" t="s">
        <v>303</v>
      </c>
      <c r="H5" s="1" t="s">
        <v>306</v>
      </c>
      <c r="I5" s="1" t="s">
        <v>307</v>
      </c>
      <c r="O5" s="1">
        <v>2.9</v>
      </c>
      <c r="P5" s="1" t="s">
        <v>308</v>
      </c>
    </row>
    <row r="6" spans="1:17" x14ac:dyDescent="0.3">
      <c r="A6" t="s">
        <v>181</v>
      </c>
      <c r="B6" s="1" t="s">
        <v>182</v>
      </c>
      <c r="C6" s="1">
        <v>1995</v>
      </c>
      <c r="D6" s="1">
        <v>1997</v>
      </c>
      <c r="E6" s="1">
        <v>1997</v>
      </c>
      <c r="F6" s="1" t="s">
        <v>183</v>
      </c>
      <c r="G6" s="1" t="s">
        <v>303</v>
      </c>
      <c r="H6" s="1" t="s">
        <v>304</v>
      </c>
      <c r="I6" s="1" t="s">
        <v>305</v>
      </c>
      <c r="O6" s="1">
        <v>8.1</v>
      </c>
      <c r="P6" s="1" t="s">
        <v>305</v>
      </c>
    </row>
    <row r="7" spans="1:17" x14ac:dyDescent="0.3">
      <c r="A7" t="s">
        <v>181</v>
      </c>
      <c r="B7" s="1" t="s">
        <v>182</v>
      </c>
      <c r="C7" s="1">
        <v>1995</v>
      </c>
      <c r="D7" s="1">
        <v>1997</v>
      </c>
      <c r="E7" s="1">
        <v>1997</v>
      </c>
      <c r="F7" s="1" t="s">
        <v>183</v>
      </c>
      <c r="G7" s="1" t="s">
        <v>303</v>
      </c>
      <c r="H7" s="1" t="s">
        <v>306</v>
      </c>
      <c r="I7" s="1" t="s">
        <v>307</v>
      </c>
      <c r="O7" s="1">
        <v>3.05</v>
      </c>
      <c r="P7" s="1" t="s">
        <v>308</v>
      </c>
    </row>
    <row r="8" spans="1:17" x14ac:dyDescent="0.3">
      <c r="A8" t="s">
        <v>181</v>
      </c>
      <c r="B8" s="1" t="s">
        <v>182</v>
      </c>
      <c r="C8" s="1">
        <v>1995</v>
      </c>
      <c r="D8" s="1">
        <v>1998</v>
      </c>
      <c r="E8" s="1">
        <v>1998</v>
      </c>
      <c r="F8" s="1" t="s">
        <v>183</v>
      </c>
      <c r="G8" s="1" t="s">
        <v>303</v>
      </c>
      <c r="H8" s="1" t="s">
        <v>304</v>
      </c>
      <c r="I8" s="1" t="s">
        <v>305</v>
      </c>
      <c r="O8" s="1">
        <v>8.1</v>
      </c>
      <c r="P8" s="1" t="s">
        <v>305</v>
      </c>
    </row>
    <row r="9" spans="1:17" x14ac:dyDescent="0.3">
      <c r="A9" t="s">
        <v>181</v>
      </c>
      <c r="B9" s="1" t="s">
        <v>182</v>
      </c>
      <c r="C9" s="1">
        <v>1995</v>
      </c>
      <c r="D9" s="1">
        <v>1998</v>
      </c>
      <c r="E9" s="1">
        <v>1998</v>
      </c>
      <c r="F9" s="1" t="s">
        <v>183</v>
      </c>
      <c r="G9" s="1" t="s">
        <v>303</v>
      </c>
      <c r="H9" s="1" t="s">
        <v>306</v>
      </c>
      <c r="I9" s="1" t="s">
        <v>307</v>
      </c>
      <c r="O9" s="1">
        <v>3.2</v>
      </c>
      <c r="P9" s="1" t="s">
        <v>308</v>
      </c>
    </row>
    <row r="10" spans="1:17" x14ac:dyDescent="0.3">
      <c r="A10" t="s">
        <v>181</v>
      </c>
      <c r="B10" s="1" t="s">
        <v>182</v>
      </c>
      <c r="C10" s="1">
        <v>1995</v>
      </c>
      <c r="D10" s="1">
        <v>1999</v>
      </c>
      <c r="E10" s="1">
        <v>1999</v>
      </c>
      <c r="F10" s="1" t="s">
        <v>183</v>
      </c>
      <c r="G10" s="1" t="s">
        <v>303</v>
      </c>
      <c r="H10" s="1" t="s">
        <v>304</v>
      </c>
      <c r="I10" s="1" t="s">
        <v>305</v>
      </c>
      <c r="O10" s="1">
        <v>8.1</v>
      </c>
      <c r="P10" s="1" t="s">
        <v>305</v>
      </c>
    </row>
    <row r="11" spans="1:17" x14ac:dyDescent="0.3">
      <c r="A11" t="s">
        <v>181</v>
      </c>
      <c r="B11" s="1" t="s">
        <v>182</v>
      </c>
      <c r="C11" s="1">
        <v>1995</v>
      </c>
      <c r="D11" s="1">
        <v>1999</v>
      </c>
      <c r="E11" s="1">
        <v>1999</v>
      </c>
      <c r="F11" s="1" t="s">
        <v>183</v>
      </c>
      <c r="G11" s="1" t="s">
        <v>303</v>
      </c>
      <c r="H11" s="1" t="s">
        <v>306</v>
      </c>
      <c r="I11" s="1" t="s">
        <v>307</v>
      </c>
      <c r="O11" s="1">
        <v>3.35</v>
      </c>
      <c r="P11" s="1" t="s">
        <v>308</v>
      </c>
    </row>
    <row r="12" spans="1:17" x14ac:dyDescent="0.3">
      <c r="A12" t="s">
        <v>181</v>
      </c>
      <c r="B12" s="1" t="s">
        <v>182</v>
      </c>
      <c r="C12" s="1">
        <v>1995</v>
      </c>
      <c r="D12" s="1">
        <v>1995</v>
      </c>
      <c r="E12" s="1">
        <v>1995</v>
      </c>
      <c r="F12" s="1" t="s">
        <v>183</v>
      </c>
      <c r="G12" s="1" t="s">
        <v>344</v>
      </c>
      <c r="H12" s="1" t="s">
        <v>345</v>
      </c>
      <c r="I12" s="1" t="s">
        <v>305</v>
      </c>
      <c r="J12" s="1" t="s">
        <v>346</v>
      </c>
      <c r="O12" s="1">
        <v>66</v>
      </c>
      <c r="P12" s="1" t="s">
        <v>347</v>
      </c>
    </row>
    <row r="13" spans="1:17" x14ac:dyDescent="0.3">
      <c r="A13" t="s">
        <v>181</v>
      </c>
      <c r="B13" s="1" t="s">
        <v>182</v>
      </c>
      <c r="C13" s="1">
        <v>1992</v>
      </c>
      <c r="D13" s="1">
        <v>1991</v>
      </c>
      <c r="E13" s="1">
        <v>1991</v>
      </c>
      <c r="F13" s="1" t="s">
        <v>183</v>
      </c>
      <c r="G13" s="1" t="s">
        <v>303</v>
      </c>
      <c r="H13" s="1" t="s">
        <v>304</v>
      </c>
      <c r="I13" s="1" t="s">
        <v>305</v>
      </c>
      <c r="O13" s="1">
        <v>6.6</v>
      </c>
      <c r="P13" s="1" t="s">
        <v>305</v>
      </c>
    </row>
    <row r="14" spans="1:17" x14ac:dyDescent="0.3">
      <c r="A14" t="s">
        <v>181</v>
      </c>
      <c r="B14" s="1" t="s">
        <v>182</v>
      </c>
      <c r="C14" s="1">
        <v>1992</v>
      </c>
      <c r="D14" s="1">
        <v>1991</v>
      </c>
      <c r="E14" s="1">
        <v>1991</v>
      </c>
      <c r="F14" s="1" t="s">
        <v>183</v>
      </c>
      <c r="G14" s="1" t="s">
        <v>303</v>
      </c>
      <c r="H14" s="1" t="s">
        <v>306</v>
      </c>
      <c r="I14" s="1" t="s">
        <v>307</v>
      </c>
      <c r="O14" s="1">
        <v>2.4</v>
      </c>
      <c r="P14" s="1" t="s">
        <v>308</v>
      </c>
    </row>
    <row r="15" spans="1:17" x14ac:dyDescent="0.3">
      <c r="A15" t="s">
        <v>181</v>
      </c>
      <c r="B15" s="1" t="s">
        <v>182</v>
      </c>
      <c r="C15" s="1">
        <v>1992</v>
      </c>
      <c r="D15" s="1">
        <v>1991</v>
      </c>
      <c r="E15" s="1">
        <v>1991</v>
      </c>
      <c r="F15" s="1" t="s">
        <v>183</v>
      </c>
      <c r="G15" s="1" t="s">
        <v>303</v>
      </c>
      <c r="H15" s="1" t="s">
        <v>342</v>
      </c>
      <c r="I15" s="1" t="s">
        <v>307</v>
      </c>
      <c r="O15" s="1">
        <v>0.55000000000000004</v>
      </c>
      <c r="P15" s="1" t="s">
        <v>308</v>
      </c>
    </row>
    <row r="16" spans="1:17" x14ac:dyDescent="0.3">
      <c r="A16" t="s">
        <v>181</v>
      </c>
      <c r="B16" s="1" t="s">
        <v>182</v>
      </c>
      <c r="C16" s="1">
        <v>1992</v>
      </c>
      <c r="D16" s="1">
        <v>1991</v>
      </c>
      <c r="E16" s="1">
        <v>1991</v>
      </c>
      <c r="F16" s="1" t="s">
        <v>183</v>
      </c>
      <c r="G16" s="1" t="s">
        <v>303</v>
      </c>
      <c r="H16" s="1" t="s">
        <v>342</v>
      </c>
      <c r="I16" s="1" t="s">
        <v>305</v>
      </c>
      <c r="O16" s="1">
        <v>2.4</v>
      </c>
      <c r="P16" s="1" t="s">
        <v>343</v>
      </c>
    </row>
    <row r="17" spans="1:17" x14ac:dyDescent="0.3">
      <c r="A17" t="s">
        <v>181</v>
      </c>
      <c r="B17" s="1" t="s">
        <v>182</v>
      </c>
      <c r="C17" s="1">
        <v>1992</v>
      </c>
      <c r="D17" s="1">
        <v>1991</v>
      </c>
      <c r="E17" s="1">
        <v>1991</v>
      </c>
      <c r="F17" s="1" t="s">
        <v>183</v>
      </c>
      <c r="G17" s="1" t="s">
        <v>344</v>
      </c>
      <c r="H17" s="1" t="s">
        <v>345</v>
      </c>
      <c r="I17" s="1" t="s">
        <v>305</v>
      </c>
      <c r="J17" s="1" t="s">
        <v>346</v>
      </c>
      <c r="O17" s="1">
        <v>63</v>
      </c>
      <c r="P17" s="1" t="s">
        <v>347</v>
      </c>
    </row>
    <row r="18" spans="1:17" x14ac:dyDescent="0.3">
      <c r="A18" t="s">
        <v>181</v>
      </c>
      <c r="B18" s="1" t="s">
        <v>182</v>
      </c>
      <c r="C18" s="1">
        <v>1992</v>
      </c>
      <c r="D18" s="1">
        <v>1991</v>
      </c>
      <c r="E18" s="1">
        <v>1991</v>
      </c>
      <c r="F18" s="1" t="s">
        <v>183</v>
      </c>
      <c r="G18" s="1" t="s">
        <v>344</v>
      </c>
      <c r="H18" s="1" t="s">
        <v>348</v>
      </c>
      <c r="I18" s="1" t="s">
        <v>305</v>
      </c>
      <c r="J18" s="1">
        <v>2</v>
      </c>
      <c r="K18" s="1" t="s">
        <v>349</v>
      </c>
      <c r="O18" s="1">
        <v>30</v>
      </c>
      <c r="P18" s="1" t="s">
        <v>347</v>
      </c>
    </row>
    <row r="19" spans="1:17" x14ac:dyDescent="0.3">
      <c r="A19" t="s">
        <v>181</v>
      </c>
      <c r="B19" s="1" t="s">
        <v>182</v>
      </c>
      <c r="C19" s="1">
        <v>1992</v>
      </c>
      <c r="D19" s="1">
        <v>1991</v>
      </c>
      <c r="E19" s="1">
        <v>1991</v>
      </c>
      <c r="F19" s="1" t="s">
        <v>183</v>
      </c>
      <c r="G19" s="1" t="s">
        <v>344</v>
      </c>
      <c r="H19" s="1" t="s">
        <v>348</v>
      </c>
      <c r="I19" s="1" t="s">
        <v>305</v>
      </c>
      <c r="J19" s="1">
        <v>4</v>
      </c>
      <c r="K19" s="1" t="s">
        <v>349</v>
      </c>
      <c r="O19" s="1">
        <v>150</v>
      </c>
      <c r="P19" s="1" t="s">
        <v>347</v>
      </c>
    </row>
    <row r="20" spans="1:17" x14ac:dyDescent="0.3">
      <c r="A20" t="s">
        <v>181</v>
      </c>
      <c r="B20" s="1" t="s">
        <v>182</v>
      </c>
      <c r="C20" s="1">
        <v>1992</v>
      </c>
      <c r="D20" s="1">
        <v>1991</v>
      </c>
      <c r="E20" s="1">
        <v>1991</v>
      </c>
      <c r="F20" s="1" t="s">
        <v>183</v>
      </c>
      <c r="G20" s="1" t="s">
        <v>344</v>
      </c>
      <c r="H20" s="1" t="s">
        <v>348</v>
      </c>
      <c r="I20" s="1" t="s">
        <v>305</v>
      </c>
      <c r="J20" s="1">
        <v>6</v>
      </c>
      <c r="K20" s="1" t="s">
        <v>349</v>
      </c>
      <c r="O20" s="1">
        <v>336</v>
      </c>
      <c r="P20" s="1" t="s">
        <v>347</v>
      </c>
    </row>
    <row r="21" spans="1:17" x14ac:dyDescent="0.3">
      <c r="A21" t="s">
        <v>181</v>
      </c>
      <c r="B21" s="1" t="s">
        <v>182</v>
      </c>
      <c r="C21" s="1">
        <v>1992</v>
      </c>
      <c r="D21" s="1">
        <v>1991</v>
      </c>
      <c r="E21" s="1">
        <v>1991</v>
      </c>
      <c r="F21" s="1" t="s">
        <v>183</v>
      </c>
      <c r="G21" s="1" t="s">
        <v>344</v>
      </c>
      <c r="H21" s="1" t="s">
        <v>348</v>
      </c>
      <c r="I21" s="1" t="s">
        <v>305</v>
      </c>
      <c r="J21" s="1">
        <v>8</v>
      </c>
      <c r="K21" s="1" t="s">
        <v>349</v>
      </c>
      <c r="O21" s="1">
        <v>600</v>
      </c>
      <c r="P21" s="1" t="s">
        <v>347</v>
      </c>
    </row>
    <row r="22" spans="1:17" x14ac:dyDescent="0.3">
      <c r="A22" t="s">
        <v>181</v>
      </c>
      <c r="B22" s="1" t="s">
        <v>182</v>
      </c>
      <c r="C22" s="1">
        <v>1992</v>
      </c>
      <c r="D22" s="1">
        <v>1991</v>
      </c>
      <c r="E22" s="1">
        <v>1991</v>
      </c>
      <c r="F22" s="1" t="s">
        <v>183</v>
      </c>
      <c r="G22" s="1" t="s">
        <v>344</v>
      </c>
      <c r="H22" s="1" t="s">
        <v>348</v>
      </c>
      <c r="I22" s="1" t="s">
        <v>305</v>
      </c>
      <c r="J22" s="1">
        <v>10</v>
      </c>
      <c r="K22" s="1" t="s">
        <v>349</v>
      </c>
      <c r="O22" s="1">
        <v>960</v>
      </c>
      <c r="P22" s="1" t="s">
        <v>347</v>
      </c>
    </row>
    <row r="23" spans="1:17" x14ac:dyDescent="0.3">
      <c r="A23" t="s">
        <v>181</v>
      </c>
      <c r="B23" s="1" t="s">
        <v>182</v>
      </c>
      <c r="C23" s="1">
        <v>1992</v>
      </c>
      <c r="D23" s="1">
        <v>1991</v>
      </c>
      <c r="E23" s="1">
        <v>1991</v>
      </c>
      <c r="F23" s="1" t="s">
        <v>183</v>
      </c>
      <c r="G23" s="1" t="s">
        <v>344</v>
      </c>
      <c r="H23" s="1" t="s">
        <v>348</v>
      </c>
      <c r="I23" s="1" t="s">
        <v>305</v>
      </c>
      <c r="J23" s="1">
        <v>12</v>
      </c>
      <c r="K23" s="1" t="s">
        <v>349</v>
      </c>
      <c r="O23" s="1">
        <v>1320</v>
      </c>
      <c r="P23" s="1" t="s">
        <v>347</v>
      </c>
    </row>
    <row r="24" spans="1:17" x14ac:dyDescent="0.3">
      <c r="A24" t="s">
        <v>181</v>
      </c>
      <c r="B24" s="1" t="s">
        <v>182</v>
      </c>
      <c r="C24" s="1">
        <v>1992</v>
      </c>
      <c r="D24" s="1">
        <v>1991</v>
      </c>
      <c r="E24" s="1">
        <v>1991</v>
      </c>
      <c r="F24" s="1" t="s">
        <v>183</v>
      </c>
      <c r="G24" s="1" t="s">
        <v>350</v>
      </c>
      <c r="H24" s="1" t="s">
        <v>351</v>
      </c>
      <c r="I24" s="1" t="s">
        <v>305</v>
      </c>
      <c r="J24" s="1" t="s">
        <v>352</v>
      </c>
      <c r="O24" s="1">
        <v>2500</v>
      </c>
      <c r="P24" s="1" t="s">
        <v>353</v>
      </c>
    </row>
    <row r="25" spans="1:17" x14ac:dyDescent="0.3">
      <c r="A25" t="s">
        <v>181</v>
      </c>
      <c r="B25" s="1" t="s">
        <v>182</v>
      </c>
      <c r="C25" s="1">
        <v>1994</v>
      </c>
      <c r="D25" s="1">
        <v>1993</v>
      </c>
      <c r="E25" s="1">
        <v>1993</v>
      </c>
      <c r="F25" s="1" t="s">
        <v>183</v>
      </c>
      <c r="G25" s="1" t="s">
        <v>303</v>
      </c>
      <c r="H25" s="1" t="s">
        <v>304</v>
      </c>
      <c r="I25" s="1" t="s">
        <v>305</v>
      </c>
      <c r="O25" s="1">
        <v>6.6</v>
      </c>
      <c r="P25" s="1" t="s">
        <v>305</v>
      </c>
      <c r="Q25" s="1" t="s">
        <v>398</v>
      </c>
    </row>
    <row r="26" spans="1:17" x14ac:dyDescent="0.3">
      <c r="A26" t="s">
        <v>181</v>
      </c>
      <c r="B26" s="1" t="s">
        <v>182</v>
      </c>
      <c r="C26" s="1">
        <v>1994</v>
      </c>
      <c r="D26" s="1">
        <v>1993</v>
      </c>
      <c r="E26" s="1">
        <v>1993</v>
      </c>
      <c r="F26" s="1" t="s">
        <v>183</v>
      </c>
      <c r="G26" s="1" t="s">
        <v>303</v>
      </c>
      <c r="H26" s="1" t="s">
        <v>306</v>
      </c>
      <c r="I26" s="1" t="s">
        <v>307</v>
      </c>
      <c r="O26" s="1">
        <v>2.65</v>
      </c>
      <c r="P26" s="1" t="s">
        <v>308</v>
      </c>
    </row>
    <row r="27" spans="1:17" x14ac:dyDescent="0.3">
      <c r="A27" t="s">
        <v>181</v>
      </c>
      <c r="B27" s="1" t="s">
        <v>182</v>
      </c>
      <c r="C27" s="1">
        <v>1994</v>
      </c>
      <c r="D27" s="1">
        <v>1993</v>
      </c>
      <c r="E27" s="1">
        <v>1993</v>
      </c>
      <c r="F27" s="1" t="s">
        <v>183</v>
      </c>
      <c r="G27" s="1" t="s">
        <v>303</v>
      </c>
      <c r="H27" s="1" t="s">
        <v>342</v>
      </c>
      <c r="I27" s="1" t="s">
        <v>305</v>
      </c>
      <c r="O27" s="1">
        <v>0.55000000000000004</v>
      </c>
      <c r="P27" s="1" t="s">
        <v>308</v>
      </c>
      <c r="Q27" s="1" t="s">
        <v>439</v>
      </c>
    </row>
    <row r="28" spans="1:17" x14ac:dyDescent="0.3">
      <c r="A28" t="s">
        <v>181</v>
      </c>
      <c r="B28" s="1" t="s">
        <v>182</v>
      </c>
      <c r="C28" s="1">
        <v>1994</v>
      </c>
      <c r="D28" s="1">
        <v>1993</v>
      </c>
      <c r="E28" s="1">
        <v>1993</v>
      </c>
      <c r="F28" s="1" t="s">
        <v>183</v>
      </c>
      <c r="G28" s="1" t="s">
        <v>344</v>
      </c>
      <c r="H28" s="1" t="s">
        <v>345</v>
      </c>
      <c r="I28" s="1" t="s">
        <v>305</v>
      </c>
      <c r="J28" s="1" t="s">
        <v>346</v>
      </c>
      <c r="O28" s="1">
        <v>63</v>
      </c>
      <c r="P28" s="1" t="s">
        <v>347</v>
      </c>
    </row>
    <row r="29" spans="1:17" x14ac:dyDescent="0.3">
      <c r="A29" t="s">
        <v>181</v>
      </c>
      <c r="B29" s="1" t="s">
        <v>182</v>
      </c>
      <c r="C29" s="1">
        <v>1999</v>
      </c>
      <c r="D29" s="1">
        <v>1999</v>
      </c>
      <c r="E29" s="1">
        <v>1999</v>
      </c>
      <c r="F29" s="1" t="s">
        <v>183</v>
      </c>
      <c r="G29" s="1" t="s">
        <v>344</v>
      </c>
      <c r="H29" s="1" t="s">
        <v>345</v>
      </c>
      <c r="I29" s="1" t="s">
        <v>305</v>
      </c>
      <c r="J29" s="1" t="s">
        <v>346</v>
      </c>
      <c r="O29" s="1">
        <v>69</v>
      </c>
      <c r="P29" s="1" t="s">
        <v>347</v>
      </c>
    </row>
    <row r="30" spans="1:17" x14ac:dyDescent="0.3">
      <c r="A30" t="s">
        <v>181</v>
      </c>
      <c r="B30" s="1" t="s">
        <v>182</v>
      </c>
      <c r="C30" s="1">
        <v>2002</v>
      </c>
      <c r="D30" s="1">
        <v>2002</v>
      </c>
      <c r="E30" s="1">
        <v>1996</v>
      </c>
      <c r="F30" s="1" t="s">
        <v>183</v>
      </c>
      <c r="G30" s="1" t="s">
        <v>303</v>
      </c>
      <c r="H30" s="1" t="s">
        <v>304</v>
      </c>
      <c r="I30" s="1" t="s">
        <v>305</v>
      </c>
      <c r="O30" s="1">
        <v>8.1</v>
      </c>
      <c r="P30" s="1" t="s">
        <v>305</v>
      </c>
    </row>
    <row r="31" spans="1:17" x14ac:dyDescent="0.3">
      <c r="A31" t="s">
        <v>181</v>
      </c>
      <c r="B31" s="1" t="s">
        <v>182</v>
      </c>
      <c r="C31" s="1">
        <v>2002</v>
      </c>
      <c r="D31" s="1">
        <v>2002</v>
      </c>
      <c r="E31" s="1">
        <v>1996</v>
      </c>
      <c r="F31" s="1" t="s">
        <v>183</v>
      </c>
      <c r="G31" s="1" t="s">
        <v>303</v>
      </c>
      <c r="H31" s="1" t="s">
        <v>306</v>
      </c>
      <c r="I31" s="1" t="s">
        <v>307</v>
      </c>
      <c r="O31" s="1">
        <v>2.85</v>
      </c>
      <c r="P31" s="1" t="s">
        <v>308</v>
      </c>
      <c r="Q31" s="1" t="s">
        <v>440</v>
      </c>
    </row>
    <row r="32" spans="1:17" x14ac:dyDescent="0.3">
      <c r="A32" t="s">
        <v>181</v>
      </c>
      <c r="B32" s="1" t="s">
        <v>182</v>
      </c>
      <c r="C32" s="1">
        <v>2002</v>
      </c>
      <c r="D32" s="1">
        <v>2002</v>
      </c>
      <c r="E32" s="1">
        <v>1996</v>
      </c>
      <c r="F32" s="1" t="s">
        <v>183</v>
      </c>
      <c r="G32" s="1" t="s">
        <v>303</v>
      </c>
      <c r="H32" s="1" t="s">
        <v>438</v>
      </c>
      <c r="O32" s="1">
        <v>0.55000000000000004</v>
      </c>
      <c r="P32" s="1" t="s">
        <v>308</v>
      </c>
      <c r="Q32" s="1" t="s">
        <v>439</v>
      </c>
    </row>
    <row r="33" spans="1:16" x14ac:dyDescent="0.3">
      <c r="A33" t="s">
        <v>181</v>
      </c>
      <c r="B33" s="1" t="s">
        <v>182</v>
      </c>
      <c r="C33" s="1">
        <v>2002</v>
      </c>
      <c r="D33" s="1">
        <v>2002</v>
      </c>
      <c r="E33" s="1">
        <v>1996</v>
      </c>
      <c r="F33" s="1" t="s">
        <v>183</v>
      </c>
      <c r="G33" s="1" t="s">
        <v>344</v>
      </c>
      <c r="H33" s="1" t="s">
        <v>345</v>
      </c>
      <c r="I33" s="1" t="s">
        <v>305</v>
      </c>
      <c r="J33" s="1" t="s">
        <v>346</v>
      </c>
      <c r="O33" s="1">
        <v>69</v>
      </c>
      <c r="P33" s="1" t="s">
        <v>347</v>
      </c>
    </row>
    <row r="34" spans="1:16" x14ac:dyDescent="0.3">
      <c r="A34" t="s">
        <v>181</v>
      </c>
      <c r="B34" s="1" t="s">
        <v>182</v>
      </c>
      <c r="C34" s="1">
        <v>2002</v>
      </c>
      <c r="D34" s="1">
        <v>2002</v>
      </c>
      <c r="E34" s="1">
        <v>1996</v>
      </c>
      <c r="F34" s="1" t="s">
        <v>183</v>
      </c>
      <c r="G34" s="1" t="s">
        <v>344</v>
      </c>
      <c r="H34" s="1" t="s">
        <v>348</v>
      </c>
      <c r="I34" s="1" t="s">
        <v>305</v>
      </c>
      <c r="J34" s="1">
        <v>2</v>
      </c>
      <c r="K34" s="1" t="s">
        <v>349</v>
      </c>
      <c r="O34" s="1">
        <v>30</v>
      </c>
      <c r="P34" s="1" t="s">
        <v>347</v>
      </c>
    </row>
    <row r="35" spans="1:16" x14ac:dyDescent="0.3">
      <c r="A35" t="s">
        <v>181</v>
      </c>
      <c r="B35" s="1" t="s">
        <v>182</v>
      </c>
      <c r="C35" s="1">
        <v>2002</v>
      </c>
      <c r="D35" s="1">
        <v>2002</v>
      </c>
      <c r="E35" s="1">
        <v>1996</v>
      </c>
      <c r="F35" s="1" t="s">
        <v>183</v>
      </c>
      <c r="G35" s="1" t="s">
        <v>344</v>
      </c>
      <c r="H35" s="1" t="s">
        <v>348</v>
      </c>
      <c r="I35" s="1" t="s">
        <v>305</v>
      </c>
      <c r="J35" s="1">
        <v>4</v>
      </c>
      <c r="K35" s="1" t="s">
        <v>349</v>
      </c>
      <c r="O35" s="1">
        <v>150</v>
      </c>
      <c r="P35" s="1" t="s">
        <v>347</v>
      </c>
    </row>
    <row r="36" spans="1:16" x14ac:dyDescent="0.3">
      <c r="A36" t="s">
        <v>181</v>
      </c>
      <c r="B36" s="1" t="s">
        <v>182</v>
      </c>
      <c r="C36" s="1">
        <v>2002</v>
      </c>
      <c r="D36" s="1">
        <v>2002</v>
      </c>
      <c r="E36" s="1">
        <v>1996</v>
      </c>
      <c r="F36" s="1" t="s">
        <v>183</v>
      </c>
      <c r="G36" s="1" t="s">
        <v>344</v>
      </c>
      <c r="H36" s="1" t="s">
        <v>348</v>
      </c>
      <c r="I36" s="1" t="s">
        <v>305</v>
      </c>
      <c r="J36" s="1">
        <v>6</v>
      </c>
      <c r="K36" s="1" t="s">
        <v>349</v>
      </c>
      <c r="O36" s="1">
        <v>336</v>
      </c>
      <c r="P36" s="1" t="s">
        <v>347</v>
      </c>
    </row>
    <row r="37" spans="1:16" x14ac:dyDescent="0.3">
      <c r="A37" t="s">
        <v>181</v>
      </c>
      <c r="B37" s="1" t="s">
        <v>182</v>
      </c>
      <c r="C37" s="1">
        <v>2002</v>
      </c>
      <c r="D37" s="1">
        <v>2002</v>
      </c>
      <c r="E37" s="1">
        <v>1996</v>
      </c>
      <c r="F37" s="1" t="s">
        <v>183</v>
      </c>
      <c r="G37" s="1" t="s">
        <v>344</v>
      </c>
      <c r="H37" s="1" t="s">
        <v>348</v>
      </c>
      <c r="I37" s="1" t="s">
        <v>305</v>
      </c>
      <c r="J37" s="1">
        <v>8</v>
      </c>
      <c r="K37" s="1" t="s">
        <v>349</v>
      </c>
      <c r="O37" s="1">
        <v>600</v>
      </c>
      <c r="P37" s="1" t="s">
        <v>347</v>
      </c>
    </row>
    <row r="38" spans="1:16" x14ac:dyDescent="0.3">
      <c r="A38" t="s">
        <v>181</v>
      </c>
      <c r="B38" s="1" t="s">
        <v>182</v>
      </c>
      <c r="C38" s="1">
        <v>2002</v>
      </c>
      <c r="D38" s="1">
        <v>2002</v>
      </c>
      <c r="E38" s="1">
        <v>1996</v>
      </c>
      <c r="F38" s="1" t="s">
        <v>183</v>
      </c>
      <c r="G38" s="1" t="s">
        <v>344</v>
      </c>
      <c r="H38" s="1" t="s">
        <v>348</v>
      </c>
      <c r="I38" s="1" t="s">
        <v>305</v>
      </c>
      <c r="J38" s="1">
        <v>10</v>
      </c>
      <c r="K38" s="1" t="s">
        <v>349</v>
      </c>
      <c r="O38" s="1">
        <v>960</v>
      </c>
      <c r="P38" s="1" t="s">
        <v>347</v>
      </c>
    </row>
    <row r="39" spans="1:16" x14ac:dyDescent="0.3">
      <c r="A39" t="s">
        <v>181</v>
      </c>
      <c r="B39" s="1" t="s">
        <v>182</v>
      </c>
      <c r="C39" s="1">
        <v>2002</v>
      </c>
      <c r="D39" s="1">
        <v>2002</v>
      </c>
      <c r="E39" s="1">
        <v>1996</v>
      </c>
      <c r="F39" s="1" t="s">
        <v>183</v>
      </c>
      <c r="G39" s="1" t="s">
        <v>344</v>
      </c>
      <c r="H39" s="1" t="s">
        <v>348</v>
      </c>
      <c r="I39" s="1" t="s">
        <v>305</v>
      </c>
      <c r="J39" s="1">
        <v>12</v>
      </c>
      <c r="K39" s="1" t="s">
        <v>349</v>
      </c>
      <c r="O39" s="1">
        <v>1320</v>
      </c>
      <c r="P39" s="1" t="s">
        <v>347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39"/>
  <sheetViews>
    <sheetView topLeftCell="A10" workbookViewId="0">
      <selection activeCell="O32" sqref="O32"/>
    </sheetView>
  </sheetViews>
  <sheetFormatPr defaultColWidth="8.88671875" defaultRowHeight="14.4" x14ac:dyDescent="0.3"/>
  <cols>
    <col min="1" max="6" width="8.88671875" style="1"/>
    <col min="7" max="7" width="11.33203125" style="1" bestFit="1" customWidth="1"/>
    <col min="8" max="8" width="13.33203125" style="1" bestFit="1" customWidth="1"/>
    <col min="9" max="9" width="11.33203125" style="1" bestFit="1" customWidth="1"/>
    <col min="10" max="10" width="11.44140625" style="1" bestFit="1" customWidth="1"/>
    <col min="11" max="11" width="11.33203125" style="1" bestFit="1" customWidth="1"/>
    <col min="12" max="12" width="8.88671875" style="1"/>
    <col min="13" max="14" width="11.5546875" style="1" bestFit="1" customWidth="1"/>
    <col min="15" max="16" width="11.44140625" style="1" bestFit="1" customWidth="1"/>
    <col min="17"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t="s">
        <v>181</v>
      </c>
      <c r="B3" s="1" t="s">
        <v>182</v>
      </c>
      <c r="C3" s="1" t="s">
        <v>68</v>
      </c>
      <c r="D3" s="1" t="s">
        <v>264</v>
      </c>
      <c r="E3" s="10"/>
      <c r="F3" s="10"/>
      <c r="G3" s="10">
        <v>4441827.2699999996</v>
      </c>
      <c r="H3" s="24">
        <v>5257560.63</v>
      </c>
      <c r="I3" s="10">
        <v>5607910.3600000003</v>
      </c>
      <c r="J3" s="10">
        <v>6001762</v>
      </c>
      <c r="K3" s="10">
        <v>6535890</v>
      </c>
      <c r="L3" s="10"/>
      <c r="M3" s="10">
        <v>7253369</v>
      </c>
      <c r="N3" s="10">
        <v>7588067</v>
      </c>
      <c r="O3" s="10">
        <v>7995534</v>
      </c>
      <c r="P3" s="13">
        <v>8073250</v>
      </c>
      <c r="Q3" s="13"/>
      <c r="R3" s="13"/>
      <c r="S3" s="13"/>
      <c r="T3" s="13"/>
      <c r="U3" s="13"/>
      <c r="V3" s="13"/>
      <c r="W3" s="13"/>
      <c r="X3" s="13"/>
      <c r="Y3" s="13"/>
      <c r="Z3" s="13"/>
      <c r="AA3" s="13"/>
      <c r="AB3" s="13"/>
      <c r="AC3" s="13"/>
      <c r="AD3" s="13"/>
      <c r="AE3" s="13"/>
      <c r="AF3" s="13"/>
      <c r="AG3" s="13"/>
      <c r="AH3" s="13"/>
      <c r="AI3" s="13"/>
    </row>
    <row r="4" spans="1:35" x14ac:dyDescent="0.3">
      <c r="A4" t="s">
        <v>181</v>
      </c>
      <c r="B4" s="1" t="s">
        <v>182</v>
      </c>
      <c r="C4" s="1" t="s">
        <v>68</v>
      </c>
      <c r="D4" s="1" t="s">
        <v>265</v>
      </c>
      <c r="E4" s="10"/>
      <c r="F4" s="10"/>
      <c r="G4" s="10">
        <v>790014.87</v>
      </c>
      <c r="H4" s="24">
        <v>838776.16</v>
      </c>
      <c r="I4" s="10">
        <v>929815.73</v>
      </c>
      <c r="J4" s="10">
        <v>1040908</v>
      </c>
      <c r="K4" s="10">
        <v>1152128</v>
      </c>
      <c r="L4" s="10"/>
      <c r="M4" s="10">
        <v>1310609</v>
      </c>
      <c r="N4" s="10">
        <v>1323973</v>
      </c>
      <c r="O4" s="10">
        <v>1338018</v>
      </c>
      <c r="P4" s="13">
        <v>1291656</v>
      </c>
      <c r="Q4" s="13"/>
      <c r="R4" s="13"/>
      <c r="S4" s="13"/>
      <c r="T4" s="13"/>
      <c r="U4" s="13"/>
      <c r="V4" s="13"/>
      <c r="W4" s="13"/>
      <c r="X4" s="13"/>
      <c r="Y4" s="13"/>
      <c r="Z4" s="13"/>
      <c r="AA4" s="13"/>
      <c r="AB4" s="13"/>
      <c r="AC4" s="13"/>
      <c r="AD4" s="13"/>
      <c r="AE4" s="13"/>
      <c r="AF4" s="13"/>
      <c r="AG4" s="13"/>
      <c r="AH4" s="13"/>
      <c r="AI4" s="13"/>
    </row>
    <row r="5" spans="1:35" x14ac:dyDescent="0.3">
      <c r="A5" t="s">
        <v>181</v>
      </c>
      <c r="B5" s="1" t="s">
        <v>182</v>
      </c>
      <c r="C5" s="1" t="s">
        <v>68</v>
      </c>
      <c r="D5" s="1" t="s">
        <v>266</v>
      </c>
      <c r="E5" s="10"/>
      <c r="F5" s="10"/>
      <c r="G5" s="10">
        <v>1169514.74</v>
      </c>
      <c r="H5" s="24">
        <v>1079045.8899999999</v>
      </c>
      <c r="I5" s="10">
        <v>1108778.71</v>
      </c>
      <c r="J5" s="10">
        <v>1081138</v>
      </c>
      <c r="K5" s="10">
        <v>1164720</v>
      </c>
      <c r="L5" s="10"/>
      <c r="M5" s="10">
        <v>1372224</v>
      </c>
      <c r="N5" s="10">
        <v>1351923</v>
      </c>
      <c r="O5" s="10">
        <v>1770974</v>
      </c>
      <c r="P5" s="13">
        <v>1755450</v>
      </c>
      <c r="Q5" s="13"/>
      <c r="R5" s="13"/>
      <c r="S5" s="13"/>
      <c r="T5" s="13"/>
      <c r="U5" s="13"/>
      <c r="V5" s="13"/>
      <c r="W5" s="13"/>
      <c r="X5" s="13"/>
      <c r="Y5" s="13"/>
      <c r="Z5" s="13"/>
      <c r="AA5" s="13"/>
      <c r="AB5" s="13"/>
      <c r="AC5" s="13"/>
      <c r="AD5" s="13"/>
      <c r="AE5" s="13"/>
      <c r="AF5" s="13"/>
      <c r="AG5" s="13"/>
      <c r="AH5" s="13"/>
      <c r="AI5" s="13"/>
    </row>
    <row r="6" spans="1:35" x14ac:dyDescent="0.3">
      <c r="A6" t="s">
        <v>181</v>
      </c>
      <c r="B6" s="1" t="s">
        <v>182</v>
      </c>
      <c r="C6" s="1" t="s">
        <v>68</v>
      </c>
      <c r="D6" s="1" t="s">
        <v>267</v>
      </c>
      <c r="E6" s="10"/>
      <c r="F6" s="10"/>
      <c r="G6" s="10">
        <v>66579.070000000007</v>
      </c>
      <c r="H6" s="24">
        <v>401245.59</v>
      </c>
      <c r="I6" s="10">
        <v>253502.5</v>
      </c>
      <c r="J6" s="10">
        <v>260538</v>
      </c>
      <c r="K6" s="10">
        <v>125598</v>
      </c>
      <c r="L6" s="10"/>
      <c r="M6" s="10">
        <v>239175</v>
      </c>
      <c r="N6" s="10">
        <v>202175</v>
      </c>
      <c r="O6" s="10">
        <v>139985</v>
      </c>
      <c r="P6" s="13">
        <v>214107</v>
      </c>
      <c r="Q6" s="13"/>
      <c r="R6" s="13"/>
      <c r="S6" s="13"/>
      <c r="T6" s="13"/>
      <c r="U6" s="13"/>
      <c r="V6" s="13"/>
      <c r="W6" s="13"/>
      <c r="X6" s="13"/>
      <c r="Y6" s="13"/>
      <c r="Z6" s="13"/>
      <c r="AA6" s="13"/>
      <c r="AB6" s="13"/>
      <c r="AC6" s="13"/>
      <c r="AD6" s="13"/>
      <c r="AE6" s="13"/>
      <c r="AF6" s="13"/>
      <c r="AG6" s="13"/>
      <c r="AH6" s="13"/>
      <c r="AI6" s="13"/>
    </row>
    <row r="7" spans="1:35" x14ac:dyDescent="0.3">
      <c r="A7" t="s">
        <v>181</v>
      </c>
      <c r="B7" s="1" t="s">
        <v>182</v>
      </c>
      <c r="C7" s="1" t="s">
        <v>68</v>
      </c>
      <c r="D7" s="1" t="s">
        <v>309</v>
      </c>
      <c r="E7" s="10"/>
      <c r="F7" s="10"/>
      <c r="G7" s="10">
        <v>77728.73</v>
      </c>
      <c r="H7" s="24">
        <v>85543.86</v>
      </c>
      <c r="I7" s="10">
        <v>91939.5</v>
      </c>
      <c r="J7" s="13">
        <v>95971</v>
      </c>
      <c r="K7" s="10">
        <v>95912</v>
      </c>
      <c r="L7" s="10"/>
      <c r="M7" s="10">
        <v>103130</v>
      </c>
      <c r="N7" s="10">
        <v>118116</v>
      </c>
      <c r="O7" s="10">
        <v>130486</v>
      </c>
      <c r="P7" s="13">
        <v>127412</v>
      </c>
      <c r="Q7" s="13"/>
      <c r="R7" s="13"/>
      <c r="S7" s="13"/>
      <c r="T7" s="13"/>
      <c r="U7" s="13"/>
      <c r="V7" s="13"/>
      <c r="W7" s="13"/>
      <c r="X7" s="13"/>
      <c r="Y7" s="13"/>
      <c r="Z7" s="13"/>
      <c r="AA7" s="13"/>
      <c r="AB7" s="13"/>
      <c r="AC7" s="13"/>
      <c r="AD7" s="13"/>
      <c r="AE7" s="13"/>
      <c r="AF7" s="13"/>
      <c r="AG7" s="13"/>
      <c r="AH7" s="13"/>
      <c r="AI7" s="13"/>
    </row>
    <row r="8" spans="1:35" x14ac:dyDescent="0.3">
      <c r="A8" t="s">
        <v>181</v>
      </c>
      <c r="B8" s="1" t="s">
        <v>182</v>
      </c>
      <c r="C8" s="1" t="s">
        <v>68</v>
      </c>
      <c r="D8" s="1" t="s">
        <v>310</v>
      </c>
      <c r="E8" s="10"/>
      <c r="F8" s="10"/>
      <c r="G8" s="10">
        <v>72329.45</v>
      </c>
      <c r="H8" s="24">
        <v>77275.16</v>
      </c>
      <c r="I8" s="10">
        <v>103765.25</v>
      </c>
      <c r="J8" s="13">
        <v>109058</v>
      </c>
      <c r="K8" s="10">
        <v>112912</v>
      </c>
      <c r="L8" s="10"/>
      <c r="M8" s="10">
        <v>125719</v>
      </c>
      <c r="N8" s="10">
        <v>137385</v>
      </c>
      <c r="O8" s="10">
        <v>155572</v>
      </c>
      <c r="P8" s="13">
        <v>148942</v>
      </c>
      <c r="Q8" s="13"/>
      <c r="R8" s="13"/>
      <c r="S8" s="13"/>
      <c r="T8" s="13"/>
      <c r="U8" s="13"/>
      <c r="V8" s="13"/>
      <c r="W8" s="13"/>
      <c r="X8" s="13"/>
      <c r="Y8" s="13"/>
      <c r="Z8" s="13"/>
      <c r="AA8" s="13"/>
      <c r="AB8" s="13"/>
      <c r="AC8" s="13"/>
      <c r="AD8" s="13"/>
      <c r="AE8" s="13"/>
      <c r="AF8" s="13"/>
      <c r="AG8" s="13"/>
      <c r="AH8" s="13"/>
      <c r="AI8" s="13"/>
    </row>
    <row r="9" spans="1:35" x14ac:dyDescent="0.3">
      <c r="A9" t="s">
        <v>181</v>
      </c>
      <c r="B9" s="1" t="s">
        <v>182</v>
      </c>
      <c r="C9" s="1" t="s">
        <v>68</v>
      </c>
      <c r="D9" s="1" t="s">
        <v>311</v>
      </c>
      <c r="E9" s="10"/>
      <c r="F9" s="10"/>
      <c r="G9" s="10">
        <v>29660.11</v>
      </c>
      <c r="H9" s="24">
        <v>5743.49</v>
      </c>
      <c r="I9" s="10">
        <v>2031.85</v>
      </c>
      <c r="J9" s="13">
        <v>1997</v>
      </c>
      <c r="K9" s="10">
        <v>4909</v>
      </c>
      <c r="L9" s="10"/>
      <c r="M9" s="10">
        <v>8752</v>
      </c>
      <c r="N9" s="10">
        <v>4379</v>
      </c>
      <c r="O9" s="10">
        <v>8531</v>
      </c>
      <c r="P9" s="13">
        <v>19941</v>
      </c>
      <c r="Q9" s="13"/>
      <c r="R9" s="13"/>
      <c r="S9" s="13"/>
      <c r="T9" s="13"/>
      <c r="U9" s="13"/>
      <c r="V9" s="13"/>
      <c r="W9" s="13"/>
      <c r="X9" s="13"/>
      <c r="Y9" s="13"/>
      <c r="Z9" s="13"/>
      <c r="AA9" s="13"/>
      <c r="AB9" s="13"/>
      <c r="AC9" s="13"/>
      <c r="AD9" s="13"/>
      <c r="AE9" s="13"/>
      <c r="AF9" s="13"/>
      <c r="AG9" s="13"/>
      <c r="AH9" s="13"/>
      <c r="AI9" s="13"/>
    </row>
    <row r="10" spans="1:35" x14ac:dyDescent="0.3">
      <c r="A10" t="s">
        <v>181</v>
      </c>
      <c r="B10" s="1" t="s">
        <v>182</v>
      </c>
      <c r="C10" s="1" t="s">
        <v>68</v>
      </c>
      <c r="D10" s="1" t="s">
        <v>312</v>
      </c>
      <c r="E10" s="10"/>
      <c r="F10" s="10"/>
      <c r="G10" s="10">
        <v>46215.09</v>
      </c>
      <c r="H10" s="24">
        <v>24882</v>
      </c>
      <c r="I10" s="10">
        <v>18450</v>
      </c>
      <c r="J10" s="10">
        <v>16313</v>
      </c>
      <c r="K10" s="10">
        <v>56924</v>
      </c>
      <c r="L10" s="10"/>
      <c r="M10" s="10">
        <v>84741</v>
      </c>
      <c r="N10" s="10">
        <v>95318</v>
      </c>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A11" t="s">
        <v>181</v>
      </c>
      <c r="B11" s="1" t="s">
        <v>182</v>
      </c>
      <c r="C11" s="1" t="s">
        <v>68</v>
      </c>
      <c r="D11" s="1" t="s">
        <v>422</v>
      </c>
      <c r="E11" s="10"/>
      <c r="F11" s="10"/>
      <c r="G11" s="10"/>
      <c r="H11" s="24"/>
      <c r="I11" s="10"/>
      <c r="J11" s="10"/>
      <c r="K11" s="10"/>
      <c r="L11" s="10"/>
      <c r="M11" s="10"/>
      <c r="N11" s="10"/>
      <c r="O11" s="10">
        <v>89707</v>
      </c>
      <c r="P11" s="13">
        <v>77364</v>
      </c>
      <c r="Q11" s="13"/>
      <c r="R11" s="13"/>
      <c r="S11" s="13"/>
      <c r="T11" s="13"/>
      <c r="U11" s="13"/>
      <c r="V11" s="13"/>
      <c r="W11" s="13"/>
      <c r="X11" s="13"/>
      <c r="Y11" s="13"/>
      <c r="Z11" s="13"/>
      <c r="AA11" s="13"/>
      <c r="AB11" s="13"/>
      <c r="AC11" s="13"/>
      <c r="AD11" s="13"/>
      <c r="AE11" s="13"/>
      <c r="AF11" s="13"/>
      <c r="AG11" s="13"/>
      <c r="AH11" s="13"/>
      <c r="AI11" s="13"/>
    </row>
    <row r="12" spans="1:35" x14ac:dyDescent="0.3">
      <c r="A12" t="s">
        <v>181</v>
      </c>
      <c r="B12" s="1" t="s">
        <v>182</v>
      </c>
      <c r="C12" s="1" t="s">
        <v>68</v>
      </c>
      <c r="E12" s="10"/>
      <c r="F12" s="10"/>
      <c r="G12" s="10"/>
      <c r="H12" s="24"/>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
      <c r="A13" t="s">
        <v>181</v>
      </c>
      <c r="B13" s="1" t="s">
        <v>182</v>
      </c>
      <c r="C13" s="1" t="s">
        <v>68</v>
      </c>
      <c r="E13" s="10"/>
      <c r="F13" s="10"/>
      <c r="G13" s="10"/>
      <c r="H13" s="24"/>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
      <c r="A14" t="s">
        <v>181</v>
      </c>
      <c r="B14" s="1" t="s">
        <v>182</v>
      </c>
      <c r="C14" s="7" t="s">
        <v>68</v>
      </c>
      <c r="D14" s="7" t="s">
        <v>69</v>
      </c>
      <c r="E14" s="15">
        <f t="shared" ref="E14:AG14" si="0">SUM(E3:E13)</f>
        <v>0</v>
      </c>
      <c r="F14" s="15">
        <f t="shared" si="0"/>
        <v>0</v>
      </c>
      <c r="G14" s="15">
        <f t="shared" si="0"/>
        <v>6693869.330000001</v>
      </c>
      <c r="H14" s="25">
        <f t="shared" si="0"/>
        <v>7770072.7800000003</v>
      </c>
      <c r="I14" s="15">
        <f t="shared" si="0"/>
        <v>8116193.8999999994</v>
      </c>
      <c r="J14" s="15">
        <f>SUM(J3:J13)</f>
        <v>8607685</v>
      </c>
      <c r="K14" s="15">
        <f t="shared" si="0"/>
        <v>9248993</v>
      </c>
      <c r="L14" s="15">
        <f t="shared" si="0"/>
        <v>0</v>
      </c>
      <c r="M14" s="15">
        <f>SUM(M3:M13)</f>
        <v>10497719</v>
      </c>
      <c r="N14" s="15">
        <f>SUM(N3:N13)</f>
        <v>10821336</v>
      </c>
      <c r="O14" s="15">
        <f>SUM(O3:O13)</f>
        <v>11628807</v>
      </c>
      <c r="P14" s="15">
        <f>SUM(P3:P13)</f>
        <v>11708122</v>
      </c>
      <c r="Q14" s="15">
        <f t="shared" si="0"/>
        <v>0</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0</v>
      </c>
      <c r="AF14" s="15">
        <f t="shared" si="0"/>
        <v>0</v>
      </c>
      <c r="AG14" s="15">
        <f t="shared" si="0"/>
        <v>0</v>
      </c>
      <c r="AH14" s="15">
        <f t="shared" ref="AH14:AI14" si="1">SUM(AH3:AH13)</f>
        <v>0</v>
      </c>
      <c r="AI14" s="15">
        <f t="shared" si="1"/>
        <v>0</v>
      </c>
    </row>
    <row r="15" spans="1:35" x14ac:dyDescent="0.3">
      <c r="A15" t="s">
        <v>181</v>
      </c>
      <c r="B15" s="1" t="s">
        <v>182</v>
      </c>
      <c r="C15" s="1" t="s">
        <v>70</v>
      </c>
      <c r="D15" s="1" t="s">
        <v>313</v>
      </c>
      <c r="E15" s="13"/>
      <c r="F15" s="13"/>
      <c r="G15" s="13">
        <v>961091.37</v>
      </c>
      <c r="H15" s="13">
        <v>1690043.33</v>
      </c>
      <c r="I15" s="13">
        <v>1769674.14</v>
      </c>
      <c r="J15" s="1">
        <v>1898044</v>
      </c>
      <c r="K15" s="13">
        <v>1748402</v>
      </c>
      <c r="L15" s="13"/>
      <c r="M15" s="13">
        <v>1541936</v>
      </c>
      <c r="N15" s="13">
        <v>1478795</v>
      </c>
      <c r="O15" s="13">
        <v>1423181</v>
      </c>
      <c r="P15" s="13">
        <v>1548507</v>
      </c>
      <c r="Q15" s="13"/>
      <c r="R15" s="13"/>
      <c r="S15" s="13"/>
      <c r="T15" s="13"/>
      <c r="U15" s="13"/>
      <c r="V15" s="13"/>
      <c r="W15" s="13"/>
      <c r="X15" s="13"/>
      <c r="Y15" s="13"/>
      <c r="Z15" s="13"/>
      <c r="AA15" s="13"/>
      <c r="AB15" s="13"/>
      <c r="AC15" s="13"/>
      <c r="AD15" s="13"/>
      <c r="AE15" s="13"/>
      <c r="AF15" s="13"/>
      <c r="AG15" s="13"/>
      <c r="AH15" s="13"/>
      <c r="AI15" s="13"/>
    </row>
    <row r="16" spans="1:35" x14ac:dyDescent="0.3">
      <c r="A16" t="s">
        <v>181</v>
      </c>
      <c r="B16" s="1" t="s">
        <v>182</v>
      </c>
      <c r="C16" s="1" t="s">
        <v>70</v>
      </c>
      <c r="D16" s="1" t="s">
        <v>314</v>
      </c>
      <c r="E16" s="13"/>
      <c r="F16" s="13"/>
      <c r="G16" s="13">
        <v>181667.5</v>
      </c>
      <c r="H16" s="13">
        <v>147840.37</v>
      </c>
      <c r="I16" s="13">
        <v>114095.12</v>
      </c>
      <c r="J16" s="1">
        <v>217810</v>
      </c>
      <c r="K16" s="13">
        <v>782942</v>
      </c>
      <c r="L16" s="13"/>
      <c r="M16" s="13">
        <v>204805</v>
      </c>
      <c r="N16" s="13">
        <v>80184</v>
      </c>
      <c r="O16" s="13">
        <v>56694</v>
      </c>
      <c r="P16" s="13">
        <v>64533</v>
      </c>
      <c r="Q16" s="13"/>
      <c r="R16" s="13"/>
      <c r="S16" s="13"/>
      <c r="T16" s="13"/>
      <c r="U16" s="13"/>
      <c r="V16" s="13"/>
      <c r="W16" s="13"/>
      <c r="X16" s="13"/>
      <c r="Y16" s="13"/>
      <c r="Z16" s="13"/>
      <c r="AA16" s="13"/>
      <c r="AB16" s="13"/>
      <c r="AC16" s="13"/>
      <c r="AD16" s="13"/>
      <c r="AE16" s="13"/>
      <c r="AF16" s="13"/>
      <c r="AG16" s="13"/>
      <c r="AH16" s="13"/>
      <c r="AI16" s="13"/>
    </row>
    <row r="17" spans="1:35" x14ac:dyDescent="0.3">
      <c r="A17" t="s">
        <v>181</v>
      </c>
      <c r="B17" s="1" t="s">
        <v>182</v>
      </c>
      <c r="C17" s="1" t="s">
        <v>70</v>
      </c>
      <c r="D17" s="1" t="s">
        <v>412</v>
      </c>
      <c r="E17" s="13"/>
      <c r="F17" s="13"/>
      <c r="G17" s="13"/>
      <c r="H17" s="13"/>
      <c r="I17" s="13"/>
      <c r="K17" s="13"/>
      <c r="L17" s="13"/>
      <c r="M17" s="13">
        <v>392262</v>
      </c>
      <c r="N17" s="13">
        <v>393546</v>
      </c>
      <c r="O17" s="13">
        <v>318777</v>
      </c>
      <c r="P17" s="13">
        <v>287921</v>
      </c>
      <c r="Q17" s="13"/>
      <c r="R17" s="13"/>
      <c r="S17" s="13"/>
      <c r="T17" s="13"/>
      <c r="U17" s="13"/>
      <c r="V17" s="13"/>
      <c r="W17" s="13"/>
      <c r="X17" s="13"/>
      <c r="Y17" s="13"/>
      <c r="Z17" s="13"/>
      <c r="AA17" s="13"/>
      <c r="AB17" s="13"/>
      <c r="AC17" s="13"/>
      <c r="AD17" s="13"/>
      <c r="AE17" s="13"/>
      <c r="AF17" s="13"/>
      <c r="AG17" s="13"/>
      <c r="AH17" s="13"/>
      <c r="AI17" s="13"/>
    </row>
    <row r="18" spans="1:35" x14ac:dyDescent="0.3">
      <c r="A18" t="s">
        <v>181</v>
      </c>
      <c r="B18" s="1" t="s">
        <v>182</v>
      </c>
      <c r="C18" s="1" t="s">
        <v>70</v>
      </c>
      <c r="D18" s="1" t="s">
        <v>315</v>
      </c>
      <c r="E18" s="13"/>
      <c r="F18" s="13"/>
      <c r="G18" s="13">
        <v>645204.47999999998</v>
      </c>
      <c r="H18" s="13">
        <v>688266.49</v>
      </c>
      <c r="I18" s="13">
        <v>687455.24</v>
      </c>
      <c r="J18" s="1">
        <v>666169</v>
      </c>
      <c r="K18" s="13">
        <v>612451</v>
      </c>
      <c r="L18" s="13"/>
      <c r="M18" s="13">
        <v>496247</v>
      </c>
      <c r="N18" s="13">
        <v>492267</v>
      </c>
      <c r="O18" s="13">
        <v>402278</v>
      </c>
      <c r="P18" s="13">
        <v>453440</v>
      </c>
      <c r="Q18" s="13"/>
      <c r="R18" s="13"/>
      <c r="S18" s="13"/>
      <c r="T18" s="13"/>
      <c r="U18" s="13"/>
      <c r="V18" s="13"/>
      <c r="W18" s="13"/>
      <c r="X18" s="13"/>
      <c r="Y18" s="13"/>
      <c r="Z18" s="13"/>
      <c r="AA18" s="13"/>
      <c r="AB18" s="13"/>
      <c r="AC18" s="13"/>
      <c r="AD18" s="13"/>
      <c r="AE18" s="13"/>
      <c r="AF18" s="13"/>
      <c r="AG18" s="13"/>
      <c r="AH18" s="13"/>
      <c r="AI18" s="13"/>
    </row>
    <row r="19" spans="1:35" x14ac:dyDescent="0.3">
      <c r="A19" t="s">
        <v>181</v>
      </c>
      <c r="B19" s="1" t="s">
        <v>182</v>
      </c>
      <c r="C19" s="1" t="s">
        <v>70</v>
      </c>
      <c r="D19" s="1" t="s">
        <v>413</v>
      </c>
      <c r="E19" s="13"/>
      <c r="F19" s="13"/>
      <c r="G19" s="13"/>
      <c r="H19" s="13"/>
      <c r="I19" s="13"/>
      <c r="K19" s="13"/>
      <c r="L19" s="13"/>
      <c r="M19" s="13">
        <v>280485</v>
      </c>
      <c r="N19" s="13">
        <v>292777</v>
      </c>
      <c r="O19" s="13">
        <v>307248</v>
      </c>
      <c r="P19" s="13">
        <v>292512</v>
      </c>
      <c r="Q19" s="13"/>
      <c r="R19" s="13"/>
      <c r="S19" s="13"/>
      <c r="T19" s="13"/>
      <c r="U19" s="13"/>
      <c r="V19" s="13"/>
      <c r="W19" s="13"/>
      <c r="X19" s="13"/>
      <c r="Y19" s="13"/>
      <c r="Z19" s="13"/>
      <c r="AA19" s="13"/>
      <c r="AB19" s="13"/>
      <c r="AC19" s="13"/>
      <c r="AD19" s="13"/>
      <c r="AE19" s="13"/>
      <c r="AF19" s="13"/>
      <c r="AG19" s="13"/>
      <c r="AH19" s="13"/>
      <c r="AI19" s="13"/>
    </row>
    <row r="20" spans="1:35" x14ac:dyDescent="0.3">
      <c r="A20" t="s">
        <v>181</v>
      </c>
      <c r="B20" s="1" t="s">
        <v>182</v>
      </c>
      <c r="C20" s="1" t="s">
        <v>70</v>
      </c>
      <c r="D20" s="1" t="s">
        <v>316</v>
      </c>
      <c r="E20" s="13"/>
      <c r="F20" s="13"/>
      <c r="G20" s="13">
        <v>579360.01</v>
      </c>
      <c r="H20" s="13">
        <v>608754.02</v>
      </c>
      <c r="I20" s="13">
        <v>560205.31999999995</v>
      </c>
      <c r="J20" s="13">
        <v>626096</v>
      </c>
      <c r="K20" s="13">
        <v>737213</v>
      </c>
      <c r="L20" s="13"/>
      <c r="M20" s="1">
        <v>502535</v>
      </c>
      <c r="N20" s="13">
        <v>529376</v>
      </c>
      <c r="O20" s="13">
        <v>551212</v>
      </c>
      <c r="P20" s="13">
        <v>487349</v>
      </c>
      <c r="Q20" s="13"/>
      <c r="R20" s="13"/>
      <c r="S20" s="13"/>
      <c r="T20" s="13"/>
      <c r="U20" s="13"/>
      <c r="V20" s="13"/>
      <c r="W20" s="13"/>
      <c r="X20" s="13"/>
      <c r="Y20" s="13"/>
      <c r="Z20" s="13"/>
      <c r="AA20" s="13"/>
      <c r="AB20" s="13"/>
      <c r="AC20" s="13"/>
      <c r="AD20" s="13"/>
      <c r="AE20" s="13"/>
      <c r="AF20" s="13"/>
      <c r="AG20" s="13"/>
      <c r="AH20" s="13"/>
      <c r="AI20" s="13"/>
    </row>
    <row r="21" spans="1:35" x14ac:dyDescent="0.3">
      <c r="A21" t="s">
        <v>181</v>
      </c>
      <c r="B21" s="1" t="s">
        <v>182</v>
      </c>
      <c r="C21" s="1" t="s">
        <v>70</v>
      </c>
      <c r="D21" s="1" t="s">
        <v>414</v>
      </c>
      <c r="E21" s="13"/>
      <c r="F21" s="13"/>
      <c r="G21" s="13"/>
      <c r="H21" s="13"/>
      <c r="I21" s="13"/>
      <c r="J21" s="13"/>
      <c r="K21" s="13"/>
      <c r="L21" s="13"/>
      <c r="M21" s="13">
        <v>114957</v>
      </c>
      <c r="N21" s="13">
        <v>107675</v>
      </c>
      <c r="O21" s="13">
        <v>104155</v>
      </c>
      <c r="P21" s="13">
        <v>96565</v>
      </c>
      <c r="Q21" s="13"/>
      <c r="R21" s="13"/>
      <c r="S21" s="13"/>
      <c r="T21" s="13"/>
      <c r="U21" s="13"/>
      <c r="V21" s="13"/>
      <c r="W21" s="13"/>
      <c r="X21" s="13"/>
      <c r="Y21" s="13"/>
      <c r="Z21" s="13"/>
      <c r="AA21" s="13"/>
      <c r="AB21" s="13"/>
      <c r="AC21" s="13"/>
      <c r="AD21" s="13"/>
      <c r="AE21" s="13"/>
      <c r="AF21" s="13"/>
      <c r="AG21" s="13"/>
      <c r="AH21" s="13"/>
      <c r="AI21" s="13"/>
    </row>
    <row r="22" spans="1:35" x14ac:dyDescent="0.3">
      <c r="A22" t="s">
        <v>181</v>
      </c>
      <c r="B22" s="1" t="s">
        <v>182</v>
      </c>
      <c r="C22" s="1" t="s">
        <v>70</v>
      </c>
      <c r="D22" s="1" t="s">
        <v>415</v>
      </c>
      <c r="E22" s="13"/>
      <c r="F22" s="13"/>
      <c r="G22" s="13"/>
      <c r="H22" s="13"/>
      <c r="I22" s="13"/>
      <c r="J22" s="13"/>
      <c r="K22" s="13"/>
      <c r="L22" s="13"/>
      <c r="M22" s="13">
        <v>820442</v>
      </c>
      <c r="N22" s="13">
        <v>858630</v>
      </c>
      <c r="O22" s="13">
        <v>1082222</v>
      </c>
      <c r="P22" s="13">
        <v>1021927</v>
      </c>
      <c r="Q22" s="13"/>
      <c r="R22" s="13"/>
      <c r="S22" s="13"/>
      <c r="T22" s="13"/>
      <c r="U22" s="13"/>
      <c r="V22" s="13"/>
      <c r="W22" s="13"/>
      <c r="X22" s="13"/>
      <c r="Y22" s="13"/>
      <c r="Z22" s="13"/>
      <c r="AA22" s="13"/>
      <c r="AB22" s="13"/>
      <c r="AC22" s="13"/>
      <c r="AD22" s="13"/>
      <c r="AE22" s="13"/>
      <c r="AF22" s="13"/>
      <c r="AG22" s="13"/>
      <c r="AH22" s="13"/>
      <c r="AI22" s="13"/>
    </row>
    <row r="23" spans="1:35" x14ac:dyDescent="0.3">
      <c r="A23" t="s">
        <v>181</v>
      </c>
      <c r="B23" s="1" t="s">
        <v>182</v>
      </c>
      <c r="C23" s="1" t="s">
        <v>70</v>
      </c>
      <c r="D23" s="1" t="s">
        <v>317</v>
      </c>
      <c r="E23" s="13"/>
      <c r="F23" s="13"/>
      <c r="G23" s="13">
        <v>1317782.49</v>
      </c>
      <c r="H23" s="13">
        <v>1740083.72</v>
      </c>
      <c r="I23" s="13">
        <v>1818547.46</v>
      </c>
      <c r="J23" s="13">
        <v>1857771</v>
      </c>
      <c r="K23" s="13">
        <v>2003739</v>
      </c>
      <c r="L23" s="13"/>
      <c r="M23" s="1">
        <v>1428533</v>
      </c>
      <c r="N23" s="13">
        <v>1532821</v>
      </c>
      <c r="O23" s="13">
        <v>1429874</v>
      </c>
      <c r="P23" s="13">
        <v>1398140</v>
      </c>
      <c r="Q23" s="13"/>
      <c r="R23" s="13"/>
      <c r="S23" s="13"/>
      <c r="T23" s="13"/>
      <c r="U23" s="13"/>
      <c r="V23" s="13"/>
      <c r="W23" s="13"/>
      <c r="X23" s="13"/>
      <c r="Y23" s="13"/>
      <c r="Z23" s="13"/>
      <c r="AA23" s="13"/>
      <c r="AB23" s="13"/>
      <c r="AC23" s="13"/>
      <c r="AD23" s="13"/>
      <c r="AE23" s="13"/>
      <c r="AF23" s="13"/>
      <c r="AG23" s="13"/>
      <c r="AH23" s="13"/>
      <c r="AI23" s="13"/>
    </row>
    <row r="24" spans="1:35" x14ac:dyDescent="0.3">
      <c r="A24" t="s">
        <v>181</v>
      </c>
      <c r="B24" s="1" t="s">
        <v>182</v>
      </c>
      <c r="C24" s="1" t="s">
        <v>70</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3">
      <c r="A25" t="s">
        <v>181</v>
      </c>
      <c r="B25" s="1" t="s">
        <v>182</v>
      </c>
      <c r="C25" s="7" t="s">
        <v>70</v>
      </c>
      <c r="D25" s="7" t="s">
        <v>71</v>
      </c>
      <c r="E25" s="15">
        <f t="shared" ref="E25:I25" si="2">SUM(E15:E24)</f>
        <v>0</v>
      </c>
      <c r="F25" s="15">
        <f t="shared" si="2"/>
        <v>0</v>
      </c>
      <c r="G25" s="15">
        <f t="shared" si="2"/>
        <v>3685105.8500000006</v>
      </c>
      <c r="H25" s="15">
        <f t="shared" si="2"/>
        <v>4874987.9300000006</v>
      </c>
      <c r="I25" s="15">
        <f t="shared" si="2"/>
        <v>4949977.2799999993</v>
      </c>
      <c r="J25" s="15">
        <f>SUM(J15:J24)</f>
        <v>5265890</v>
      </c>
      <c r="K25" s="15">
        <f t="shared" ref="K25:AI25" si="3">SUM(K15:K24)</f>
        <v>5884747</v>
      </c>
      <c r="L25" s="15">
        <f t="shared" si="3"/>
        <v>0</v>
      </c>
      <c r="M25" s="15">
        <f t="shared" si="3"/>
        <v>5782202</v>
      </c>
      <c r="N25" s="15">
        <f t="shared" si="3"/>
        <v>5766071</v>
      </c>
      <c r="O25" s="15">
        <f t="shared" si="3"/>
        <v>5675641</v>
      </c>
      <c r="P25" s="15">
        <f t="shared" si="3"/>
        <v>5650894</v>
      </c>
      <c r="Q25" s="15">
        <f t="shared" si="3"/>
        <v>0</v>
      </c>
      <c r="R25" s="15">
        <f t="shared" si="3"/>
        <v>0</v>
      </c>
      <c r="S25" s="15">
        <f t="shared" si="3"/>
        <v>0</v>
      </c>
      <c r="T25" s="15">
        <f t="shared" si="3"/>
        <v>0</v>
      </c>
      <c r="U25" s="15">
        <f t="shared" si="3"/>
        <v>0</v>
      </c>
      <c r="V25" s="15">
        <f t="shared" si="3"/>
        <v>0</v>
      </c>
      <c r="W25" s="15">
        <f t="shared" si="3"/>
        <v>0</v>
      </c>
      <c r="X25" s="15">
        <f t="shared" si="3"/>
        <v>0</v>
      </c>
      <c r="Y25" s="15">
        <f t="shared" si="3"/>
        <v>0</v>
      </c>
      <c r="Z25" s="15">
        <f t="shared" si="3"/>
        <v>0</v>
      </c>
      <c r="AA25" s="15">
        <f t="shared" si="3"/>
        <v>0</v>
      </c>
      <c r="AB25" s="15">
        <f t="shared" si="3"/>
        <v>0</v>
      </c>
      <c r="AC25" s="15">
        <f t="shared" si="3"/>
        <v>0</v>
      </c>
      <c r="AD25" s="15">
        <f t="shared" si="3"/>
        <v>0</v>
      </c>
      <c r="AE25" s="15">
        <f t="shared" si="3"/>
        <v>0</v>
      </c>
      <c r="AF25" s="15">
        <f t="shared" si="3"/>
        <v>0</v>
      </c>
      <c r="AG25" s="15">
        <f t="shared" si="3"/>
        <v>0</v>
      </c>
      <c r="AH25" s="15">
        <f t="shared" si="3"/>
        <v>0</v>
      </c>
      <c r="AI25" s="15">
        <f t="shared" si="3"/>
        <v>0</v>
      </c>
    </row>
    <row r="26" spans="1:35" x14ac:dyDescent="0.3">
      <c r="A26" t="s">
        <v>181</v>
      </c>
      <c r="B26" s="1" t="s">
        <v>182</v>
      </c>
      <c r="C26" s="7" t="s">
        <v>70</v>
      </c>
      <c r="D26" s="7"/>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x14ac:dyDescent="0.3">
      <c r="A27" t="s">
        <v>181</v>
      </c>
      <c r="B27" s="1" t="s">
        <v>182</v>
      </c>
      <c r="C27" s="7" t="s">
        <v>72</v>
      </c>
      <c r="D27" s="7" t="s">
        <v>73</v>
      </c>
      <c r="E27" s="16">
        <f t="shared" ref="E27:AG27" si="4">E14-E25</f>
        <v>0</v>
      </c>
      <c r="F27" s="16">
        <f t="shared" si="4"/>
        <v>0</v>
      </c>
      <c r="G27" s="16">
        <f t="shared" si="4"/>
        <v>3008763.4800000004</v>
      </c>
      <c r="H27" s="16">
        <f t="shared" si="4"/>
        <v>2895084.8499999996</v>
      </c>
      <c r="I27" s="16">
        <f t="shared" si="4"/>
        <v>3166216.62</v>
      </c>
      <c r="J27" s="16">
        <f>J14-J25</f>
        <v>3341795</v>
      </c>
      <c r="K27" s="16">
        <f t="shared" si="4"/>
        <v>3364246</v>
      </c>
      <c r="L27" s="16">
        <f t="shared" si="4"/>
        <v>0</v>
      </c>
      <c r="M27" s="16">
        <f t="shared" si="4"/>
        <v>4715517</v>
      </c>
      <c r="N27" s="16">
        <f t="shared" si="4"/>
        <v>5055265</v>
      </c>
      <c r="O27" s="16">
        <f t="shared" si="4"/>
        <v>5953166</v>
      </c>
      <c r="P27" s="16">
        <f t="shared" si="4"/>
        <v>6057228</v>
      </c>
      <c r="Q27" s="16">
        <f t="shared" si="4"/>
        <v>0</v>
      </c>
      <c r="R27" s="16">
        <f t="shared" si="4"/>
        <v>0</v>
      </c>
      <c r="S27" s="16">
        <f t="shared" si="4"/>
        <v>0</v>
      </c>
      <c r="T27" s="16">
        <f t="shared" si="4"/>
        <v>0</v>
      </c>
      <c r="U27" s="16">
        <f t="shared" si="4"/>
        <v>0</v>
      </c>
      <c r="V27" s="16">
        <f t="shared" si="4"/>
        <v>0</v>
      </c>
      <c r="W27" s="16">
        <f t="shared" si="4"/>
        <v>0</v>
      </c>
      <c r="X27" s="16">
        <f t="shared" si="4"/>
        <v>0</v>
      </c>
      <c r="Y27" s="16">
        <f t="shared" si="4"/>
        <v>0</v>
      </c>
      <c r="Z27" s="16">
        <f t="shared" si="4"/>
        <v>0</v>
      </c>
      <c r="AA27" s="16">
        <f t="shared" si="4"/>
        <v>0</v>
      </c>
      <c r="AB27" s="16">
        <f t="shared" si="4"/>
        <v>0</v>
      </c>
      <c r="AC27" s="16">
        <f t="shared" si="4"/>
        <v>0</v>
      </c>
      <c r="AD27" s="16">
        <f t="shared" si="4"/>
        <v>0</v>
      </c>
      <c r="AE27" s="16">
        <f t="shared" si="4"/>
        <v>0</v>
      </c>
      <c r="AF27" s="16">
        <f t="shared" si="4"/>
        <v>0</v>
      </c>
      <c r="AG27" s="16">
        <f t="shared" si="4"/>
        <v>0</v>
      </c>
      <c r="AH27" s="16">
        <f>AH14-AH25</f>
        <v>0</v>
      </c>
      <c r="AI27" s="16">
        <f>AI14-AI25</f>
        <v>0</v>
      </c>
    </row>
    <row r="28" spans="1:35" x14ac:dyDescent="0.3">
      <c r="A28" t="s">
        <v>181</v>
      </c>
      <c r="B28" s="1" t="s">
        <v>182</v>
      </c>
      <c r="C28" s="1" t="s">
        <v>72</v>
      </c>
      <c r="D28" s="1" t="s">
        <v>318</v>
      </c>
      <c r="E28" s="13"/>
      <c r="F28" s="13"/>
      <c r="G28" s="13">
        <v>3687467.43</v>
      </c>
      <c r="H28" s="13">
        <v>2345627.0299999998</v>
      </c>
      <c r="I28" s="13">
        <v>2220983.12</v>
      </c>
      <c r="J28" s="13">
        <v>1996249</v>
      </c>
      <c r="K28" s="13">
        <v>1672132</v>
      </c>
      <c r="L28" s="13"/>
      <c r="M28" s="13">
        <v>5929113</v>
      </c>
      <c r="N28" s="13">
        <v>4354608</v>
      </c>
      <c r="O28" s="13">
        <v>5448810</v>
      </c>
      <c r="P28" s="13">
        <v>4506662</v>
      </c>
      <c r="Q28" s="13"/>
      <c r="R28" s="13"/>
      <c r="S28" s="13"/>
      <c r="T28" s="13"/>
      <c r="U28" s="13"/>
      <c r="V28" s="13"/>
      <c r="W28" s="13"/>
      <c r="X28" s="13"/>
      <c r="Y28" s="13"/>
      <c r="Z28" s="13"/>
      <c r="AA28" s="13"/>
      <c r="AB28" s="13"/>
      <c r="AC28" s="13"/>
      <c r="AD28" s="13"/>
      <c r="AE28" s="13"/>
      <c r="AF28" s="13"/>
      <c r="AG28" s="13"/>
      <c r="AH28" s="13"/>
      <c r="AI28" s="13"/>
    </row>
    <row r="29" spans="1:35" x14ac:dyDescent="0.3">
      <c r="A29" t="s">
        <v>181</v>
      </c>
      <c r="B29" s="1" t="s">
        <v>182</v>
      </c>
      <c r="C29" s="1" t="s">
        <v>417</v>
      </c>
      <c r="D29" s="1" t="s">
        <v>319</v>
      </c>
      <c r="E29" s="13"/>
      <c r="F29" s="13"/>
      <c r="G29" s="13">
        <v>-2290400</v>
      </c>
      <c r="H29" s="13">
        <v>-2265316.6800000002</v>
      </c>
      <c r="I29" s="13">
        <v>-2230093.5</v>
      </c>
      <c r="J29" s="13">
        <v>-2611795</v>
      </c>
      <c r="K29" s="13">
        <v>-2597862</v>
      </c>
      <c r="L29" s="13"/>
      <c r="M29" s="13">
        <v>-4581580</v>
      </c>
      <c r="N29" s="13">
        <v>-4577150</v>
      </c>
      <c r="O29" s="13">
        <v>-4370542</v>
      </c>
      <c r="P29" s="13">
        <v>-4265773</v>
      </c>
      <c r="Q29" s="13"/>
      <c r="R29" s="13"/>
      <c r="S29" s="13"/>
      <c r="T29" s="13"/>
      <c r="U29" s="13"/>
      <c r="V29" s="13"/>
      <c r="W29" s="13"/>
      <c r="X29" s="13"/>
      <c r="Y29" s="13"/>
      <c r="Z29" s="13"/>
      <c r="AA29" s="13"/>
      <c r="AB29" s="13"/>
      <c r="AC29" s="13"/>
      <c r="AD29" s="13"/>
      <c r="AE29" s="13"/>
      <c r="AF29" s="13"/>
      <c r="AG29" s="13"/>
      <c r="AH29" s="13"/>
      <c r="AI29" s="13"/>
    </row>
    <row r="30" spans="1:35" x14ac:dyDescent="0.3">
      <c r="A30" t="s">
        <v>181</v>
      </c>
      <c r="B30" s="1" t="s">
        <v>182</v>
      </c>
      <c r="C30" s="1" t="s">
        <v>417</v>
      </c>
      <c r="D30" s="1" t="s">
        <v>320</v>
      </c>
      <c r="E30" s="13"/>
      <c r="F30" s="13"/>
      <c r="G30" s="13">
        <v>-48127.44</v>
      </c>
      <c r="H30" s="13">
        <v>-48127.44</v>
      </c>
      <c r="I30" s="13">
        <v>-48350.78</v>
      </c>
      <c r="J30" s="13">
        <v>-50812</v>
      </c>
      <c r="K30" s="13">
        <v>-53639</v>
      </c>
      <c r="L30" s="13"/>
      <c r="M30" s="13">
        <v>-92450</v>
      </c>
      <c r="N30" s="13">
        <v>-92451</v>
      </c>
      <c r="O30" s="13">
        <v>-108233</v>
      </c>
      <c r="P30" s="13">
        <v>-105601</v>
      </c>
      <c r="Q30" s="13"/>
      <c r="R30" s="13"/>
      <c r="S30" s="13"/>
      <c r="T30" s="13"/>
      <c r="U30" s="13"/>
      <c r="V30" s="13"/>
      <c r="W30" s="13"/>
      <c r="X30" s="13"/>
      <c r="Y30" s="13"/>
      <c r="Z30" s="13"/>
      <c r="AA30" s="13"/>
      <c r="AB30" s="13"/>
      <c r="AC30" s="13"/>
      <c r="AD30" s="13"/>
      <c r="AE30" s="13"/>
      <c r="AF30" s="13"/>
      <c r="AG30" s="13"/>
      <c r="AH30" s="13"/>
      <c r="AI30" s="13"/>
    </row>
    <row r="31" spans="1:35" x14ac:dyDescent="0.3">
      <c r="A31" t="s">
        <v>181</v>
      </c>
      <c r="B31" s="1" t="s">
        <v>182</v>
      </c>
      <c r="C31" s="1" t="s">
        <v>416</v>
      </c>
      <c r="D31" s="1" t="s">
        <v>321</v>
      </c>
      <c r="E31" s="13"/>
      <c r="F31" s="13"/>
      <c r="G31" s="13">
        <v>-876771.23</v>
      </c>
      <c r="H31" s="13">
        <v>-1010904.45</v>
      </c>
      <c r="I31" s="13">
        <v>-1137970.27</v>
      </c>
      <c r="J31" s="13">
        <v>-1214361</v>
      </c>
      <c r="K31" s="13">
        <v>-1220030</v>
      </c>
      <c r="L31" s="13"/>
      <c r="M31" s="13">
        <v>-1544998</v>
      </c>
      <c r="N31" s="13">
        <v>-1683722</v>
      </c>
      <c r="O31" s="13">
        <v>-1706340</v>
      </c>
      <c r="P31" s="13">
        <v>-1677142</v>
      </c>
      <c r="Q31" s="13"/>
      <c r="R31" s="13"/>
      <c r="S31" s="13"/>
      <c r="T31" s="13"/>
      <c r="U31" s="13"/>
      <c r="V31" s="13"/>
      <c r="W31" s="13"/>
      <c r="X31" s="13"/>
      <c r="Y31" s="13"/>
      <c r="Z31" s="13"/>
      <c r="AA31" s="13"/>
      <c r="AB31" s="13"/>
      <c r="AC31" s="13"/>
      <c r="AD31" s="13"/>
      <c r="AE31" s="13"/>
      <c r="AF31" s="13"/>
      <c r="AG31" s="13"/>
      <c r="AH31" s="13"/>
      <c r="AI31" s="13"/>
    </row>
    <row r="32" spans="1:35" x14ac:dyDescent="0.3">
      <c r="A32" t="s">
        <v>181</v>
      </c>
      <c r="B32" s="1" t="s">
        <v>182</v>
      </c>
      <c r="C32" s="1" t="s">
        <v>416</v>
      </c>
      <c r="D32" s="1" t="s">
        <v>322</v>
      </c>
      <c r="E32" s="13"/>
      <c r="F32" s="13"/>
      <c r="G32" s="13">
        <v>-149549</v>
      </c>
      <c r="H32" s="13">
        <v>-608267</v>
      </c>
      <c r="I32" s="13">
        <v>-673292</v>
      </c>
      <c r="J32" s="13">
        <v>-713699</v>
      </c>
      <c r="K32" s="13">
        <v>-705885</v>
      </c>
      <c r="L32" s="13"/>
      <c r="M32" s="13">
        <v>-1456576</v>
      </c>
      <c r="N32" s="13">
        <v>-1577280</v>
      </c>
      <c r="O32" s="13">
        <v>-1629565</v>
      </c>
      <c r="P32" s="13">
        <v>-1620211</v>
      </c>
      <c r="Q32" s="13"/>
      <c r="R32" s="13"/>
      <c r="S32" s="13"/>
      <c r="T32" s="13"/>
      <c r="U32" s="13"/>
      <c r="V32" s="13"/>
      <c r="W32" s="13"/>
      <c r="X32" s="13"/>
      <c r="Y32" s="13"/>
      <c r="Z32" s="13"/>
      <c r="AA32" s="13"/>
      <c r="AB32" s="13"/>
      <c r="AC32" s="13"/>
      <c r="AD32" s="13"/>
      <c r="AE32" s="13"/>
      <c r="AF32" s="13"/>
      <c r="AG32" s="13"/>
      <c r="AH32" s="13"/>
      <c r="AI32" s="13"/>
    </row>
    <row r="33" spans="1:35" x14ac:dyDescent="0.3">
      <c r="A33" t="s">
        <v>181</v>
      </c>
      <c r="B33" s="1" t="s">
        <v>182</v>
      </c>
      <c r="C33" s="7" t="s">
        <v>72</v>
      </c>
      <c r="D33" s="7" t="s">
        <v>74</v>
      </c>
      <c r="E33" s="15">
        <f t="shared" ref="E33:I33" si="5">SUM(E28:E32)</f>
        <v>0</v>
      </c>
      <c r="F33" s="15">
        <f t="shared" si="5"/>
        <v>0</v>
      </c>
      <c r="G33" s="15">
        <f t="shared" si="5"/>
        <v>322619.76000000024</v>
      </c>
      <c r="H33" s="15">
        <f t="shared" si="5"/>
        <v>-1586988.5400000003</v>
      </c>
      <c r="I33" s="15">
        <f t="shared" si="5"/>
        <v>-1868723.43</v>
      </c>
      <c r="J33" s="15">
        <f>SUM(J28:J32)</f>
        <v>-2594418</v>
      </c>
      <c r="K33" s="15">
        <f>SUM(K28:K32)</f>
        <v>-2905284</v>
      </c>
      <c r="L33" s="15">
        <f t="shared" ref="L33" si="6">SUM(L28:L32)</f>
        <v>0</v>
      </c>
      <c r="M33" s="15">
        <f t="shared" ref="M33" si="7">SUM(M28:M32)</f>
        <v>-1746491</v>
      </c>
      <c r="N33" s="15">
        <f t="shared" ref="N33" si="8">SUM(N28:N32)</f>
        <v>-3575995</v>
      </c>
      <c r="O33" s="15">
        <f t="shared" ref="O33:P33" si="9">SUM(O28:O32)</f>
        <v>-2365870</v>
      </c>
      <c r="P33" s="15">
        <f t="shared" si="9"/>
        <v>-3162065</v>
      </c>
      <c r="Q33" s="15">
        <f t="shared" ref="Q33" si="10">SUM(Q28:Q32)</f>
        <v>0</v>
      </c>
      <c r="R33" s="15">
        <f t="shared" ref="R33" si="11">SUM(R28:R32)</f>
        <v>0</v>
      </c>
      <c r="S33" s="15">
        <f t="shared" ref="S33" si="12">SUM(S28:S32)</f>
        <v>0</v>
      </c>
      <c r="T33" s="15">
        <f t="shared" ref="T33" si="13">SUM(T28:T32)</f>
        <v>0</v>
      </c>
      <c r="U33" s="15">
        <f t="shared" ref="U33:V33" si="14">SUM(U28:U32)</f>
        <v>0</v>
      </c>
      <c r="V33" s="15">
        <f t="shared" si="14"/>
        <v>0</v>
      </c>
      <c r="W33" s="15">
        <f t="shared" ref="W33" si="15">SUM(W28:W32)</f>
        <v>0</v>
      </c>
      <c r="X33" s="15">
        <f t="shared" ref="X33" si="16">SUM(X28:X32)</f>
        <v>0</v>
      </c>
      <c r="Y33" s="15">
        <f t="shared" ref="Y33" si="17">SUM(Y28:Y32)</f>
        <v>0</v>
      </c>
      <c r="Z33" s="15">
        <f t="shared" ref="Z33" si="18">SUM(Z28:Z32)</f>
        <v>0</v>
      </c>
      <c r="AA33" s="15">
        <f t="shared" ref="AA33:AB33" si="19">SUM(AA28:AA32)</f>
        <v>0</v>
      </c>
      <c r="AB33" s="15">
        <f t="shared" si="19"/>
        <v>0</v>
      </c>
      <c r="AC33" s="15">
        <f t="shared" ref="AC33" si="20">SUM(AC28:AC32)</f>
        <v>0</v>
      </c>
      <c r="AD33" s="15">
        <f t="shared" ref="AD33" si="21">SUM(AD28:AD32)</f>
        <v>0</v>
      </c>
      <c r="AE33" s="15">
        <f t="shared" ref="AE33" si="22">SUM(AE28:AE32)</f>
        <v>0</v>
      </c>
      <c r="AF33" s="15">
        <f t="shared" ref="AF33" si="23">SUM(AF28:AF32)</f>
        <v>0</v>
      </c>
      <c r="AG33" s="15">
        <f t="shared" ref="AG33:AH33" si="24">SUM(AG28:AG32)</f>
        <v>0</v>
      </c>
      <c r="AH33" s="15">
        <f t="shared" si="24"/>
        <v>0</v>
      </c>
      <c r="AI33" s="15">
        <f t="shared" ref="AI33" si="25">SUM(AI28:AI32)</f>
        <v>0</v>
      </c>
    </row>
    <row r="34" spans="1:35" x14ac:dyDescent="0.3">
      <c r="A34" t="s">
        <v>181</v>
      </c>
      <c r="B34" s="1" t="s">
        <v>182</v>
      </c>
      <c r="C34" s="7" t="s">
        <v>75</v>
      </c>
      <c r="D34" s="7" t="s">
        <v>76</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3">
      <c r="A35" t="s">
        <v>181</v>
      </c>
      <c r="B35" s="1" t="s">
        <v>182</v>
      </c>
      <c r="C35" s="7" t="s">
        <v>399</v>
      </c>
      <c r="D35" s="7" t="s">
        <v>400</v>
      </c>
      <c r="E35" s="15"/>
      <c r="F35" s="15"/>
      <c r="G35" s="15"/>
      <c r="H35" s="15"/>
      <c r="I35" s="15">
        <v>-2779101.67</v>
      </c>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3">
      <c r="A36" t="s">
        <v>181</v>
      </c>
      <c r="B36" s="1" t="s">
        <v>182</v>
      </c>
      <c r="C36" s="7" t="s">
        <v>77</v>
      </c>
      <c r="D36" s="7" t="s">
        <v>77</v>
      </c>
      <c r="E36" s="15">
        <f t="shared" ref="E36:H36" si="26">E27+E33</f>
        <v>0</v>
      </c>
      <c r="F36" s="15">
        <f t="shared" si="26"/>
        <v>0</v>
      </c>
      <c r="G36" s="15">
        <f t="shared" si="26"/>
        <v>3331383.2400000007</v>
      </c>
      <c r="H36" s="15">
        <f t="shared" si="26"/>
        <v>1308096.3099999994</v>
      </c>
      <c r="I36" s="15">
        <f>I27+I33+I35</f>
        <v>-1481608.4799999997</v>
      </c>
      <c r="J36" s="15">
        <f>J27+J33</f>
        <v>747377</v>
      </c>
      <c r="K36" s="15">
        <f>K27+K33</f>
        <v>458962</v>
      </c>
      <c r="L36" s="15">
        <f t="shared" ref="L36:AI36" si="27">L27+L33</f>
        <v>0</v>
      </c>
      <c r="M36" s="15">
        <f t="shared" si="27"/>
        <v>2969026</v>
      </c>
      <c r="N36" s="12">
        <v>1479441</v>
      </c>
      <c r="O36" s="15">
        <f t="shared" si="27"/>
        <v>3587296</v>
      </c>
      <c r="P36" s="15">
        <f t="shared" si="27"/>
        <v>2895163</v>
      </c>
      <c r="Q36" s="15">
        <f t="shared" si="27"/>
        <v>0</v>
      </c>
      <c r="R36" s="15">
        <f t="shared" si="27"/>
        <v>0</v>
      </c>
      <c r="S36" s="15">
        <f t="shared" si="27"/>
        <v>0</v>
      </c>
      <c r="T36" s="15">
        <f t="shared" si="27"/>
        <v>0</v>
      </c>
      <c r="U36" s="15">
        <f t="shared" si="27"/>
        <v>0</v>
      </c>
      <c r="V36" s="15">
        <f t="shared" si="27"/>
        <v>0</v>
      </c>
      <c r="W36" s="15">
        <f t="shared" si="27"/>
        <v>0</v>
      </c>
      <c r="X36" s="15">
        <f t="shared" si="27"/>
        <v>0</v>
      </c>
      <c r="Y36" s="15">
        <f t="shared" si="27"/>
        <v>0</v>
      </c>
      <c r="Z36" s="15">
        <f t="shared" si="27"/>
        <v>0</v>
      </c>
      <c r="AA36" s="15">
        <f t="shared" si="27"/>
        <v>0</v>
      </c>
      <c r="AB36" s="15">
        <f t="shared" si="27"/>
        <v>0</v>
      </c>
      <c r="AC36" s="15">
        <f t="shared" si="27"/>
        <v>0</v>
      </c>
      <c r="AD36" s="15">
        <f t="shared" si="27"/>
        <v>0</v>
      </c>
      <c r="AE36" s="15">
        <f t="shared" si="27"/>
        <v>0</v>
      </c>
      <c r="AF36" s="15">
        <f t="shared" si="27"/>
        <v>0</v>
      </c>
      <c r="AG36" s="15">
        <f t="shared" si="27"/>
        <v>0</v>
      </c>
      <c r="AH36" s="15">
        <f t="shared" si="27"/>
        <v>0</v>
      </c>
      <c r="AI36" s="15">
        <f t="shared" si="27"/>
        <v>0</v>
      </c>
    </row>
    <row r="37" spans="1:35" x14ac:dyDescent="0.3">
      <c r="A37" t="s">
        <v>181</v>
      </c>
      <c r="B37" s="1" t="s">
        <v>182</v>
      </c>
      <c r="C37" s="7" t="s">
        <v>78</v>
      </c>
      <c r="D37" s="7" t="s">
        <v>79</v>
      </c>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x14ac:dyDescent="0.3">
      <c r="A38" t="s">
        <v>181</v>
      </c>
      <c r="B38" s="1" t="s">
        <v>182</v>
      </c>
      <c r="C38" s="7" t="s">
        <v>78</v>
      </c>
      <c r="D38" s="7" t="s">
        <v>80</v>
      </c>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x14ac:dyDescent="0.3">
      <c r="A39" t="s">
        <v>181</v>
      </c>
      <c r="B39" s="1" t="s">
        <v>182</v>
      </c>
      <c r="C39" s="7" t="s">
        <v>81</v>
      </c>
      <c r="D39" s="7" t="s">
        <v>81</v>
      </c>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61"/>
  <sheetViews>
    <sheetView topLeftCell="B1" workbookViewId="0">
      <pane xSplit="8" ySplit="2" topLeftCell="L36" activePane="bottomRight" state="frozen"/>
      <selection activeCell="B1" sqref="B1"/>
      <selection pane="topRight" activeCell="J1" sqref="J1"/>
      <selection pane="bottomLeft" activeCell="B3" sqref="B3"/>
      <selection pane="bottomRight" activeCell="Q61" sqref="Q61"/>
    </sheetView>
  </sheetViews>
  <sheetFormatPr defaultColWidth="8.88671875" defaultRowHeight="14.4" x14ac:dyDescent="0.3"/>
  <cols>
    <col min="1" max="2" width="8.88671875" style="1"/>
    <col min="3" max="3" width="27.88671875" style="1" bestFit="1" customWidth="1"/>
    <col min="4" max="6" width="8.88671875" style="1"/>
    <col min="7" max="7" width="11.5546875" style="1" bestFit="1" customWidth="1"/>
    <col min="8" max="8" width="14.33203125" style="1" bestFit="1" customWidth="1"/>
    <col min="9" max="10" width="12.33203125" style="1" bestFit="1" customWidth="1"/>
    <col min="11" max="12" width="8.88671875" style="1"/>
    <col min="13" max="14" width="12.5546875" style="1" bestFit="1" customWidth="1"/>
    <col min="15" max="17" width="12.44140625" style="1" bestFit="1" customWidth="1"/>
    <col min="18"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t="s">
        <v>181</v>
      </c>
      <c r="B3" s="1" t="s">
        <v>182</v>
      </c>
      <c r="C3" s="1" t="s">
        <v>159</v>
      </c>
      <c r="D3" s="1" t="s">
        <v>355</v>
      </c>
      <c r="E3" s="10"/>
      <c r="F3" s="10"/>
      <c r="G3" s="10">
        <v>6408824.3099999996</v>
      </c>
      <c r="H3" s="10">
        <v>6783573.9100000001</v>
      </c>
      <c r="I3" s="10">
        <v>6792049.8499999996</v>
      </c>
      <c r="J3" s="10">
        <v>8704793.6799999997</v>
      </c>
      <c r="K3" s="10"/>
      <c r="L3" s="10"/>
      <c r="M3" s="10">
        <v>10114770</v>
      </c>
      <c r="N3" s="10">
        <v>7976468</v>
      </c>
      <c r="P3" s="13">
        <v>11886455</v>
      </c>
      <c r="Q3" s="10">
        <v>10636996</v>
      </c>
      <c r="R3" s="13"/>
      <c r="S3" s="13"/>
      <c r="T3" s="13"/>
      <c r="U3" s="13"/>
      <c r="V3" s="13"/>
      <c r="W3" s="13"/>
      <c r="X3" s="13"/>
      <c r="Y3" s="13"/>
      <c r="Z3" s="13"/>
      <c r="AA3" s="13"/>
      <c r="AB3" s="13"/>
      <c r="AC3" s="13"/>
      <c r="AD3" s="13"/>
      <c r="AE3" s="13"/>
      <c r="AF3" s="13"/>
      <c r="AG3" s="13"/>
      <c r="AH3" s="13"/>
      <c r="AI3" s="13"/>
    </row>
    <row r="4" spans="1:35" x14ac:dyDescent="0.3">
      <c r="A4" t="s">
        <v>181</v>
      </c>
      <c r="B4" s="1" t="s">
        <v>182</v>
      </c>
      <c r="C4" s="1" t="s">
        <v>159</v>
      </c>
      <c r="D4" s="1" t="s">
        <v>356</v>
      </c>
      <c r="E4" s="10"/>
      <c r="F4" s="10"/>
      <c r="G4" s="10">
        <v>1927686.51</v>
      </c>
      <c r="H4" s="10">
        <v>434548.12</v>
      </c>
      <c r="I4" s="10">
        <v>595302.07999999996</v>
      </c>
      <c r="J4" s="10">
        <v>456341.89</v>
      </c>
      <c r="K4" s="10"/>
      <c r="L4" s="10"/>
      <c r="M4" s="1">
        <v>302564</v>
      </c>
      <c r="N4" s="10">
        <v>244118</v>
      </c>
      <c r="P4" s="13">
        <v>317145</v>
      </c>
      <c r="Q4" s="10">
        <v>365380</v>
      </c>
      <c r="R4" s="13"/>
      <c r="S4" s="13"/>
      <c r="T4" s="13"/>
      <c r="U4" s="13"/>
      <c r="V4" s="13"/>
      <c r="W4" s="13"/>
      <c r="X4" s="13"/>
      <c r="Y4" s="13"/>
      <c r="Z4" s="13"/>
      <c r="AA4" s="13"/>
      <c r="AB4" s="13"/>
      <c r="AC4" s="13"/>
      <c r="AD4" s="13"/>
      <c r="AE4" s="13"/>
      <c r="AF4" s="13"/>
      <c r="AG4" s="13"/>
      <c r="AH4" s="13"/>
      <c r="AI4" s="13"/>
    </row>
    <row r="5" spans="1:35" x14ac:dyDescent="0.3">
      <c r="A5" t="s">
        <v>181</v>
      </c>
      <c r="B5" s="1" t="s">
        <v>182</v>
      </c>
      <c r="C5" s="1" t="s">
        <v>159</v>
      </c>
      <c r="D5" s="1" t="s">
        <v>357</v>
      </c>
      <c r="E5" s="10"/>
      <c r="F5" s="10"/>
      <c r="G5" s="10">
        <v>1712025.12</v>
      </c>
      <c r="H5" s="10">
        <v>1894726.03</v>
      </c>
      <c r="I5" s="10">
        <v>1947066.82</v>
      </c>
      <c r="J5" s="10">
        <v>2013436.36</v>
      </c>
      <c r="K5" s="10"/>
      <c r="L5" s="10"/>
      <c r="M5" s="10">
        <v>1121304</v>
      </c>
      <c r="N5" s="10">
        <v>1104251</v>
      </c>
      <c r="P5" s="13">
        <v>1234562</v>
      </c>
      <c r="Q5" s="10">
        <v>1307566</v>
      </c>
      <c r="R5" s="13"/>
      <c r="S5" s="13"/>
      <c r="T5" s="13"/>
      <c r="U5" s="13"/>
      <c r="V5" s="13"/>
      <c r="W5" s="13"/>
      <c r="X5" s="13"/>
      <c r="Y5" s="13"/>
      <c r="Z5" s="13"/>
      <c r="AA5" s="13"/>
      <c r="AB5" s="13"/>
      <c r="AC5" s="13"/>
      <c r="AD5" s="13"/>
      <c r="AE5" s="13"/>
      <c r="AF5" s="13"/>
      <c r="AG5" s="13"/>
      <c r="AH5" s="13"/>
      <c r="AI5" s="13"/>
    </row>
    <row r="6" spans="1:35" x14ac:dyDescent="0.3">
      <c r="A6" t="s">
        <v>181</v>
      </c>
      <c r="B6" s="1" t="s">
        <v>182</v>
      </c>
      <c r="D6" s="1" t="s">
        <v>418</v>
      </c>
      <c r="E6" s="10"/>
      <c r="F6" s="10"/>
      <c r="G6" s="10"/>
      <c r="H6" s="10"/>
      <c r="I6" s="10"/>
      <c r="J6" s="10"/>
      <c r="K6" s="10"/>
      <c r="L6" s="10"/>
      <c r="M6" s="10">
        <v>869613</v>
      </c>
      <c r="N6" s="10">
        <v>969278</v>
      </c>
      <c r="P6" s="13">
        <v>598519</v>
      </c>
      <c r="Q6" s="10">
        <v>766093</v>
      </c>
      <c r="R6" s="13"/>
      <c r="S6" s="13"/>
      <c r="T6" s="13"/>
      <c r="U6" s="13"/>
      <c r="V6" s="13"/>
      <c r="W6" s="13"/>
      <c r="X6" s="13"/>
      <c r="Y6" s="13"/>
      <c r="Z6" s="13"/>
      <c r="AA6" s="13"/>
      <c r="AB6" s="13"/>
      <c r="AC6" s="13"/>
      <c r="AD6" s="13"/>
      <c r="AE6" s="13"/>
      <c r="AF6" s="13"/>
      <c r="AG6" s="13"/>
      <c r="AH6" s="13"/>
      <c r="AI6" s="13"/>
    </row>
    <row r="7" spans="1:35" x14ac:dyDescent="0.3">
      <c r="A7" t="s">
        <v>181</v>
      </c>
      <c r="B7" s="1" t="s">
        <v>182</v>
      </c>
      <c r="C7" s="1" t="s">
        <v>159</v>
      </c>
      <c r="D7" s="1" t="s">
        <v>358</v>
      </c>
      <c r="E7" s="10"/>
      <c r="F7" s="10"/>
      <c r="G7" s="10">
        <v>24443.34</v>
      </c>
      <c r="H7" s="10">
        <v>23705.34</v>
      </c>
      <c r="I7" s="10">
        <v>19039.21</v>
      </c>
      <c r="J7" s="10">
        <v>16964.48</v>
      </c>
      <c r="K7" s="10"/>
      <c r="L7" s="10"/>
      <c r="M7" s="10">
        <v>324781</v>
      </c>
      <c r="N7" s="10">
        <v>217790</v>
      </c>
      <c r="P7" s="13">
        <v>15290</v>
      </c>
      <c r="Q7" s="10">
        <v>14550</v>
      </c>
      <c r="R7" s="13"/>
      <c r="S7" s="13"/>
      <c r="T7" s="13"/>
      <c r="U7" s="13"/>
      <c r="V7" s="13"/>
      <c r="W7" s="13"/>
      <c r="X7" s="13"/>
      <c r="Y7" s="13"/>
      <c r="Z7" s="13"/>
      <c r="AA7" s="13"/>
      <c r="AB7" s="13"/>
      <c r="AC7" s="13"/>
      <c r="AD7" s="13"/>
      <c r="AE7" s="13"/>
      <c r="AF7" s="13"/>
      <c r="AG7" s="13"/>
      <c r="AH7" s="13"/>
      <c r="AI7" s="13"/>
    </row>
    <row r="8" spans="1:35" x14ac:dyDescent="0.3">
      <c r="A8" t="s">
        <v>181</v>
      </c>
      <c r="B8" s="1" t="s">
        <v>182</v>
      </c>
      <c r="C8" s="1" t="s">
        <v>159</v>
      </c>
      <c r="D8" s="1" t="s">
        <v>363</v>
      </c>
      <c r="E8" s="10"/>
      <c r="F8" s="10"/>
      <c r="G8" s="10">
        <v>9810.5</v>
      </c>
      <c r="H8" s="10">
        <v>20833.72</v>
      </c>
      <c r="I8" s="10">
        <v>25396.84</v>
      </c>
      <c r="J8" s="10">
        <v>15868.38</v>
      </c>
      <c r="K8" s="10"/>
      <c r="L8" s="10"/>
      <c r="M8" s="10">
        <v>8700</v>
      </c>
      <c r="N8" s="10">
        <v>8163</v>
      </c>
      <c r="P8" s="13">
        <v>126554</v>
      </c>
      <c r="Q8" s="10">
        <v>70587</v>
      </c>
      <c r="R8" s="13"/>
      <c r="S8" s="13"/>
      <c r="T8" s="13"/>
      <c r="U8" s="13"/>
      <c r="V8" s="13"/>
      <c r="W8" s="13"/>
      <c r="X8" s="13"/>
      <c r="Y8" s="13"/>
      <c r="Z8" s="13"/>
      <c r="AA8" s="13"/>
      <c r="AB8" s="13"/>
      <c r="AC8" s="13"/>
      <c r="AD8" s="13"/>
      <c r="AE8" s="13"/>
      <c r="AF8" s="13"/>
      <c r="AG8" s="13"/>
      <c r="AH8" s="13"/>
      <c r="AI8" s="13"/>
    </row>
    <row r="9" spans="1:35" x14ac:dyDescent="0.3">
      <c r="A9" t="s">
        <v>181</v>
      </c>
      <c r="B9" s="1" t="s">
        <v>182</v>
      </c>
      <c r="C9" s="1" t="s">
        <v>159</v>
      </c>
      <c r="D9" s="1" t="s">
        <v>359</v>
      </c>
      <c r="E9" s="10"/>
      <c r="F9" s="10"/>
      <c r="G9" s="10">
        <v>418522.68</v>
      </c>
      <c r="H9" s="10">
        <v>479646.82</v>
      </c>
      <c r="I9" s="10">
        <v>592635.31999999995</v>
      </c>
      <c r="J9" s="10">
        <v>560531.72</v>
      </c>
      <c r="K9" s="10"/>
      <c r="L9" s="10"/>
      <c r="M9" s="10">
        <v>626921</v>
      </c>
      <c r="N9" s="10">
        <v>600180</v>
      </c>
      <c r="P9" s="13">
        <v>631884</v>
      </c>
      <c r="Q9" s="10">
        <v>548811</v>
      </c>
      <c r="R9" s="13"/>
      <c r="S9" s="13"/>
      <c r="T9" s="13"/>
      <c r="U9" s="13"/>
      <c r="V9" s="13"/>
      <c r="W9" s="13"/>
      <c r="X9" s="13"/>
      <c r="Y9" s="13"/>
      <c r="Z9" s="13"/>
      <c r="AA9" s="13"/>
      <c r="AB9" s="13"/>
      <c r="AC9" s="13"/>
      <c r="AD9" s="13"/>
      <c r="AE9" s="13"/>
      <c r="AF9" s="13"/>
      <c r="AG9" s="13"/>
      <c r="AH9" s="13"/>
      <c r="AI9" s="13"/>
    </row>
    <row r="10" spans="1:35" x14ac:dyDescent="0.3">
      <c r="A10" t="s">
        <v>181</v>
      </c>
      <c r="B10" s="1" t="s">
        <v>182</v>
      </c>
      <c r="C10" s="1" t="s">
        <v>159</v>
      </c>
      <c r="D10" s="1" t="s">
        <v>360</v>
      </c>
      <c r="E10" s="10"/>
      <c r="F10" s="10"/>
      <c r="G10" s="10">
        <v>40107.1</v>
      </c>
      <c r="H10" s="10">
        <v>25075.919999999998</v>
      </c>
      <c r="I10" s="10">
        <v>21656.68</v>
      </c>
      <c r="J10" s="10">
        <v>28963.22</v>
      </c>
      <c r="K10" s="10"/>
      <c r="L10" s="10"/>
      <c r="M10" s="10"/>
      <c r="N10" s="10"/>
      <c r="P10" s="13"/>
      <c r="Q10" s="10"/>
      <c r="R10" s="13"/>
      <c r="S10" s="13"/>
      <c r="T10" s="13"/>
      <c r="U10" s="13"/>
      <c r="V10" s="13"/>
      <c r="W10" s="13"/>
      <c r="X10" s="13"/>
      <c r="Y10" s="13"/>
      <c r="Z10" s="13"/>
      <c r="AA10" s="13"/>
      <c r="AB10" s="13"/>
      <c r="AC10" s="13"/>
      <c r="AD10" s="13"/>
      <c r="AE10" s="13"/>
      <c r="AF10" s="13"/>
      <c r="AG10" s="13"/>
      <c r="AH10" s="13"/>
      <c r="AI10" s="13"/>
    </row>
    <row r="11" spans="1:35" x14ac:dyDescent="0.3">
      <c r="A11" t="s">
        <v>181</v>
      </c>
      <c r="B11" s="1" t="s">
        <v>182</v>
      </c>
      <c r="C11" s="1" t="s">
        <v>159</v>
      </c>
      <c r="D11" s="1" t="s">
        <v>361</v>
      </c>
      <c r="E11" s="10"/>
      <c r="F11" s="10"/>
      <c r="G11" s="10">
        <v>44167.6</v>
      </c>
      <c r="H11" s="10">
        <v>34946.58</v>
      </c>
      <c r="I11" s="10">
        <v>8189.1</v>
      </c>
      <c r="J11" s="10">
        <v>6882.28</v>
      </c>
      <c r="K11" s="10"/>
      <c r="L11" s="10"/>
      <c r="M11" s="10">
        <v>27935</v>
      </c>
      <c r="N11" s="10">
        <v>12847</v>
      </c>
      <c r="P11" s="13">
        <v>31244</v>
      </c>
      <c r="Q11" s="10">
        <v>33626</v>
      </c>
      <c r="R11" s="13"/>
      <c r="S11" s="13"/>
      <c r="T11" s="13"/>
      <c r="U11" s="13"/>
      <c r="V11" s="13"/>
      <c r="W11" s="13"/>
      <c r="X11" s="13"/>
      <c r="Y11" s="13"/>
      <c r="Z11" s="13"/>
      <c r="AA11" s="13"/>
      <c r="AB11" s="13"/>
      <c r="AC11" s="13"/>
      <c r="AD11" s="13"/>
      <c r="AE11" s="13"/>
      <c r="AF11" s="13"/>
      <c r="AG11" s="13"/>
      <c r="AH11" s="13"/>
      <c r="AI11" s="13"/>
    </row>
    <row r="12" spans="1:35" x14ac:dyDescent="0.3">
      <c r="A12" t="s">
        <v>181</v>
      </c>
      <c r="B12" s="1" t="s">
        <v>182</v>
      </c>
      <c r="D12" s="1" t="s">
        <v>419</v>
      </c>
      <c r="E12" s="10"/>
      <c r="F12" s="10"/>
      <c r="G12" s="10"/>
      <c r="H12" s="10"/>
      <c r="I12" s="10"/>
      <c r="J12" s="10"/>
      <c r="K12" s="10"/>
      <c r="L12" s="10"/>
      <c r="M12" s="10">
        <v>1236755</v>
      </c>
      <c r="N12" s="10">
        <v>1301274</v>
      </c>
      <c r="P12" s="1">
        <v>1317953</v>
      </c>
      <c r="Q12" s="10">
        <v>1362677</v>
      </c>
      <c r="R12" s="13"/>
      <c r="S12" s="13"/>
      <c r="T12" s="13"/>
      <c r="U12" s="13"/>
      <c r="V12" s="13"/>
      <c r="W12" s="13"/>
      <c r="X12" s="13"/>
      <c r="Y12" s="13"/>
      <c r="Z12" s="13"/>
      <c r="AA12" s="13"/>
      <c r="AB12" s="13"/>
      <c r="AC12" s="13"/>
      <c r="AD12" s="13"/>
      <c r="AE12" s="13"/>
      <c r="AF12" s="13"/>
      <c r="AG12" s="13"/>
      <c r="AH12" s="13"/>
      <c r="AI12" s="13"/>
    </row>
    <row r="13" spans="1:35" x14ac:dyDescent="0.3">
      <c r="A13" t="s">
        <v>181</v>
      </c>
      <c r="B13" s="1" t="s">
        <v>182</v>
      </c>
      <c r="C13" s="1" t="s">
        <v>159</v>
      </c>
      <c r="D13" s="1" t="s">
        <v>420</v>
      </c>
      <c r="E13" s="10"/>
      <c r="F13" s="10"/>
      <c r="G13" s="10"/>
      <c r="H13" s="10"/>
      <c r="I13" s="10"/>
      <c r="J13" s="10"/>
      <c r="K13" s="10"/>
      <c r="L13" s="10"/>
      <c r="M13" s="10">
        <v>58632</v>
      </c>
      <c r="N13" s="10">
        <v>32435</v>
      </c>
      <c r="P13" s="13">
        <v>64161</v>
      </c>
      <c r="Q13" s="10">
        <v>52937</v>
      </c>
      <c r="R13" s="13"/>
      <c r="S13" s="13"/>
      <c r="T13" s="13"/>
      <c r="U13" s="13"/>
      <c r="V13" s="13"/>
      <c r="W13" s="13"/>
      <c r="X13" s="13"/>
      <c r="Y13" s="13"/>
      <c r="Z13" s="13"/>
      <c r="AA13" s="13"/>
      <c r="AB13" s="13"/>
      <c r="AC13" s="13"/>
      <c r="AD13" s="13"/>
      <c r="AE13" s="13"/>
      <c r="AF13" s="13"/>
      <c r="AG13" s="13"/>
      <c r="AH13" s="13"/>
      <c r="AI13" s="13"/>
    </row>
    <row r="14" spans="1:35" x14ac:dyDescent="0.3">
      <c r="A14" t="s">
        <v>181</v>
      </c>
      <c r="B14" s="1" t="s">
        <v>182</v>
      </c>
      <c r="C14" s="7" t="s">
        <v>159</v>
      </c>
      <c r="E14" s="15">
        <f>SUM(E3:E13)</f>
        <v>0</v>
      </c>
      <c r="F14" s="15">
        <f t="shared" ref="F14:AI14" si="0">SUM(F3:F13)</f>
        <v>0</v>
      </c>
      <c r="G14" s="15">
        <f>SUM(G3:G13)</f>
        <v>10585587.159999998</v>
      </c>
      <c r="H14" s="15">
        <f t="shared" si="0"/>
        <v>9697056.4400000013</v>
      </c>
      <c r="I14" s="15">
        <f>SUM(I3:I13)</f>
        <v>10001335.9</v>
      </c>
      <c r="J14" s="15">
        <f>SUM(J3:J13)</f>
        <v>11803782.010000002</v>
      </c>
      <c r="K14" s="15">
        <f t="shared" si="0"/>
        <v>0</v>
      </c>
      <c r="L14" s="15">
        <f t="shared" si="0"/>
        <v>0</v>
      </c>
      <c r="M14" s="15">
        <f t="shared" si="0"/>
        <v>14691975</v>
      </c>
      <c r="N14" s="15">
        <f>SUM(N3:N13)</f>
        <v>12466804</v>
      </c>
      <c r="P14" s="15">
        <f>SUM(P3:P13)</f>
        <v>16223767</v>
      </c>
      <c r="Q14" s="15">
        <f>SUM(Q3:Q13)</f>
        <v>15159223</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0</v>
      </c>
      <c r="AF14" s="15">
        <f t="shared" si="0"/>
        <v>0</v>
      </c>
      <c r="AG14" s="15">
        <f t="shared" si="0"/>
        <v>0</v>
      </c>
      <c r="AH14" s="15">
        <f t="shared" si="0"/>
        <v>0</v>
      </c>
      <c r="AI14" s="15">
        <f t="shared" si="0"/>
        <v>0</v>
      </c>
    </row>
    <row r="15" spans="1:35" x14ac:dyDescent="0.3">
      <c r="A15" t="s">
        <v>181</v>
      </c>
      <c r="B15" s="1" t="s">
        <v>182</v>
      </c>
      <c r="C15" s="1" t="s">
        <v>160</v>
      </c>
      <c r="D15" s="1" t="s">
        <v>355</v>
      </c>
      <c r="E15" s="10"/>
      <c r="F15" s="10"/>
      <c r="G15" s="10">
        <v>15110529.67</v>
      </c>
      <c r="H15" s="10">
        <v>10194998.42</v>
      </c>
      <c r="I15" s="10">
        <v>4372282.08</v>
      </c>
      <c r="J15" s="10">
        <v>5034851.99</v>
      </c>
      <c r="K15" s="10"/>
      <c r="L15" s="10"/>
      <c r="M15" s="10">
        <v>428708</v>
      </c>
      <c r="N15" s="10">
        <v>341173</v>
      </c>
      <c r="P15" s="13">
        <v>123306</v>
      </c>
      <c r="Q15" s="10"/>
      <c r="R15" s="13"/>
      <c r="S15" s="13"/>
      <c r="T15" s="13"/>
      <c r="U15" s="13"/>
      <c r="V15" s="13"/>
      <c r="W15" s="13"/>
      <c r="X15" s="13"/>
      <c r="Y15" s="13"/>
      <c r="Z15" s="13"/>
      <c r="AA15" s="13"/>
      <c r="AB15" s="13"/>
      <c r="AC15" s="13"/>
      <c r="AD15" s="13"/>
      <c r="AE15" s="13"/>
      <c r="AF15" s="13"/>
      <c r="AG15" s="13"/>
      <c r="AH15" s="13"/>
      <c r="AI15" s="13"/>
    </row>
    <row r="16" spans="1:35" s="19" customFormat="1" x14ac:dyDescent="0.3">
      <c r="A16" t="s">
        <v>181</v>
      </c>
      <c r="B16" s="1" t="s">
        <v>182</v>
      </c>
      <c r="C16" s="1" t="s">
        <v>160</v>
      </c>
      <c r="D16" s="19" t="s">
        <v>364</v>
      </c>
      <c r="E16" s="15"/>
      <c r="F16" s="15"/>
      <c r="G16" s="27">
        <v>12902373.09</v>
      </c>
      <c r="H16" s="27">
        <v>12838711.01</v>
      </c>
      <c r="I16" s="27">
        <v>22761177.649999999</v>
      </c>
      <c r="J16" s="27">
        <v>16261452.73</v>
      </c>
      <c r="K16" s="27"/>
      <c r="L16" s="27"/>
      <c r="M16" s="27">
        <v>24577407</v>
      </c>
      <c r="N16" s="27">
        <v>27724371</v>
      </c>
      <c r="P16" s="27">
        <v>33497692</v>
      </c>
      <c r="Q16" s="27">
        <v>38353714</v>
      </c>
      <c r="R16" s="27"/>
      <c r="S16" s="27"/>
      <c r="T16" s="27"/>
      <c r="U16" s="27"/>
      <c r="V16" s="27"/>
      <c r="W16" s="27"/>
      <c r="X16" s="27"/>
      <c r="Y16" s="27"/>
      <c r="Z16" s="27"/>
      <c r="AA16" s="27"/>
      <c r="AB16" s="27"/>
      <c r="AC16" s="27"/>
      <c r="AD16" s="27"/>
      <c r="AE16" s="27"/>
      <c r="AF16" s="27"/>
      <c r="AG16" s="27"/>
      <c r="AH16" s="27"/>
      <c r="AI16" s="27"/>
    </row>
    <row r="17" spans="1:35" x14ac:dyDescent="0.3">
      <c r="A17" t="s">
        <v>181</v>
      </c>
      <c r="B17" s="1" t="s">
        <v>182</v>
      </c>
      <c r="C17" s="1" t="s">
        <v>160</v>
      </c>
      <c r="D17" s="1" t="s">
        <v>361</v>
      </c>
      <c r="E17" s="13"/>
      <c r="F17" s="13"/>
      <c r="G17" s="13">
        <v>338398.92</v>
      </c>
      <c r="H17" s="13">
        <v>192951.04000000001</v>
      </c>
      <c r="I17" s="13">
        <v>268161</v>
      </c>
      <c r="J17" s="13">
        <v>164813.85</v>
      </c>
      <c r="K17" s="13"/>
      <c r="L17" s="13"/>
      <c r="M17" s="13">
        <v>281203</v>
      </c>
      <c r="N17" s="13">
        <v>326074</v>
      </c>
      <c r="P17" s="13">
        <v>366373</v>
      </c>
      <c r="Q17" s="13">
        <v>442785</v>
      </c>
      <c r="R17" s="13"/>
      <c r="S17" s="13"/>
      <c r="T17" s="13"/>
      <c r="U17" s="13"/>
      <c r="V17" s="13"/>
      <c r="W17" s="13"/>
      <c r="X17" s="13"/>
      <c r="Y17" s="13"/>
      <c r="Z17" s="13"/>
      <c r="AA17" s="13"/>
      <c r="AB17" s="13"/>
      <c r="AC17" s="13"/>
      <c r="AD17" s="13"/>
      <c r="AE17" s="13"/>
      <c r="AF17" s="13"/>
      <c r="AG17" s="13"/>
      <c r="AH17" s="13"/>
      <c r="AI17" s="13"/>
    </row>
    <row r="18" spans="1:35" x14ac:dyDescent="0.3">
      <c r="A18" t="s">
        <v>181</v>
      </c>
      <c r="B18" s="1" t="s">
        <v>182</v>
      </c>
      <c r="C18" s="1" t="s">
        <v>160</v>
      </c>
      <c r="D18" s="1" t="s">
        <v>421</v>
      </c>
      <c r="E18" s="13"/>
      <c r="F18" s="13"/>
      <c r="G18" s="13"/>
      <c r="H18" s="13"/>
      <c r="I18" s="13"/>
      <c r="J18" s="13"/>
      <c r="K18" s="13"/>
      <c r="L18" s="13"/>
      <c r="M18" s="13">
        <v>1821232</v>
      </c>
      <c r="N18" s="13">
        <v>2017115</v>
      </c>
      <c r="P18" s="13">
        <v>2108105</v>
      </c>
      <c r="Q18" s="13">
        <v>2097219</v>
      </c>
      <c r="R18" s="13"/>
      <c r="S18" s="13"/>
      <c r="T18" s="13"/>
      <c r="U18" s="13"/>
      <c r="V18" s="13"/>
      <c r="W18" s="13"/>
      <c r="X18" s="13"/>
      <c r="Y18" s="13"/>
      <c r="Z18" s="13"/>
      <c r="AA18" s="13"/>
      <c r="AB18" s="13"/>
      <c r="AC18" s="13"/>
      <c r="AD18" s="13"/>
      <c r="AE18" s="13"/>
      <c r="AF18" s="13"/>
      <c r="AG18" s="13"/>
      <c r="AH18" s="13"/>
      <c r="AI18" s="13"/>
    </row>
    <row r="19" spans="1:35" x14ac:dyDescent="0.3">
      <c r="A19" t="s">
        <v>181</v>
      </c>
      <c r="B19" s="1" t="s">
        <v>182</v>
      </c>
      <c r="C19" s="1" t="s">
        <v>160</v>
      </c>
      <c r="E19" s="13"/>
      <c r="F19" s="13"/>
      <c r="G19" s="13"/>
      <c r="H19" s="13"/>
      <c r="I19" s="13"/>
      <c r="J19" s="13"/>
      <c r="K19" s="13"/>
      <c r="L19" s="13"/>
      <c r="M19" s="13"/>
      <c r="N19" s="13"/>
      <c r="P19" s="13"/>
      <c r="Q19" s="13"/>
      <c r="R19" s="13"/>
      <c r="S19" s="13"/>
      <c r="T19" s="13"/>
      <c r="U19" s="13"/>
      <c r="V19" s="13"/>
      <c r="W19" s="13"/>
      <c r="X19" s="13"/>
      <c r="Y19" s="13"/>
      <c r="Z19" s="13"/>
      <c r="AA19" s="13"/>
      <c r="AB19" s="13"/>
      <c r="AC19" s="13"/>
      <c r="AD19" s="13"/>
      <c r="AE19" s="13"/>
      <c r="AF19" s="13"/>
      <c r="AG19" s="13"/>
      <c r="AH19" s="13"/>
      <c r="AI19" s="13"/>
    </row>
    <row r="20" spans="1:35" x14ac:dyDescent="0.3">
      <c r="A20" t="s">
        <v>181</v>
      </c>
      <c r="B20" s="1" t="s">
        <v>182</v>
      </c>
      <c r="C20" s="7" t="s">
        <v>160</v>
      </c>
      <c r="E20" s="16">
        <f>SUM(E15:E19)</f>
        <v>0</v>
      </c>
      <c r="F20" s="16">
        <f t="shared" ref="F20:AI20" si="1">SUM(F15:F19)</f>
        <v>0</v>
      </c>
      <c r="G20" s="16">
        <f t="shared" si="1"/>
        <v>28351301.68</v>
      </c>
      <c r="H20" s="16">
        <f t="shared" si="1"/>
        <v>23226660.469999999</v>
      </c>
      <c r="I20" s="16">
        <f t="shared" si="1"/>
        <v>27401620.729999997</v>
      </c>
      <c r="J20" s="16">
        <f t="shared" si="1"/>
        <v>21461118.57</v>
      </c>
      <c r="K20" s="16">
        <f t="shared" si="1"/>
        <v>0</v>
      </c>
      <c r="L20" s="16">
        <f t="shared" si="1"/>
        <v>0</v>
      </c>
      <c r="M20" s="16">
        <f t="shared" si="1"/>
        <v>27108550</v>
      </c>
      <c r="N20" s="16">
        <f t="shared" si="1"/>
        <v>30408733</v>
      </c>
      <c r="P20" s="16">
        <f t="shared" si="1"/>
        <v>36095476</v>
      </c>
      <c r="Q20" s="16">
        <f>SUM(Q15:Q19)</f>
        <v>40893718</v>
      </c>
      <c r="R20" s="16">
        <f t="shared" si="1"/>
        <v>0</v>
      </c>
      <c r="S20" s="16">
        <f t="shared" si="1"/>
        <v>0</v>
      </c>
      <c r="T20" s="16">
        <f t="shared" si="1"/>
        <v>0</v>
      </c>
      <c r="U20" s="16">
        <f t="shared" si="1"/>
        <v>0</v>
      </c>
      <c r="V20" s="16">
        <f t="shared" si="1"/>
        <v>0</v>
      </c>
      <c r="W20" s="16">
        <f t="shared" si="1"/>
        <v>0</v>
      </c>
      <c r="X20" s="16">
        <f t="shared" si="1"/>
        <v>0</v>
      </c>
      <c r="Y20" s="16">
        <f t="shared" si="1"/>
        <v>0</v>
      </c>
      <c r="Z20" s="16">
        <f t="shared" si="1"/>
        <v>0</v>
      </c>
      <c r="AA20" s="16">
        <f t="shared" si="1"/>
        <v>0</v>
      </c>
      <c r="AB20" s="16">
        <f t="shared" si="1"/>
        <v>0</v>
      </c>
      <c r="AC20" s="16">
        <f t="shared" si="1"/>
        <v>0</v>
      </c>
      <c r="AD20" s="16">
        <f t="shared" si="1"/>
        <v>0</v>
      </c>
      <c r="AE20" s="16">
        <f t="shared" si="1"/>
        <v>0</v>
      </c>
      <c r="AF20" s="16">
        <f t="shared" si="1"/>
        <v>0</v>
      </c>
      <c r="AG20" s="16">
        <f t="shared" si="1"/>
        <v>0</v>
      </c>
      <c r="AH20" s="16">
        <f t="shared" si="1"/>
        <v>0</v>
      </c>
      <c r="AI20" s="16">
        <f t="shared" si="1"/>
        <v>0</v>
      </c>
    </row>
    <row r="21" spans="1:35" x14ac:dyDescent="0.3">
      <c r="A21" t="s">
        <v>181</v>
      </c>
      <c r="B21" s="1" t="s">
        <v>182</v>
      </c>
      <c r="C21" s="1" t="s">
        <v>161</v>
      </c>
      <c r="D21" s="1" t="s">
        <v>365</v>
      </c>
      <c r="E21" s="13"/>
      <c r="F21" s="13"/>
      <c r="G21" s="13">
        <v>34502016.240000002</v>
      </c>
      <c r="H21" s="13">
        <v>39135034.189999998</v>
      </c>
      <c r="I21" s="13">
        <v>42479822.189999998</v>
      </c>
      <c r="J21" s="13">
        <v>44951330.030000001</v>
      </c>
      <c r="K21" s="13"/>
      <c r="L21" s="13"/>
      <c r="M21" s="13">
        <v>40298591</v>
      </c>
      <c r="N21" s="13">
        <v>42710051</v>
      </c>
      <c r="P21" s="13">
        <v>48210281</v>
      </c>
      <c r="Q21" s="13">
        <v>51731552</v>
      </c>
      <c r="R21" s="13"/>
      <c r="S21" s="13"/>
      <c r="T21" s="13"/>
      <c r="U21" s="13"/>
      <c r="V21" s="13"/>
      <c r="W21" s="13"/>
      <c r="X21" s="13"/>
      <c r="Y21" s="13"/>
      <c r="Z21" s="13"/>
      <c r="AA21" s="13"/>
      <c r="AB21" s="13"/>
      <c r="AC21" s="13"/>
      <c r="AD21" s="13"/>
      <c r="AE21" s="13"/>
      <c r="AF21" s="13"/>
      <c r="AG21" s="13"/>
      <c r="AH21" s="13"/>
      <c r="AI21" s="13"/>
    </row>
    <row r="22" spans="1:35" x14ac:dyDescent="0.3">
      <c r="A22" t="s">
        <v>181</v>
      </c>
      <c r="B22" s="1" t="s">
        <v>182</v>
      </c>
      <c r="C22" s="1" t="s">
        <v>161</v>
      </c>
      <c r="D22" s="1" t="s">
        <v>366</v>
      </c>
      <c r="E22" s="13"/>
      <c r="F22" s="13"/>
      <c r="G22" s="13">
        <v>-8935519.5500000007</v>
      </c>
      <c r="H22" s="13">
        <v>-9819454.4000000004</v>
      </c>
      <c r="I22" s="13">
        <v>-10637155.91</v>
      </c>
      <c r="J22" s="13">
        <v>-11614720.27</v>
      </c>
      <c r="K22" s="13"/>
      <c r="L22" s="13"/>
      <c r="M22" s="13"/>
      <c r="N22" s="13"/>
      <c r="P22" s="13"/>
      <c r="Q22" s="13"/>
      <c r="R22" s="13"/>
      <c r="S22" s="13"/>
      <c r="T22" s="13"/>
      <c r="U22" s="13"/>
      <c r="V22" s="13"/>
      <c r="W22" s="13"/>
      <c r="X22" s="13"/>
      <c r="Y22" s="13"/>
      <c r="Z22" s="13"/>
      <c r="AA22" s="13"/>
      <c r="AB22" s="13"/>
      <c r="AC22" s="13"/>
      <c r="AD22" s="13"/>
      <c r="AE22" s="13"/>
      <c r="AF22" s="13"/>
      <c r="AG22" s="13"/>
      <c r="AH22" s="13"/>
      <c r="AI22" s="13"/>
    </row>
    <row r="23" spans="1:35" x14ac:dyDescent="0.3">
      <c r="A23" t="s">
        <v>181</v>
      </c>
      <c r="B23" s="1" t="s">
        <v>182</v>
      </c>
      <c r="C23" s="1" t="s">
        <v>161</v>
      </c>
      <c r="D23" s="7"/>
      <c r="E23" s="15"/>
      <c r="F23" s="15"/>
      <c r="G23" s="15"/>
      <c r="H23" s="15"/>
      <c r="I23" s="15"/>
      <c r="J23" s="15"/>
      <c r="K23" s="15"/>
      <c r="L23" s="15"/>
      <c r="M23" s="15"/>
      <c r="N23" s="15"/>
      <c r="P23" s="15"/>
      <c r="Q23" s="15"/>
      <c r="R23" s="15"/>
      <c r="S23" s="15"/>
      <c r="T23" s="15"/>
      <c r="U23" s="15"/>
      <c r="V23" s="15"/>
      <c r="W23" s="15"/>
      <c r="X23" s="15"/>
      <c r="Y23" s="15"/>
      <c r="Z23" s="15"/>
      <c r="AA23" s="15"/>
      <c r="AB23" s="15"/>
      <c r="AC23" s="15"/>
      <c r="AD23" s="15"/>
      <c r="AE23" s="15"/>
      <c r="AF23" s="15"/>
      <c r="AG23" s="15"/>
      <c r="AH23" s="15"/>
      <c r="AI23" s="15"/>
    </row>
    <row r="24" spans="1:35" x14ac:dyDescent="0.3">
      <c r="A24" t="s">
        <v>181</v>
      </c>
      <c r="B24" s="1" t="s">
        <v>182</v>
      </c>
      <c r="C24" s="1" t="s">
        <v>161</v>
      </c>
      <c r="D24" s="7"/>
      <c r="E24" s="16"/>
      <c r="F24" s="16"/>
      <c r="G24" s="16"/>
      <c r="H24" s="16"/>
      <c r="I24" s="16"/>
      <c r="J24" s="16"/>
      <c r="K24" s="16"/>
      <c r="L24" s="16"/>
      <c r="M24" s="16"/>
      <c r="N24" s="16"/>
      <c r="P24" s="16"/>
      <c r="Q24" s="16"/>
      <c r="R24" s="16"/>
      <c r="S24" s="16"/>
      <c r="T24" s="16"/>
      <c r="U24" s="16"/>
      <c r="V24" s="16"/>
      <c r="W24" s="16"/>
      <c r="X24" s="16"/>
      <c r="Y24" s="16"/>
      <c r="Z24" s="16"/>
      <c r="AA24" s="16"/>
      <c r="AB24" s="16"/>
      <c r="AC24" s="16"/>
      <c r="AD24" s="16"/>
      <c r="AE24" s="16"/>
      <c r="AF24" s="16"/>
      <c r="AG24" s="16"/>
      <c r="AH24" s="16"/>
      <c r="AI24" s="16"/>
    </row>
    <row r="25" spans="1:35" x14ac:dyDescent="0.3">
      <c r="A25" t="s">
        <v>181</v>
      </c>
      <c r="B25" s="1" t="s">
        <v>182</v>
      </c>
      <c r="C25" s="7" t="s">
        <v>161</v>
      </c>
      <c r="E25" s="16">
        <f>SUM(E21:E22)</f>
        <v>0</v>
      </c>
      <c r="F25" s="16">
        <f t="shared" ref="F25:AI25" si="2">SUM(F21:F22)</f>
        <v>0</v>
      </c>
      <c r="G25" s="16">
        <f t="shared" si="2"/>
        <v>25566496.690000001</v>
      </c>
      <c r="H25" s="16">
        <f t="shared" si="2"/>
        <v>29315579.789999999</v>
      </c>
      <c r="I25" s="16">
        <f t="shared" si="2"/>
        <v>31842666.279999997</v>
      </c>
      <c r="J25" s="16">
        <f t="shared" si="2"/>
        <v>33336609.760000002</v>
      </c>
      <c r="K25" s="16">
        <f t="shared" si="2"/>
        <v>0</v>
      </c>
      <c r="L25" s="16">
        <f t="shared" si="2"/>
        <v>0</v>
      </c>
      <c r="M25" s="16">
        <f t="shared" si="2"/>
        <v>40298591</v>
      </c>
      <c r="N25" s="16">
        <f t="shared" si="2"/>
        <v>42710051</v>
      </c>
      <c r="P25" s="16">
        <f t="shared" si="2"/>
        <v>48210281</v>
      </c>
      <c r="Q25" s="16">
        <f>SUM(Q21:Q22)</f>
        <v>51731552</v>
      </c>
      <c r="R25" s="16">
        <f t="shared" si="2"/>
        <v>0</v>
      </c>
      <c r="S25" s="16">
        <f t="shared" si="2"/>
        <v>0</v>
      </c>
      <c r="T25" s="16">
        <f t="shared" si="2"/>
        <v>0</v>
      </c>
      <c r="U25" s="16">
        <f t="shared" si="2"/>
        <v>0</v>
      </c>
      <c r="V25" s="16">
        <f t="shared" si="2"/>
        <v>0</v>
      </c>
      <c r="W25" s="16">
        <f t="shared" si="2"/>
        <v>0</v>
      </c>
      <c r="X25" s="16">
        <f t="shared" si="2"/>
        <v>0</v>
      </c>
      <c r="Y25" s="16">
        <f t="shared" si="2"/>
        <v>0</v>
      </c>
      <c r="Z25" s="16">
        <f t="shared" si="2"/>
        <v>0</v>
      </c>
      <c r="AA25" s="16">
        <f t="shared" si="2"/>
        <v>0</v>
      </c>
      <c r="AB25" s="16">
        <f t="shared" si="2"/>
        <v>0</v>
      </c>
      <c r="AC25" s="16">
        <f t="shared" si="2"/>
        <v>0</v>
      </c>
      <c r="AD25" s="16">
        <f t="shared" si="2"/>
        <v>0</v>
      </c>
      <c r="AE25" s="16">
        <f t="shared" si="2"/>
        <v>0</v>
      </c>
      <c r="AF25" s="16">
        <f t="shared" si="2"/>
        <v>0</v>
      </c>
      <c r="AG25" s="16">
        <f t="shared" si="2"/>
        <v>0</v>
      </c>
      <c r="AH25" s="16">
        <f t="shared" si="2"/>
        <v>0</v>
      </c>
      <c r="AI25" s="16">
        <f t="shared" si="2"/>
        <v>0</v>
      </c>
    </row>
    <row r="26" spans="1:35" x14ac:dyDescent="0.3">
      <c r="A26" t="s">
        <v>181</v>
      </c>
      <c r="B26" s="1" t="s">
        <v>182</v>
      </c>
      <c r="C26" s="19" t="s">
        <v>367</v>
      </c>
      <c r="D26" s="1" t="s">
        <v>368</v>
      </c>
      <c r="E26" s="13"/>
      <c r="F26" s="13"/>
      <c r="G26" s="13">
        <v>528811</v>
      </c>
      <c r="H26" s="13">
        <v>789047</v>
      </c>
      <c r="I26" s="13">
        <v>1189047</v>
      </c>
      <c r="J26" s="13">
        <v>1589047</v>
      </c>
      <c r="K26" s="13"/>
      <c r="L26" s="13"/>
      <c r="M26" s="13"/>
      <c r="N26" s="13"/>
      <c r="P26" s="13"/>
      <c r="Q26" s="13"/>
      <c r="R26" s="13"/>
      <c r="S26" s="13"/>
      <c r="T26" s="13"/>
      <c r="U26" s="13"/>
      <c r="V26" s="13"/>
      <c r="W26" s="13"/>
      <c r="X26" s="13"/>
      <c r="Y26" s="13"/>
      <c r="Z26" s="13"/>
      <c r="AA26" s="13"/>
      <c r="AB26" s="13"/>
      <c r="AC26" s="13"/>
      <c r="AD26" s="13"/>
      <c r="AE26" s="13"/>
      <c r="AF26" s="13"/>
      <c r="AG26" s="13"/>
      <c r="AH26" s="13"/>
      <c r="AI26" s="13"/>
    </row>
    <row r="27" spans="1:35" x14ac:dyDescent="0.3">
      <c r="A27" t="s">
        <v>181</v>
      </c>
      <c r="B27" s="1" t="s">
        <v>182</v>
      </c>
      <c r="C27" s="19" t="s">
        <v>367</v>
      </c>
      <c r="D27" s="1" t="s">
        <v>369</v>
      </c>
      <c r="E27" s="13"/>
      <c r="F27" s="13"/>
      <c r="G27" s="13">
        <v>9389733.5999999996</v>
      </c>
      <c r="H27" s="13">
        <v>13057278.359999999</v>
      </c>
      <c r="I27" s="13">
        <v>20206394.68</v>
      </c>
      <c r="J27" s="13">
        <v>27943703.579999998</v>
      </c>
      <c r="K27" s="13"/>
      <c r="L27" s="13"/>
      <c r="M27" s="13"/>
      <c r="N27" s="13"/>
      <c r="P27" s="13"/>
      <c r="Q27" s="13"/>
      <c r="R27" s="13"/>
      <c r="S27" s="13"/>
      <c r="T27" s="13"/>
      <c r="U27" s="13"/>
      <c r="V27" s="13"/>
      <c r="W27" s="13"/>
      <c r="X27" s="13"/>
      <c r="Y27" s="13"/>
      <c r="Z27" s="13"/>
      <c r="AA27" s="13"/>
      <c r="AB27" s="13"/>
      <c r="AC27" s="13"/>
      <c r="AD27" s="13"/>
      <c r="AE27" s="13"/>
      <c r="AF27" s="13"/>
      <c r="AG27" s="13"/>
      <c r="AH27" s="13"/>
      <c r="AI27" s="13"/>
    </row>
    <row r="28" spans="1:35" x14ac:dyDescent="0.3">
      <c r="A28" t="s">
        <v>181</v>
      </c>
      <c r="B28" s="1" t="s">
        <v>182</v>
      </c>
      <c r="C28" s="19" t="s">
        <v>367</v>
      </c>
      <c r="D28" s="1" t="s">
        <v>366</v>
      </c>
      <c r="E28" s="13"/>
      <c r="F28" s="13"/>
      <c r="G28" s="13">
        <v>-149549</v>
      </c>
      <c r="H28" s="13">
        <v>-757816</v>
      </c>
      <c r="I28" s="13">
        <v>-1431108</v>
      </c>
      <c r="J28" s="13">
        <v>-2144807</v>
      </c>
      <c r="K28" s="13"/>
      <c r="L28" s="13"/>
      <c r="M28" s="13"/>
      <c r="N28" s="13"/>
      <c r="P28" s="13"/>
      <c r="Q28" s="13"/>
      <c r="R28" s="13"/>
      <c r="S28" s="13"/>
      <c r="T28" s="13"/>
      <c r="U28" s="13"/>
      <c r="V28" s="13"/>
      <c r="W28" s="13"/>
      <c r="X28" s="13"/>
      <c r="Y28" s="13"/>
      <c r="Z28" s="13"/>
      <c r="AA28" s="13"/>
      <c r="AB28" s="13"/>
      <c r="AC28" s="13"/>
      <c r="AD28" s="13"/>
      <c r="AE28" s="13"/>
      <c r="AF28" s="13"/>
      <c r="AG28" s="13"/>
      <c r="AH28" s="13"/>
      <c r="AI28" s="13"/>
    </row>
    <row r="29" spans="1:35" x14ac:dyDescent="0.3">
      <c r="A29" t="s">
        <v>181</v>
      </c>
      <c r="B29" s="1" t="s">
        <v>182</v>
      </c>
      <c r="C29" s="7" t="s">
        <v>367</v>
      </c>
      <c r="E29" s="16">
        <f>SUM(E26:E28)</f>
        <v>0</v>
      </c>
      <c r="F29" s="16">
        <f t="shared" ref="F29:AI29" si="3">SUM(F26:F28)</f>
        <v>0</v>
      </c>
      <c r="G29" s="16">
        <f t="shared" si="3"/>
        <v>9768995.5999999996</v>
      </c>
      <c r="H29" s="16">
        <f t="shared" si="3"/>
        <v>13088509.359999999</v>
      </c>
      <c r="I29" s="16">
        <f t="shared" si="3"/>
        <v>19964333.68</v>
      </c>
      <c r="J29" s="16">
        <f t="shared" si="3"/>
        <v>27387943.579999998</v>
      </c>
      <c r="K29" s="16">
        <f t="shared" si="3"/>
        <v>0</v>
      </c>
      <c r="L29" s="16">
        <f t="shared" si="3"/>
        <v>0</v>
      </c>
      <c r="M29" s="16">
        <v>55275947</v>
      </c>
      <c r="N29" s="16">
        <v>53840787</v>
      </c>
      <c r="P29" s="16">
        <v>50834881</v>
      </c>
      <c r="Q29" s="16">
        <v>49591402</v>
      </c>
      <c r="R29" s="16">
        <f t="shared" si="3"/>
        <v>0</v>
      </c>
      <c r="S29" s="16">
        <f t="shared" si="3"/>
        <v>0</v>
      </c>
      <c r="T29" s="16">
        <f t="shared" si="3"/>
        <v>0</v>
      </c>
      <c r="U29" s="16">
        <f t="shared" si="3"/>
        <v>0</v>
      </c>
      <c r="V29" s="16">
        <f t="shared" si="3"/>
        <v>0</v>
      </c>
      <c r="W29" s="16">
        <f t="shared" si="3"/>
        <v>0</v>
      </c>
      <c r="X29" s="16">
        <f t="shared" si="3"/>
        <v>0</v>
      </c>
      <c r="Y29" s="16">
        <f t="shared" si="3"/>
        <v>0</v>
      </c>
      <c r="Z29" s="16">
        <f t="shared" si="3"/>
        <v>0</v>
      </c>
      <c r="AA29" s="16">
        <f t="shared" si="3"/>
        <v>0</v>
      </c>
      <c r="AB29" s="16">
        <f t="shared" si="3"/>
        <v>0</v>
      </c>
      <c r="AC29" s="16">
        <f t="shared" si="3"/>
        <v>0</v>
      </c>
      <c r="AD29" s="16">
        <f t="shared" si="3"/>
        <v>0</v>
      </c>
      <c r="AE29" s="16">
        <f t="shared" si="3"/>
        <v>0</v>
      </c>
      <c r="AF29" s="16">
        <f t="shared" si="3"/>
        <v>0</v>
      </c>
      <c r="AG29" s="16">
        <f t="shared" si="3"/>
        <v>0</v>
      </c>
      <c r="AH29" s="16">
        <f t="shared" si="3"/>
        <v>0</v>
      </c>
      <c r="AI29" s="16">
        <f t="shared" si="3"/>
        <v>0</v>
      </c>
    </row>
    <row r="30" spans="1:35" s="19" customFormat="1" x14ac:dyDescent="0.3">
      <c r="A30" t="s">
        <v>181</v>
      </c>
      <c r="B30" s="1" t="s">
        <v>182</v>
      </c>
      <c r="C30" s="19" t="s">
        <v>162</v>
      </c>
      <c r="D30" s="1" t="s">
        <v>362</v>
      </c>
      <c r="E30" s="15"/>
      <c r="F30" s="15"/>
      <c r="G30" s="27">
        <v>243546.77</v>
      </c>
      <c r="H30" s="27">
        <v>227987.82</v>
      </c>
      <c r="I30" s="27">
        <v>151569.32999999999</v>
      </c>
      <c r="J30" s="27">
        <v>132989.14000000001</v>
      </c>
      <c r="K30" s="27"/>
      <c r="L30" s="27"/>
      <c r="M30" s="27">
        <v>123335</v>
      </c>
      <c r="N30" s="27">
        <v>47818</v>
      </c>
      <c r="P30" s="27">
        <v>61149</v>
      </c>
      <c r="Q30" s="27">
        <v>54706</v>
      </c>
      <c r="R30" s="27"/>
      <c r="S30" s="27"/>
      <c r="T30" s="27"/>
      <c r="U30" s="27"/>
      <c r="V30" s="27"/>
      <c r="W30" s="27"/>
      <c r="X30" s="27"/>
      <c r="Y30" s="27"/>
      <c r="Z30" s="27"/>
      <c r="AA30" s="27"/>
      <c r="AB30" s="27"/>
      <c r="AC30" s="27"/>
      <c r="AD30" s="27"/>
      <c r="AE30" s="27"/>
      <c r="AF30" s="27"/>
      <c r="AG30" s="27"/>
      <c r="AH30" s="27"/>
      <c r="AI30" s="27"/>
    </row>
    <row r="31" spans="1:35" s="19" customFormat="1" x14ac:dyDescent="0.3">
      <c r="A31" t="s">
        <v>181</v>
      </c>
      <c r="B31" s="1" t="s">
        <v>182</v>
      </c>
      <c r="C31" s="19" t="s">
        <v>162</v>
      </c>
      <c r="D31" s="1" t="s">
        <v>370</v>
      </c>
      <c r="E31" s="15"/>
      <c r="F31" s="15"/>
      <c r="G31" s="27">
        <v>1235270.96</v>
      </c>
      <c r="H31" s="27">
        <v>1187143.52</v>
      </c>
      <c r="I31" s="27">
        <v>1520113.7</v>
      </c>
      <c r="J31" s="27">
        <v>1469302.1</v>
      </c>
      <c r="K31" s="27"/>
      <c r="L31" s="27"/>
      <c r="M31" s="27">
        <v>2500114</v>
      </c>
      <c r="N31" s="27">
        <v>2407663</v>
      </c>
      <c r="P31" s="27">
        <v>2588365</v>
      </c>
      <c r="Q31" s="27">
        <v>2480133</v>
      </c>
      <c r="R31" s="27"/>
      <c r="S31" s="27"/>
      <c r="T31" s="27"/>
      <c r="U31" s="27"/>
      <c r="V31" s="27"/>
      <c r="W31" s="27"/>
      <c r="X31" s="27"/>
      <c r="Y31" s="27"/>
      <c r="Z31" s="27"/>
      <c r="AA31" s="27"/>
      <c r="AB31" s="27"/>
      <c r="AC31" s="27"/>
      <c r="AD31" s="27"/>
      <c r="AE31" s="27"/>
      <c r="AF31" s="27"/>
      <c r="AG31" s="27"/>
      <c r="AH31" s="27"/>
      <c r="AI31" s="27"/>
    </row>
    <row r="32" spans="1:35" x14ac:dyDescent="0.3">
      <c r="A32" t="s">
        <v>181</v>
      </c>
      <c r="B32" s="1" t="s">
        <v>182</v>
      </c>
      <c r="C32" s="7" t="s">
        <v>163</v>
      </c>
      <c r="D32" s="7"/>
      <c r="E32" s="15">
        <f>SUM(E31,E30,E29,E25,E20,E14)</f>
        <v>0</v>
      </c>
      <c r="F32" s="15">
        <f t="shared" ref="F32:AI32" si="4">SUM(F31,F30,F29,F25,F20,F14)</f>
        <v>0</v>
      </c>
      <c r="G32" s="15">
        <f t="shared" si="4"/>
        <v>75751198.859999999</v>
      </c>
      <c r="H32" s="15">
        <f t="shared" si="4"/>
        <v>76742937.399999991</v>
      </c>
      <c r="I32" s="15">
        <f t="shared" si="4"/>
        <v>90881639.620000005</v>
      </c>
      <c r="J32" s="15">
        <f t="shared" si="4"/>
        <v>95591745.160000011</v>
      </c>
      <c r="K32" s="15">
        <f t="shared" si="4"/>
        <v>0</v>
      </c>
      <c r="L32" s="15">
        <f t="shared" si="4"/>
        <v>0</v>
      </c>
      <c r="M32" s="15">
        <f>SUM(M31,M30,M29,M25,M20,M14)</f>
        <v>139998512</v>
      </c>
      <c r="N32" s="15">
        <f>SUM(N31,N30,N29,N25,N20,N14)</f>
        <v>141881856</v>
      </c>
      <c r="P32" s="15">
        <f>SUM(P31,P30,P29,P25,P20,P14)</f>
        <v>154013919</v>
      </c>
      <c r="Q32" s="15">
        <f>SUM(Q31,Q30,Q29,Q25,Q20,Q14)</f>
        <v>159910734</v>
      </c>
      <c r="R32" s="15">
        <f t="shared" si="4"/>
        <v>0</v>
      </c>
      <c r="S32" s="15">
        <f t="shared" si="4"/>
        <v>0</v>
      </c>
      <c r="T32" s="15">
        <f t="shared" si="4"/>
        <v>0</v>
      </c>
      <c r="U32" s="15">
        <f t="shared" si="4"/>
        <v>0</v>
      </c>
      <c r="V32" s="15">
        <f t="shared" si="4"/>
        <v>0</v>
      </c>
      <c r="W32" s="15">
        <f t="shared" si="4"/>
        <v>0</v>
      </c>
      <c r="X32" s="15">
        <f t="shared" si="4"/>
        <v>0</v>
      </c>
      <c r="Y32" s="15">
        <f t="shared" si="4"/>
        <v>0</v>
      </c>
      <c r="Z32" s="15">
        <f t="shared" si="4"/>
        <v>0</v>
      </c>
      <c r="AA32" s="15">
        <f t="shared" si="4"/>
        <v>0</v>
      </c>
      <c r="AB32" s="15">
        <f t="shared" si="4"/>
        <v>0</v>
      </c>
      <c r="AC32" s="15">
        <f t="shared" si="4"/>
        <v>0</v>
      </c>
      <c r="AD32" s="15">
        <f t="shared" si="4"/>
        <v>0</v>
      </c>
      <c r="AE32" s="15">
        <f t="shared" si="4"/>
        <v>0</v>
      </c>
      <c r="AF32" s="15">
        <f t="shared" si="4"/>
        <v>0</v>
      </c>
      <c r="AG32" s="15">
        <f t="shared" si="4"/>
        <v>0</v>
      </c>
      <c r="AH32" s="15">
        <f t="shared" si="4"/>
        <v>0</v>
      </c>
      <c r="AI32" s="15">
        <f t="shared" si="4"/>
        <v>0</v>
      </c>
    </row>
    <row r="33" spans="1:35" x14ac:dyDescent="0.3">
      <c r="A33" t="s">
        <v>181</v>
      </c>
      <c r="B33" s="1" t="s">
        <v>182</v>
      </c>
      <c r="C33" s="1" t="s">
        <v>376</v>
      </c>
      <c r="D33" s="19" t="s">
        <v>371</v>
      </c>
      <c r="E33" s="15"/>
      <c r="F33" s="15"/>
      <c r="G33" s="27">
        <v>190418.67</v>
      </c>
      <c r="H33" s="27">
        <v>200750.88</v>
      </c>
      <c r="I33" s="27">
        <v>319055.08</v>
      </c>
      <c r="J33" s="27">
        <v>475768.39</v>
      </c>
      <c r="K33" s="27"/>
      <c r="L33" s="27"/>
      <c r="M33" s="27">
        <v>609722</v>
      </c>
      <c r="N33" s="27">
        <v>442824</v>
      </c>
      <c r="O33" s="27"/>
      <c r="P33" s="27">
        <v>591004</v>
      </c>
      <c r="Q33" s="27">
        <v>640576</v>
      </c>
      <c r="R33" s="27"/>
      <c r="S33" s="27"/>
      <c r="T33" s="27"/>
      <c r="U33" s="27"/>
      <c r="V33" s="27"/>
      <c r="W33" s="27"/>
      <c r="X33" s="27"/>
      <c r="Y33" s="27"/>
      <c r="Z33" s="27"/>
      <c r="AA33" s="27"/>
      <c r="AB33" s="27"/>
      <c r="AC33" s="27"/>
      <c r="AD33" s="27"/>
      <c r="AE33" s="27"/>
      <c r="AF33" s="27"/>
      <c r="AG33" s="27"/>
      <c r="AH33" s="27"/>
      <c r="AI33" s="27"/>
    </row>
    <row r="34" spans="1:35" x14ac:dyDescent="0.3">
      <c r="A34" t="s">
        <v>181</v>
      </c>
      <c r="B34" s="1" t="s">
        <v>182</v>
      </c>
      <c r="C34" s="1" t="s">
        <v>376</v>
      </c>
      <c r="D34" s="19" t="s">
        <v>372</v>
      </c>
      <c r="E34" s="15"/>
      <c r="F34" s="15"/>
      <c r="G34" s="27">
        <v>7267.56</v>
      </c>
      <c r="H34" s="27">
        <v>13502.08</v>
      </c>
      <c r="I34" s="27">
        <v>29837</v>
      </c>
      <c r="J34" s="27">
        <v>43107.09</v>
      </c>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row>
    <row r="35" spans="1:35" x14ac:dyDescent="0.3">
      <c r="A35" t="s">
        <v>181</v>
      </c>
      <c r="B35" s="1" t="s">
        <v>182</v>
      </c>
      <c r="C35" s="1" t="s">
        <v>376</v>
      </c>
      <c r="D35" s="19" t="s">
        <v>373</v>
      </c>
      <c r="E35" s="15"/>
      <c r="F35" s="15"/>
      <c r="G35" s="27">
        <v>118187.2</v>
      </c>
      <c r="H35" s="27">
        <v>119316.48</v>
      </c>
      <c r="I35" s="27">
        <v>138292.95000000001</v>
      </c>
      <c r="J35" s="27">
        <v>139657.16</v>
      </c>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row>
    <row r="36" spans="1:35" x14ac:dyDescent="0.3">
      <c r="A36" t="s">
        <v>181</v>
      </c>
      <c r="B36" s="1" t="s">
        <v>182</v>
      </c>
      <c r="C36" s="1" t="s">
        <v>376</v>
      </c>
      <c r="D36" s="19" t="s">
        <v>374</v>
      </c>
      <c r="E36" s="15"/>
      <c r="F36" s="15"/>
      <c r="G36" s="27">
        <v>60821.99</v>
      </c>
      <c r="H36" s="27">
        <v>65400.53</v>
      </c>
      <c r="I36" s="27">
        <v>67850.3</v>
      </c>
      <c r="J36" s="27">
        <v>47621.69</v>
      </c>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row>
    <row r="37" spans="1:35" x14ac:dyDescent="0.3">
      <c r="A37" t="s">
        <v>181</v>
      </c>
      <c r="B37" s="1" t="s">
        <v>182</v>
      </c>
      <c r="C37" s="1" t="s">
        <v>376</v>
      </c>
      <c r="D37" s="1" t="s">
        <v>375</v>
      </c>
      <c r="G37" s="1">
        <v>2749395.24</v>
      </c>
      <c r="H37" s="1">
        <v>3110028.64</v>
      </c>
      <c r="I37" s="1">
        <v>3402510.63</v>
      </c>
      <c r="J37" s="1">
        <v>2898021.52</v>
      </c>
      <c r="M37" s="1">
        <v>3340772</v>
      </c>
      <c r="N37" s="1">
        <v>2548702</v>
      </c>
      <c r="P37" s="1">
        <v>3516355</v>
      </c>
      <c r="Q37" s="1">
        <v>2771867</v>
      </c>
    </row>
    <row r="38" spans="1:35" x14ac:dyDescent="0.3">
      <c r="A38" t="s">
        <v>181</v>
      </c>
      <c r="B38" s="1" t="s">
        <v>182</v>
      </c>
      <c r="C38" s="1" t="s">
        <v>164</v>
      </c>
      <c r="D38" s="1" t="s">
        <v>422</v>
      </c>
      <c r="M38" s="1">
        <v>276514</v>
      </c>
      <c r="N38" s="1">
        <v>321463</v>
      </c>
      <c r="P38" s="1">
        <v>382857</v>
      </c>
      <c r="Q38" s="1">
        <v>401229</v>
      </c>
    </row>
    <row r="39" spans="1:35" x14ac:dyDescent="0.3">
      <c r="A39" t="s">
        <v>181</v>
      </c>
      <c r="B39" s="1" t="s">
        <v>182</v>
      </c>
      <c r="C39" s="1" t="s">
        <v>164</v>
      </c>
    </row>
    <row r="40" spans="1:35" x14ac:dyDescent="0.3">
      <c r="A40" t="s">
        <v>181</v>
      </c>
      <c r="B40" s="1" t="s">
        <v>182</v>
      </c>
      <c r="C40" s="1" t="s">
        <v>377</v>
      </c>
      <c r="D40" s="1" t="s">
        <v>371</v>
      </c>
      <c r="G40" s="1">
        <v>332133.45</v>
      </c>
      <c r="M40" s="1">
        <v>21728</v>
      </c>
    </row>
    <row r="41" spans="1:35" x14ac:dyDescent="0.3">
      <c r="A41" t="s">
        <v>181</v>
      </c>
      <c r="B41" s="1" t="s">
        <v>182</v>
      </c>
      <c r="C41" s="1" t="s">
        <v>377</v>
      </c>
      <c r="D41" s="1" t="s">
        <v>378</v>
      </c>
      <c r="G41" s="1">
        <v>378400</v>
      </c>
      <c r="H41" s="1">
        <v>373316.68</v>
      </c>
      <c r="I41" s="1">
        <v>202217.56</v>
      </c>
      <c r="J41" s="1">
        <v>430734.68</v>
      </c>
      <c r="M41" s="1">
        <v>746836</v>
      </c>
      <c r="N41" s="1">
        <v>740347</v>
      </c>
      <c r="P41" s="1">
        <v>708778</v>
      </c>
      <c r="Q41" s="1">
        <v>699516</v>
      </c>
    </row>
    <row r="42" spans="1:35" x14ac:dyDescent="0.3">
      <c r="A42" t="s">
        <v>181</v>
      </c>
      <c r="B42" s="1" t="s">
        <v>182</v>
      </c>
      <c r="C42" s="1" t="s">
        <v>377</v>
      </c>
      <c r="D42" s="1" t="s">
        <v>379</v>
      </c>
      <c r="G42" s="1">
        <v>65419.48</v>
      </c>
      <c r="H42" s="1">
        <v>70856.72</v>
      </c>
      <c r="I42" s="1">
        <v>492260.42</v>
      </c>
      <c r="J42" s="1">
        <v>690771.49</v>
      </c>
      <c r="M42" s="1">
        <v>327865</v>
      </c>
      <c r="N42" s="1">
        <v>43382</v>
      </c>
      <c r="P42" s="1">
        <v>32984</v>
      </c>
      <c r="Q42" s="1">
        <v>10460</v>
      </c>
    </row>
    <row r="43" spans="1:35" x14ac:dyDescent="0.3">
      <c r="A43" t="s">
        <v>181</v>
      </c>
      <c r="B43" s="1" t="s">
        <v>182</v>
      </c>
      <c r="C43" s="1" t="s">
        <v>377</v>
      </c>
      <c r="D43" s="1" t="s">
        <v>380</v>
      </c>
      <c r="G43" s="1">
        <v>1927686.51</v>
      </c>
      <c r="H43" s="1">
        <v>434548.12</v>
      </c>
      <c r="I43" s="1">
        <v>595302.07999999996</v>
      </c>
      <c r="J43" s="1">
        <v>456341.89</v>
      </c>
      <c r="M43" s="1">
        <v>302564</v>
      </c>
      <c r="N43" s="1">
        <v>244118</v>
      </c>
      <c r="P43" s="1">
        <v>317145</v>
      </c>
      <c r="Q43" s="1">
        <v>365380</v>
      </c>
    </row>
    <row r="44" spans="1:35" x14ac:dyDescent="0.3">
      <c r="A44" t="s">
        <v>181</v>
      </c>
      <c r="B44" s="1" t="s">
        <v>182</v>
      </c>
      <c r="C44" s="1" t="s">
        <v>377</v>
      </c>
      <c r="D44" s="1" t="s">
        <v>381</v>
      </c>
      <c r="G44" s="1">
        <v>400000</v>
      </c>
      <c r="H44" s="1">
        <v>500000</v>
      </c>
      <c r="I44" s="1">
        <v>545000</v>
      </c>
      <c r="J44" s="1">
        <v>810000</v>
      </c>
      <c r="M44" s="1">
        <v>885000</v>
      </c>
      <c r="N44" s="1">
        <v>975000</v>
      </c>
      <c r="P44" s="1">
        <v>1100000</v>
      </c>
      <c r="Q44" s="1">
        <v>1345000</v>
      </c>
    </row>
    <row r="45" spans="1:35" x14ac:dyDescent="0.3">
      <c r="A45" t="s">
        <v>181</v>
      </c>
      <c r="B45" s="1" t="s">
        <v>182</v>
      </c>
      <c r="C45" s="7" t="s">
        <v>164</v>
      </c>
      <c r="E45" s="26">
        <f>SUM(E33:E44)</f>
        <v>0</v>
      </c>
      <c r="F45" s="26">
        <f t="shared" ref="F45:AI45" si="5">SUM(F33:F44)</f>
        <v>0</v>
      </c>
      <c r="G45" s="26">
        <f t="shared" si="5"/>
        <v>6229730.1000000006</v>
      </c>
      <c r="H45" s="26">
        <f>SUM(H33:H44)</f>
        <v>4887720.1300000008</v>
      </c>
      <c r="I45" s="26">
        <f t="shared" si="5"/>
        <v>5792326.0200000005</v>
      </c>
      <c r="J45" s="26">
        <f t="shared" si="5"/>
        <v>5992023.9100000001</v>
      </c>
      <c r="K45" s="26">
        <f t="shared" si="5"/>
        <v>0</v>
      </c>
      <c r="L45" s="26">
        <f t="shared" si="5"/>
        <v>0</v>
      </c>
      <c r="M45" s="26">
        <f>SUM(M33:M44)</f>
        <v>6511001</v>
      </c>
      <c r="N45" s="26">
        <f t="shared" si="5"/>
        <v>5315836</v>
      </c>
      <c r="O45" s="26">
        <f t="shared" si="5"/>
        <v>0</v>
      </c>
      <c r="P45" s="26">
        <f t="shared" si="5"/>
        <v>6649123</v>
      </c>
      <c r="Q45" s="26">
        <f t="shared" si="5"/>
        <v>6234028</v>
      </c>
      <c r="R45" s="26">
        <f t="shared" si="5"/>
        <v>0</v>
      </c>
      <c r="S45" s="26">
        <f t="shared" si="5"/>
        <v>0</v>
      </c>
      <c r="T45" s="26">
        <f t="shared" si="5"/>
        <v>0</v>
      </c>
      <c r="U45" s="26">
        <f t="shared" si="5"/>
        <v>0</v>
      </c>
      <c r="V45" s="26">
        <f t="shared" si="5"/>
        <v>0</v>
      </c>
      <c r="W45" s="26">
        <f t="shared" si="5"/>
        <v>0</v>
      </c>
      <c r="X45" s="26">
        <f t="shared" si="5"/>
        <v>0</v>
      </c>
      <c r="Y45" s="26">
        <f t="shared" si="5"/>
        <v>0</v>
      </c>
      <c r="Z45" s="26">
        <f t="shared" si="5"/>
        <v>0</v>
      </c>
      <c r="AA45" s="26">
        <f t="shared" si="5"/>
        <v>0</v>
      </c>
      <c r="AB45" s="26">
        <f t="shared" si="5"/>
        <v>0</v>
      </c>
      <c r="AC45" s="26">
        <f t="shared" si="5"/>
        <v>0</v>
      </c>
      <c r="AD45" s="26">
        <f t="shared" si="5"/>
        <v>0</v>
      </c>
      <c r="AE45" s="26">
        <f t="shared" si="5"/>
        <v>0</v>
      </c>
      <c r="AF45" s="26">
        <f t="shared" si="5"/>
        <v>0</v>
      </c>
      <c r="AG45" s="26">
        <f t="shared" si="5"/>
        <v>0</v>
      </c>
      <c r="AH45" s="26">
        <f t="shared" si="5"/>
        <v>0</v>
      </c>
      <c r="AI45" s="26">
        <f t="shared" si="5"/>
        <v>0</v>
      </c>
    </row>
    <row r="46" spans="1:35" x14ac:dyDescent="0.3">
      <c r="A46" t="s">
        <v>181</v>
      </c>
      <c r="B46" s="1" t="s">
        <v>182</v>
      </c>
      <c r="C46" s="1" t="s">
        <v>165</v>
      </c>
      <c r="D46" s="1" t="s">
        <v>381</v>
      </c>
      <c r="G46" s="1">
        <v>32500000</v>
      </c>
      <c r="H46" s="1">
        <v>31900000</v>
      </c>
      <c r="I46" s="1">
        <v>44310000</v>
      </c>
      <c r="J46" s="1">
        <v>43500000</v>
      </c>
      <c r="M46" s="1">
        <v>75860000</v>
      </c>
      <c r="N46" s="1">
        <v>74885000</v>
      </c>
      <c r="P46" s="1">
        <v>73660000</v>
      </c>
      <c r="Q46" s="1">
        <v>72315000</v>
      </c>
    </row>
    <row r="47" spans="1:35" x14ac:dyDescent="0.3">
      <c r="A47" t="s">
        <v>181</v>
      </c>
      <c r="B47" s="1" t="s">
        <v>182</v>
      </c>
      <c r="C47" s="1" t="s">
        <v>165</v>
      </c>
      <c r="D47" s="1" t="s">
        <v>424</v>
      </c>
      <c r="M47" s="1">
        <v>-2856308</v>
      </c>
      <c r="N47" s="1">
        <v>-2753686</v>
      </c>
      <c r="P47" s="1">
        <v>-3167957</v>
      </c>
      <c r="Q47" s="1">
        <v>-3040822</v>
      </c>
    </row>
    <row r="48" spans="1:35" x14ac:dyDescent="0.3">
      <c r="A48" t="s">
        <v>181</v>
      </c>
      <c r="B48" s="1" t="s">
        <v>182</v>
      </c>
      <c r="C48" s="1" t="s">
        <v>165</v>
      </c>
    </row>
    <row r="49" spans="1:35" x14ac:dyDescent="0.3">
      <c r="A49" t="s">
        <v>181</v>
      </c>
      <c r="B49" s="1" t="s">
        <v>182</v>
      </c>
      <c r="C49" s="1" t="s">
        <v>165</v>
      </c>
    </row>
    <row r="50" spans="1:35" x14ac:dyDescent="0.3">
      <c r="A50" t="s">
        <v>181</v>
      </c>
      <c r="B50" s="1" t="s">
        <v>182</v>
      </c>
      <c r="C50" s="7" t="s">
        <v>165</v>
      </c>
      <c r="E50" s="7">
        <f>SUM(E46:E49)</f>
        <v>0</v>
      </c>
      <c r="F50" s="7">
        <f t="shared" ref="F50:AI50" si="6">SUM(F46:F49)</f>
        <v>0</v>
      </c>
      <c r="G50" s="7">
        <f t="shared" si="6"/>
        <v>32500000</v>
      </c>
      <c r="H50" s="7">
        <f t="shared" si="6"/>
        <v>31900000</v>
      </c>
      <c r="I50" s="7">
        <f t="shared" si="6"/>
        <v>44310000</v>
      </c>
      <c r="J50" s="7">
        <f t="shared" si="6"/>
        <v>43500000</v>
      </c>
      <c r="K50" s="7">
        <f t="shared" si="6"/>
        <v>0</v>
      </c>
      <c r="L50" s="7">
        <f t="shared" si="6"/>
        <v>0</v>
      </c>
      <c r="M50" s="7">
        <f t="shared" si="6"/>
        <v>73003692</v>
      </c>
      <c r="N50" s="7">
        <f t="shared" si="6"/>
        <v>72131314</v>
      </c>
      <c r="O50" s="7">
        <f t="shared" si="6"/>
        <v>0</v>
      </c>
      <c r="P50" s="7">
        <f t="shared" si="6"/>
        <v>70492043</v>
      </c>
      <c r="Q50" s="7">
        <f t="shared" si="6"/>
        <v>69274178</v>
      </c>
      <c r="R50" s="7">
        <f t="shared" si="6"/>
        <v>0</v>
      </c>
      <c r="S50" s="7">
        <f t="shared" si="6"/>
        <v>0</v>
      </c>
      <c r="T50" s="7">
        <f t="shared" si="6"/>
        <v>0</v>
      </c>
      <c r="U50" s="7">
        <f t="shared" si="6"/>
        <v>0</v>
      </c>
      <c r="V50" s="7">
        <f t="shared" si="6"/>
        <v>0</v>
      </c>
      <c r="W50" s="7">
        <f t="shared" si="6"/>
        <v>0</v>
      </c>
      <c r="X50" s="7">
        <f t="shared" si="6"/>
        <v>0</v>
      </c>
      <c r="Y50" s="7">
        <f t="shared" si="6"/>
        <v>0</v>
      </c>
      <c r="Z50" s="7">
        <f t="shared" si="6"/>
        <v>0</v>
      </c>
      <c r="AA50" s="7">
        <f t="shared" si="6"/>
        <v>0</v>
      </c>
      <c r="AB50" s="7">
        <f t="shared" si="6"/>
        <v>0</v>
      </c>
      <c r="AC50" s="7">
        <f t="shared" si="6"/>
        <v>0</v>
      </c>
      <c r="AD50" s="7">
        <f t="shared" si="6"/>
        <v>0</v>
      </c>
      <c r="AE50" s="7">
        <f t="shared" si="6"/>
        <v>0</v>
      </c>
      <c r="AF50" s="7">
        <f t="shared" si="6"/>
        <v>0</v>
      </c>
      <c r="AG50" s="7">
        <f t="shared" si="6"/>
        <v>0</v>
      </c>
      <c r="AH50" s="7">
        <f t="shared" si="6"/>
        <v>0</v>
      </c>
      <c r="AI50" s="7">
        <f t="shared" si="6"/>
        <v>0</v>
      </c>
    </row>
    <row r="51" spans="1:35" x14ac:dyDescent="0.3">
      <c r="A51" t="s">
        <v>181</v>
      </c>
      <c r="B51" s="1" t="s">
        <v>182</v>
      </c>
      <c r="C51" s="7" t="s">
        <v>166</v>
      </c>
      <c r="E51" s="26">
        <f>SUM(E50,E45)</f>
        <v>0</v>
      </c>
      <c r="F51" s="26">
        <f t="shared" ref="F51:AI51" si="7">SUM(F50,F45)</f>
        <v>0</v>
      </c>
      <c r="G51" s="26">
        <f t="shared" si="7"/>
        <v>38729730.100000001</v>
      </c>
      <c r="H51" s="26">
        <f t="shared" si="7"/>
        <v>36787720.130000003</v>
      </c>
      <c r="I51" s="26">
        <f t="shared" si="7"/>
        <v>50102326.020000003</v>
      </c>
      <c r="J51" s="26">
        <f t="shared" si="7"/>
        <v>49492023.909999996</v>
      </c>
      <c r="K51" s="26">
        <f t="shared" si="7"/>
        <v>0</v>
      </c>
      <c r="L51" s="26">
        <f t="shared" si="7"/>
        <v>0</v>
      </c>
      <c r="M51" s="26">
        <f t="shared" si="7"/>
        <v>79514693</v>
      </c>
      <c r="N51" s="26">
        <f t="shared" si="7"/>
        <v>77447150</v>
      </c>
      <c r="O51" s="26">
        <f t="shared" si="7"/>
        <v>0</v>
      </c>
      <c r="P51" s="26">
        <f t="shared" si="7"/>
        <v>77141166</v>
      </c>
      <c r="Q51" s="26">
        <f t="shared" si="7"/>
        <v>75508206</v>
      </c>
      <c r="R51" s="26">
        <f t="shared" si="7"/>
        <v>0</v>
      </c>
      <c r="S51" s="26">
        <f t="shared" si="7"/>
        <v>0</v>
      </c>
      <c r="T51" s="26">
        <f t="shared" si="7"/>
        <v>0</v>
      </c>
      <c r="U51" s="26">
        <f t="shared" si="7"/>
        <v>0</v>
      </c>
      <c r="V51" s="26">
        <f t="shared" si="7"/>
        <v>0</v>
      </c>
      <c r="W51" s="26">
        <f t="shared" si="7"/>
        <v>0</v>
      </c>
      <c r="X51" s="26">
        <f t="shared" si="7"/>
        <v>0</v>
      </c>
      <c r="Y51" s="26">
        <f t="shared" si="7"/>
        <v>0</v>
      </c>
      <c r="Z51" s="26">
        <f t="shared" si="7"/>
        <v>0</v>
      </c>
      <c r="AA51" s="26">
        <f t="shared" si="7"/>
        <v>0</v>
      </c>
      <c r="AB51" s="26">
        <f t="shared" si="7"/>
        <v>0</v>
      </c>
      <c r="AC51" s="26">
        <f t="shared" si="7"/>
        <v>0</v>
      </c>
      <c r="AD51" s="26">
        <f t="shared" si="7"/>
        <v>0</v>
      </c>
      <c r="AE51" s="26">
        <f t="shared" si="7"/>
        <v>0</v>
      </c>
      <c r="AF51" s="26">
        <f t="shared" si="7"/>
        <v>0</v>
      </c>
      <c r="AG51" s="26">
        <f t="shared" si="7"/>
        <v>0</v>
      </c>
      <c r="AH51" s="26">
        <f t="shared" si="7"/>
        <v>0</v>
      </c>
      <c r="AI51" s="26">
        <f t="shared" si="7"/>
        <v>0</v>
      </c>
    </row>
    <row r="52" spans="1:35" x14ac:dyDescent="0.3">
      <c r="A52" t="s">
        <v>181</v>
      </c>
      <c r="B52" s="1" t="s">
        <v>182</v>
      </c>
      <c r="C52" s="19" t="s">
        <v>388</v>
      </c>
      <c r="D52" s="1" t="s">
        <v>382</v>
      </c>
      <c r="G52" s="1">
        <v>13251689.98</v>
      </c>
      <c r="H52" s="1">
        <v>14782153.23</v>
      </c>
      <c r="I52" s="1">
        <v>16752102.109999999</v>
      </c>
      <c r="J52" s="1">
        <v>19437561.289999999</v>
      </c>
    </row>
    <row r="53" spans="1:35" x14ac:dyDescent="0.3">
      <c r="A53" t="s">
        <v>181</v>
      </c>
      <c r="B53" s="1" t="s">
        <v>182</v>
      </c>
      <c r="C53" s="19" t="s">
        <v>388</v>
      </c>
      <c r="D53" s="1" t="s">
        <v>383</v>
      </c>
      <c r="G53" s="1">
        <v>758471.8</v>
      </c>
      <c r="H53" s="1">
        <v>758471.8</v>
      </c>
      <c r="I53" s="1">
        <v>758471.8</v>
      </c>
      <c r="J53" s="1">
        <v>758471.8</v>
      </c>
    </row>
    <row r="54" spans="1:35" x14ac:dyDescent="0.3">
      <c r="A54" t="s">
        <v>181</v>
      </c>
      <c r="B54" s="1" t="s">
        <v>182</v>
      </c>
      <c r="C54" s="19" t="s">
        <v>388</v>
      </c>
      <c r="D54" s="1" t="s">
        <v>384</v>
      </c>
      <c r="G54" s="1">
        <v>1610957.78</v>
      </c>
      <c r="H54" s="1">
        <v>1706146.73</v>
      </c>
      <c r="I54" s="1">
        <v>2041902.66</v>
      </c>
      <c r="J54" s="1">
        <v>3929474.35</v>
      </c>
    </row>
    <row r="55" spans="1:35" x14ac:dyDescent="0.3">
      <c r="A55" t="s">
        <v>181</v>
      </c>
      <c r="B55" s="1" t="s">
        <v>182</v>
      </c>
      <c r="C55" s="19" t="s">
        <v>388</v>
      </c>
      <c r="M55" s="1">
        <v>32943434</v>
      </c>
      <c r="N55" s="1">
        <v>35218997</v>
      </c>
      <c r="P55" s="1">
        <v>42383178</v>
      </c>
      <c r="Q55" s="1">
        <v>46336543</v>
      </c>
    </row>
    <row r="56" spans="1:35" x14ac:dyDescent="0.3">
      <c r="A56" t="s">
        <v>181</v>
      </c>
      <c r="B56" s="1" t="s">
        <v>182</v>
      </c>
      <c r="C56" s="1" t="s">
        <v>385</v>
      </c>
      <c r="D56" s="1" t="s">
        <v>386</v>
      </c>
      <c r="G56" s="1">
        <v>2780000</v>
      </c>
      <c r="H56" s="1">
        <v>2780000</v>
      </c>
      <c r="I56" s="1">
        <v>3842850</v>
      </c>
      <c r="J56" s="1">
        <v>3842850</v>
      </c>
    </row>
    <row r="57" spans="1:35" x14ac:dyDescent="0.3">
      <c r="A57" t="s">
        <v>181</v>
      </c>
      <c r="B57" s="1" t="s">
        <v>182</v>
      </c>
      <c r="C57" s="1" t="s">
        <v>385</v>
      </c>
      <c r="D57" s="1" t="s">
        <v>387</v>
      </c>
      <c r="G57" s="1">
        <v>18620349.199999999</v>
      </c>
      <c r="H57" s="1">
        <v>19928445.510000002</v>
      </c>
      <c r="I57" s="1">
        <v>17383987.030000001</v>
      </c>
      <c r="J57" s="1">
        <v>18131364.02</v>
      </c>
    </row>
    <row r="58" spans="1:35" x14ac:dyDescent="0.3">
      <c r="A58" t="s">
        <v>181</v>
      </c>
      <c r="B58" s="1" t="s">
        <v>182</v>
      </c>
      <c r="C58" s="1" t="s">
        <v>385</v>
      </c>
      <c r="M58" s="1">
        <v>25719153</v>
      </c>
      <c r="N58" s="1">
        <v>27198594</v>
      </c>
      <c r="P58" s="1">
        <v>32381470</v>
      </c>
      <c r="Q58" s="1">
        <v>35968766</v>
      </c>
    </row>
    <row r="59" spans="1:35" x14ac:dyDescent="0.3">
      <c r="A59" t="s">
        <v>181</v>
      </c>
      <c r="B59" s="1" t="s">
        <v>182</v>
      </c>
      <c r="C59" s="7" t="s">
        <v>167</v>
      </c>
      <c r="E59" s="7">
        <f>SUM(E52:E57)</f>
        <v>0</v>
      </c>
      <c r="F59" s="7">
        <f>SUM(F52:F57)</f>
        <v>0</v>
      </c>
      <c r="G59" s="7">
        <f>SUM(G52:G57)</f>
        <v>37021468.760000005</v>
      </c>
      <c r="H59" s="28">
        <f>SUM(H52:H57)</f>
        <v>39955217.270000003</v>
      </c>
      <c r="I59" s="7">
        <f t="shared" ref="I59:L59" si="8">SUM(I52:I57)</f>
        <v>40779313.600000001</v>
      </c>
      <c r="J59" s="7">
        <f t="shared" si="8"/>
        <v>46099721.460000001</v>
      </c>
      <c r="K59" s="7">
        <f t="shared" si="8"/>
        <v>0</v>
      </c>
      <c r="L59" s="7">
        <f t="shared" si="8"/>
        <v>0</v>
      </c>
      <c r="M59" s="7">
        <f>SUM(M52:M58)</f>
        <v>58662587</v>
      </c>
      <c r="N59" s="7">
        <f t="shared" ref="N59:AI59" si="9">SUM(N52:N58)</f>
        <v>62417591</v>
      </c>
      <c r="O59" s="7">
        <f t="shared" si="9"/>
        <v>0</v>
      </c>
      <c r="P59" s="7">
        <f>SUM(P52:P58)</f>
        <v>74764648</v>
      </c>
      <c r="Q59" s="7">
        <f t="shared" si="9"/>
        <v>82305309</v>
      </c>
      <c r="R59" s="7">
        <f t="shared" si="9"/>
        <v>0</v>
      </c>
      <c r="S59" s="7">
        <f t="shared" si="9"/>
        <v>0</v>
      </c>
      <c r="T59" s="7">
        <f t="shared" si="9"/>
        <v>0</v>
      </c>
      <c r="U59" s="7">
        <f t="shared" si="9"/>
        <v>0</v>
      </c>
      <c r="V59" s="7">
        <f t="shared" si="9"/>
        <v>0</v>
      </c>
      <c r="W59" s="7">
        <f t="shared" si="9"/>
        <v>0</v>
      </c>
      <c r="X59" s="7">
        <f t="shared" si="9"/>
        <v>0</v>
      </c>
      <c r="Y59" s="7">
        <f t="shared" si="9"/>
        <v>0</v>
      </c>
      <c r="Z59" s="7">
        <f t="shared" si="9"/>
        <v>0</v>
      </c>
      <c r="AA59" s="7">
        <f t="shared" si="9"/>
        <v>0</v>
      </c>
      <c r="AB59" s="7">
        <f t="shared" si="9"/>
        <v>0</v>
      </c>
      <c r="AC59" s="7">
        <f t="shared" si="9"/>
        <v>0</v>
      </c>
      <c r="AD59" s="7">
        <f t="shared" si="9"/>
        <v>0</v>
      </c>
      <c r="AE59" s="7">
        <f t="shared" si="9"/>
        <v>0</v>
      </c>
      <c r="AF59" s="7">
        <f t="shared" si="9"/>
        <v>0</v>
      </c>
      <c r="AG59" s="7">
        <f t="shared" si="9"/>
        <v>0</v>
      </c>
      <c r="AH59" s="7">
        <f t="shared" si="9"/>
        <v>0</v>
      </c>
      <c r="AI59" s="7">
        <f t="shared" si="9"/>
        <v>0</v>
      </c>
    </row>
    <row r="60" spans="1:35" x14ac:dyDescent="0.3">
      <c r="A60" t="s">
        <v>181</v>
      </c>
      <c r="B60" s="1" t="s">
        <v>182</v>
      </c>
      <c r="C60" s="1" t="s">
        <v>169</v>
      </c>
      <c r="D60" s="1" t="s">
        <v>423</v>
      </c>
      <c r="M60" s="1">
        <v>1821232</v>
      </c>
      <c r="N60" s="1">
        <v>2017115</v>
      </c>
      <c r="P60" s="1">
        <v>2108105</v>
      </c>
      <c r="Q60" s="1">
        <v>2097219</v>
      </c>
    </row>
    <row r="61" spans="1:35" x14ac:dyDescent="0.3">
      <c r="A61" t="s">
        <v>181</v>
      </c>
      <c r="B61" s="1" t="s">
        <v>182</v>
      </c>
      <c r="C61" s="7" t="s">
        <v>168</v>
      </c>
      <c r="E61" s="26">
        <f>SUM(E59,E51)</f>
        <v>0</v>
      </c>
      <c r="F61" s="26">
        <f t="shared" ref="F61:L61" si="10">SUM(F59,F51)</f>
        <v>0</v>
      </c>
      <c r="G61" s="26">
        <f t="shared" si="10"/>
        <v>75751198.860000014</v>
      </c>
      <c r="H61" s="26">
        <f t="shared" si="10"/>
        <v>76742937.400000006</v>
      </c>
      <c r="I61" s="26">
        <f t="shared" si="10"/>
        <v>90881639.620000005</v>
      </c>
      <c r="J61" s="26">
        <f t="shared" si="10"/>
        <v>95591745.370000005</v>
      </c>
      <c r="K61" s="26">
        <f t="shared" si="10"/>
        <v>0</v>
      </c>
      <c r="L61" s="26">
        <f t="shared" si="10"/>
        <v>0</v>
      </c>
      <c r="M61" s="26">
        <f>SUM(M59,M51,M60)</f>
        <v>139998512</v>
      </c>
      <c r="N61" s="26">
        <f>SUM(N59,N51,N60)</f>
        <v>141881856</v>
      </c>
      <c r="O61" s="26">
        <f t="shared" ref="O61:AI61" si="11">SUM(O59,O51,O60)</f>
        <v>0</v>
      </c>
      <c r="P61" s="26">
        <f t="shared" si="11"/>
        <v>154013919</v>
      </c>
      <c r="Q61" s="26">
        <f t="shared" si="11"/>
        <v>159910734</v>
      </c>
      <c r="R61" s="26">
        <f t="shared" si="11"/>
        <v>0</v>
      </c>
      <c r="S61" s="26">
        <f t="shared" si="11"/>
        <v>0</v>
      </c>
      <c r="T61" s="26">
        <f t="shared" si="11"/>
        <v>0</v>
      </c>
      <c r="U61" s="26">
        <f t="shared" si="11"/>
        <v>0</v>
      </c>
      <c r="V61" s="26">
        <f t="shared" si="11"/>
        <v>0</v>
      </c>
      <c r="W61" s="26">
        <f t="shared" si="11"/>
        <v>0</v>
      </c>
      <c r="X61" s="26">
        <f t="shared" si="11"/>
        <v>0</v>
      </c>
      <c r="Y61" s="26">
        <f t="shared" si="11"/>
        <v>0</v>
      </c>
      <c r="Z61" s="26">
        <f t="shared" si="11"/>
        <v>0</v>
      </c>
      <c r="AA61" s="26">
        <f t="shared" si="11"/>
        <v>0</v>
      </c>
      <c r="AB61" s="26">
        <f t="shared" si="11"/>
        <v>0</v>
      </c>
      <c r="AC61" s="26">
        <f t="shared" si="11"/>
        <v>0</v>
      </c>
      <c r="AD61" s="26">
        <f t="shared" si="11"/>
        <v>0</v>
      </c>
      <c r="AE61" s="26">
        <f t="shared" si="11"/>
        <v>0</v>
      </c>
      <c r="AF61" s="26">
        <f t="shared" si="11"/>
        <v>0</v>
      </c>
      <c r="AG61" s="26">
        <f t="shared" si="11"/>
        <v>0</v>
      </c>
      <c r="AH61" s="26">
        <f t="shared" si="11"/>
        <v>0</v>
      </c>
      <c r="AI61" s="26">
        <f t="shared" si="11"/>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
  <sheetViews>
    <sheetView tabSelected="1" workbookViewId="0">
      <selection activeCell="R8" sqref="R8:R9"/>
    </sheetView>
  </sheetViews>
  <sheetFormatPr defaultColWidth="8.88671875" defaultRowHeight="14.4" x14ac:dyDescent="0.3"/>
  <cols>
    <col min="1" max="16384" width="8.88671875" style="1"/>
  </cols>
  <sheetData>
    <row r="1" spans="1:19" x14ac:dyDescent="0.3">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
      <c r="A2" t="s">
        <v>181</v>
      </c>
      <c r="B2" s="1" t="s">
        <v>182</v>
      </c>
      <c r="C2" s="1">
        <v>1995</v>
      </c>
      <c r="D2" s="1" t="s">
        <v>183</v>
      </c>
      <c r="E2" s="1" t="s">
        <v>184</v>
      </c>
      <c r="F2" s="1" t="s">
        <v>185</v>
      </c>
      <c r="H2" s="1">
        <v>34930000</v>
      </c>
      <c r="I2" s="1">
        <v>1995</v>
      </c>
      <c r="J2" s="1">
        <v>2011</v>
      </c>
      <c r="L2" s="1">
        <v>110</v>
      </c>
      <c r="O2" s="1" t="s">
        <v>324</v>
      </c>
      <c r="P2" s="1" t="s">
        <v>187</v>
      </c>
      <c r="Q2" s="1" t="s">
        <v>186</v>
      </c>
      <c r="R2" s="1" t="s">
        <v>221</v>
      </c>
    </row>
    <row r="3" spans="1:19" x14ac:dyDescent="0.3">
      <c r="A3" t="s">
        <v>181</v>
      </c>
      <c r="B3" s="1" t="s">
        <v>182</v>
      </c>
      <c r="C3" s="1">
        <v>1992</v>
      </c>
      <c r="D3" s="1" t="s">
        <v>183</v>
      </c>
      <c r="E3" s="1" t="s">
        <v>184</v>
      </c>
      <c r="F3" s="1" t="s">
        <v>185</v>
      </c>
      <c r="H3" s="1">
        <v>44855000</v>
      </c>
      <c r="I3" s="1">
        <v>1993</v>
      </c>
      <c r="J3" s="1">
        <v>2022</v>
      </c>
      <c r="L3" s="1">
        <v>100</v>
      </c>
      <c r="O3" s="1" t="s">
        <v>324</v>
      </c>
      <c r="P3" s="1" t="s">
        <v>187</v>
      </c>
      <c r="Q3" s="1" t="s">
        <v>186</v>
      </c>
      <c r="R3" s="1" t="s">
        <v>323</v>
      </c>
    </row>
    <row r="4" spans="1:19" x14ac:dyDescent="0.3">
      <c r="A4" t="s">
        <v>181</v>
      </c>
      <c r="B4" s="1" t="s">
        <v>182</v>
      </c>
      <c r="C4" s="1">
        <v>1994</v>
      </c>
      <c r="D4" s="1" t="s">
        <v>183</v>
      </c>
      <c r="E4" s="1" t="s">
        <v>184</v>
      </c>
      <c r="F4" s="1" t="s">
        <v>185</v>
      </c>
      <c r="H4" s="1">
        <v>31255000</v>
      </c>
      <c r="I4" s="1">
        <v>1994</v>
      </c>
      <c r="J4" s="1">
        <v>2024</v>
      </c>
      <c r="L4" s="1">
        <v>110</v>
      </c>
      <c r="O4" s="1" t="s">
        <v>324</v>
      </c>
      <c r="P4" s="1" t="s">
        <v>187</v>
      </c>
      <c r="Q4" s="1" t="s">
        <v>186</v>
      </c>
      <c r="R4" s="1" t="s">
        <v>221</v>
      </c>
    </row>
    <row r="5" spans="1:19" x14ac:dyDescent="0.3">
      <c r="A5" t="s">
        <v>181</v>
      </c>
      <c r="B5" s="1" t="s">
        <v>182</v>
      </c>
      <c r="C5" s="1">
        <v>1999</v>
      </c>
      <c r="D5" s="1" t="s">
        <v>183</v>
      </c>
      <c r="E5" s="1" t="s">
        <v>184</v>
      </c>
      <c r="H5" s="1">
        <v>10000000</v>
      </c>
      <c r="I5" s="1">
        <v>1999</v>
      </c>
      <c r="J5" s="1">
        <v>2022</v>
      </c>
      <c r="L5" s="1">
        <v>110</v>
      </c>
      <c r="O5" s="1" t="s">
        <v>324</v>
      </c>
      <c r="P5" s="1" t="s">
        <v>187</v>
      </c>
      <c r="Q5" s="1" t="s">
        <v>186</v>
      </c>
      <c r="R5" s="1" t="s">
        <v>401</v>
      </c>
    </row>
    <row r="6" spans="1:19" x14ac:dyDescent="0.3">
      <c r="A6" t="s">
        <v>181</v>
      </c>
      <c r="B6" s="1" t="s">
        <v>182</v>
      </c>
      <c r="C6" s="1">
        <v>2002</v>
      </c>
      <c r="D6" s="1" t="s">
        <v>183</v>
      </c>
      <c r="E6" s="1" t="s">
        <v>184</v>
      </c>
      <c r="H6" s="1">
        <v>26150000</v>
      </c>
      <c r="I6" s="1">
        <v>2002</v>
      </c>
      <c r="J6" s="1">
        <v>2016</v>
      </c>
      <c r="L6" s="1">
        <v>110</v>
      </c>
      <c r="O6" s="1" t="s">
        <v>324</v>
      </c>
      <c r="P6" s="1" t="s">
        <v>187</v>
      </c>
      <c r="Q6" s="1" t="s">
        <v>186</v>
      </c>
      <c r="R6" s="1" t="s">
        <v>425</v>
      </c>
    </row>
    <row r="7" spans="1:19" x14ac:dyDescent="0.3">
      <c r="A7" t="s">
        <v>181</v>
      </c>
      <c r="B7" s="1" t="s">
        <v>182</v>
      </c>
      <c r="C7" s="1">
        <v>2005</v>
      </c>
      <c r="D7" s="1" t="s">
        <v>183</v>
      </c>
      <c r="E7" s="1" t="s">
        <v>441</v>
      </c>
      <c r="F7" s="1" t="s">
        <v>442</v>
      </c>
      <c r="H7" s="1">
        <v>43445000</v>
      </c>
      <c r="I7" s="1">
        <v>2005</v>
      </c>
      <c r="J7" s="1">
        <v>2024</v>
      </c>
      <c r="L7" s="1">
        <v>100</v>
      </c>
      <c r="N7" s="1" t="s">
        <v>455</v>
      </c>
      <c r="O7" s="1" t="s">
        <v>324</v>
      </c>
      <c r="P7" s="1" t="s">
        <v>187</v>
      </c>
      <c r="Q7" s="1" t="s">
        <v>186</v>
      </c>
      <c r="R7" s="1" t="s">
        <v>425</v>
      </c>
      <c r="S7" s="1" t="s">
        <v>443</v>
      </c>
    </row>
    <row r="8" spans="1:19" x14ac:dyDescent="0.3">
      <c r="R8" s="29" t="s">
        <v>456</v>
      </c>
    </row>
    <row r="9" spans="1:19" x14ac:dyDescent="0.3">
      <c r="R9" s="29" t="s">
        <v>457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election activeCell="F2" sqref="F2"/>
    </sheetView>
  </sheetViews>
  <sheetFormatPr defaultColWidth="8.88671875" defaultRowHeight="14.4" x14ac:dyDescent="0.3"/>
  <cols>
    <col min="1" max="16384" width="8.88671875" style="1"/>
  </cols>
  <sheetData>
    <row r="1" spans="1:9" x14ac:dyDescent="0.3">
      <c r="A1" s="2" t="s">
        <v>0</v>
      </c>
      <c r="B1" s="2" t="s">
        <v>27</v>
      </c>
      <c r="C1" s="2" t="s">
        <v>2</v>
      </c>
      <c r="D1" s="2" t="s">
        <v>24</v>
      </c>
      <c r="E1" s="8" t="s">
        <v>110</v>
      </c>
      <c r="F1" s="5" t="s">
        <v>32</v>
      </c>
      <c r="G1" s="9" t="s">
        <v>156</v>
      </c>
      <c r="H1" s="2" t="s">
        <v>157</v>
      </c>
      <c r="I1" s="4" t="s">
        <v>96</v>
      </c>
    </row>
    <row r="2" spans="1:9" x14ac:dyDescent="0.3">
      <c r="A2" t="s">
        <v>181</v>
      </c>
      <c r="B2" s="1"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8"/>
  <sheetViews>
    <sheetView topLeftCell="A144" workbookViewId="0">
      <selection activeCell="A167" sqref="A167:E168"/>
    </sheetView>
  </sheetViews>
  <sheetFormatPr defaultColWidth="8.88671875" defaultRowHeight="14.4" x14ac:dyDescent="0.3"/>
  <cols>
    <col min="1" max="4" width="8.88671875" style="1"/>
    <col min="5" max="5" width="15.6640625" style="1" customWidth="1"/>
    <col min="6" max="16384" width="8.88671875" style="1"/>
  </cols>
  <sheetData>
    <row r="1" spans="1:13" x14ac:dyDescent="0.3">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
      <c r="A2" t="s">
        <v>181</v>
      </c>
      <c r="B2" s="1" t="s">
        <v>182</v>
      </c>
      <c r="C2" s="1">
        <v>1995</v>
      </c>
      <c r="E2" s="1" t="s">
        <v>188</v>
      </c>
      <c r="F2" s="1">
        <v>1995</v>
      </c>
      <c r="G2" s="1" t="s">
        <v>189</v>
      </c>
      <c r="H2" s="1">
        <v>0</v>
      </c>
      <c r="K2" s="20">
        <v>996264</v>
      </c>
    </row>
    <row r="3" spans="1:13" x14ac:dyDescent="0.3">
      <c r="A3" t="s">
        <v>181</v>
      </c>
      <c r="B3" s="1" t="s">
        <v>182</v>
      </c>
      <c r="C3" s="1">
        <v>1995</v>
      </c>
      <c r="E3" s="1" t="s">
        <v>188</v>
      </c>
      <c r="F3" s="1">
        <v>1996</v>
      </c>
      <c r="G3" s="1" t="s">
        <v>189</v>
      </c>
      <c r="H3" s="1">
        <v>0</v>
      </c>
      <c r="K3" s="20">
        <v>1992528</v>
      </c>
    </row>
    <row r="4" spans="1:13" x14ac:dyDescent="0.3">
      <c r="A4" t="s">
        <v>181</v>
      </c>
      <c r="B4" s="1" t="s">
        <v>182</v>
      </c>
      <c r="C4" s="1">
        <v>1995</v>
      </c>
      <c r="E4" s="1" t="s">
        <v>188</v>
      </c>
      <c r="F4" s="1">
        <v>1997</v>
      </c>
      <c r="G4" s="1" t="s">
        <v>189</v>
      </c>
      <c r="H4" s="1">
        <v>0</v>
      </c>
      <c r="K4" s="20">
        <v>1992528</v>
      </c>
    </row>
    <row r="5" spans="1:13" x14ac:dyDescent="0.3">
      <c r="A5" t="s">
        <v>181</v>
      </c>
      <c r="B5" s="1" t="s">
        <v>182</v>
      </c>
      <c r="C5" s="1">
        <v>1995</v>
      </c>
      <c r="E5" s="1" t="s">
        <v>188</v>
      </c>
      <c r="F5" s="1">
        <v>1998</v>
      </c>
      <c r="G5" s="1" t="s">
        <v>189</v>
      </c>
      <c r="H5" s="1">
        <v>0</v>
      </c>
      <c r="K5" s="20">
        <v>1992528</v>
      </c>
    </row>
    <row r="6" spans="1:13" x14ac:dyDescent="0.3">
      <c r="A6" t="s">
        <v>181</v>
      </c>
      <c r="B6" s="1" t="s">
        <v>182</v>
      </c>
      <c r="C6" s="1">
        <v>1995</v>
      </c>
      <c r="E6" s="1" t="s">
        <v>188</v>
      </c>
      <c r="F6" s="1">
        <v>1999</v>
      </c>
      <c r="G6" s="1" t="s">
        <v>189</v>
      </c>
      <c r="H6" s="1">
        <v>0</v>
      </c>
      <c r="K6" s="20">
        <v>1992528</v>
      </c>
    </row>
    <row r="7" spans="1:13" x14ac:dyDescent="0.3">
      <c r="A7" t="s">
        <v>181</v>
      </c>
      <c r="B7" s="1" t="s">
        <v>182</v>
      </c>
      <c r="C7" s="1">
        <v>1995</v>
      </c>
      <c r="E7" s="1" t="s">
        <v>188</v>
      </c>
      <c r="F7" s="1">
        <v>2000</v>
      </c>
      <c r="G7" s="1" t="s">
        <v>189</v>
      </c>
      <c r="H7" s="1">
        <v>0</v>
      </c>
      <c r="K7" s="20">
        <v>1992528</v>
      </c>
    </row>
    <row r="8" spans="1:13" x14ac:dyDescent="0.3">
      <c r="A8" t="s">
        <v>181</v>
      </c>
      <c r="B8" s="1" t="s">
        <v>182</v>
      </c>
      <c r="C8" s="1">
        <v>1995</v>
      </c>
      <c r="E8" s="1" t="s">
        <v>188</v>
      </c>
      <c r="F8" s="1">
        <v>2001</v>
      </c>
      <c r="G8" s="1" t="s">
        <v>189</v>
      </c>
      <c r="H8" s="1">
        <v>250000</v>
      </c>
      <c r="I8" s="1">
        <v>4.8</v>
      </c>
      <c r="J8" s="1">
        <f>34930000-H8</f>
        <v>34680000</v>
      </c>
      <c r="K8" s="20">
        <v>1992528</v>
      </c>
      <c r="M8" s="1">
        <v>100</v>
      </c>
    </row>
    <row r="9" spans="1:13" x14ac:dyDescent="0.3">
      <c r="A9" t="s">
        <v>181</v>
      </c>
      <c r="B9" s="1" t="s">
        <v>182</v>
      </c>
      <c r="C9" s="1">
        <v>1995</v>
      </c>
      <c r="E9" s="1" t="s">
        <v>188</v>
      </c>
      <c r="F9" s="1">
        <v>2002</v>
      </c>
      <c r="G9" s="1" t="s">
        <v>189</v>
      </c>
      <c r="H9" s="1">
        <v>280000</v>
      </c>
      <c r="I9" s="1">
        <v>4.9000000000000004</v>
      </c>
      <c r="J9" s="1">
        <f t="shared" ref="J9:J18" si="0">J8-H9</f>
        <v>34400000</v>
      </c>
      <c r="K9" s="20">
        <v>1980528</v>
      </c>
      <c r="M9" s="1">
        <v>100</v>
      </c>
    </row>
    <row r="10" spans="1:13" x14ac:dyDescent="0.3">
      <c r="A10" t="s">
        <v>181</v>
      </c>
      <c r="B10" s="1" t="s">
        <v>182</v>
      </c>
      <c r="C10" s="1">
        <v>1995</v>
      </c>
      <c r="E10" s="1" t="s">
        <v>188</v>
      </c>
      <c r="F10" s="1">
        <v>2003</v>
      </c>
      <c r="G10" s="1" t="s">
        <v>189</v>
      </c>
      <c r="H10" s="1">
        <v>265000</v>
      </c>
      <c r="I10" s="1">
        <v>5</v>
      </c>
      <c r="J10" s="1">
        <f t="shared" si="0"/>
        <v>34135000</v>
      </c>
      <c r="K10" s="20">
        <v>1966808</v>
      </c>
      <c r="M10" s="1">
        <v>100</v>
      </c>
    </row>
    <row r="11" spans="1:13" x14ac:dyDescent="0.3">
      <c r="A11" t="s">
        <v>181</v>
      </c>
      <c r="B11" s="1" t="s">
        <v>182</v>
      </c>
      <c r="C11" s="1">
        <v>1995</v>
      </c>
      <c r="E11" s="1" t="s">
        <v>188</v>
      </c>
      <c r="F11" s="1">
        <v>2004</v>
      </c>
      <c r="G11" s="1" t="s">
        <v>189</v>
      </c>
      <c r="H11" s="1">
        <v>240000</v>
      </c>
      <c r="I11" s="1">
        <v>5.0999999999999996</v>
      </c>
      <c r="J11" s="1">
        <f t="shared" si="0"/>
        <v>33895000</v>
      </c>
      <c r="K11" s="20">
        <v>1953558</v>
      </c>
      <c r="M11" s="1">
        <v>100</v>
      </c>
    </row>
    <row r="12" spans="1:13" x14ac:dyDescent="0.3">
      <c r="A12" t="s">
        <v>181</v>
      </c>
      <c r="B12" s="1" t="s">
        <v>182</v>
      </c>
      <c r="C12" s="1">
        <v>1995</v>
      </c>
      <c r="E12" s="1" t="s">
        <v>188</v>
      </c>
      <c r="F12" s="1">
        <v>2005</v>
      </c>
      <c r="G12" s="1" t="s">
        <v>189</v>
      </c>
      <c r="H12" s="1">
        <v>340000</v>
      </c>
      <c r="I12" s="1">
        <v>5.2</v>
      </c>
      <c r="J12" s="1">
        <f t="shared" si="0"/>
        <v>33555000</v>
      </c>
      <c r="K12" s="20">
        <v>1941318</v>
      </c>
      <c r="M12" s="1">
        <v>100</v>
      </c>
    </row>
    <row r="13" spans="1:13" x14ac:dyDescent="0.3">
      <c r="A13" t="s">
        <v>181</v>
      </c>
      <c r="B13" s="1" t="s">
        <v>182</v>
      </c>
      <c r="C13" s="1">
        <v>1995</v>
      </c>
      <c r="E13" s="1" t="s">
        <v>188</v>
      </c>
      <c r="F13" s="1">
        <v>2006</v>
      </c>
      <c r="G13" s="1" t="s">
        <v>189</v>
      </c>
      <c r="H13" s="1">
        <v>335000</v>
      </c>
      <c r="I13" s="1">
        <v>5.3</v>
      </c>
      <c r="J13" s="1">
        <f t="shared" si="0"/>
        <v>33220000</v>
      </c>
      <c r="K13" s="20">
        <v>1923638</v>
      </c>
      <c r="M13" s="1">
        <v>100</v>
      </c>
    </row>
    <row r="14" spans="1:13" x14ac:dyDescent="0.3">
      <c r="A14" t="s">
        <v>181</v>
      </c>
      <c r="B14" s="1" t="s">
        <v>182</v>
      </c>
      <c r="C14" s="1">
        <v>1995</v>
      </c>
      <c r="E14" s="1" t="s">
        <v>188</v>
      </c>
      <c r="F14" s="1">
        <v>2007</v>
      </c>
      <c r="G14" s="1" t="s">
        <v>189</v>
      </c>
      <c r="H14" s="1">
        <v>350000</v>
      </c>
      <c r="I14" s="1">
        <v>5.35</v>
      </c>
      <c r="J14" s="1">
        <f t="shared" si="0"/>
        <v>32870000</v>
      </c>
      <c r="K14" s="20">
        <v>1905883</v>
      </c>
      <c r="M14" s="1">
        <v>99.546000000000006</v>
      </c>
    </row>
    <row r="15" spans="1:13" x14ac:dyDescent="0.3">
      <c r="A15" t="s">
        <v>181</v>
      </c>
      <c r="B15" s="1" t="s">
        <v>182</v>
      </c>
      <c r="C15" s="1">
        <v>1995</v>
      </c>
      <c r="E15" s="1" t="s">
        <v>188</v>
      </c>
      <c r="F15" s="1">
        <v>2008</v>
      </c>
      <c r="G15" s="1" t="s">
        <v>189</v>
      </c>
      <c r="H15" s="1">
        <v>365000</v>
      </c>
      <c r="I15" s="1">
        <v>5.45</v>
      </c>
      <c r="J15" s="1">
        <f t="shared" si="0"/>
        <v>32505000</v>
      </c>
      <c r="K15" s="20">
        <v>1887158</v>
      </c>
      <c r="M15" s="1">
        <v>99.524000000000001</v>
      </c>
    </row>
    <row r="16" spans="1:13" x14ac:dyDescent="0.3">
      <c r="A16" t="s">
        <v>181</v>
      </c>
      <c r="B16" s="1" t="s">
        <v>182</v>
      </c>
      <c r="C16" s="1">
        <v>1995</v>
      </c>
      <c r="E16" s="1" t="s">
        <v>188</v>
      </c>
      <c r="F16" s="1">
        <v>2009</v>
      </c>
      <c r="G16" s="1" t="s">
        <v>189</v>
      </c>
      <c r="H16" s="1">
        <v>385000</v>
      </c>
      <c r="I16" s="1">
        <v>5.55</v>
      </c>
      <c r="J16" s="1">
        <f t="shared" si="0"/>
        <v>32120000</v>
      </c>
      <c r="K16" s="20">
        <v>1867265</v>
      </c>
      <c r="M16" s="1">
        <v>99.503</v>
      </c>
    </row>
    <row r="17" spans="1:13" x14ac:dyDescent="0.3">
      <c r="A17" t="s">
        <v>181</v>
      </c>
      <c r="B17" s="1" t="s">
        <v>182</v>
      </c>
      <c r="C17" s="1">
        <v>1995</v>
      </c>
      <c r="E17" s="1" t="s">
        <v>188</v>
      </c>
      <c r="F17" s="1">
        <v>2010</v>
      </c>
      <c r="G17" s="1" t="s">
        <v>189</v>
      </c>
      <c r="H17" s="1">
        <v>425000</v>
      </c>
      <c r="I17" s="1">
        <v>5.6</v>
      </c>
      <c r="J17" s="1">
        <f t="shared" si="0"/>
        <v>31695000</v>
      </c>
      <c r="K17" s="20">
        <v>1845898</v>
      </c>
      <c r="M17" s="1">
        <v>99.483000000000004</v>
      </c>
    </row>
    <row r="18" spans="1:13" x14ac:dyDescent="0.3">
      <c r="A18" t="s">
        <v>181</v>
      </c>
      <c r="B18" s="1" t="s">
        <v>182</v>
      </c>
      <c r="C18" s="1">
        <v>1995</v>
      </c>
      <c r="E18" s="1" t="s">
        <v>188</v>
      </c>
      <c r="F18" s="1">
        <v>2011</v>
      </c>
      <c r="G18" s="1" t="s">
        <v>189</v>
      </c>
      <c r="H18" s="1">
        <v>365000</v>
      </c>
      <c r="I18" s="1">
        <v>5.65</v>
      </c>
      <c r="J18" s="1">
        <f t="shared" si="0"/>
        <v>31330000</v>
      </c>
      <c r="K18" s="20">
        <v>1822098</v>
      </c>
      <c r="M18" s="1">
        <v>99.465000000000003</v>
      </c>
    </row>
    <row r="19" spans="1:13" x14ac:dyDescent="0.3">
      <c r="A19" t="s">
        <v>181</v>
      </c>
      <c r="B19" s="1" t="s">
        <v>182</v>
      </c>
      <c r="C19" s="1">
        <v>1995</v>
      </c>
      <c r="E19" s="1" t="s">
        <v>190</v>
      </c>
      <c r="F19" s="1">
        <v>2012</v>
      </c>
      <c r="G19" s="1" t="s">
        <v>189</v>
      </c>
      <c r="H19" s="1">
        <v>420000</v>
      </c>
      <c r="I19" s="1">
        <v>5.75</v>
      </c>
      <c r="J19" s="1">
        <f t="shared" ref="J19:J20" si="1">J18-H19</f>
        <v>30910000</v>
      </c>
      <c r="K19" s="20">
        <v>1801475</v>
      </c>
      <c r="M19" s="1">
        <v>99</v>
      </c>
    </row>
    <row r="20" spans="1:13" x14ac:dyDescent="0.3">
      <c r="A20" t="s">
        <v>181</v>
      </c>
      <c r="B20" s="1" t="s">
        <v>182</v>
      </c>
      <c r="C20" s="1">
        <v>1995</v>
      </c>
      <c r="E20" s="1" t="s">
        <v>190</v>
      </c>
      <c r="F20" s="1">
        <v>2013</v>
      </c>
      <c r="G20" s="1" t="s">
        <v>189</v>
      </c>
      <c r="H20" s="1">
        <v>480000</v>
      </c>
      <c r="I20" s="1">
        <v>5.75</v>
      </c>
      <c r="J20" s="1">
        <f t="shared" si="1"/>
        <v>30430000</v>
      </c>
      <c r="K20" s="20">
        <v>1777325</v>
      </c>
      <c r="M20" s="1">
        <v>99</v>
      </c>
    </row>
    <row r="21" spans="1:13" x14ac:dyDescent="0.3">
      <c r="A21" t="s">
        <v>181</v>
      </c>
      <c r="B21" s="1" t="s">
        <v>182</v>
      </c>
      <c r="C21" s="1">
        <v>1995</v>
      </c>
      <c r="E21" s="1" t="s">
        <v>188</v>
      </c>
      <c r="F21" s="1">
        <v>2014</v>
      </c>
      <c r="G21" s="1" t="s">
        <v>189</v>
      </c>
      <c r="H21" s="1">
        <f>1360000-H20-H19</f>
        <v>460000</v>
      </c>
      <c r="I21" s="1">
        <v>5.75</v>
      </c>
      <c r="J21" s="1">
        <f>J20-H21</f>
        <v>29970000</v>
      </c>
      <c r="K21" s="20">
        <v>1749725</v>
      </c>
      <c r="L21" s="1">
        <v>5.8360000000000003</v>
      </c>
      <c r="M21" s="1">
        <v>99</v>
      </c>
    </row>
    <row r="22" spans="1:13" x14ac:dyDescent="0.3">
      <c r="A22" t="s">
        <v>181</v>
      </c>
      <c r="B22" s="1" t="s">
        <v>182</v>
      </c>
      <c r="C22" s="1">
        <v>1995</v>
      </c>
      <c r="E22" s="1" t="s">
        <v>190</v>
      </c>
      <c r="F22" s="1">
        <v>2015</v>
      </c>
      <c r="G22" s="1" t="s">
        <v>189</v>
      </c>
      <c r="H22" s="1">
        <v>555000</v>
      </c>
      <c r="I22" s="1">
        <v>5.75</v>
      </c>
      <c r="J22" s="1">
        <f t="shared" ref="J22:J24" si="2">J21-H22</f>
        <v>29415000</v>
      </c>
      <c r="K22" s="20">
        <v>1723275</v>
      </c>
      <c r="M22" s="1">
        <v>98.375</v>
      </c>
    </row>
    <row r="23" spans="1:13" x14ac:dyDescent="0.3">
      <c r="A23" t="s">
        <v>181</v>
      </c>
      <c r="B23" s="1" t="s">
        <v>182</v>
      </c>
      <c r="C23" s="1">
        <v>1995</v>
      </c>
      <c r="E23" s="1" t="s">
        <v>190</v>
      </c>
      <c r="F23" s="1">
        <v>2016</v>
      </c>
      <c r="G23" s="1" t="s">
        <v>189</v>
      </c>
      <c r="H23" s="1">
        <v>2280000</v>
      </c>
      <c r="I23" s="1">
        <v>5.75</v>
      </c>
      <c r="J23" s="1">
        <f t="shared" si="2"/>
        <v>27135000</v>
      </c>
      <c r="K23" s="20">
        <v>1691363</v>
      </c>
      <c r="M23" s="1">
        <v>98.375</v>
      </c>
    </row>
    <row r="24" spans="1:13" x14ac:dyDescent="0.3">
      <c r="A24" t="s">
        <v>181</v>
      </c>
      <c r="B24" s="1" t="s">
        <v>182</v>
      </c>
      <c r="C24" s="1">
        <v>1995</v>
      </c>
      <c r="E24" s="1" t="s">
        <v>190</v>
      </c>
      <c r="F24" s="1">
        <v>2017</v>
      </c>
      <c r="G24" s="1" t="s">
        <v>189</v>
      </c>
      <c r="H24" s="1">
        <v>2415000</v>
      </c>
      <c r="I24" s="1">
        <v>5.75</v>
      </c>
      <c r="J24" s="1">
        <f t="shared" si="2"/>
        <v>24720000</v>
      </c>
      <c r="K24" s="20">
        <v>1560263</v>
      </c>
      <c r="M24" s="1">
        <v>98.375</v>
      </c>
    </row>
    <row r="25" spans="1:13" x14ac:dyDescent="0.3">
      <c r="A25" t="s">
        <v>181</v>
      </c>
      <c r="B25" s="1" t="s">
        <v>182</v>
      </c>
      <c r="C25" s="1">
        <v>1995</v>
      </c>
      <c r="E25" s="1" t="s">
        <v>188</v>
      </c>
      <c r="F25" s="1">
        <v>2018</v>
      </c>
      <c r="G25" s="1" t="s">
        <v>189</v>
      </c>
      <c r="H25" s="1">
        <f>7805000-H24-H23-H22</f>
        <v>2555000</v>
      </c>
      <c r="I25" s="1">
        <v>5.75</v>
      </c>
      <c r="J25" s="1">
        <f>J24-H25</f>
        <v>22165000</v>
      </c>
      <c r="K25" s="20">
        <v>1421400</v>
      </c>
      <c r="L25" s="1">
        <v>5.8780000000000001</v>
      </c>
      <c r="M25" s="1">
        <v>98.375</v>
      </c>
    </row>
    <row r="26" spans="1:13" x14ac:dyDescent="0.3">
      <c r="A26" t="s">
        <v>181</v>
      </c>
      <c r="B26" s="1" t="s">
        <v>182</v>
      </c>
      <c r="C26" s="1">
        <v>1995</v>
      </c>
      <c r="E26" s="1" t="s">
        <v>190</v>
      </c>
      <c r="F26" s="1">
        <v>2019</v>
      </c>
      <c r="G26" s="1" t="s">
        <v>189</v>
      </c>
      <c r="H26" s="1">
        <v>2705000</v>
      </c>
      <c r="I26" s="1">
        <v>5.75</v>
      </c>
      <c r="J26" s="1">
        <f t="shared" ref="J26:J30" si="3">J25-H26</f>
        <v>19460000</v>
      </c>
      <c r="K26" s="20">
        <v>1274488</v>
      </c>
      <c r="M26" s="1">
        <v>97.5</v>
      </c>
    </row>
    <row r="27" spans="1:13" x14ac:dyDescent="0.3">
      <c r="A27" t="s">
        <v>181</v>
      </c>
      <c r="B27" s="1" t="s">
        <v>182</v>
      </c>
      <c r="C27" s="1">
        <v>1995</v>
      </c>
      <c r="E27" s="1" t="s">
        <v>190</v>
      </c>
      <c r="F27" s="1">
        <v>2020</v>
      </c>
      <c r="G27" s="1" t="s">
        <v>189</v>
      </c>
      <c r="H27" s="1">
        <v>2860000</v>
      </c>
      <c r="I27" s="1">
        <v>5.75</v>
      </c>
      <c r="J27" s="1">
        <f t="shared" si="3"/>
        <v>16600000</v>
      </c>
      <c r="K27" s="20">
        <v>1118950</v>
      </c>
      <c r="M27" s="1">
        <v>97.5</v>
      </c>
    </row>
    <row r="28" spans="1:13" x14ac:dyDescent="0.3">
      <c r="A28" t="s">
        <v>181</v>
      </c>
      <c r="B28" s="1" t="s">
        <v>182</v>
      </c>
      <c r="C28" s="1">
        <v>1995</v>
      </c>
      <c r="E28" s="1" t="s">
        <v>190</v>
      </c>
      <c r="F28" s="1">
        <v>2021</v>
      </c>
      <c r="G28" s="1" t="s">
        <v>189</v>
      </c>
      <c r="H28" s="1">
        <v>3020000</v>
      </c>
      <c r="I28" s="1">
        <v>5.75</v>
      </c>
      <c r="J28" s="1">
        <f t="shared" si="3"/>
        <v>13580000</v>
      </c>
      <c r="K28" s="20">
        <v>954500</v>
      </c>
      <c r="M28" s="1">
        <v>97.5</v>
      </c>
    </row>
    <row r="29" spans="1:13" x14ac:dyDescent="0.3">
      <c r="A29" t="s">
        <v>181</v>
      </c>
      <c r="B29" s="1" t="s">
        <v>182</v>
      </c>
      <c r="C29" s="1">
        <v>1995</v>
      </c>
      <c r="E29" s="1" t="s">
        <v>190</v>
      </c>
      <c r="F29" s="1">
        <v>2022</v>
      </c>
      <c r="G29" s="1" t="s">
        <v>189</v>
      </c>
      <c r="H29" s="1">
        <v>3190000</v>
      </c>
      <c r="I29" s="1">
        <v>5.75</v>
      </c>
      <c r="J29" s="1">
        <f t="shared" si="3"/>
        <v>10390000</v>
      </c>
      <c r="K29" s="20">
        <v>780850</v>
      </c>
      <c r="M29" s="1">
        <v>97.5</v>
      </c>
    </row>
    <row r="30" spans="1:13" x14ac:dyDescent="0.3">
      <c r="A30" t="s">
        <v>181</v>
      </c>
      <c r="B30" s="1" t="s">
        <v>182</v>
      </c>
      <c r="C30" s="1">
        <v>1995</v>
      </c>
      <c r="E30" s="1" t="s">
        <v>190</v>
      </c>
      <c r="F30" s="1">
        <v>2023</v>
      </c>
      <c r="G30" s="1" t="s">
        <v>189</v>
      </c>
      <c r="H30" s="1">
        <v>5050000</v>
      </c>
      <c r="I30" s="1">
        <v>5.75</v>
      </c>
      <c r="J30" s="1">
        <f t="shared" si="3"/>
        <v>5340000</v>
      </c>
      <c r="K30" s="20">
        <v>597425</v>
      </c>
      <c r="M30" s="1">
        <v>97.5</v>
      </c>
    </row>
    <row r="31" spans="1:13" x14ac:dyDescent="0.3">
      <c r="A31" t="s">
        <v>181</v>
      </c>
      <c r="B31" s="1" t="s">
        <v>182</v>
      </c>
      <c r="C31" s="1">
        <v>1995</v>
      </c>
      <c r="E31" s="1" t="s">
        <v>188</v>
      </c>
      <c r="F31" s="1">
        <v>2024</v>
      </c>
      <c r="G31" s="1" t="s">
        <v>189</v>
      </c>
      <c r="H31" s="1">
        <f>22165000-H30-H29-H28-H27-H26</f>
        <v>5340000</v>
      </c>
      <c r="I31" s="1">
        <v>5.75</v>
      </c>
      <c r="J31" s="1">
        <f>J30-H31</f>
        <v>0</v>
      </c>
      <c r="K31" s="1">
        <v>307050</v>
      </c>
      <c r="L31" s="1">
        <v>5.93</v>
      </c>
      <c r="M31" s="1">
        <v>97.5</v>
      </c>
    </row>
    <row r="32" spans="1:13" x14ac:dyDescent="0.3">
      <c r="A32" t="s">
        <v>181</v>
      </c>
      <c r="B32" s="1" t="s">
        <v>182</v>
      </c>
      <c r="C32" s="1">
        <v>1992</v>
      </c>
      <c r="E32" s="1" t="s">
        <v>188</v>
      </c>
      <c r="F32" s="1">
        <v>1993</v>
      </c>
      <c r="G32" s="1" t="s">
        <v>189</v>
      </c>
      <c r="H32" s="1">
        <v>545000</v>
      </c>
      <c r="I32" s="1">
        <v>2.85</v>
      </c>
      <c r="J32" s="1">
        <f>44855000-H32</f>
        <v>44310000</v>
      </c>
      <c r="K32" s="1">
        <v>2181061</v>
      </c>
      <c r="M32" s="1">
        <v>100</v>
      </c>
    </row>
    <row r="33" spans="1:13" x14ac:dyDescent="0.3">
      <c r="A33" t="s">
        <v>181</v>
      </c>
      <c r="B33" s="1" t="s">
        <v>182</v>
      </c>
      <c r="C33" s="1">
        <v>1992</v>
      </c>
      <c r="E33" s="1" t="s">
        <v>188</v>
      </c>
      <c r="F33" s="1">
        <v>1994</v>
      </c>
      <c r="G33" s="1" t="s">
        <v>189</v>
      </c>
      <c r="H33" s="1">
        <v>810000</v>
      </c>
      <c r="I33" s="1">
        <v>3.35</v>
      </c>
      <c r="J33" s="1">
        <f>J32-H33</f>
        <v>43500000</v>
      </c>
      <c r="K33" s="1">
        <v>2584408</v>
      </c>
      <c r="M33" s="1">
        <v>100</v>
      </c>
    </row>
    <row r="34" spans="1:13" x14ac:dyDescent="0.3">
      <c r="A34" t="s">
        <v>181</v>
      </c>
      <c r="B34" s="1" t="s">
        <v>182</v>
      </c>
      <c r="C34" s="1">
        <v>1992</v>
      </c>
      <c r="E34" s="1" t="s">
        <v>188</v>
      </c>
      <c r="F34" s="1">
        <v>1995</v>
      </c>
      <c r="G34" s="1" t="s">
        <v>189</v>
      </c>
      <c r="H34" s="1">
        <v>795000</v>
      </c>
      <c r="I34" s="1">
        <v>3.95</v>
      </c>
      <c r="J34" s="1">
        <f>J33-H34</f>
        <v>42705000</v>
      </c>
      <c r="K34" s="1">
        <v>2557273</v>
      </c>
      <c r="M34" s="1">
        <v>100</v>
      </c>
    </row>
    <row r="35" spans="1:13" x14ac:dyDescent="0.3">
      <c r="A35" t="s">
        <v>181</v>
      </c>
      <c r="B35" s="1" t="s">
        <v>182</v>
      </c>
      <c r="C35" s="1">
        <v>1992</v>
      </c>
      <c r="E35" s="1" t="s">
        <v>188</v>
      </c>
      <c r="F35" s="1">
        <v>1996</v>
      </c>
      <c r="G35" s="1" t="s">
        <v>189</v>
      </c>
      <c r="H35" s="1">
        <v>890000</v>
      </c>
      <c r="I35" s="1">
        <v>4.2</v>
      </c>
      <c r="J35" s="1">
        <f t="shared" ref="J35:J61" si="4">J34-H35</f>
        <v>41815000</v>
      </c>
      <c r="K35" s="1">
        <v>2525870</v>
      </c>
      <c r="M35" s="1">
        <v>100</v>
      </c>
    </row>
    <row r="36" spans="1:13" x14ac:dyDescent="0.3">
      <c r="A36" t="s">
        <v>181</v>
      </c>
      <c r="B36" s="1" t="s">
        <v>182</v>
      </c>
      <c r="C36" s="1">
        <v>1992</v>
      </c>
      <c r="E36" s="1" t="s">
        <v>188</v>
      </c>
      <c r="F36" s="1">
        <v>1997</v>
      </c>
      <c r="G36" s="1" t="s">
        <v>189</v>
      </c>
      <c r="H36" s="1">
        <v>885000</v>
      </c>
      <c r="I36" s="1">
        <v>4.4000000000000004</v>
      </c>
      <c r="J36" s="1">
        <f t="shared" si="4"/>
        <v>40930000</v>
      </c>
      <c r="K36" s="1">
        <v>2488490</v>
      </c>
      <c r="M36" s="1">
        <v>100</v>
      </c>
    </row>
    <row r="37" spans="1:13" x14ac:dyDescent="0.3">
      <c r="A37" t="s">
        <v>181</v>
      </c>
      <c r="B37" s="1" t="s">
        <v>182</v>
      </c>
      <c r="C37" s="1">
        <v>1992</v>
      </c>
      <c r="E37" s="1" t="s">
        <v>188</v>
      </c>
      <c r="F37" s="1">
        <v>1998</v>
      </c>
      <c r="G37" s="1" t="s">
        <v>189</v>
      </c>
      <c r="H37" s="1">
        <v>975000</v>
      </c>
      <c r="I37" s="1">
        <v>4.75</v>
      </c>
      <c r="J37" s="1">
        <f t="shared" si="4"/>
        <v>39955000</v>
      </c>
      <c r="K37" s="1">
        <v>2449550</v>
      </c>
      <c r="M37" s="1">
        <v>100</v>
      </c>
    </row>
    <row r="38" spans="1:13" x14ac:dyDescent="0.3">
      <c r="A38" t="s">
        <v>181</v>
      </c>
      <c r="B38" s="1" t="s">
        <v>182</v>
      </c>
      <c r="C38" s="1">
        <v>1992</v>
      </c>
      <c r="E38" s="1" t="s">
        <v>188</v>
      </c>
      <c r="F38" s="1">
        <v>1999</v>
      </c>
      <c r="G38" s="1" t="s">
        <v>189</v>
      </c>
      <c r="H38" s="1">
        <v>970000</v>
      </c>
      <c r="I38" s="1">
        <v>5</v>
      </c>
      <c r="J38" s="1">
        <f t="shared" si="4"/>
        <v>38985000</v>
      </c>
      <c r="K38" s="1">
        <v>2403238</v>
      </c>
      <c r="M38" s="1">
        <v>100</v>
      </c>
    </row>
    <row r="39" spans="1:13" x14ac:dyDescent="0.3">
      <c r="A39" t="s">
        <v>181</v>
      </c>
      <c r="B39" s="1" t="s">
        <v>182</v>
      </c>
      <c r="C39" s="1">
        <v>1992</v>
      </c>
      <c r="E39" s="1" t="s">
        <v>188</v>
      </c>
      <c r="F39" s="1">
        <v>2000</v>
      </c>
      <c r="G39" s="1" t="s">
        <v>189</v>
      </c>
      <c r="H39" s="1">
        <v>1070000</v>
      </c>
      <c r="I39" s="1">
        <v>5.0999999999999996</v>
      </c>
      <c r="J39" s="1">
        <f t="shared" si="4"/>
        <v>37915000</v>
      </c>
      <c r="K39" s="1">
        <v>2354738</v>
      </c>
      <c r="M39" s="1">
        <v>100</v>
      </c>
    </row>
    <row r="40" spans="1:13" x14ac:dyDescent="0.3">
      <c r="A40" t="s">
        <v>181</v>
      </c>
      <c r="B40" s="1" t="s">
        <v>182</v>
      </c>
      <c r="C40" s="1">
        <v>1992</v>
      </c>
      <c r="E40" s="1" t="s">
        <v>188</v>
      </c>
      <c r="F40" s="1">
        <v>2001</v>
      </c>
      <c r="G40" s="1" t="s">
        <v>189</v>
      </c>
      <c r="H40" s="1">
        <v>1060000</v>
      </c>
      <c r="I40" s="1">
        <v>5.25</v>
      </c>
      <c r="J40" s="1">
        <f t="shared" si="4"/>
        <v>36855000</v>
      </c>
      <c r="K40" s="1">
        <v>2300168</v>
      </c>
      <c r="M40" s="1">
        <v>100</v>
      </c>
    </row>
    <row r="41" spans="1:13" x14ac:dyDescent="0.3">
      <c r="A41" t="s">
        <v>181</v>
      </c>
      <c r="B41" s="1" t="s">
        <v>182</v>
      </c>
      <c r="C41" s="1">
        <v>1992</v>
      </c>
      <c r="E41" s="1" t="s">
        <v>188</v>
      </c>
      <c r="F41" s="1">
        <v>2002</v>
      </c>
      <c r="G41" s="1" t="s">
        <v>189</v>
      </c>
      <c r="H41" s="1">
        <v>1155000</v>
      </c>
      <c r="I41" s="1">
        <v>5.4</v>
      </c>
      <c r="J41" s="1">
        <f t="shared" si="4"/>
        <v>35700000</v>
      </c>
      <c r="K41" s="1">
        <v>2244518</v>
      </c>
      <c r="M41" s="1">
        <v>100</v>
      </c>
    </row>
    <row r="42" spans="1:13" x14ac:dyDescent="0.3">
      <c r="A42" t="s">
        <v>181</v>
      </c>
      <c r="B42" s="1" t="s">
        <v>182</v>
      </c>
      <c r="C42" s="1">
        <v>1992</v>
      </c>
      <c r="E42" s="1" t="s">
        <v>188</v>
      </c>
      <c r="F42" s="1">
        <v>2003</v>
      </c>
      <c r="G42" s="1" t="s">
        <v>189</v>
      </c>
      <c r="H42" s="1">
        <v>1250000</v>
      </c>
      <c r="I42" s="1">
        <v>5.5</v>
      </c>
      <c r="J42" s="1">
        <f t="shared" si="4"/>
        <v>34450000</v>
      </c>
      <c r="K42" s="1">
        <v>2182148</v>
      </c>
      <c r="M42" s="1">
        <v>100</v>
      </c>
    </row>
    <row r="43" spans="1:13" x14ac:dyDescent="0.3">
      <c r="A43" t="s">
        <v>181</v>
      </c>
      <c r="B43" s="1" t="s">
        <v>182</v>
      </c>
      <c r="C43" s="1">
        <v>1992</v>
      </c>
      <c r="E43" s="1" t="s">
        <v>188</v>
      </c>
      <c r="F43" s="1">
        <v>2004</v>
      </c>
      <c r="G43" s="1" t="s">
        <v>189</v>
      </c>
      <c r="H43" s="1">
        <v>1345000</v>
      </c>
      <c r="I43" s="1">
        <v>5.65</v>
      </c>
      <c r="J43" s="1">
        <f t="shared" si="4"/>
        <v>33105000</v>
      </c>
      <c r="K43" s="1">
        <v>2113398</v>
      </c>
      <c r="M43" s="1">
        <v>99.564999999999998</v>
      </c>
    </row>
    <row r="44" spans="1:13" x14ac:dyDescent="0.3">
      <c r="A44" t="s">
        <v>181</v>
      </c>
      <c r="B44" s="1" t="s">
        <v>182</v>
      </c>
      <c r="C44" s="1">
        <v>1992</v>
      </c>
      <c r="E44" s="1" t="s">
        <v>188</v>
      </c>
      <c r="F44" s="1">
        <v>2005</v>
      </c>
      <c r="G44" s="1" t="s">
        <v>189</v>
      </c>
      <c r="H44" s="1">
        <v>1335000</v>
      </c>
      <c r="I44" s="1">
        <v>5.8</v>
      </c>
      <c r="J44" s="1">
        <f t="shared" si="4"/>
        <v>31770000</v>
      </c>
      <c r="K44" s="1">
        <v>2037405</v>
      </c>
      <c r="M44" s="1">
        <v>99.543000000000006</v>
      </c>
    </row>
    <row r="45" spans="1:13" x14ac:dyDescent="0.3">
      <c r="A45" t="s">
        <v>181</v>
      </c>
      <c r="B45" s="1" t="s">
        <v>182</v>
      </c>
      <c r="C45" s="1">
        <v>1992</v>
      </c>
      <c r="E45" s="1" t="s">
        <v>188</v>
      </c>
      <c r="F45" s="1">
        <v>2006</v>
      </c>
      <c r="G45" s="1" t="s">
        <v>189</v>
      </c>
      <c r="H45" s="1">
        <v>1430000</v>
      </c>
      <c r="I45" s="1">
        <v>6</v>
      </c>
      <c r="J45" s="1">
        <f t="shared" si="4"/>
        <v>30340000</v>
      </c>
      <c r="K45" s="1">
        <v>1959975</v>
      </c>
      <c r="M45" s="1">
        <v>100</v>
      </c>
    </row>
    <row r="46" spans="1:13" x14ac:dyDescent="0.3">
      <c r="A46" t="s">
        <v>181</v>
      </c>
      <c r="B46" s="1" t="s">
        <v>182</v>
      </c>
      <c r="C46" s="1">
        <v>1992</v>
      </c>
      <c r="E46" s="1" t="s">
        <v>188</v>
      </c>
      <c r="F46" s="1">
        <v>2007</v>
      </c>
      <c r="G46" s="1" t="s">
        <v>189</v>
      </c>
      <c r="H46" s="1">
        <v>1525000</v>
      </c>
      <c r="I46" s="1">
        <v>6</v>
      </c>
      <c r="J46" s="1">
        <f t="shared" si="4"/>
        <v>28815000</v>
      </c>
      <c r="K46" s="1">
        <v>1874175</v>
      </c>
      <c r="M46" s="1">
        <v>99.504999999999995</v>
      </c>
    </row>
    <row r="47" spans="1:13" x14ac:dyDescent="0.3">
      <c r="A47" t="s">
        <v>181</v>
      </c>
      <c r="B47" s="1" t="s">
        <v>182</v>
      </c>
      <c r="C47" s="1">
        <v>1992</v>
      </c>
      <c r="E47" s="1" t="s">
        <v>188</v>
      </c>
      <c r="F47" s="1">
        <v>2008</v>
      </c>
      <c r="G47" s="1" t="s">
        <v>189</v>
      </c>
      <c r="H47" s="1">
        <v>1620000</v>
      </c>
      <c r="I47" s="1">
        <v>6.125</v>
      </c>
      <c r="J47" s="1">
        <f t="shared" si="4"/>
        <v>27195000</v>
      </c>
      <c r="K47" s="1">
        <v>1782675</v>
      </c>
      <c r="M47" s="1">
        <v>98.656000000000006</v>
      </c>
    </row>
    <row r="48" spans="1:13" x14ac:dyDescent="0.3">
      <c r="A48" t="s">
        <v>181</v>
      </c>
      <c r="B48" s="1" t="s">
        <v>182</v>
      </c>
      <c r="C48" s="1">
        <v>1992</v>
      </c>
      <c r="E48" s="1" t="s">
        <v>188</v>
      </c>
      <c r="F48" s="1">
        <v>2009</v>
      </c>
      <c r="G48" s="1" t="s">
        <v>189</v>
      </c>
      <c r="H48" s="1">
        <v>1715000</v>
      </c>
      <c r="I48" s="1">
        <v>6.125</v>
      </c>
      <c r="J48" s="1">
        <f t="shared" si="4"/>
        <v>25480000</v>
      </c>
      <c r="K48" s="1">
        <v>1683450</v>
      </c>
      <c r="M48" s="1">
        <v>98.656000000000006</v>
      </c>
    </row>
    <row r="49" spans="1:13" x14ac:dyDescent="0.3">
      <c r="A49" t="s">
        <v>181</v>
      </c>
      <c r="B49" s="1" t="s">
        <v>182</v>
      </c>
      <c r="C49" s="1">
        <v>1992</v>
      </c>
      <c r="E49" s="1" t="s">
        <v>188</v>
      </c>
      <c r="F49" s="1">
        <v>2010</v>
      </c>
      <c r="G49" s="1" t="s">
        <v>189</v>
      </c>
      <c r="H49" s="1">
        <v>1805000</v>
      </c>
      <c r="I49" s="1">
        <v>6.125</v>
      </c>
      <c r="J49" s="1">
        <f t="shared" si="4"/>
        <v>23675000</v>
      </c>
      <c r="K49" s="1">
        <v>1578406</v>
      </c>
      <c r="L49" s="1">
        <v>6.25</v>
      </c>
      <c r="M49" s="1">
        <v>98.656000000000006</v>
      </c>
    </row>
    <row r="50" spans="1:13" x14ac:dyDescent="0.3">
      <c r="A50" t="s">
        <v>181</v>
      </c>
      <c r="B50" s="1" t="s">
        <v>182</v>
      </c>
      <c r="C50" s="1">
        <v>1992</v>
      </c>
      <c r="E50" s="1" t="s">
        <v>188</v>
      </c>
      <c r="F50" s="1">
        <v>2011</v>
      </c>
      <c r="G50" s="1" t="s">
        <v>189</v>
      </c>
      <c r="H50" s="1">
        <v>1995000</v>
      </c>
      <c r="I50" s="1">
        <v>6.2</v>
      </c>
      <c r="J50" s="1">
        <f t="shared" si="4"/>
        <v>21680000</v>
      </c>
      <c r="K50" s="1">
        <v>1467850</v>
      </c>
      <c r="M50" s="1">
        <v>99.424999999999997</v>
      </c>
    </row>
    <row r="51" spans="1:13" x14ac:dyDescent="0.3">
      <c r="A51" t="s">
        <v>181</v>
      </c>
      <c r="B51" s="1" t="s">
        <v>182</v>
      </c>
      <c r="C51" s="1">
        <v>1992</v>
      </c>
      <c r="E51" s="1" t="s">
        <v>188</v>
      </c>
      <c r="F51" s="1">
        <v>2012</v>
      </c>
      <c r="G51" s="1" t="s">
        <v>189</v>
      </c>
      <c r="H51" s="1">
        <v>2085000</v>
      </c>
      <c r="I51" s="1">
        <v>6.2</v>
      </c>
      <c r="J51" s="1">
        <f t="shared" si="4"/>
        <v>19595000</v>
      </c>
      <c r="K51" s="1">
        <v>1344160</v>
      </c>
      <c r="L51" s="1">
        <v>6.25</v>
      </c>
      <c r="M51" s="1">
        <v>99.424999999999997</v>
      </c>
    </row>
    <row r="52" spans="1:13" x14ac:dyDescent="0.3">
      <c r="A52" t="s">
        <v>181</v>
      </c>
      <c r="B52" s="1" t="s">
        <v>182</v>
      </c>
      <c r="C52" s="1">
        <v>1992</v>
      </c>
      <c r="E52" s="1" t="s">
        <v>188</v>
      </c>
      <c r="F52" s="1">
        <v>2013</v>
      </c>
      <c r="G52" s="1" t="s">
        <v>189</v>
      </c>
      <c r="H52" s="1">
        <v>2175000</v>
      </c>
      <c r="I52" s="1">
        <v>6.2</v>
      </c>
      <c r="J52" s="1">
        <f t="shared" si="4"/>
        <v>17420000</v>
      </c>
      <c r="K52" s="1">
        <v>1214890</v>
      </c>
      <c r="M52" s="1">
        <v>98.650999999999996</v>
      </c>
    </row>
    <row r="53" spans="1:13" x14ac:dyDescent="0.3">
      <c r="A53" t="s">
        <v>181</v>
      </c>
      <c r="B53" s="1" t="s">
        <v>182</v>
      </c>
      <c r="C53" s="1">
        <v>1992</v>
      </c>
      <c r="E53" s="1" t="s">
        <v>188</v>
      </c>
      <c r="F53" s="1">
        <v>2014</v>
      </c>
      <c r="G53" s="1" t="s">
        <v>189</v>
      </c>
      <c r="H53" s="1">
        <v>2360000</v>
      </c>
      <c r="I53" s="1">
        <v>6.2</v>
      </c>
      <c r="J53" s="1">
        <f t="shared" si="4"/>
        <v>15060000</v>
      </c>
      <c r="K53" s="1">
        <v>1080040</v>
      </c>
      <c r="M53" s="1">
        <v>98.650999999999996</v>
      </c>
    </row>
    <row r="54" spans="1:13" x14ac:dyDescent="0.3">
      <c r="A54" t="s">
        <v>181</v>
      </c>
      <c r="B54" s="1" t="s">
        <v>182</v>
      </c>
      <c r="C54" s="1">
        <v>1992</v>
      </c>
      <c r="E54" s="1" t="s">
        <v>188</v>
      </c>
      <c r="F54" s="1">
        <v>2015</v>
      </c>
      <c r="G54" s="1" t="s">
        <v>189</v>
      </c>
      <c r="H54" s="1">
        <v>2440000</v>
      </c>
      <c r="I54" s="1">
        <v>6.2</v>
      </c>
      <c r="J54" s="1">
        <f t="shared" si="4"/>
        <v>12620000</v>
      </c>
      <c r="K54" s="1">
        <v>933720</v>
      </c>
      <c r="M54" s="1">
        <v>98.650999999999996</v>
      </c>
    </row>
    <row r="55" spans="1:13" x14ac:dyDescent="0.3">
      <c r="A55" t="s">
        <v>181</v>
      </c>
      <c r="B55" s="1" t="s">
        <v>182</v>
      </c>
      <c r="C55" s="1">
        <v>1992</v>
      </c>
      <c r="E55" s="1" t="s">
        <v>188</v>
      </c>
      <c r="F55" s="1">
        <v>2016</v>
      </c>
      <c r="G55" s="1" t="s">
        <v>189</v>
      </c>
      <c r="H55" s="1">
        <v>3740000</v>
      </c>
      <c r="I55" s="1">
        <v>6.2</v>
      </c>
      <c r="J55" s="1">
        <f t="shared" si="4"/>
        <v>8880000</v>
      </c>
      <c r="K55" s="1">
        <v>782440</v>
      </c>
      <c r="M55" s="1">
        <v>98.650999999999996</v>
      </c>
    </row>
    <row r="56" spans="1:13" x14ac:dyDescent="0.3">
      <c r="A56" t="s">
        <v>181</v>
      </c>
      <c r="B56" s="1" t="s">
        <v>182</v>
      </c>
      <c r="C56" s="1">
        <v>1992</v>
      </c>
      <c r="E56" s="1" t="s">
        <v>188</v>
      </c>
      <c r="F56" s="1">
        <v>2017</v>
      </c>
      <c r="G56" s="1" t="s">
        <v>189</v>
      </c>
      <c r="H56" s="1">
        <v>1125000</v>
      </c>
      <c r="I56" s="1">
        <v>6.2</v>
      </c>
      <c r="J56" s="1">
        <f t="shared" si="4"/>
        <v>7755000</v>
      </c>
      <c r="K56" s="1">
        <v>550560</v>
      </c>
      <c r="M56" s="1">
        <v>98.650999999999996</v>
      </c>
    </row>
    <row r="57" spans="1:13" x14ac:dyDescent="0.3">
      <c r="A57" t="s">
        <v>181</v>
      </c>
      <c r="B57" s="1" t="s">
        <v>182</v>
      </c>
      <c r="C57" s="1">
        <v>1992</v>
      </c>
      <c r="E57" s="1" t="s">
        <v>188</v>
      </c>
      <c r="F57" s="1">
        <v>2018</v>
      </c>
      <c r="G57" s="1" t="s">
        <v>189</v>
      </c>
      <c r="H57" s="1">
        <v>1195000</v>
      </c>
      <c r="I57" s="1">
        <v>6.2</v>
      </c>
      <c r="J57" s="1">
        <f t="shared" si="4"/>
        <v>6560000</v>
      </c>
      <c r="K57" s="1">
        <v>480810</v>
      </c>
      <c r="M57" s="1">
        <v>98.650999999999996</v>
      </c>
    </row>
    <row r="58" spans="1:13" x14ac:dyDescent="0.3">
      <c r="A58" t="s">
        <v>181</v>
      </c>
      <c r="B58" s="1" t="s">
        <v>182</v>
      </c>
      <c r="C58" s="1">
        <v>1992</v>
      </c>
      <c r="E58" s="1" t="s">
        <v>188</v>
      </c>
      <c r="F58" s="1">
        <v>2019</v>
      </c>
      <c r="G58" s="1" t="s">
        <v>189</v>
      </c>
      <c r="H58" s="1">
        <v>1265000</v>
      </c>
      <c r="I58" s="1">
        <v>6.2</v>
      </c>
      <c r="J58" s="1">
        <f t="shared" si="4"/>
        <v>5295000</v>
      </c>
      <c r="K58" s="1">
        <v>406720</v>
      </c>
      <c r="M58" s="1">
        <v>98.650999999999996</v>
      </c>
    </row>
    <row r="59" spans="1:13" x14ac:dyDescent="0.3">
      <c r="A59" t="s">
        <v>181</v>
      </c>
      <c r="B59" s="1" t="s">
        <v>182</v>
      </c>
      <c r="C59" s="1">
        <v>1992</v>
      </c>
      <c r="E59" s="1" t="s">
        <v>188</v>
      </c>
      <c r="F59" s="1">
        <v>2020</v>
      </c>
      <c r="G59" s="1" t="s">
        <v>189</v>
      </c>
      <c r="H59" s="1">
        <v>1345000</v>
      </c>
      <c r="I59" s="1">
        <v>6.2</v>
      </c>
      <c r="J59" s="1">
        <f t="shared" si="4"/>
        <v>3950000</v>
      </c>
      <c r="K59" s="1">
        <v>328290</v>
      </c>
      <c r="M59" s="1">
        <v>98.650999999999996</v>
      </c>
    </row>
    <row r="60" spans="1:13" x14ac:dyDescent="0.3">
      <c r="A60" t="s">
        <v>181</v>
      </c>
      <c r="B60" s="1" t="s">
        <v>182</v>
      </c>
      <c r="C60" s="1">
        <v>1992</v>
      </c>
      <c r="E60" s="1" t="s">
        <v>188</v>
      </c>
      <c r="F60" s="1">
        <v>2021</v>
      </c>
      <c r="G60" s="1" t="s">
        <v>189</v>
      </c>
      <c r="H60" s="1">
        <v>1430000</v>
      </c>
      <c r="I60" s="1">
        <v>6.2</v>
      </c>
      <c r="J60" s="1">
        <f t="shared" si="4"/>
        <v>2520000</v>
      </c>
      <c r="K60" s="1">
        <v>244900</v>
      </c>
      <c r="M60" s="1">
        <v>98.650999999999996</v>
      </c>
    </row>
    <row r="61" spans="1:13" x14ac:dyDescent="0.3">
      <c r="A61" t="s">
        <v>181</v>
      </c>
      <c r="B61" s="1" t="s">
        <v>182</v>
      </c>
      <c r="C61" s="1">
        <v>1992</v>
      </c>
      <c r="E61" s="1" t="s">
        <v>188</v>
      </c>
      <c r="F61" s="1">
        <v>2022</v>
      </c>
      <c r="G61" s="1" t="s">
        <v>189</v>
      </c>
      <c r="H61" s="1">
        <v>2520000</v>
      </c>
      <c r="I61" s="1">
        <v>6.2</v>
      </c>
      <c r="J61" s="1">
        <f t="shared" si="4"/>
        <v>0</v>
      </c>
      <c r="K61" s="1">
        <v>156240</v>
      </c>
      <c r="L61" s="1">
        <v>6.3</v>
      </c>
      <c r="M61" s="1">
        <v>98.650999999999996</v>
      </c>
    </row>
    <row r="62" spans="1:13" x14ac:dyDescent="0.3">
      <c r="A62" t="s">
        <v>181</v>
      </c>
      <c r="B62" s="1" t="s">
        <v>182</v>
      </c>
      <c r="C62" s="1">
        <v>1994</v>
      </c>
      <c r="E62" s="1" t="s">
        <v>188</v>
      </c>
      <c r="F62" s="1">
        <v>1995</v>
      </c>
      <c r="G62" s="1" t="s">
        <v>189</v>
      </c>
      <c r="K62" s="1">
        <v>1978384</v>
      </c>
    </row>
    <row r="63" spans="1:13" x14ac:dyDescent="0.3">
      <c r="A63" t="s">
        <v>181</v>
      </c>
      <c r="B63" s="1" t="s">
        <v>182</v>
      </c>
      <c r="C63" s="1">
        <v>1994</v>
      </c>
      <c r="E63" s="1" t="s">
        <v>188</v>
      </c>
      <c r="F63" s="1">
        <f t="shared" ref="F63:F91" si="5">F62+1</f>
        <v>1996</v>
      </c>
      <c r="G63" s="1" t="s">
        <v>189</v>
      </c>
      <c r="H63" s="1">
        <v>85000</v>
      </c>
      <c r="I63" s="1">
        <v>5.0999999999999996</v>
      </c>
      <c r="J63" s="1">
        <f>31255000-H63</f>
        <v>31170000</v>
      </c>
      <c r="K63" s="1">
        <v>2158238</v>
      </c>
      <c r="L63" s="1">
        <v>5.0999999999999996</v>
      </c>
      <c r="M63" s="1">
        <v>100</v>
      </c>
    </row>
    <row r="64" spans="1:13" x14ac:dyDescent="0.3">
      <c r="A64" t="s">
        <v>181</v>
      </c>
      <c r="B64" s="1" t="s">
        <v>182</v>
      </c>
      <c r="C64" s="1">
        <v>1994</v>
      </c>
      <c r="E64" s="1" t="s">
        <v>188</v>
      </c>
      <c r="F64" s="1">
        <f t="shared" si="5"/>
        <v>1997</v>
      </c>
      <c r="G64" s="1" t="s">
        <v>189</v>
      </c>
      <c r="H64" s="1">
        <v>130000</v>
      </c>
      <c r="I64" s="1">
        <v>5.3</v>
      </c>
      <c r="J64" s="1">
        <f t="shared" ref="J64:J77" si="6">J63-H64</f>
        <v>31040000</v>
      </c>
      <c r="K64" s="1">
        <v>2153903</v>
      </c>
      <c r="L64" s="1">
        <v>5.3</v>
      </c>
      <c r="M64" s="1">
        <v>100</v>
      </c>
    </row>
    <row r="65" spans="1:13" x14ac:dyDescent="0.3">
      <c r="A65" t="s">
        <v>181</v>
      </c>
      <c r="B65" s="1" t="s">
        <v>182</v>
      </c>
      <c r="C65" s="1">
        <v>1994</v>
      </c>
      <c r="E65" s="1" t="s">
        <v>188</v>
      </c>
      <c r="F65" s="1">
        <f t="shared" si="5"/>
        <v>1998</v>
      </c>
      <c r="G65" s="1" t="s">
        <v>189</v>
      </c>
      <c r="H65" s="1">
        <v>90000</v>
      </c>
      <c r="I65" s="1">
        <v>5.5</v>
      </c>
      <c r="J65" s="1">
        <f t="shared" si="6"/>
        <v>30950000</v>
      </c>
      <c r="K65" s="1">
        <v>2147013</v>
      </c>
      <c r="L65" s="1">
        <v>5.5</v>
      </c>
      <c r="M65" s="1">
        <v>100</v>
      </c>
    </row>
    <row r="66" spans="1:13" x14ac:dyDescent="0.3">
      <c r="A66" t="s">
        <v>181</v>
      </c>
      <c r="B66" s="1" t="s">
        <v>182</v>
      </c>
      <c r="C66" s="1">
        <v>1994</v>
      </c>
      <c r="E66" s="1" t="s">
        <v>188</v>
      </c>
      <c r="F66" s="1">
        <f t="shared" si="5"/>
        <v>1999</v>
      </c>
      <c r="G66" s="1" t="s">
        <v>189</v>
      </c>
      <c r="H66" s="1">
        <v>140000</v>
      </c>
      <c r="I66" s="1">
        <v>5.65</v>
      </c>
      <c r="J66" s="1">
        <f t="shared" si="6"/>
        <v>30810000</v>
      </c>
      <c r="K66" s="1">
        <v>2142063</v>
      </c>
      <c r="L66" s="1">
        <v>5.65</v>
      </c>
      <c r="M66" s="1">
        <v>100</v>
      </c>
    </row>
    <row r="67" spans="1:13" x14ac:dyDescent="0.3">
      <c r="A67" t="s">
        <v>181</v>
      </c>
      <c r="B67" s="1" t="s">
        <v>182</v>
      </c>
      <c r="C67" s="1">
        <v>1994</v>
      </c>
      <c r="E67" s="1" t="s">
        <v>188</v>
      </c>
      <c r="F67" s="1">
        <f t="shared" si="5"/>
        <v>2000</v>
      </c>
      <c r="G67" s="1" t="s">
        <v>189</v>
      </c>
      <c r="H67" s="1">
        <v>95000</v>
      </c>
      <c r="I67" s="1">
        <v>5.8</v>
      </c>
      <c r="J67" s="1">
        <f t="shared" si="6"/>
        <v>30715000</v>
      </c>
      <c r="K67" s="1">
        <v>2134153</v>
      </c>
      <c r="L67" s="1">
        <v>5.8</v>
      </c>
      <c r="M67" s="1">
        <v>100</v>
      </c>
    </row>
    <row r="68" spans="1:13" x14ac:dyDescent="0.3">
      <c r="A68" t="s">
        <v>181</v>
      </c>
      <c r="B68" s="1" t="s">
        <v>182</v>
      </c>
      <c r="C68" s="1">
        <v>1994</v>
      </c>
      <c r="E68" s="1" t="s">
        <v>188</v>
      </c>
      <c r="F68" s="1">
        <f t="shared" si="5"/>
        <v>2001</v>
      </c>
      <c r="G68" s="1" t="s">
        <v>189</v>
      </c>
      <c r="H68" s="1">
        <v>165000</v>
      </c>
      <c r="I68" s="1">
        <v>5.9</v>
      </c>
      <c r="J68" s="1">
        <f t="shared" si="6"/>
        <v>30550000</v>
      </c>
      <c r="K68" s="1">
        <v>2128643</v>
      </c>
      <c r="L68" s="1">
        <v>5.9</v>
      </c>
      <c r="M68" s="1">
        <v>100</v>
      </c>
    </row>
    <row r="69" spans="1:13" x14ac:dyDescent="0.3">
      <c r="A69" t="s">
        <v>181</v>
      </c>
      <c r="B69" s="1" t="s">
        <v>182</v>
      </c>
      <c r="C69" s="1">
        <v>1994</v>
      </c>
      <c r="E69" s="1" t="s">
        <v>188</v>
      </c>
      <c r="F69" s="1">
        <f t="shared" si="5"/>
        <v>2002</v>
      </c>
      <c r="G69" s="1" t="s">
        <v>189</v>
      </c>
      <c r="H69" s="1">
        <v>140000</v>
      </c>
      <c r="I69" s="1">
        <v>6</v>
      </c>
      <c r="J69" s="1">
        <f t="shared" si="6"/>
        <v>30410000</v>
      </c>
      <c r="K69" s="1">
        <v>2118908</v>
      </c>
      <c r="L69" s="1">
        <v>6</v>
      </c>
      <c r="M69" s="1">
        <v>100</v>
      </c>
    </row>
    <row r="70" spans="1:13" x14ac:dyDescent="0.3">
      <c r="A70" t="s">
        <v>181</v>
      </c>
      <c r="B70" s="1" t="s">
        <v>182</v>
      </c>
      <c r="C70" s="1">
        <v>1994</v>
      </c>
      <c r="E70" s="1" t="s">
        <v>188</v>
      </c>
      <c r="F70" s="1">
        <f t="shared" si="5"/>
        <v>2003</v>
      </c>
      <c r="G70" s="1" t="s">
        <v>189</v>
      </c>
      <c r="H70" s="1">
        <v>120000</v>
      </c>
      <c r="I70" s="1">
        <v>6.1</v>
      </c>
      <c r="J70" s="1">
        <f t="shared" si="6"/>
        <v>30290000</v>
      </c>
      <c r="K70" s="1">
        <v>2110508</v>
      </c>
      <c r="L70" s="1">
        <v>6.1</v>
      </c>
      <c r="M70" s="1">
        <v>100</v>
      </c>
    </row>
    <row r="71" spans="1:13" x14ac:dyDescent="0.3">
      <c r="A71" t="s">
        <v>181</v>
      </c>
      <c r="B71" s="1" t="s">
        <v>182</v>
      </c>
      <c r="C71" s="1">
        <v>1994</v>
      </c>
      <c r="E71" s="1" t="s">
        <v>188</v>
      </c>
      <c r="F71" s="1">
        <f t="shared" si="5"/>
        <v>2004</v>
      </c>
      <c r="G71" s="1" t="s">
        <v>189</v>
      </c>
      <c r="H71" s="1">
        <v>95000</v>
      </c>
      <c r="I71" s="1">
        <v>6.2</v>
      </c>
      <c r="J71" s="1">
        <f t="shared" si="6"/>
        <v>30195000</v>
      </c>
      <c r="K71" s="1">
        <v>2103188</v>
      </c>
      <c r="L71" s="1">
        <v>6.2</v>
      </c>
      <c r="M71" s="1">
        <v>100</v>
      </c>
    </row>
    <row r="72" spans="1:13" x14ac:dyDescent="0.3">
      <c r="A72" t="s">
        <v>181</v>
      </c>
      <c r="B72" s="1" t="s">
        <v>182</v>
      </c>
      <c r="C72" s="1">
        <v>1994</v>
      </c>
      <c r="E72" s="1" t="s">
        <v>188</v>
      </c>
      <c r="F72" s="1">
        <f t="shared" si="5"/>
        <v>2005</v>
      </c>
      <c r="G72" s="1" t="s">
        <v>189</v>
      </c>
      <c r="H72" s="1">
        <v>185000</v>
      </c>
      <c r="I72" s="1">
        <v>6.35</v>
      </c>
      <c r="J72" s="1">
        <f t="shared" si="6"/>
        <v>30010000</v>
      </c>
      <c r="K72" s="1">
        <v>2097298</v>
      </c>
      <c r="L72" s="1">
        <v>6.35</v>
      </c>
      <c r="M72" s="1">
        <v>100</v>
      </c>
    </row>
    <row r="73" spans="1:13" x14ac:dyDescent="0.3">
      <c r="A73" t="s">
        <v>181</v>
      </c>
      <c r="B73" s="1" t="s">
        <v>182</v>
      </c>
      <c r="C73" s="1">
        <v>1994</v>
      </c>
      <c r="E73" s="1" t="s">
        <v>188</v>
      </c>
      <c r="F73" s="1">
        <f t="shared" si="5"/>
        <v>2006</v>
      </c>
      <c r="G73" s="1" t="s">
        <v>189</v>
      </c>
      <c r="H73" s="1">
        <v>180000</v>
      </c>
      <c r="I73" s="1">
        <v>6.4</v>
      </c>
      <c r="J73" s="1">
        <f t="shared" si="6"/>
        <v>29830000</v>
      </c>
      <c r="K73" s="1">
        <v>2085550</v>
      </c>
      <c r="L73" s="1">
        <v>6.45</v>
      </c>
      <c r="M73" s="1">
        <v>99.578999999999994</v>
      </c>
    </row>
    <row r="74" spans="1:13" x14ac:dyDescent="0.3">
      <c r="A74" t="s">
        <v>181</v>
      </c>
      <c r="B74" s="1" t="s">
        <v>182</v>
      </c>
      <c r="C74" s="1">
        <v>1994</v>
      </c>
      <c r="E74" s="1" t="s">
        <v>188</v>
      </c>
      <c r="F74" s="1">
        <f t="shared" si="5"/>
        <v>2007</v>
      </c>
      <c r="G74" s="1" t="s">
        <v>189</v>
      </c>
      <c r="H74" s="1">
        <v>185000</v>
      </c>
      <c r="I74" s="1">
        <v>6.5</v>
      </c>
      <c r="J74" s="1">
        <f t="shared" si="6"/>
        <v>29645000</v>
      </c>
      <c r="K74" s="1">
        <v>2074030</v>
      </c>
      <c r="L74" s="1">
        <v>6.55</v>
      </c>
      <c r="M74" s="1">
        <v>99.558000000000007</v>
      </c>
    </row>
    <row r="75" spans="1:13" x14ac:dyDescent="0.3">
      <c r="A75" t="s">
        <v>181</v>
      </c>
      <c r="B75" s="1" t="s">
        <v>182</v>
      </c>
      <c r="C75" s="1">
        <v>1994</v>
      </c>
      <c r="E75" s="1" t="s">
        <v>188</v>
      </c>
      <c r="F75" s="1">
        <f t="shared" si="5"/>
        <v>2008</v>
      </c>
      <c r="G75" s="1" t="s">
        <v>189</v>
      </c>
      <c r="H75" s="1">
        <v>190000</v>
      </c>
      <c r="I75" s="1">
        <v>6.6</v>
      </c>
      <c r="J75" s="1">
        <f t="shared" si="6"/>
        <v>29455000</v>
      </c>
      <c r="K75" s="1">
        <v>2062005</v>
      </c>
      <c r="L75" s="1">
        <v>6.65</v>
      </c>
      <c r="M75" s="1">
        <v>99.54</v>
      </c>
    </row>
    <row r="76" spans="1:13" x14ac:dyDescent="0.3">
      <c r="A76" t="s">
        <v>181</v>
      </c>
      <c r="B76" s="1" t="s">
        <v>182</v>
      </c>
      <c r="C76" s="1">
        <v>1994</v>
      </c>
      <c r="E76" s="1" t="s">
        <v>188</v>
      </c>
      <c r="F76" s="1">
        <f t="shared" si="5"/>
        <v>2009</v>
      </c>
      <c r="G76" s="1" t="s">
        <v>189</v>
      </c>
      <c r="H76" s="1">
        <v>205000</v>
      </c>
      <c r="I76" s="1">
        <v>6.7</v>
      </c>
      <c r="J76" s="1">
        <f t="shared" si="6"/>
        <v>29250000</v>
      </c>
      <c r="K76" s="1">
        <v>2049465</v>
      </c>
      <c r="L76" s="1">
        <v>6.75</v>
      </c>
      <c r="M76" s="1">
        <v>99.522999999999996</v>
      </c>
    </row>
    <row r="77" spans="1:13" x14ac:dyDescent="0.3">
      <c r="A77" t="s">
        <v>181</v>
      </c>
      <c r="B77" s="1" t="s">
        <v>182</v>
      </c>
      <c r="C77" s="1">
        <v>1994</v>
      </c>
      <c r="E77" s="1" t="s">
        <v>188</v>
      </c>
      <c r="F77" s="1">
        <f t="shared" si="5"/>
        <v>2010</v>
      </c>
      <c r="G77" s="1" t="s">
        <v>189</v>
      </c>
      <c r="H77" s="1">
        <v>235000</v>
      </c>
      <c r="I77" s="1">
        <v>6.8</v>
      </c>
      <c r="J77" s="1">
        <f t="shared" si="6"/>
        <v>29015000</v>
      </c>
      <c r="K77" s="1">
        <v>2035730</v>
      </c>
      <c r="L77" s="1">
        <v>6.85</v>
      </c>
      <c r="M77" s="1">
        <v>99.507999999999996</v>
      </c>
    </row>
    <row r="78" spans="1:13" x14ac:dyDescent="0.3">
      <c r="A78" t="s">
        <v>181</v>
      </c>
      <c r="B78" s="1" t="s">
        <v>182</v>
      </c>
      <c r="C78" s="1">
        <v>1994</v>
      </c>
      <c r="E78" s="1" t="s">
        <v>188</v>
      </c>
      <c r="F78" s="1">
        <f t="shared" si="5"/>
        <v>2011</v>
      </c>
      <c r="G78" s="1" t="s">
        <v>189</v>
      </c>
      <c r="H78" s="1">
        <v>165000</v>
      </c>
      <c r="I78" s="1">
        <v>7</v>
      </c>
      <c r="J78" s="1">
        <f t="shared" ref="J78:J91" si="7">J77-H78</f>
        <v>28850000</v>
      </c>
      <c r="K78" s="1">
        <v>2019750</v>
      </c>
    </row>
    <row r="79" spans="1:13" x14ac:dyDescent="0.3">
      <c r="A79" t="s">
        <v>181</v>
      </c>
      <c r="B79" s="1" t="s">
        <v>182</v>
      </c>
      <c r="C79" s="1">
        <v>1994</v>
      </c>
      <c r="E79" s="1" t="s">
        <v>188</v>
      </c>
      <c r="F79" s="1">
        <f t="shared" si="5"/>
        <v>2012</v>
      </c>
      <c r="G79" s="1" t="s">
        <v>189</v>
      </c>
      <c r="H79" s="1">
        <v>215000</v>
      </c>
      <c r="I79" s="1">
        <v>7</v>
      </c>
      <c r="J79" s="1">
        <f>J78-H79</f>
        <v>28635000</v>
      </c>
      <c r="K79" s="1">
        <v>2008200</v>
      </c>
    </row>
    <row r="80" spans="1:13" x14ac:dyDescent="0.3">
      <c r="A80" t="s">
        <v>181</v>
      </c>
      <c r="B80" s="1" t="s">
        <v>182</v>
      </c>
      <c r="C80" s="1">
        <v>1994</v>
      </c>
      <c r="E80" s="1" t="s">
        <v>188</v>
      </c>
      <c r="F80" s="1">
        <f t="shared" si="5"/>
        <v>2013</v>
      </c>
      <c r="G80" s="1" t="s">
        <v>189</v>
      </c>
      <c r="H80" s="1">
        <v>265000</v>
      </c>
      <c r="I80" s="1">
        <v>7</v>
      </c>
      <c r="J80" s="1">
        <f t="shared" si="7"/>
        <v>28370000</v>
      </c>
      <c r="K80" s="1">
        <v>1993150</v>
      </c>
    </row>
    <row r="81" spans="1:13" x14ac:dyDescent="0.3">
      <c r="A81" t="s">
        <v>181</v>
      </c>
      <c r="B81" s="1" t="s">
        <v>182</v>
      </c>
      <c r="C81" s="1">
        <v>1994</v>
      </c>
      <c r="E81" s="1" t="s">
        <v>188</v>
      </c>
      <c r="F81" s="1">
        <f t="shared" si="5"/>
        <v>2014</v>
      </c>
      <c r="G81" s="1" t="s">
        <v>189</v>
      </c>
      <c r="H81" s="1">
        <v>235000</v>
      </c>
      <c r="I81" s="1">
        <v>7</v>
      </c>
      <c r="J81" s="1">
        <f t="shared" si="7"/>
        <v>28135000</v>
      </c>
      <c r="K81" s="1">
        <v>1974600</v>
      </c>
    </row>
    <row r="82" spans="1:13" x14ac:dyDescent="0.3">
      <c r="A82" t="s">
        <v>181</v>
      </c>
      <c r="B82" s="1" t="s">
        <v>182</v>
      </c>
      <c r="C82" s="1">
        <v>1994</v>
      </c>
      <c r="E82" s="1" t="s">
        <v>188</v>
      </c>
      <c r="F82" s="1">
        <f t="shared" si="5"/>
        <v>2015</v>
      </c>
      <c r="G82" s="1" t="s">
        <v>189</v>
      </c>
      <c r="H82" s="1">
        <v>320000</v>
      </c>
      <c r="I82" s="1">
        <v>7</v>
      </c>
      <c r="J82" s="1">
        <f t="shared" si="7"/>
        <v>27815000</v>
      </c>
      <c r="K82" s="1">
        <v>1958150</v>
      </c>
      <c r="M82" s="1">
        <v>1000</v>
      </c>
    </row>
    <row r="83" spans="1:13" x14ac:dyDescent="0.3">
      <c r="A83" t="s">
        <v>181</v>
      </c>
      <c r="B83" s="1" t="s">
        <v>182</v>
      </c>
      <c r="C83" s="1">
        <v>1994</v>
      </c>
      <c r="E83" s="1" t="s">
        <v>188</v>
      </c>
      <c r="F83" s="1">
        <f t="shared" si="5"/>
        <v>2016</v>
      </c>
      <c r="G83" s="1" t="s">
        <v>189</v>
      </c>
      <c r="H83" s="1">
        <v>2035000</v>
      </c>
      <c r="I83" s="1">
        <v>6.875</v>
      </c>
      <c r="J83" s="1">
        <f t="shared" si="7"/>
        <v>25780000</v>
      </c>
      <c r="K83" s="1">
        <v>1935750</v>
      </c>
    </row>
    <row r="84" spans="1:13" x14ac:dyDescent="0.3">
      <c r="A84" t="s">
        <v>181</v>
      </c>
      <c r="B84" s="1" t="s">
        <v>182</v>
      </c>
      <c r="C84" s="1">
        <v>1994</v>
      </c>
      <c r="E84" s="1" t="s">
        <v>188</v>
      </c>
      <c r="F84" s="1">
        <f t="shared" si="5"/>
        <v>2017</v>
      </c>
      <c r="G84" s="1" t="s">
        <v>189</v>
      </c>
      <c r="H84" s="1">
        <v>2180000</v>
      </c>
      <c r="I84" s="1">
        <v>6.875</v>
      </c>
      <c r="J84" s="1">
        <f t="shared" si="7"/>
        <v>23600000</v>
      </c>
      <c r="K84" s="1">
        <v>1795844</v>
      </c>
    </row>
    <row r="85" spans="1:13" x14ac:dyDescent="0.3">
      <c r="A85" t="s">
        <v>181</v>
      </c>
      <c r="B85" s="1" t="s">
        <v>182</v>
      </c>
      <c r="C85" s="1">
        <v>1994</v>
      </c>
      <c r="E85" s="1" t="s">
        <v>188</v>
      </c>
      <c r="F85" s="1">
        <f t="shared" si="5"/>
        <v>2018</v>
      </c>
      <c r="G85" s="1" t="s">
        <v>189</v>
      </c>
      <c r="H85" s="1">
        <v>2330000</v>
      </c>
      <c r="I85" s="1">
        <v>6.875</v>
      </c>
      <c r="J85" s="1">
        <f t="shared" si="7"/>
        <v>21270000</v>
      </c>
      <c r="K85" s="1">
        <v>1645969</v>
      </c>
    </row>
    <row r="86" spans="1:13" x14ac:dyDescent="0.3">
      <c r="A86" t="s">
        <v>181</v>
      </c>
      <c r="B86" s="1" t="s">
        <v>182</v>
      </c>
      <c r="C86" s="1">
        <v>1994</v>
      </c>
      <c r="E86" s="1" t="s">
        <v>188</v>
      </c>
      <c r="F86" s="1">
        <f t="shared" si="5"/>
        <v>2019</v>
      </c>
      <c r="G86" s="1" t="s">
        <v>189</v>
      </c>
      <c r="H86" s="1">
        <v>2495000</v>
      </c>
      <c r="I86" s="1">
        <v>6.875</v>
      </c>
      <c r="J86" s="1">
        <f t="shared" si="7"/>
        <v>18775000</v>
      </c>
      <c r="K86" s="1">
        <v>1485781</v>
      </c>
      <c r="L86" s="1">
        <v>7.0279999999999996</v>
      </c>
      <c r="M86" s="1">
        <v>98.2</v>
      </c>
    </row>
    <row r="87" spans="1:13" x14ac:dyDescent="0.3">
      <c r="A87" t="s">
        <v>181</v>
      </c>
      <c r="B87" s="1" t="s">
        <v>182</v>
      </c>
      <c r="C87" s="1">
        <v>1994</v>
      </c>
      <c r="E87" s="1" t="s">
        <v>188</v>
      </c>
      <c r="F87" s="1">
        <f t="shared" si="5"/>
        <v>2020</v>
      </c>
      <c r="G87" s="1" t="s">
        <v>189</v>
      </c>
      <c r="H87" s="1">
        <v>2665000</v>
      </c>
      <c r="I87" s="1">
        <v>7</v>
      </c>
      <c r="J87" s="1">
        <f t="shared" si="7"/>
        <v>16110000</v>
      </c>
      <c r="K87" s="1">
        <v>1314250</v>
      </c>
    </row>
    <row r="88" spans="1:13" x14ac:dyDescent="0.3">
      <c r="A88" t="s">
        <v>181</v>
      </c>
      <c r="B88" s="1" t="s">
        <v>182</v>
      </c>
      <c r="C88" s="1">
        <v>1994</v>
      </c>
      <c r="E88" s="1" t="s">
        <v>188</v>
      </c>
      <c r="F88" s="1">
        <f t="shared" si="5"/>
        <v>2021</v>
      </c>
      <c r="G88" s="1" t="s">
        <v>189</v>
      </c>
      <c r="H88" s="1">
        <v>2850000</v>
      </c>
      <c r="I88" s="1">
        <v>7</v>
      </c>
      <c r="J88" s="1">
        <f t="shared" si="7"/>
        <v>13260000</v>
      </c>
      <c r="K88" s="1">
        <v>1127700</v>
      </c>
    </row>
    <row r="89" spans="1:13" x14ac:dyDescent="0.3">
      <c r="A89" t="s">
        <v>181</v>
      </c>
      <c r="B89" s="1" t="s">
        <v>182</v>
      </c>
      <c r="C89" s="1">
        <v>1994</v>
      </c>
      <c r="E89" s="1" t="s">
        <v>188</v>
      </c>
      <c r="F89" s="1">
        <f t="shared" si="5"/>
        <v>2022</v>
      </c>
      <c r="G89" s="1" t="s">
        <v>189</v>
      </c>
      <c r="H89" s="1">
        <v>3045000</v>
      </c>
      <c r="I89" s="1">
        <v>7</v>
      </c>
      <c r="J89" s="1">
        <f t="shared" si="7"/>
        <v>10215000</v>
      </c>
      <c r="K89" s="1">
        <v>928200</v>
      </c>
    </row>
    <row r="90" spans="1:13" x14ac:dyDescent="0.3">
      <c r="A90" t="s">
        <v>181</v>
      </c>
      <c r="B90" s="1" t="s">
        <v>182</v>
      </c>
      <c r="C90" s="1">
        <v>1994</v>
      </c>
      <c r="E90" s="1" t="s">
        <v>188</v>
      </c>
      <c r="F90" s="1">
        <f t="shared" si="5"/>
        <v>2023</v>
      </c>
      <c r="G90" s="1" t="s">
        <v>189</v>
      </c>
      <c r="H90" s="1">
        <v>4935000</v>
      </c>
      <c r="I90" s="1">
        <v>7</v>
      </c>
      <c r="J90" s="1">
        <f t="shared" si="7"/>
        <v>5280000</v>
      </c>
      <c r="K90" s="1">
        <v>715050</v>
      </c>
    </row>
    <row r="91" spans="1:13" x14ac:dyDescent="0.3">
      <c r="A91" t="s">
        <v>181</v>
      </c>
      <c r="B91" s="1" t="s">
        <v>182</v>
      </c>
      <c r="C91" s="1">
        <v>1994</v>
      </c>
      <c r="E91" s="1" t="s">
        <v>188</v>
      </c>
      <c r="F91" s="1">
        <f t="shared" si="5"/>
        <v>2024</v>
      </c>
      <c r="G91" s="1" t="s">
        <v>189</v>
      </c>
      <c r="H91" s="1">
        <v>5280000</v>
      </c>
      <c r="I91" s="1">
        <v>7</v>
      </c>
      <c r="J91" s="1">
        <f t="shared" si="7"/>
        <v>0</v>
      </c>
      <c r="K91" s="1">
        <v>369600</v>
      </c>
      <c r="L91" s="1">
        <v>7.05</v>
      </c>
      <c r="M91" s="1">
        <v>99.367000000000004</v>
      </c>
    </row>
    <row r="92" spans="1:13" x14ac:dyDescent="0.3">
      <c r="A92" t="s">
        <v>181</v>
      </c>
      <c r="B92" s="1" t="s">
        <v>182</v>
      </c>
      <c r="C92" s="1">
        <v>1999</v>
      </c>
      <c r="E92" s="1" t="s">
        <v>188</v>
      </c>
      <c r="F92" s="1">
        <v>1999</v>
      </c>
      <c r="G92" s="1" t="s">
        <v>189</v>
      </c>
      <c r="H92" s="1">
        <v>5000</v>
      </c>
      <c r="I92" s="1">
        <v>3</v>
      </c>
      <c r="J92" s="1">
        <f>10000000-H92</f>
        <v>9995000</v>
      </c>
      <c r="L92" s="1">
        <v>3</v>
      </c>
      <c r="M92" s="1">
        <v>100</v>
      </c>
    </row>
    <row r="93" spans="1:13" x14ac:dyDescent="0.3">
      <c r="A93" t="s">
        <v>181</v>
      </c>
      <c r="B93" s="1" t="s">
        <v>182</v>
      </c>
      <c r="C93" s="1">
        <v>1999</v>
      </c>
      <c r="E93" s="1" t="s">
        <v>188</v>
      </c>
      <c r="F93" s="1">
        <f>F92+1</f>
        <v>2000</v>
      </c>
      <c r="G93" s="1" t="s">
        <v>189</v>
      </c>
      <c r="H93" s="1">
        <v>30000</v>
      </c>
      <c r="I93" s="1">
        <v>3.35</v>
      </c>
      <c r="J93" s="1">
        <f>J92-H93</f>
        <v>9965000</v>
      </c>
      <c r="L93" s="1">
        <v>3.35</v>
      </c>
      <c r="M93" s="1">
        <v>100</v>
      </c>
    </row>
    <row r="94" spans="1:13" x14ac:dyDescent="0.3">
      <c r="A94" t="s">
        <v>181</v>
      </c>
      <c r="B94" s="1" t="s">
        <v>182</v>
      </c>
      <c r="C94" s="1">
        <v>1999</v>
      </c>
      <c r="E94" s="1" t="s">
        <v>188</v>
      </c>
      <c r="F94" s="1">
        <f t="shared" ref="F94:F115" si="8">F93+1</f>
        <v>2001</v>
      </c>
      <c r="G94" s="1" t="s">
        <v>189</v>
      </c>
      <c r="H94" s="1">
        <v>35000</v>
      </c>
      <c r="I94" s="1">
        <v>3.45</v>
      </c>
      <c r="J94" s="1">
        <f t="shared" ref="J94:J98" si="9">J93-H94</f>
        <v>9930000</v>
      </c>
      <c r="L94" s="1">
        <v>3.45</v>
      </c>
      <c r="M94" s="1">
        <v>100</v>
      </c>
    </row>
    <row r="95" spans="1:13" x14ac:dyDescent="0.3">
      <c r="A95" t="s">
        <v>181</v>
      </c>
      <c r="B95" s="1" t="s">
        <v>182</v>
      </c>
      <c r="C95" s="1">
        <v>1999</v>
      </c>
      <c r="E95" s="1" t="s">
        <v>188</v>
      </c>
      <c r="F95" s="1">
        <f t="shared" si="8"/>
        <v>2002</v>
      </c>
      <c r="G95" s="1" t="s">
        <v>189</v>
      </c>
      <c r="H95" s="1">
        <v>35000</v>
      </c>
      <c r="I95" s="1">
        <v>3.5</v>
      </c>
      <c r="J95" s="1">
        <f t="shared" si="9"/>
        <v>9895000</v>
      </c>
      <c r="L95" s="1">
        <v>3.55</v>
      </c>
      <c r="M95" s="1">
        <v>99.825999999999993</v>
      </c>
    </row>
    <row r="96" spans="1:13" x14ac:dyDescent="0.3">
      <c r="A96" t="s">
        <v>181</v>
      </c>
      <c r="B96" s="1" t="s">
        <v>182</v>
      </c>
      <c r="C96" s="1">
        <v>1999</v>
      </c>
      <c r="E96" s="1" t="s">
        <v>188</v>
      </c>
      <c r="F96" s="1">
        <f t="shared" si="8"/>
        <v>2003</v>
      </c>
      <c r="G96" s="1" t="s">
        <v>189</v>
      </c>
      <c r="H96" s="1">
        <v>35000</v>
      </c>
      <c r="I96" s="1">
        <v>3.6</v>
      </c>
      <c r="J96" s="1">
        <f t="shared" si="9"/>
        <v>9860000</v>
      </c>
      <c r="L96" s="1">
        <v>3.65</v>
      </c>
      <c r="M96" s="1">
        <v>99.783000000000001</v>
      </c>
    </row>
    <row r="97" spans="1:13" x14ac:dyDescent="0.3">
      <c r="A97" t="s">
        <v>181</v>
      </c>
      <c r="B97" s="1" t="s">
        <v>182</v>
      </c>
      <c r="C97" s="1">
        <v>1999</v>
      </c>
      <c r="E97" s="1" t="s">
        <v>188</v>
      </c>
      <c r="F97" s="1">
        <f t="shared" si="8"/>
        <v>2004</v>
      </c>
      <c r="G97" s="1" t="s">
        <v>189</v>
      </c>
      <c r="H97" s="1">
        <v>35000</v>
      </c>
      <c r="I97" s="1">
        <v>3.75</v>
      </c>
      <c r="J97" s="1">
        <f t="shared" si="9"/>
        <v>9825000</v>
      </c>
      <c r="L97" s="1">
        <v>3.8</v>
      </c>
      <c r="M97" s="1">
        <v>99.742999999999995</v>
      </c>
    </row>
    <row r="98" spans="1:13" x14ac:dyDescent="0.3">
      <c r="A98" t="s">
        <v>181</v>
      </c>
      <c r="B98" s="1" t="s">
        <v>182</v>
      </c>
      <c r="C98" s="1">
        <v>1999</v>
      </c>
      <c r="E98" s="1" t="s">
        <v>188</v>
      </c>
      <c r="F98" s="1">
        <f t="shared" si="8"/>
        <v>2005</v>
      </c>
      <c r="G98" s="1" t="s">
        <v>189</v>
      </c>
      <c r="H98" s="1">
        <v>40000</v>
      </c>
      <c r="I98" s="1">
        <v>3.85</v>
      </c>
      <c r="J98" s="1">
        <f t="shared" si="9"/>
        <v>9785000</v>
      </c>
      <c r="L98" s="1">
        <v>3.9</v>
      </c>
      <c r="M98" s="1">
        <v>99.703999999999994</v>
      </c>
    </row>
    <row r="99" spans="1:13" x14ac:dyDescent="0.3">
      <c r="A99" t="s">
        <v>181</v>
      </c>
      <c r="B99" s="1" t="s">
        <v>182</v>
      </c>
      <c r="C99" s="1">
        <v>1999</v>
      </c>
      <c r="E99" s="1" t="s">
        <v>188</v>
      </c>
      <c r="F99" s="1">
        <f t="shared" si="8"/>
        <v>2006</v>
      </c>
      <c r="G99" s="1" t="s">
        <v>189</v>
      </c>
      <c r="H99" s="1">
        <v>40000</v>
      </c>
      <c r="I99" s="1">
        <v>4</v>
      </c>
      <c r="J99" s="1">
        <f>J98-H99</f>
        <v>9745000</v>
      </c>
      <c r="L99" s="1">
        <v>4</v>
      </c>
      <c r="M99" s="1">
        <v>100</v>
      </c>
    </row>
    <row r="100" spans="1:13" x14ac:dyDescent="0.3">
      <c r="A100" t="s">
        <v>181</v>
      </c>
      <c r="B100" s="1" t="s">
        <v>182</v>
      </c>
      <c r="C100" s="1">
        <v>1999</v>
      </c>
      <c r="E100" s="1" t="s">
        <v>190</v>
      </c>
      <c r="F100" s="1">
        <f t="shared" si="8"/>
        <v>2007</v>
      </c>
      <c r="G100" s="1" t="s">
        <v>189</v>
      </c>
      <c r="H100" s="1">
        <v>40000</v>
      </c>
      <c r="I100" s="1">
        <v>4.0999999999999996</v>
      </c>
      <c r="J100" s="1">
        <f t="shared" ref="J100:J115" si="10">J99-H100</f>
        <v>9705000</v>
      </c>
      <c r="L100" s="1">
        <v>4.2</v>
      </c>
      <c r="M100" s="1">
        <v>99.141999999999996</v>
      </c>
    </row>
    <row r="101" spans="1:13" x14ac:dyDescent="0.3">
      <c r="A101" t="s">
        <v>181</v>
      </c>
      <c r="B101" s="1" t="s">
        <v>182</v>
      </c>
      <c r="C101" s="1">
        <v>1999</v>
      </c>
      <c r="E101" s="1" t="s">
        <v>190</v>
      </c>
      <c r="F101" s="1">
        <f t="shared" si="8"/>
        <v>2008</v>
      </c>
      <c r="G101" s="1" t="s">
        <v>189</v>
      </c>
      <c r="H101" s="1">
        <v>40000</v>
      </c>
      <c r="I101" s="1">
        <v>4.0999999999999996</v>
      </c>
      <c r="J101" s="1">
        <f t="shared" si="10"/>
        <v>9665000</v>
      </c>
      <c r="L101" s="1">
        <v>4.2</v>
      </c>
      <c r="M101" s="1">
        <v>99.141999999999996</v>
      </c>
    </row>
    <row r="102" spans="1:13" x14ac:dyDescent="0.3">
      <c r="A102" t="s">
        <v>181</v>
      </c>
      <c r="B102" s="1" t="s">
        <v>182</v>
      </c>
      <c r="C102" s="1">
        <v>1999</v>
      </c>
      <c r="E102" s="1" t="s">
        <v>190</v>
      </c>
      <c r="F102" s="1">
        <f t="shared" si="8"/>
        <v>2009</v>
      </c>
      <c r="G102" s="1" t="s">
        <v>189</v>
      </c>
      <c r="H102" s="1">
        <v>45000</v>
      </c>
      <c r="I102" s="1">
        <v>4.0999999999999996</v>
      </c>
      <c r="J102" s="1">
        <f t="shared" si="10"/>
        <v>9620000</v>
      </c>
      <c r="L102" s="1">
        <v>4.2</v>
      </c>
      <c r="M102" s="1">
        <v>99.141999999999996</v>
      </c>
    </row>
    <row r="103" spans="1:13" x14ac:dyDescent="0.3">
      <c r="A103" t="s">
        <v>181</v>
      </c>
      <c r="B103" s="1" t="s">
        <v>182</v>
      </c>
      <c r="C103" s="1">
        <v>1999</v>
      </c>
      <c r="E103" s="1" t="s">
        <v>190</v>
      </c>
      <c r="F103" s="1">
        <f t="shared" si="8"/>
        <v>2010</v>
      </c>
      <c r="G103" s="1" t="s">
        <v>189</v>
      </c>
      <c r="H103" s="1">
        <v>45000</v>
      </c>
      <c r="I103" s="1">
        <v>4.3</v>
      </c>
      <c r="J103" s="1">
        <f t="shared" si="10"/>
        <v>9575000</v>
      </c>
      <c r="L103" s="1">
        <v>4.4000000000000004</v>
      </c>
      <c r="M103" s="1">
        <v>98.975999999999999</v>
      </c>
    </row>
    <row r="104" spans="1:13" x14ac:dyDescent="0.3">
      <c r="A104" t="s">
        <v>181</v>
      </c>
      <c r="B104" s="1" t="s">
        <v>182</v>
      </c>
      <c r="C104" s="1">
        <v>1999</v>
      </c>
      <c r="E104" s="1" t="s">
        <v>190</v>
      </c>
      <c r="F104" s="1">
        <f t="shared" si="8"/>
        <v>2011</v>
      </c>
      <c r="G104" s="1" t="s">
        <v>189</v>
      </c>
      <c r="H104" s="1">
        <v>50000</v>
      </c>
      <c r="I104" s="1">
        <v>4.3</v>
      </c>
      <c r="J104" s="1">
        <f t="shared" si="10"/>
        <v>9525000</v>
      </c>
      <c r="L104" s="1">
        <v>4.4000000000000004</v>
      </c>
      <c r="M104" s="1">
        <v>98.975999999999999</v>
      </c>
    </row>
    <row r="105" spans="1:13" x14ac:dyDescent="0.3">
      <c r="A105" t="s">
        <v>181</v>
      </c>
      <c r="B105" s="1" t="s">
        <v>182</v>
      </c>
      <c r="C105" s="1">
        <v>1999</v>
      </c>
      <c r="E105" s="1" t="s">
        <v>190</v>
      </c>
      <c r="F105" s="1">
        <f t="shared" si="8"/>
        <v>2012</v>
      </c>
      <c r="G105" s="1" t="s">
        <v>189</v>
      </c>
      <c r="H105" s="1">
        <v>50000</v>
      </c>
      <c r="I105" s="1">
        <v>4.3</v>
      </c>
      <c r="J105" s="1">
        <f t="shared" si="10"/>
        <v>9475000</v>
      </c>
      <c r="L105" s="1">
        <v>4.4000000000000004</v>
      </c>
      <c r="M105" s="1">
        <v>98.975999999999999</v>
      </c>
    </row>
    <row r="106" spans="1:13" x14ac:dyDescent="0.3">
      <c r="A106" t="s">
        <v>181</v>
      </c>
      <c r="B106" s="1" t="s">
        <v>182</v>
      </c>
      <c r="C106" s="1">
        <v>1999</v>
      </c>
      <c r="E106" s="1" t="s">
        <v>190</v>
      </c>
      <c r="F106" s="1">
        <f t="shared" si="8"/>
        <v>2013</v>
      </c>
      <c r="G106" s="1" t="s">
        <v>189</v>
      </c>
      <c r="H106" s="1">
        <v>50000</v>
      </c>
      <c r="I106" s="1">
        <v>4.5</v>
      </c>
      <c r="J106" s="1">
        <f t="shared" si="10"/>
        <v>9425000</v>
      </c>
      <c r="L106" s="1">
        <v>4.5999999999999996</v>
      </c>
      <c r="M106" s="1">
        <v>98.838999999999999</v>
      </c>
    </row>
    <row r="107" spans="1:13" x14ac:dyDescent="0.3">
      <c r="A107" t="s">
        <v>181</v>
      </c>
      <c r="B107" s="1" t="s">
        <v>182</v>
      </c>
      <c r="C107" s="1">
        <v>1999</v>
      </c>
      <c r="E107" s="1" t="s">
        <v>190</v>
      </c>
      <c r="F107" s="1">
        <f t="shared" si="8"/>
        <v>2014</v>
      </c>
      <c r="G107" s="1" t="s">
        <v>189</v>
      </c>
      <c r="H107" s="1">
        <v>55000</v>
      </c>
      <c r="I107" s="1">
        <v>4.5</v>
      </c>
      <c r="J107" s="1">
        <f t="shared" si="10"/>
        <v>9370000</v>
      </c>
      <c r="L107" s="1">
        <v>4.5999999999999996</v>
      </c>
      <c r="M107" s="1">
        <v>98.838999999999999</v>
      </c>
    </row>
    <row r="108" spans="1:13" x14ac:dyDescent="0.3">
      <c r="A108" t="s">
        <v>181</v>
      </c>
      <c r="B108" s="1" t="s">
        <v>182</v>
      </c>
      <c r="C108" s="1">
        <v>1999</v>
      </c>
      <c r="E108" s="1" t="s">
        <v>190</v>
      </c>
      <c r="F108" s="1">
        <f t="shared" si="8"/>
        <v>2015</v>
      </c>
      <c r="G108" s="1" t="s">
        <v>189</v>
      </c>
      <c r="H108" s="1">
        <v>55000</v>
      </c>
      <c r="I108" s="1">
        <v>4.5</v>
      </c>
      <c r="J108" s="1">
        <f t="shared" si="10"/>
        <v>9315000</v>
      </c>
      <c r="L108" s="1">
        <v>4.5999999999999996</v>
      </c>
      <c r="M108" s="1">
        <v>98.838999999999999</v>
      </c>
    </row>
    <row r="109" spans="1:13" x14ac:dyDescent="0.3">
      <c r="A109" t="s">
        <v>181</v>
      </c>
      <c r="B109" s="1" t="s">
        <v>182</v>
      </c>
      <c r="C109" s="1">
        <v>1999</v>
      </c>
      <c r="E109" s="1" t="s">
        <v>190</v>
      </c>
      <c r="F109" s="1">
        <f t="shared" si="8"/>
        <v>2016</v>
      </c>
      <c r="G109" s="1" t="s">
        <v>189</v>
      </c>
      <c r="H109" s="1">
        <v>330000</v>
      </c>
      <c r="I109" s="1">
        <v>4.7</v>
      </c>
      <c r="J109" s="1">
        <f t="shared" si="10"/>
        <v>8985000</v>
      </c>
      <c r="L109" s="1">
        <v>4.8499999999999996</v>
      </c>
      <c r="M109" s="1">
        <v>98.105999999999995</v>
      </c>
    </row>
    <row r="110" spans="1:13" x14ac:dyDescent="0.3">
      <c r="A110" t="s">
        <v>181</v>
      </c>
      <c r="B110" s="1" t="s">
        <v>182</v>
      </c>
      <c r="C110" s="1">
        <v>1999</v>
      </c>
      <c r="E110" s="1" t="s">
        <v>190</v>
      </c>
      <c r="F110" s="1">
        <f t="shared" si="8"/>
        <v>2017</v>
      </c>
      <c r="G110" s="1" t="s">
        <v>189</v>
      </c>
      <c r="H110" s="1">
        <v>1185000</v>
      </c>
      <c r="I110" s="1">
        <v>4.7</v>
      </c>
      <c r="J110" s="1">
        <f t="shared" si="10"/>
        <v>7800000</v>
      </c>
      <c r="L110" s="1">
        <v>4.8499999999999996</v>
      </c>
      <c r="M110" s="1">
        <v>98.105999999999995</v>
      </c>
    </row>
    <row r="111" spans="1:13" x14ac:dyDescent="0.3">
      <c r="A111" t="s">
        <v>181</v>
      </c>
      <c r="B111" s="1" t="s">
        <v>182</v>
      </c>
      <c r="C111" s="1">
        <v>1999</v>
      </c>
      <c r="E111" s="1" t="s">
        <v>190</v>
      </c>
      <c r="F111" s="1">
        <f t="shared" si="8"/>
        <v>2018</v>
      </c>
      <c r="G111" s="1" t="s">
        <v>189</v>
      </c>
      <c r="H111" s="1">
        <v>1240000</v>
      </c>
      <c r="I111" s="1">
        <v>4.7</v>
      </c>
      <c r="J111" s="1">
        <f t="shared" si="10"/>
        <v>6560000</v>
      </c>
      <c r="L111" s="1">
        <v>4.8499999999999996</v>
      </c>
      <c r="M111" s="1">
        <v>98.105999999999995</v>
      </c>
    </row>
    <row r="112" spans="1:13" x14ac:dyDescent="0.3">
      <c r="A112" t="s">
        <v>181</v>
      </c>
      <c r="B112" s="1" t="s">
        <v>182</v>
      </c>
      <c r="C112" s="1">
        <v>1999</v>
      </c>
      <c r="E112" s="1" t="s">
        <v>190</v>
      </c>
      <c r="F112" s="1">
        <f t="shared" si="8"/>
        <v>2019</v>
      </c>
      <c r="G112" s="1" t="s">
        <v>189</v>
      </c>
      <c r="H112" s="1">
        <v>1295000</v>
      </c>
      <c r="I112" s="1">
        <v>4.75</v>
      </c>
      <c r="J112" s="1">
        <f t="shared" si="10"/>
        <v>5265000</v>
      </c>
      <c r="L112" s="1">
        <v>4.9000000000000004</v>
      </c>
      <c r="M112" s="1">
        <v>98.004999999999995</v>
      </c>
    </row>
    <row r="113" spans="1:13" x14ac:dyDescent="0.3">
      <c r="A113" t="s">
        <v>181</v>
      </c>
      <c r="B113" s="1" t="s">
        <v>182</v>
      </c>
      <c r="C113" s="1">
        <v>1999</v>
      </c>
      <c r="E113" s="1" t="s">
        <v>190</v>
      </c>
      <c r="F113" s="1">
        <f t="shared" si="8"/>
        <v>2020</v>
      </c>
      <c r="G113" s="1" t="s">
        <v>189</v>
      </c>
      <c r="H113" s="1">
        <v>1355000</v>
      </c>
      <c r="I113" s="1">
        <v>4.75</v>
      </c>
      <c r="J113" s="1">
        <f t="shared" si="10"/>
        <v>3910000</v>
      </c>
      <c r="L113" s="1">
        <v>4.9000000000000004</v>
      </c>
      <c r="M113" s="1">
        <v>98.004999999999995</v>
      </c>
    </row>
    <row r="114" spans="1:13" x14ac:dyDescent="0.3">
      <c r="A114" t="s">
        <v>181</v>
      </c>
      <c r="B114" s="1" t="s">
        <v>182</v>
      </c>
      <c r="C114" s="1">
        <v>1999</v>
      </c>
      <c r="E114" s="1" t="s">
        <v>190</v>
      </c>
      <c r="F114" s="1">
        <f t="shared" si="8"/>
        <v>2021</v>
      </c>
      <c r="G114" s="1" t="s">
        <v>189</v>
      </c>
      <c r="H114" s="1">
        <v>1420000</v>
      </c>
      <c r="I114" s="1">
        <v>4.8499999999999996</v>
      </c>
      <c r="J114" s="1">
        <f t="shared" si="10"/>
        <v>2490000</v>
      </c>
      <c r="L114" s="1">
        <v>4.95</v>
      </c>
      <c r="M114" s="1">
        <v>98.608000000000004</v>
      </c>
    </row>
    <row r="115" spans="1:13" x14ac:dyDescent="0.3">
      <c r="A115" t="s">
        <v>181</v>
      </c>
      <c r="B115" s="1" t="s">
        <v>182</v>
      </c>
      <c r="C115" s="1">
        <v>1999</v>
      </c>
      <c r="E115" s="1" t="s">
        <v>190</v>
      </c>
      <c r="F115" s="1">
        <f t="shared" si="8"/>
        <v>2022</v>
      </c>
      <c r="G115" s="1" t="s">
        <v>189</v>
      </c>
      <c r="H115" s="1">
        <v>2490000</v>
      </c>
      <c r="I115" s="1">
        <v>4.8499999999999996</v>
      </c>
      <c r="J115" s="1">
        <f t="shared" si="10"/>
        <v>0</v>
      </c>
      <c r="L115" s="1">
        <v>4.95</v>
      </c>
      <c r="M115" s="1">
        <v>98.608000000000004</v>
      </c>
    </row>
    <row r="116" spans="1:13" x14ac:dyDescent="0.3">
      <c r="A116" t="s">
        <v>181</v>
      </c>
      <c r="B116" s="1" t="s">
        <v>182</v>
      </c>
      <c r="C116" s="1">
        <v>2002</v>
      </c>
      <c r="E116" s="1" t="s">
        <v>188</v>
      </c>
      <c r="F116" s="1">
        <v>2002</v>
      </c>
      <c r="G116" s="1" t="s">
        <v>189</v>
      </c>
    </row>
    <row r="117" spans="1:13" x14ac:dyDescent="0.3">
      <c r="A117" t="s">
        <v>181</v>
      </c>
      <c r="B117" s="1" t="s">
        <v>182</v>
      </c>
      <c r="C117" s="1">
        <v>2002</v>
      </c>
      <c r="E117" s="1" t="s">
        <v>188</v>
      </c>
      <c r="F117" s="1">
        <v>2003</v>
      </c>
      <c r="G117" s="1" t="s">
        <v>189</v>
      </c>
      <c r="H117" s="1">
        <v>1380000</v>
      </c>
      <c r="I117" s="1">
        <v>4</v>
      </c>
      <c r="J117" s="1">
        <f>26150000-H117</f>
        <v>24770000</v>
      </c>
      <c r="K117" s="1">
        <v>619762.5</v>
      </c>
      <c r="L117" s="1">
        <v>2.73</v>
      </c>
      <c r="M117" s="1">
        <v>101.244</v>
      </c>
    </row>
    <row r="118" spans="1:13" x14ac:dyDescent="0.3">
      <c r="A118" t="s">
        <v>181</v>
      </c>
      <c r="B118" s="1" t="s">
        <v>182</v>
      </c>
      <c r="C118" s="1">
        <v>2002</v>
      </c>
      <c r="E118" s="1" t="s">
        <v>188</v>
      </c>
      <c r="F118" s="1">
        <v>2004</v>
      </c>
      <c r="G118" s="1" t="s">
        <v>189</v>
      </c>
      <c r="H118" s="1">
        <v>1460000</v>
      </c>
      <c r="I118" s="1">
        <v>4</v>
      </c>
      <c r="J118" s="1">
        <f>J117-H118</f>
        <v>23310000</v>
      </c>
      <c r="K118" s="1">
        <v>592162.5</v>
      </c>
      <c r="L118" s="1">
        <v>3.18</v>
      </c>
      <c r="M118" s="1">
        <v>101.57599999999999</v>
      </c>
    </row>
    <row r="119" spans="1:13" x14ac:dyDescent="0.3">
      <c r="A119" t="s">
        <v>181</v>
      </c>
      <c r="B119" s="1" t="s">
        <v>182</v>
      </c>
      <c r="C119" s="1">
        <v>2002</v>
      </c>
      <c r="E119" s="1" t="s">
        <v>188</v>
      </c>
      <c r="F119" s="1">
        <v>2005</v>
      </c>
      <c r="G119" s="1" t="s">
        <v>189</v>
      </c>
      <c r="H119" s="1">
        <v>1435000</v>
      </c>
      <c r="I119" s="1">
        <v>4</v>
      </c>
      <c r="J119" s="1">
        <f t="shared" ref="J119:J130" si="11">J118-H119</f>
        <v>21875000</v>
      </c>
      <c r="K119" s="1">
        <v>562962.5</v>
      </c>
      <c r="L119" s="1">
        <v>3.49</v>
      </c>
      <c r="M119" s="1">
        <v>101.44</v>
      </c>
    </row>
    <row r="120" spans="1:13" x14ac:dyDescent="0.3">
      <c r="A120" t="s">
        <v>181</v>
      </c>
      <c r="B120" s="1" t="s">
        <v>182</v>
      </c>
      <c r="C120" s="1">
        <v>2002</v>
      </c>
      <c r="E120" s="1" t="s">
        <v>188</v>
      </c>
      <c r="F120" s="1">
        <v>2006</v>
      </c>
      <c r="G120" s="1" t="s">
        <v>189</v>
      </c>
      <c r="H120" s="1">
        <v>1505000</v>
      </c>
      <c r="I120" s="1">
        <v>4</v>
      </c>
      <c r="J120" s="1">
        <f t="shared" si="11"/>
        <v>20370000</v>
      </c>
      <c r="K120" s="1">
        <v>534262.5</v>
      </c>
      <c r="L120" s="1">
        <v>3.74</v>
      </c>
      <c r="M120" s="1">
        <v>100.95699999999999</v>
      </c>
    </row>
    <row r="121" spans="1:13" x14ac:dyDescent="0.3">
      <c r="A121" t="s">
        <v>181</v>
      </c>
      <c r="B121" s="1" t="s">
        <v>182</v>
      </c>
      <c r="C121" s="1">
        <v>2002</v>
      </c>
      <c r="E121" s="1" t="s">
        <v>188</v>
      </c>
      <c r="F121" s="1">
        <v>2007</v>
      </c>
      <c r="G121" s="1" t="s">
        <v>189</v>
      </c>
      <c r="H121" s="1">
        <v>1575000</v>
      </c>
      <c r="I121" s="1">
        <v>4.5</v>
      </c>
      <c r="J121" s="1">
        <f t="shared" si="11"/>
        <v>18795000</v>
      </c>
      <c r="K121" s="1">
        <v>504162.5</v>
      </c>
      <c r="L121" s="1">
        <v>3.96</v>
      </c>
      <c r="M121" s="1">
        <v>102.42700000000001</v>
      </c>
    </row>
    <row r="122" spans="1:13" x14ac:dyDescent="0.3">
      <c r="A122" t="s">
        <v>181</v>
      </c>
      <c r="B122" s="1" t="s">
        <v>182</v>
      </c>
      <c r="C122" s="1">
        <v>2002</v>
      </c>
      <c r="E122" s="1" t="s">
        <v>188</v>
      </c>
      <c r="F122" s="1">
        <v>2008</v>
      </c>
      <c r="G122" s="1" t="s">
        <v>189</v>
      </c>
      <c r="H122" s="1">
        <v>1650000</v>
      </c>
      <c r="I122" s="1">
        <v>4.5</v>
      </c>
      <c r="J122" s="1">
        <f t="shared" si="11"/>
        <v>17145000</v>
      </c>
      <c r="K122" s="1">
        <v>468725</v>
      </c>
      <c r="L122" s="1">
        <v>4.17</v>
      </c>
      <c r="M122" s="1">
        <v>101.735</v>
      </c>
    </row>
    <row r="123" spans="1:13" x14ac:dyDescent="0.3">
      <c r="A123" t="s">
        <v>181</v>
      </c>
      <c r="B123" s="1" t="s">
        <v>182</v>
      </c>
      <c r="C123" s="1">
        <v>2002</v>
      </c>
      <c r="E123" s="1" t="s">
        <v>188</v>
      </c>
      <c r="F123" s="1">
        <v>2009</v>
      </c>
      <c r="G123" s="1" t="s">
        <v>189</v>
      </c>
      <c r="H123" s="1">
        <v>1720000</v>
      </c>
      <c r="I123" s="1">
        <v>4.5</v>
      </c>
      <c r="J123" s="1">
        <f t="shared" si="11"/>
        <v>15425000</v>
      </c>
      <c r="K123" s="1">
        <v>431600</v>
      </c>
      <c r="L123" s="1">
        <v>4.2699999999999996</v>
      </c>
      <c r="M123" s="1">
        <v>101.379</v>
      </c>
    </row>
    <row r="124" spans="1:13" x14ac:dyDescent="0.3">
      <c r="A124" t="s">
        <v>181</v>
      </c>
      <c r="B124" s="1" t="s">
        <v>182</v>
      </c>
      <c r="C124" s="1">
        <v>2002</v>
      </c>
      <c r="E124" s="1" t="s">
        <v>188</v>
      </c>
      <c r="F124" s="1">
        <v>2010</v>
      </c>
      <c r="G124" s="1" t="s">
        <v>189</v>
      </c>
      <c r="H124" s="1">
        <v>1785000</v>
      </c>
      <c r="I124" s="1">
        <v>4.75</v>
      </c>
      <c r="J124" s="1">
        <f t="shared" si="11"/>
        <v>13640000</v>
      </c>
      <c r="K124" s="1">
        <v>392900</v>
      </c>
      <c r="L124" s="1">
        <v>4.3499999999999996</v>
      </c>
      <c r="M124" s="1">
        <v>102.678</v>
      </c>
    </row>
    <row r="125" spans="1:13" x14ac:dyDescent="0.3">
      <c r="A125" t="s">
        <v>181</v>
      </c>
      <c r="B125" s="1" t="s">
        <v>182</v>
      </c>
      <c r="C125" s="1">
        <v>2002</v>
      </c>
      <c r="E125" s="1" t="s">
        <v>188</v>
      </c>
      <c r="F125" s="1">
        <v>2011</v>
      </c>
      <c r="G125" s="1" t="s">
        <v>189</v>
      </c>
      <c r="H125" s="1">
        <v>1950000</v>
      </c>
      <c r="I125" s="1">
        <v>5</v>
      </c>
      <c r="J125" s="1">
        <f t="shared" si="11"/>
        <v>11690000</v>
      </c>
      <c r="K125" s="1">
        <v>350506.25</v>
      </c>
      <c r="L125" s="1">
        <v>4.4400000000000004</v>
      </c>
      <c r="M125" s="1">
        <v>104.116</v>
      </c>
    </row>
    <row r="126" spans="1:13" x14ac:dyDescent="0.3">
      <c r="A126" t="s">
        <v>181</v>
      </c>
      <c r="B126" s="1" t="s">
        <v>182</v>
      </c>
      <c r="C126" s="1">
        <v>2002</v>
      </c>
      <c r="E126" s="1" t="s">
        <v>188</v>
      </c>
      <c r="F126" s="1">
        <v>2012</v>
      </c>
      <c r="G126" s="1" t="s">
        <v>189</v>
      </c>
      <c r="H126" s="1">
        <v>2010000</v>
      </c>
      <c r="I126" s="1">
        <v>5</v>
      </c>
      <c r="J126" s="1">
        <f t="shared" si="11"/>
        <v>9680000</v>
      </c>
      <c r="K126" s="1">
        <v>301756.25</v>
      </c>
      <c r="L126" s="1">
        <v>4.57</v>
      </c>
      <c r="M126" s="1">
        <v>103.42</v>
      </c>
    </row>
    <row r="127" spans="1:13" x14ac:dyDescent="0.3">
      <c r="A127" t="s">
        <v>181</v>
      </c>
      <c r="B127" s="1" t="s">
        <v>182</v>
      </c>
      <c r="C127" s="1">
        <v>2002</v>
      </c>
      <c r="E127" s="1" t="s">
        <v>188</v>
      </c>
      <c r="F127" s="1">
        <v>2013</v>
      </c>
      <c r="G127" s="1" t="s">
        <v>189</v>
      </c>
      <c r="H127" s="1">
        <v>2075000</v>
      </c>
      <c r="I127" s="1">
        <v>5</v>
      </c>
      <c r="J127" s="1">
        <f t="shared" si="11"/>
        <v>7605000</v>
      </c>
      <c r="K127" s="1">
        <v>251506.25</v>
      </c>
      <c r="L127" s="1">
        <v>4.71</v>
      </c>
      <c r="M127" s="1">
        <v>102.291</v>
      </c>
    </row>
    <row r="128" spans="1:13" x14ac:dyDescent="0.3">
      <c r="A128" t="s">
        <v>181</v>
      </c>
      <c r="B128" s="1" t="s">
        <v>182</v>
      </c>
      <c r="C128" s="1">
        <v>2002</v>
      </c>
      <c r="E128" s="1" t="s">
        <v>188</v>
      </c>
      <c r="F128" s="1">
        <v>2014</v>
      </c>
      <c r="G128" s="1" t="s">
        <v>189</v>
      </c>
      <c r="H128" s="1">
        <v>2225000</v>
      </c>
      <c r="I128" s="1">
        <v>5.25</v>
      </c>
      <c r="J128" s="1">
        <f t="shared" si="11"/>
        <v>5380000</v>
      </c>
      <c r="K128" s="1">
        <v>199631.25</v>
      </c>
      <c r="L128" s="1">
        <v>4.83</v>
      </c>
      <c r="M128" s="1">
        <v>103.3</v>
      </c>
    </row>
    <row r="129" spans="1:14" x14ac:dyDescent="0.3">
      <c r="A129" t="s">
        <v>181</v>
      </c>
      <c r="B129" s="1" t="s">
        <v>182</v>
      </c>
      <c r="C129" s="1">
        <v>2002</v>
      </c>
      <c r="E129" s="1" t="s">
        <v>188</v>
      </c>
      <c r="F129" s="1">
        <v>2015</v>
      </c>
      <c r="G129" s="1" t="s">
        <v>189</v>
      </c>
      <c r="H129" s="1">
        <v>2275000</v>
      </c>
      <c r="I129" s="1">
        <v>5.25</v>
      </c>
      <c r="J129" s="1">
        <f t="shared" si="11"/>
        <v>3105000</v>
      </c>
      <c r="K129" s="1">
        <v>141225</v>
      </c>
      <c r="L129" s="1">
        <v>4.95</v>
      </c>
      <c r="M129" s="1">
        <v>102.343</v>
      </c>
    </row>
    <row r="130" spans="1:14" x14ac:dyDescent="0.3">
      <c r="A130" t="s">
        <v>181</v>
      </c>
      <c r="B130" s="1" t="s">
        <v>182</v>
      </c>
      <c r="C130" s="1">
        <v>2002</v>
      </c>
      <c r="E130" s="1" t="s">
        <v>188</v>
      </c>
      <c r="F130" s="1">
        <v>2016</v>
      </c>
      <c r="G130" s="1" t="s">
        <v>189</v>
      </c>
      <c r="H130" s="1">
        <v>3105000</v>
      </c>
      <c r="I130" s="1">
        <v>5.25</v>
      </c>
      <c r="J130" s="1">
        <f t="shared" si="11"/>
        <v>0</v>
      </c>
      <c r="K130" s="1">
        <v>81506.25</v>
      </c>
      <c r="L130" s="1">
        <v>5.05</v>
      </c>
      <c r="M130" s="1">
        <v>101.55500000000001</v>
      </c>
    </row>
    <row r="131" spans="1:14" x14ac:dyDescent="0.3">
      <c r="A131" t="s">
        <v>181</v>
      </c>
      <c r="B131" s="1" t="s">
        <v>182</v>
      </c>
      <c r="C131" s="1">
        <v>2005</v>
      </c>
      <c r="E131" s="1" t="s">
        <v>447</v>
      </c>
      <c r="F131" s="1">
        <v>2005</v>
      </c>
      <c r="H131" s="1">
        <v>33815000</v>
      </c>
      <c r="I131" s="1" t="s">
        <v>448</v>
      </c>
      <c r="N131" s="1" t="s">
        <v>450</v>
      </c>
    </row>
    <row r="132" spans="1:14" x14ac:dyDescent="0.3">
      <c r="A132" t="s">
        <v>181</v>
      </c>
      <c r="B132" s="1" t="s">
        <v>182</v>
      </c>
      <c r="C132" s="1">
        <v>2005</v>
      </c>
      <c r="E132" s="1" t="s">
        <v>447</v>
      </c>
      <c r="F132" s="1">
        <v>2006</v>
      </c>
      <c r="H132" s="1">
        <v>33400000</v>
      </c>
    </row>
    <row r="133" spans="1:14" x14ac:dyDescent="0.3">
      <c r="A133" t="s">
        <v>181</v>
      </c>
      <c r="B133" s="1" t="s">
        <v>182</v>
      </c>
      <c r="C133" s="1">
        <v>2005</v>
      </c>
      <c r="E133" s="1" t="s">
        <v>447</v>
      </c>
      <c r="F133" s="1">
        <v>2007</v>
      </c>
      <c r="H133" s="1">
        <v>32970000</v>
      </c>
    </row>
    <row r="134" spans="1:14" x14ac:dyDescent="0.3">
      <c r="A134" t="s">
        <v>181</v>
      </c>
      <c r="B134" s="1" t="s">
        <v>182</v>
      </c>
      <c r="C134" s="1">
        <v>2005</v>
      </c>
      <c r="E134" s="1" t="s">
        <v>447</v>
      </c>
      <c r="F134" s="1">
        <v>2008</v>
      </c>
      <c r="H134" s="1">
        <v>32525000</v>
      </c>
    </row>
    <row r="135" spans="1:14" x14ac:dyDescent="0.3">
      <c r="A135" t="s">
        <v>181</v>
      </c>
      <c r="B135" s="1" t="s">
        <v>182</v>
      </c>
      <c r="C135" s="1">
        <v>2005</v>
      </c>
      <c r="E135" s="1" t="s">
        <v>447</v>
      </c>
      <c r="F135" s="1">
        <v>2009</v>
      </c>
      <c r="H135" s="1">
        <v>32060000</v>
      </c>
    </row>
    <row r="136" spans="1:14" x14ac:dyDescent="0.3">
      <c r="A136" t="s">
        <v>181</v>
      </c>
      <c r="B136" s="1" t="s">
        <v>182</v>
      </c>
      <c r="C136" s="1">
        <v>2005</v>
      </c>
      <c r="E136" s="1" t="s">
        <v>447</v>
      </c>
      <c r="F136" s="1">
        <v>2010</v>
      </c>
      <c r="H136" s="1">
        <v>31555000</v>
      </c>
    </row>
    <row r="137" spans="1:14" x14ac:dyDescent="0.3">
      <c r="A137" t="s">
        <v>181</v>
      </c>
      <c r="B137" s="1" t="s">
        <v>182</v>
      </c>
      <c r="C137" s="1">
        <v>2005</v>
      </c>
      <c r="E137" s="1" t="s">
        <v>447</v>
      </c>
      <c r="F137" s="1">
        <v>2011</v>
      </c>
      <c r="H137" s="1">
        <v>31110000</v>
      </c>
    </row>
    <row r="138" spans="1:14" x14ac:dyDescent="0.3">
      <c r="A138" t="s">
        <v>181</v>
      </c>
      <c r="B138" s="1" t="s">
        <v>182</v>
      </c>
      <c r="C138" s="1">
        <v>2005</v>
      </c>
      <c r="E138" s="1" t="s">
        <v>447</v>
      </c>
      <c r="F138" s="1">
        <v>2012</v>
      </c>
      <c r="H138" s="1">
        <v>30610000</v>
      </c>
    </row>
    <row r="139" spans="1:14" x14ac:dyDescent="0.3">
      <c r="A139" t="s">
        <v>181</v>
      </c>
      <c r="B139" s="1" t="s">
        <v>182</v>
      </c>
      <c r="C139" s="1">
        <v>2005</v>
      </c>
      <c r="E139" s="1" t="s">
        <v>447</v>
      </c>
      <c r="F139" s="1">
        <v>2013</v>
      </c>
      <c r="H139" s="1">
        <v>30055000</v>
      </c>
    </row>
    <row r="140" spans="1:14" x14ac:dyDescent="0.3">
      <c r="A140" t="s">
        <v>181</v>
      </c>
      <c r="B140" s="1" t="s">
        <v>182</v>
      </c>
      <c r="C140" s="1">
        <v>2005</v>
      </c>
      <c r="E140" s="1" t="s">
        <v>447</v>
      </c>
      <c r="F140" s="1">
        <v>2014</v>
      </c>
      <c r="H140" s="1">
        <v>29520000</v>
      </c>
    </row>
    <row r="141" spans="1:14" x14ac:dyDescent="0.3">
      <c r="A141" t="s">
        <v>181</v>
      </c>
      <c r="B141" s="1" t="s">
        <v>182</v>
      </c>
      <c r="C141" s="1">
        <v>2005</v>
      </c>
      <c r="E141" s="1" t="s">
        <v>447</v>
      </c>
      <c r="F141" s="1">
        <v>2015</v>
      </c>
      <c r="H141" s="1">
        <v>28895000</v>
      </c>
    </row>
    <row r="142" spans="1:14" x14ac:dyDescent="0.3">
      <c r="A142" t="s">
        <v>181</v>
      </c>
      <c r="B142" s="1" t="s">
        <v>182</v>
      </c>
      <c r="C142" s="1">
        <v>2005</v>
      </c>
      <c r="E142" s="1" t="s">
        <v>447</v>
      </c>
      <c r="F142" s="1">
        <v>2016</v>
      </c>
      <c r="H142" s="1">
        <v>26550000</v>
      </c>
    </row>
    <row r="143" spans="1:14" x14ac:dyDescent="0.3">
      <c r="A143" t="s">
        <v>181</v>
      </c>
      <c r="B143" s="1" t="s">
        <v>182</v>
      </c>
      <c r="C143" s="1">
        <v>2005</v>
      </c>
      <c r="E143" s="1" t="s">
        <v>447</v>
      </c>
      <c r="F143" s="1">
        <v>2017</v>
      </c>
      <c r="H143" s="1">
        <v>24095000</v>
      </c>
    </row>
    <row r="144" spans="1:14" x14ac:dyDescent="0.3">
      <c r="A144" t="s">
        <v>181</v>
      </c>
      <c r="B144" s="1" t="s">
        <v>182</v>
      </c>
      <c r="C144" s="1">
        <v>2005</v>
      </c>
      <c r="E144" s="1" t="s">
        <v>447</v>
      </c>
      <c r="F144" s="1">
        <v>2018</v>
      </c>
      <c r="H144" s="1">
        <v>31530000</v>
      </c>
    </row>
    <row r="145" spans="1:8" x14ac:dyDescent="0.3">
      <c r="A145" t="s">
        <v>181</v>
      </c>
      <c r="B145" s="1" t="s">
        <v>182</v>
      </c>
      <c r="C145" s="1">
        <v>2005</v>
      </c>
      <c r="E145" s="1" t="s">
        <v>447</v>
      </c>
      <c r="F145" s="1">
        <v>2019</v>
      </c>
      <c r="H145" s="1">
        <v>18850000</v>
      </c>
    </row>
    <row r="146" spans="1:8" x14ac:dyDescent="0.3">
      <c r="A146" t="s">
        <v>181</v>
      </c>
      <c r="B146" s="1" t="s">
        <v>182</v>
      </c>
      <c r="C146" s="1">
        <v>2005</v>
      </c>
      <c r="E146" s="1" t="s">
        <v>447</v>
      </c>
      <c r="F146" s="1">
        <v>2020</v>
      </c>
      <c r="H146" s="1">
        <v>16050000</v>
      </c>
    </row>
    <row r="147" spans="1:8" x14ac:dyDescent="0.3">
      <c r="A147" t="s">
        <v>181</v>
      </c>
      <c r="B147" s="1" t="s">
        <v>182</v>
      </c>
      <c r="C147" s="1">
        <v>2005</v>
      </c>
      <c r="E147" s="1" t="s">
        <v>447</v>
      </c>
      <c r="F147" s="1">
        <v>2021</v>
      </c>
      <c r="H147" s="1">
        <v>13130000</v>
      </c>
    </row>
    <row r="148" spans="1:8" x14ac:dyDescent="0.3">
      <c r="A148" t="s">
        <v>181</v>
      </c>
      <c r="B148" s="1" t="s">
        <v>182</v>
      </c>
      <c r="C148" s="1">
        <v>2005</v>
      </c>
      <c r="E148" s="1" t="s">
        <v>447</v>
      </c>
      <c r="F148" s="1">
        <v>2022</v>
      </c>
      <c r="H148" s="1">
        <v>10085000</v>
      </c>
    </row>
    <row r="149" spans="1:8" x14ac:dyDescent="0.3">
      <c r="A149" t="s">
        <v>181</v>
      </c>
      <c r="B149" s="1" t="s">
        <v>182</v>
      </c>
      <c r="C149" s="1">
        <v>2005</v>
      </c>
      <c r="E149" s="1" t="s">
        <v>447</v>
      </c>
      <c r="F149" s="1">
        <v>2023</v>
      </c>
      <c r="H149" s="1">
        <v>5225000</v>
      </c>
    </row>
    <row r="150" spans="1:8" x14ac:dyDescent="0.3">
      <c r="A150" t="s">
        <v>181</v>
      </c>
      <c r="B150" s="1" t="s">
        <v>182</v>
      </c>
      <c r="C150" s="1">
        <v>2005</v>
      </c>
      <c r="E150" s="1" t="s">
        <v>454</v>
      </c>
      <c r="F150" s="1">
        <v>2006</v>
      </c>
      <c r="H150" s="1">
        <v>460000</v>
      </c>
    </row>
    <row r="151" spans="1:8" x14ac:dyDescent="0.3">
      <c r="A151" t="s">
        <v>181</v>
      </c>
      <c r="B151" s="1" t="s">
        <v>182</v>
      </c>
      <c r="C151" s="1">
        <v>2005</v>
      </c>
      <c r="E151" s="1" t="s">
        <v>454</v>
      </c>
      <c r="F151" s="1">
        <v>2007</v>
      </c>
      <c r="H151" s="1">
        <v>475000</v>
      </c>
    </row>
    <row r="152" spans="1:8" x14ac:dyDescent="0.3">
      <c r="A152" t="s">
        <v>181</v>
      </c>
      <c r="B152" s="1" t="s">
        <v>182</v>
      </c>
      <c r="C152" s="1">
        <v>2005</v>
      </c>
      <c r="E152" s="1" t="s">
        <v>454</v>
      </c>
      <c r="F152" s="1">
        <v>2008</v>
      </c>
      <c r="H152" s="1">
        <v>490000</v>
      </c>
    </row>
    <row r="153" spans="1:8" x14ac:dyDescent="0.3">
      <c r="A153" t="s">
        <v>181</v>
      </c>
      <c r="B153" s="1" t="s">
        <v>182</v>
      </c>
      <c r="C153" s="1">
        <v>2005</v>
      </c>
      <c r="E153" s="1" t="s">
        <v>454</v>
      </c>
      <c r="F153" s="1">
        <v>2009</v>
      </c>
      <c r="H153" s="1">
        <v>515000</v>
      </c>
    </row>
    <row r="154" spans="1:8" x14ac:dyDescent="0.3">
      <c r="A154" t="s">
        <v>181</v>
      </c>
      <c r="B154" s="1" t="s">
        <v>182</v>
      </c>
      <c r="C154" s="1">
        <v>2005</v>
      </c>
      <c r="E154" s="1" t="s">
        <v>454</v>
      </c>
      <c r="F154" s="1">
        <v>2010</v>
      </c>
      <c r="H154" s="1">
        <v>555000</v>
      </c>
    </row>
    <row r="155" spans="1:8" x14ac:dyDescent="0.3">
      <c r="A155" t="s">
        <v>181</v>
      </c>
      <c r="B155" s="1" t="s">
        <v>182</v>
      </c>
      <c r="C155" s="1">
        <v>2005</v>
      </c>
      <c r="E155" s="1" t="s">
        <v>454</v>
      </c>
      <c r="F155" s="1">
        <v>2011</v>
      </c>
      <c r="H155" s="1">
        <v>500000</v>
      </c>
    </row>
    <row r="156" spans="1:8" x14ac:dyDescent="0.3">
      <c r="A156" t="s">
        <v>181</v>
      </c>
      <c r="B156" s="1" t="s">
        <v>182</v>
      </c>
      <c r="C156" s="1">
        <v>2005</v>
      </c>
      <c r="E156" s="1" t="s">
        <v>454</v>
      </c>
      <c r="F156" s="1">
        <v>2012</v>
      </c>
      <c r="H156" s="1">
        <v>550000</v>
      </c>
    </row>
    <row r="157" spans="1:8" x14ac:dyDescent="0.3">
      <c r="A157" t="s">
        <v>181</v>
      </c>
      <c r="B157" s="1" t="s">
        <v>182</v>
      </c>
      <c r="C157" s="1">
        <v>2005</v>
      </c>
      <c r="E157" s="1" t="s">
        <v>454</v>
      </c>
      <c r="F157" s="1">
        <v>2013</v>
      </c>
      <c r="H157" s="1">
        <v>605000</v>
      </c>
    </row>
    <row r="158" spans="1:8" x14ac:dyDescent="0.3">
      <c r="A158" t="s">
        <v>181</v>
      </c>
      <c r="B158" s="1" t="s">
        <v>182</v>
      </c>
      <c r="C158" s="1">
        <v>2005</v>
      </c>
      <c r="E158" s="1" t="s">
        <v>454</v>
      </c>
      <c r="F158" s="1">
        <v>2014</v>
      </c>
      <c r="H158" s="1">
        <v>590000</v>
      </c>
    </row>
    <row r="159" spans="1:8" x14ac:dyDescent="0.3">
      <c r="A159" t="s">
        <v>181</v>
      </c>
      <c r="B159" s="1" t="s">
        <v>182</v>
      </c>
      <c r="C159" s="1">
        <v>2005</v>
      </c>
      <c r="E159" s="1" t="s">
        <v>454</v>
      </c>
      <c r="F159" s="1">
        <v>2015</v>
      </c>
      <c r="H159" s="1">
        <v>680000</v>
      </c>
    </row>
    <row r="160" spans="1:8" x14ac:dyDescent="0.3">
      <c r="A160" t="s">
        <v>181</v>
      </c>
      <c r="B160" s="1" t="s">
        <v>182</v>
      </c>
      <c r="C160" s="1">
        <v>2005</v>
      </c>
      <c r="E160" s="1" t="s">
        <v>454</v>
      </c>
      <c r="F160" s="1">
        <v>2016</v>
      </c>
      <c r="H160" s="1">
        <v>2675000</v>
      </c>
    </row>
    <row r="161" spans="1:8" x14ac:dyDescent="0.3">
      <c r="A161" t="s">
        <v>181</v>
      </c>
      <c r="B161" s="1" t="s">
        <v>182</v>
      </c>
      <c r="C161" s="1">
        <v>2005</v>
      </c>
      <c r="E161" s="1" t="s">
        <v>454</v>
      </c>
      <c r="F161" s="1">
        <v>2017</v>
      </c>
      <c r="H161" s="1">
        <v>3640000</v>
      </c>
    </row>
    <row r="162" spans="1:8" x14ac:dyDescent="0.3">
      <c r="A162" t="s">
        <v>181</v>
      </c>
      <c r="B162" s="1" t="s">
        <v>182</v>
      </c>
      <c r="C162" s="1">
        <v>2005</v>
      </c>
      <c r="E162" s="1" t="s">
        <v>454</v>
      </c>
      <c r="F162" s="1">
        <v>2018</v>
      </c>
      <c r="H162" s="1">
        <v>3795000</v>
      </c>
    </row>
    <row r="163" spans="1:8" x14ac:dyDescent="0.3">
      <c r="A163" t="s">
        <v>181</v>
      </c>
      <c r="B163" s="1" t="s">
        <v>182</v>
      </c>
      <c r="C163" s="1">
        <v>2005</v>
      </c>
      <c r="E163" s="1" t="s">
        <v>454</v>
      </c>
      <c r="F163" s="1">
        <v>2019</v>
      </c>
      <c r="H163" s="1">
        <v>3950000</v>
      </c>
    </row>
    <row r="164" spans="1:8" x14ac:dyDescent="0.3">
      <c r="A164" t="s">
        <v>181</v>
      </c>
      <c r="B164" s="1" t="s">
        <v>182</v>
      </c>
      <c r="C164" s="1">
        <v>2005</v>
      </c>
      <c r="E164" s="1" t="s">
        <v>454</v>
      </c>
      <c r="F164" s="1">
        <v>2020</v>
      </c>
      <c r="H164" s="1">
        <v>4120000</v>
      </c>
    </row>
    <row r="165" spans="1:8" x14ac:dyDescent="0.3">
      <c r="A165" t="s">
        <v>181</v>
      </c>
      <c r="B165" s="1" t="s">
        <v>182</v>
      </c>
      <c r="C165" s="1">
        <v>2005</v>
      </c>
      <c r="E165" s="1" t="s">
        <v>454</v>
      </c>
      <c r="F165" s="1">
        <v>2021</v>
      </c>
      <c r="H165" s="1">
        <v>4290000</v>
      </c>
    </row>
    <row r="166" spans="1:8" x14ac:dyDescent="0.3">
      <c r="A166" t="s">
        <v>181</v>
      </c>
      <c r="B166" s="1" t="s">
        <v>182</v>
      </c>
      <c r="C166" s="1">
        <v>2005</v>
      </c>
      <c r="E166" s="1" t="s">
        <v>454</v>
      </c>
      <c r="F166" s="1">
        <v>2022</v>
      </c>
      <c r="H166" s="1">
        <v>5470000</v>
      </c>
    </row>
    <row r="167" spans="1:8" x14ac:dyDescent="0.3">
      <c r="A167" t="s">
        <v>181</v>
      </c>
      <c r="B167" s="1" t="s">
        <v>182</v>
      </c>
      <c r="C167" s="1">
        <v>2005</v>
      </c>
      <c r="E167" s="1" t="s">
        <v>454</v>
      </c>
      <c r="F167" s="1">
        <v>2023</v>
      </c>
      <c r="H167" s="1">
        <v>4860000</v>
      </c>
    </row>
    <row r="168" spans="1:8" x14ac:dyDescent="0.3">
      <c r="A168" t="s">
        <v>181</v>
      </c>
      <c r="B168" s="1" t="s">
        <v>182</v>
      </c>
      <c r="C168" s="1">
        <v>2005</v>
      </c>
      <c r="E168" s="1" t="s">
        <v>454</v>
      </c>
      <c r="F168" s="1">
        <v>2024</v>
      </c>
      <c r="H168" s="1">
        <v>5225000</v>
      </c>
    </row>
  </sheetData>
  <sortState xmlns:xlrd2="http://schemas.microsoft.com/office/spreadsheetml/2017/richdata2" ref="A2:M25">
    <sortCondition ref="F2:F2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workbookViewId="0">
      <selection activeCell="A25" sqref="A25:C26"/>
    </sheetView>
  </sheetViews>
  <sheetFormatPr defaultColWidth="8.88671875" defaultRowHeight="14.4" x14ac:dyDescent="0.3"/>
  <cols>
    <col min="1" max="3" width="8.88671875" style="1"/>
    <col min="4" max="4" width="11" style="1" bestFit="1" customWidth="1"/>
    <col min="5" max="16384" width="8.88671875" style="1"/>
  </cols>
  <sheetData>
    <row r="1" spans="1:6" x14ac:dyDescent="0.3">
      <c r="A1" s="2" t="s">
        <v>0</v>
      </c>
      <c r="B1" s="2" t="s">
        <v>27</v>
      </c>
      <c r="C1" s="2" t="s">
        <v>2</v>
      </c>
      <c r="D1" s="5" t="s">
        <v>3</v>
      </c>
      <c r="E1" s="4" t="s">
        <v>107</v>
      </c>
      <c r="F1" s="4" t="s">
        <v>96</v>
      </c>
    </row>
    <row r="2" spans="1:6" x14ac:dyDescent="0.3">
      <c r="A2" t="s">
        <v>181</v>
      </c>
      <c r="B2" s="1" t="s">
        <v>182</v>
      </c>
      <c r="C2" s="1">
        <v>1995</v>
      </c>
      <c r="D2" s="1">
        <v>33715348.409999996</v>
      </c>
      <c r="E2" s="1" t="s">
        <v>191</v>
      </c>
    </row>
    <row r="3" spans="1:6" x14ac:dyDescent="0.3">
      <c r="A3" t="s">
        <v>181</v>
      </c>
      <c r="B3" s="1" t="s">
        <v>182</v>
      </c>
      <c r="C3" s="1">
        <v>1995</v>
      </c>
      <c r="D3" s="1">
        <v>2853000</v>
      </c>
      <c r="E3" s="1" t="s">
        <v>192</v>
      </c>
    </row>
    <row r="4" spans="1:6" x14ac:dyDescent="0.3">
      <c r="A4" t="s">
        <v>181</v>
      </c>
      <c r="B4" s="1" t="s">
        <v>182</v>
      </c>
      <c r="C4" s="1">
        <v>1995</v>
      </c>
      <c r="D4" s="1">
        <v>530477.69999999995</v>
      </c>
      <c r="E4" s="1" t="s">
        <v>193</v>
      </c>
    </row>
    <row r="5" spans="1:6" x14ac:dyDescent="0.3">
      <c r="A5" t="s">
        <v>181</v>
      </c>
      <c r="B5" s="1" t="s">
        <v>182</v>
      </c>
      <c r="C5" s="1">
        <v>1995</v>
      </c>
      <c r="D5" s="1">
        <v>232461.54</v>
      </c>
      <c r="E5" s="1" t="s">
        <v>194</v>
      </c>
    </row>
    <row r="6" spans="1:6" x14ac:dyDescent="0.3">
      <c r="A6" t="s">
        <v>181</v>
      </c>
      <c r="B6" s="1" t="s">
        <v>182</v>
      </c>
      <c r="C6" s="1">
        <v>1992</v>
      </c>
      <c r="D6" s="1">
        <v>33899585</v>
      </c>
      <c r="E6" s="1" t="s">
        <v>191</v>
      </c>
      <c r="F6" s="1" t="s">
        <v>328</v>
      </c>
    </row>
    <row r="7" spans="1:6" x14ac:dyDescent="0.3">
      <c r="A7" t="s">
        <v>181</v>
      </c>
      <c r="B7" s="1" t="s">
        <v>182</v>
      </c>
      <c r="C7" s="1">
        <v>1992</v>
      </c>
      <c r="D7" s="1">
        <v>23947033</v>
      </c>
      <c r="E7" s="1" t="s">
        <v>327</v>
      </c>
    </row>
    <row r="8" spans="1:6" x14ac:dyDescent="0.3">
      <c r="A8" t="s">
        <v>181</v>
      </c>
      <c r="B8" s="1" t="s">
        <v>182</v>
      </c>
      <c r="C8" s="1">
        <v>1992</v>
      </c>
      <c r="D8" s="1">
        <v>3842850</v>
      </c>
      <c r="E8" s="1" t="s">
        <v>192</v>
      </c>
    </row>
    <row r="9" spans="1:6" x14ac:dyDescent="0.3">
      <c r="A9" t="s">
        <v>181</v>
      </c>
      <c r="B9" s="1" t="s">
        <v>182</v>
      </c>
      <c r="C9" s="1">
        <v>1992</v>
      </c>
      <c r="D9" s="1">
        <v>783940</v>
      </c>
      <c r="E9" s="1" t="s">
        <v>193</v>
      </c>
    </row>
    <row r="10" spans="1:6" x14ac:dyDescent="0.3">
      <c r="A10" t="s">
        <v>181</v>
      </c>
      <c r="B10" s="1" t="s">
        <v>182</v>
      </c>
      <c r="C10" s="1">
        <v>1992</v>
      </c>
      <c r="D10" s="1">
        <v>202218</v>
      </c>
      <c r="E10" s="1" t="s">
        <v>194</v>
      </c>
    </row>
    <row r="11" spans="1:6" x14ac:dyDescent="0.3">
      <c r="A11" t="s">
        <v>181</v>
      </c>
      <c r="B11" s="1" t="s">
        <v>182</v>
      </c>
      <c r="C11" s="1">
        <v>1994</v>
      </c>
      <c r="D11" s="1">
        <v>29435000</v>
      </c>
      <c r="E11" s="1" t="s">
        <v>389</v>
      </c>
    </row>
    <row r="12" spans="1:6" x14ac:dyDescent="0.3">
      <c r="A12" t="s">
        <v>181</v>
      </c>
      <c r="B12" s="1" t="s">
        <v>182</v>
      </c>
      <c r="C12" s="1">
        <v>1994</v>
      </c>
      <c r="D12" s="1">
        <v>6133500</v>
      </c>
      <c r="E12" s="1" t="s">
        <v>390</v>
      </c>
    </row>
    <row r="13" spans="1:6" x14ac:dyDescent="0.3">
      <c r="A13" t="s">
        <v>181</v>
      </c>
      <c r="B13" s="1" t="s">
        <v>182</v>
      </c>
      <c r="C13" s="1">
        <v>1994</v>
      </c>
      <c r="D13" s="1">
        <v>2872786</v>
      </c>
      <c r="E13" s="1" t="s">
        <v>192</v>
      </c>
      <c r="F13" s="1" t="s">
        <v>328</v>
      </c>
    </row>
    <row r="14" spans="1:6" x14ac:dyDescent="0.3">
      <c r="A14" t="s">
        <v>181</v>
      </c>
      <c r="B14" s="1" t="s">
        <v>182</v>
      </c>
      <c r="C14" s="1">
        <v>1994</v>
      </c>
      <c r="D14" s="1">
        <v>775150</v>
      </c>
      <c r="E14" s="1" t="s">
        <v>193</v>
      </c>
    </row>
    <row r="15" spans="1:6" x14ac:dyDescent="0.3">
      <c r="A15" t="s">
        <v>181</v>
      </c>
      <c r="B15" s="1" t="s">
        <v>182</v>
      </c>
      <c r="C15" s="1">
        <v>1994</v>
      </c>
      <c r="D15" s="1">
        <v>161868</v>
      </c>
      <c r="E15" s="1" t="s">
        <v>391</v>
      </c>
    </row>
    <row r="16" spans="1:6" x14ac:dyDescent="0.3">
      <c r="A16" t="s">
        <v>181</v>
      </c>
      <c r="B16" s="1" t="s">
        <v>182</v>
      </c>
      <c r="C16" s="1">
        <v>1999</v>
      </c>
      <c r="D16" s="1">
        <v>9815346.4399999995</v>
      </c>
      <c r="E16" s="1" t="s">
        <v>191</v>
      </c>
      <c r="F16" s="1" t="s">
        <v>404</v>
      </c>
    </row>
    <row r="17" spans="1:5" x14ac:dyDescent="0.3">
      <c r="A17" t="s">
        <v>181</v>
      </c>
      <c r="B17" s="1" t="s">
        <v>182</v>
      </c>
      <c r="C17" s="1">
        <v>1999</v>
      </c>
      <c r="D17" s="1">
        <v>1000000</v>
      </c>
      <c r="E17" s="1" t="s">
        <v>402</v>
      </c>
    </row>
    <row r="18" spans="1:5" x14ac:dyDescent="0.3">
      <c r="A18" t="s">
        <v>181</v>
      </c>
      <c r="B18" s="1" t="s">
        <v>182</v>
      </c>
      <c r="C18" s="1">
        <v>1999</v>
      </c>
      <c r="D18" s="1">
        <v>22329.26</v>
      </c>
      <c r="E18" s="1" t="s">
        <v>403</v>
      </c>
    </row>
    <row r="19" spans="1:5" x14ac:dyDescent="0.3">
      <c r="A19" t="s">
        <v>181</v>
      </c>
      <c r="B19" s="1" t="s">
        <v>182</v>
      </c>
      <c r="C19" s="1">
        <v>1999</v>
      </c>
      <c r="D19" s="1">
        <v>209519.06</v>
      </c>
      <c r="E19" s="1" t="s">
        <v>193</v>
      </c>
    </row>
    <row r="20" spans="1:5" x14ac:dyDescent="0.3">
      <c r="A20" t="s">
        <v>181</v>
      </c>
      <c r="B20" s="1" t="s">
        <v>182</v>
      </c>
      <c r="C20" s="1">
        <v>2002</v>
      </c>
      <c r="D20" s="1">
        <v>26815500</v>
      </c>
      <c r="E20" s="1" t="s">
        <v>426</v>
      </c>
    </row>
    <row r="21" spans="1:5" x14ac:dyDescent="0.3">
      <c r="A21" t="s">
        <v>181</v>
      </c>
      <c r="B21" s="1" t="s">
        <v>182</v>
      </c>
      <c r="C21" s="1">
        <v>2002</v>
      </c>
      <c r="D21" s="1">
        <v>2673519</v>
      </c>
      <c r="E21" s="1" t="s">
        <v>427</v>
      </c>
    </row>
    <row r="22" spans="1:5" x14ac:dyDescent="0.3">
      <c r="A22" t="s">
        <v>181</v>
      </c>
      <c r="B22" s="1" t="s">
        <v>182</v>
      </c>
      <c r="C22" s="1">
        <v>2002</v>
      </c>
      <c r="D22" s="1">
        <v>382371.25</v>
      </c>
      <c r="E22" s="1" t="s">
        <v>193</v>
      </c>
    </row>
    <row r="23" spans="1:5" x14ac:dyDescent="0.3">
      <c r="A23" t="s">
        <v>181</v>
      </c>
      <c r="B23" s="1" t="s">
        <v>182</v>
      </c>
      <c r="C23" s="1">
        <v>2005</v>
      </c>
      <c r="D23" s="1">
        <v>33555000</v>
      </c>
      <c r="E23" s="1" t="s">
        <v>451</v>
      </c>
    </row>
    <row r="24" spans="1:5" x14ac:dyDescent="0.3">
      <c r="A24" t="s">
        <v>181</v>
      </c>
      <c r="B24" s="1" t="s">
        <v>182</v>
      </c>
      <c r="C24" s="1">
        <v>2005</v>
      </c>
      <c r="D24" s="1">
        <v>9785000</v>
      </c>
      <c r="E24" s="1" t="s">
        <v>452</v>
      </c>
    </row>
    <row r="25" spans="1:5" x14ac:dyDescent="0.3">
      <c r="A25" t="s">
        <v>181</v>
      </c>
      <c r="B25" s="1" t="s">
        <v>182</v>
      </c>
      <c r="C25" s="1">
        <v>2005</v>
      </c>
      <c r="D25" s="1">
        <v>3816000</v>
      </c>
      <c r="E25" s="1" t="s">
        <v>192</v>
      </c>
    </row>
    <row r="26" spans="1:5" x14ac:dyDescent="0.3">
      <c r="A26" t="s">
        <v>181</v>
      </c>
      <c r="B26" s="1" t="s">
        <v>182</v>
      </c>
      <c r="C26" s="1">
        <v>2005</v>
      </c>
      <c r="D26" s="1">
        <v>581275</v>
      </c>
      <c r="E26" s="1" t="s">
        <v>193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workbookViewId="0">
      <selection activeCell="A7" sqref="A7"/>
    </sheetView>
  </sheetViews>
  <sheetFormatPr defaultColWidth="8.88671875" defaultRowHeight="14.4" x14ac:dyDescent="0.3"/>
  <cols>
    <col min="1" max="16384" width="8.88671875" style="1"/>
  </cols>
  <sheetData>
    <row r="1" spans="1:13" x14ac:dyDescent="0.3">
      <c r="A1" s="2" t="s">
        <v>0</v>
      </c>
      <c r="B1" s="2" t="s">
        <v>27</v>
      </c>
      <c r="C1" s="2" t="s">
        <v>2</v>
      </c>
      <c r="D1" s="2" t="s">
        <v>108</v>
      </c>
      <c r="E1" s="2" t="s">
        <v>24</v>
      </c>
      <c r="F1" s="2" t="s">
        <v>109</v>
      </c>
      <c r="G1" s="5" t="s">
        <v>3</v>
      </c>
      <c r="H1" s="4" t="s">
        <v>4</v>
      </c>
      <c r="I1" s="4" t="s">
        <v>5</v>
      </c>
      <c r="J1" s="6" t="s">
        <v>6</v>
      </c>
      <c r="K1" s="3" t="s">
        <v>7</v>
      </c>
      <c r="L1" s="4" t="s">
        <v>8</v>
      </c>
      <c r="M1" s="4" t="s">
        <v>96</v>
      </c>
    </row>
    <row r="2" spans="1:13" x14ac:dyDescent="0.3">
      <c r="A2" t="s">
        <v>181</v>
      </c>
      <c r="B2" s="1" t="s">
        <v>182</v>
      </c>
      <c r="C2" s="1">
        <v>1995</v>
      </c>
      <c r="D2" s="1" t="s">
        <v>195</v>
      </c>
      <c r="E2" s="1" t="s">
        <v>183</v>
      </c>
      <c r="F2" s="1" t="s">
        <v>196</v>
      </c>
      <c r="G2" s="1">
        <v>34100000</v>
      </c>
      <c r="H2" s="1">
        <v>1986</v>
      </c>
      <c r="J2" s="1" t="s">
        <v>200</v>
      </c>
      <c r="K2" s="1">
        <v>0</v>
      </c>
      <c r="M2" s="1" t="s">
        <v>430</v>
      </c>
    </row>
    <row r="3" spans="1:13" x14ac:dyDescent="0.3">
      <c r="A3" t="s">
        <v>181</v>
      </c>
      <c r="B3" s="1" t="s">
        <v>182</v>
      </c>
      <c r="C3" s="1">
        <v>1995</v>
      </c>
      <c r="D3" s="1" t="s">
        <v>197</v>
      </c>
      <c r="E3" s="1" t="s">
        <v>183</v>
      </c>
      <c r="F3" s="1" t="s">
        <v>196</v>
      </c>
      <c r="G3" s="1">
        <v>44855000</v>
      </c>
      <c r="H3" s="1">
        <v>1992</v>
      </c>
      <c r="I3" s="1">
        <v>2022</v>
      </c>
      <c r="K3" s="1">
        <v>43500000</v>
      </c>
    </row>
    <row r="4" spans="1:13" x14ac:dyDescent="0.3">
      <c r="A4" t="s">
        <v>181</v>
      </c>
      <c r="B4" s="1" t="s">
        <v>182</v>
      </c>
      <c r="C4" s="1">
        <v>1995</v>
      </c>
      <c r="D4" s="1" t="s">
        <v>198</v>
      </c>
      <c r="E4" s="1" t="s">
        <v>183</v>
      </c>
      <c r="F4" s="1" t="s">
        <v>196</v>
      </c>
      <c r="G4" s="1">
        <v>31255000</v>
      </c>
      <c r="H4" s="1">
        <v>1994</v>
      </c>
      <c r="K4" s="1">
        <v>32255000</v>
      </c>
      <c r="M4" s="1" t="s">
        <v>199</v>
      </c>
    </row>
    <row r="5" spans="1:13" x14ac:dyDescent="0.3">
      <c r="A5" t="s">
        <v>181</v>
      </c>
      <c r="B5" s="1" t="s">
        <v>182</v>
      </c>
      <c r="C5" s="1">
        <v>2002</v>
      </c>
      <c r="D5" s="1" t="s">
        <v>428</v>
      </c>
      <c r="E5" s="1" t="s">
        <v>183</v>
      </c>
      <c r="F5" s="1" t="s">
        <v>196</v>
      </c>
      <c r="G5" s="1">
        <v>34930000</v>
      </c>
      <c r="H5" s="1">
        <v>1995</v>
      </c>
      <c r="I5" s="1">
        <v>2011</v>
      </c>
      <c r="M5" s="1" t="s">
        <v>431</v>
      </c>
    </row>
    <row r="6" spans="1:13" x14ac:dyDescent="0.3">
      <c r="A6" t="s">
        <v>181</v>
      </c>
      <c r="B6" s="1" t="s">
        <v>182</v>
      </c>
      <c r="C6" s="1">
        <v>2002</v>
      </c>
      <c r="D6" s="1" t="s">
        <v>429</v>
      </c>
      <c r="E6" s="1" t="s">
        <v>183</v>
      </c>
      <c r="F6" s="1" t="s">
        <v>196</v>
      </c>
      <c r="G6" s="1">
        <v>10000000</v>
      </c>
      <c r="H6" s="1">
        <v>1999</v>
      </c>
      <c r="I6" s="1">
        <v>2022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9"/>
  <sheetViews>
    <sheetView topLeftCell="A105" workbookViewId="0">
      <selection activeCell="A115" sqref="A115:B129"/>
    </sheetView>
  </sheetViews>
  <sheetFormatPr defaultColWidth="8.88671875" defaultRowHeight="14.4" x14ac:dyDescent="0.3"/>
  <cols>
    <col min="1" max="8" width="8.88671875" style="1"/>
    <col min="9" max="9" width="15" style="1" bestFit="1" customWidth="1"/>
    <col min="10" max="16384" width="8.88671875" style="1"/>
  </cols>
  <sheetData>
    <row r="1" spans="1:10" x14ac:dyDescent="0.3">
      <c r="A1" s="18" t="s">
        <v>0</v>
      </c>
      <c r="B1" s="18" t="s">
        <v>27</v>
      </c>
      <c r="C1" s="18" t="s">
        <v>2</v>
      </c>
      <c r="D1" s="18" t="s">
        <v>110</v>
      </c>
      <c r="E1" s="18" t="s">
        <v>116</v>
      </c>
      <c r="F1" s="18" t="s">
        <v>104</v>
      </c>
      <c r="G1" s="18" t="s">
        <v>117</v>
      </c>
      <c r="H1" s="18" t="s">
        <v>118</v>
      </c>
      <c r="I1" s="18" t="s">
        <v>119</v>
      </c>
      <c r="J1" s="18" t="s">
        <v>96</v>
      </c>
    </row>
    <row r="2" spans="1:10" x14ac:dyDescent="0.3">
      <c r="A2" t="s">
        <v>181</v>
      </c>
      <c r="B2" s="1" t="s">
        <v>182</v>
      </c>
      <c r="C2" s="1">
        <v>1995</v>
      </c>
      <c r="D2" s="1">
        <v>1995</v>
      </c>
      <c r="E2" s="1">
        <v>0</v>
      </c>
      <c r="F2" s="20">
        <v>996264</v>
      </c>
      <c r="G2" s="20">
        <f>SUM(F2,E2)</f>
        <v>996264</v>
      </c>
    </row>
    <row r="3" spans="1:10" x14ac:dyDescent="0.3">
      <c r="A3" t="s">
        <v>181</v>
      </c>
      <c r="B3" s="1" t="s">
        <v>182</v>
      </c>
      <c r="C3" s="1">
        <v>1995</v>
      </c>
      <c r="D3" s="1">
        <v>1996</v>
      </c>
      <c r="E3" s="1">
        <v>0</v>
      </c>
      <c r="F3" s="20">
        <v>1992528</v>
      </c>
      <c r="G3" s="20">
        <f t="shared" ref="G3:G30" si="0">SUM(F3,E3)</f>
        <v>1992528</v>
      </c>
    </row>
    <row r="4" spans="1:10" x14ac:dyDescent="0.3">
      <c r="A4" t="s">
        <v>181</v>
      </c>
      <c r="B4" s="1" t="s">
        <v>182</v>
      </c>
      <c r="C4" s="1">
        <v>1995</v>
      </c>
      <c r="D4" s="1">
        <v>1997</v>
      </c>
      <c r="E4" s="1">
        <v>0</v>
      </c>
      <c r="F4" s="20">
        <v>1992528</v>
      </c>
      <c r="G4" s="20">
        <f t="shared" si="0"/>
        <v>1992528</v>
      </c>
    </row>
    <row r="5" spans="1:10" x14ac:dyDescent="0.3">
      <c r="A5" t="s">
        <v>181</v>
      </c>
      <c r="B5" s="1" t="s">
        <v>182</v>
      </c>
      <c r="C5" s="1">
        <v>1995</v>
      </c>
      <c r="D5" s="1">
        <v>1998</v>
      </c>
      <c r="E5" s="1">
        <v>0</v>
      </c>
      <c r="F5" s="20">
        <v>1992528</v>
      </c>
      <c r="G5" s="20">
        <f t="shared" si="0"/>
        <v>1992528</v>
      </c>
    </row>
    <row r="6" spans="1:10" x14ac:dyDescent="0.3">
      <c r="A6" t="s">
        <v>181</v>
      </c>
      <c r="B6" s="1" t="s">
        <v>182</v>
      </c>
      <c r="C6" s="1">
        <v>1995</v>
      </c>
      <c r="D6" s="1">
        <v>1999</v>
      </c>
      <c r="E6" s="1">
        <v>0</v>
      </c>
      <c r="F6" s="20">
        <v>1992528</v>
      </c>
      <c r="G6" s="20">
        <f t="shared" si="0"/>
        <v>1992528</v>
      </c>
    </row>
    <row r="7" spans="1:10" x14ac:dyDescent="0.3">
      <c r="A7" t="s">
        <v>181</v>
      </c>
      <c r="B7" s="1" t="s">
        <v>182</v>
      </c>
      <c r="C7" s="1">
        <v>1995</v>
      </c>
      <c r="D7" s="1">
        <v>2000</v>
      </c>
      <c r="E7" s="1">
        <v>0</v>
      </c>
      <c r="F7" s="20">
        <v>1992528</v>
      </c>
      <c r="G7" s="20">
        <f t="shared" si="0"/>
        <v>1992528</v>
      </c>
    </row>
    <row r="8" spans="1:10" x14ac:dyDescent="0.3">
      <c r="A8" t="s">
        <v>181</v>
      </c>
      <c r="B8" s="1" t="s">
        <v>182</v>
      </c>
      <c r="C8" s="1">
        <v>1995</v>
      </c>
      <c r="D8" s="1">
        <v>2001</v>
      </c>
      <c r="E8" s="1">
        <v>250000</v>
      </c>
      <c r="F8" s="20">
        <v>1992528</v>
      </c>
      <c r="G8" s="20">
        <f t="shared" si="0"/>
        <v>2242528</v>
      </c>
    </row>
    <row r="9" spans="1:10" x14ac:dyDescent="0.3">
      <c r="A9" t="s">
        <v>181</v>
      </c>
      <c r="B9" s="1" t="s">
        <v>182</v>
      </c>
      <c r="C9" s="1">
        <v>1995</v>
      </c>
      <c r="D9" s="1">
        <v>2002</v>
      </c>
      <c r="E9" s="1">
        <v>280000</v>
      </c>
      <c r="F9" s="20">
        <v>1980528</v>
      </c>
      <c r="G9" s="20">
        <f t="shared" si="0"/>
        <v>2260528</v>
      </c>
    </row>
    <row r="10" spans="1:10" x14ac:dyDescent="0.3">
      <c r="A10" t="s">
        <v>181</v>
      </c>
      <c r="B10" s="1" t="s">
        <v>182</v>
      </c>
      <c r="C10" s="1">
        <v>1995</v>
      </c>
      <c r="D10" s="1">
        <v>2003</v>
      </c>
      <c r="E10" s="1">
        <v>265000</v>
      </c>
      <c r="F10" s="20">
        <v>1966808</v>
      </c>
      <c r="G10" s="20">
        <f t="shared" si="0"/>
        <v>2231808</v>
      </c>
    </row>
    <row r="11" spans="1:10" x14ac:dyDescent="0.3">
      <c r="A11" t="s">
        <v>181</v>
      </c>
      <c r="B11" s="1" t="s">
        <v>182</v>
      </c>
      <c r="C11" s="1">
        <v>1995</v>
      </c>
      <c r="D11" s="1">
        <v>2004</v>
      </c>
      <c r="E11" s="1">
        <v>240000</v>
      </c>
      <c r="F11" s="20">
        <v>1953558</v>
      </c>
      <c r="G11" s="20">
        <f t="shared" si="0"/>
        <v>2193558</v>
      </c>
    </row>
    <row r="12" spans="1:10" x14ac:dyDescent="0.3">
      <c r="A12" t="s">
        <v>181</v>
      </c>
      <c r="B12" s="1" t="s">
        <v>182</v>
      </c>
      <c r="C12" s="1">
        <v>1995</v>
      </c>
      <c r="D12" s="1">
        <v>2005</v>
      </c>
      <c r="E12" s="1">
        <v>340000</v>
      </c>
      <c r="F12" s="20">
        <v>1941318</v>
      </c>
      <c r="G12" s="20">
        <f t="shared" si="0"/>
        <v>2281318</v>
      </c>
    </row>
    <row r="13" spans="1:10" x14ac:dyDescent="0.3">
      <c r="A13" t="s">
        <v>181</v>
      </c>
      <c r="B13" s="1" t="s">
        <v>182</v>
      </c>
      <c r="C13" s="1">
        <v>1995</v>
      </c>
      <c r="D13" s="1">
        <v>2006</v>
      </c>
      <c r="E13" s="1">
        <v>335000</v>
      </c>
      <c r="F13" s="20">
        <v>1923638</v>
      </c>
      <c r="G13" s="20">
        <f t="shared" si="0"/>
        <v>2258638</v>
      </c>
    </row>
    <row r="14" spans="1:10" x14ac:dyDescent="0.3">
      <c r="A14" t="s">
        <v>181</v>
      </c>
      <c r="B14" s="1" t="s">
        <v>182</v>
      </c>
      <c r="C14" s="1">
        <v>1995</v>
      </c>
      <c r="D14" s="1">
        <v>2007</v>
      </c>
      <c r="E14" s="1">
        <v>350000</v>
      </c>
      <c r="F14" s="20">
        <v>1905883</v>
      </c>
      <c r="G14" s="20">
        <f t="shared" si="0"/>
        <v>2255883</v>
      </c>
    </row>
    <row r="15" spans="1:10" x14ac:dyDescent="0.3">
      <c r="A15" t="s">
        <v>181</v>
      </c>
      <c r="B15" s="1" t="s">
        <v>182</v>
      </c>
      <c r="C15" s="1">
        <v>1995</v>
      </c>
      <c r="D15" s="1">
        <v>2008</v>
      </c>
      <c r="E15" s="1">
        <v>365000</v>
      </c>
      <c r="F15" s="20">
        <v>1887158</v>
      </c>
      <c r="G15" s="20">
        <f t="shared" si="0"/>
        <v>2252158</v>
      </c>
    </row>
    <row r="16" spans="1:10" x14ac:dyDescent="0.3">
      <c r="A16" t="s">
        <v>181</v>
      </c>
      <c r="B16" s="1" t="s">
        <v>182</v>
      </c>
      <c r="C16" s="1">
        <v>1995</v>
      </c>
      <c r="D16" s="1">
        <v>2009</v>
      </c>
      <c r="E16" s="1">
        <v>385000</v>
      </c>
      <c r="F16" s="20">
        <v>1867265</v>
      </c>
      <c r="G16" s="20">
        <f t="shared" si="0"/>
        <v>2252265</v>
      </c>
    </row>
    <row r="17" spans="1:7" x14ac:dyDescent="0.3">
      <c r="A17" t="s">
        <v>181</v>
      </c>
      <c r="B17" s="1" t="s">
        <v>182</v>
      </c>
      <c r="C17" s="1">
        <v>1995</v>
      </c>
      <c r="D17" s="1">
        <v>2010</v>
      </c>
      <c r="E17" s="1">
        <v>425000</v>
      </c>
      <c r="F17" s="20">
        <v>1845898</v>
      </c>
      <c r="G17" s="20">
        <f t="shared" si="0"/>
        <v>2270898</v>
      </c>
    </row>
    <row r="18" spans="1:7" x14ac:dyDescent="0.3">
      <c r="A18" t="s">
        <v>181</v>
      </c>
      <c r="B18" s="1" t="s">
        <v>182</v>
      </c>
      <c r="C18" s="1">
        <v>1995</v>
      </c>
      <c r="D18" s="1">
        <v>2011</v>
      </c>
      <c r="E18" s="1">
        <v>365000</v>
      </c>
      <c r="F18" s="20">
        <v>1822098</v>
      </c>
      <c r="G18" s="20">
        <f t="shared" si="0"/>
        <v>2187098</v>
      </c>
    </row>
    <row r="19" spans="1:7" x14ac:dyDescent="0.3">
      <c r="A19" t="s">
        <v>181</v>
      </c>
      <c r="B19" s="1" t="s">
        <v>182</v>
      </c>
      <c r="C19" s="1">
        <v>1995</v>
      </c>
      <c r="D19" s="1">
        <v>2012</v>
      </c>
      <c r="E19" s="1">
        <v>420000</v>
      </c>
      <c r="F19" s="20">
        <v>1801475</v>
      </c>
      <c r="G19" s="20">
        <f t="shared" si="0"/>
        <v>2221475</v>
      </c>
    </row>
    <row r="20" spans="1:7" x14ac:dyDescent="0.3">
      <c r="A20" t="s">
        <v>181</v>
      </c>
      <c r="B20" s="1" t="s">
        <v>182</v>
      </c>
      <c r="C20" s="1">
        <v>1995</v>
      </c>
      <c r="D20" s="1">
        <v>2013</v>
      </c>
      <c r="E20" s="1">
        <v>480000</v>
      </c>
      <c r="F20" s="20">
        <v>1777325</v>
      </c>
      <c r="G20" s="20">
        <f t="shared" si="0"/>
        <v>2257325</v>
      </c>
    </row>
    <row r="21" spans="1:7" x14ac:dyDescent="0.3">
      <c r="A21" t="s">
        <v>181</v>
      </c>
      <c r="B21" s="1" t="s">
        <v>182</v>
      </c>
      <c r="C21" s="1">
        <v>1995</v>
      </c>
      <c r="D21" s="1">
        <v>2014</v>
      </c>
      <c r="E21" s="1">
        <f>1360000-E20-E19</f>
        <v>460000</v>
      </c>
      <c r="F21" s="20">
        <v>1749725</v>
      </c>
      <c r="G21" s="20">
        <f t="shared" si="0"/>
        <v>2209725</v>
      </c>
    </row>
    <row r="22" spans="1:7" x14ac:dyDescent="0.3">
      <c r="A22" t="s">
        <v>181</v>
      </c>
      <c r="B22" s="1" t="s">
        <v>182</v>
      </c>
      <c r="C22" s="1">
        <v>1995</v>
      </c>
      <c r="D22" s="1">
        <v>2015</v>
      </c>
      <c r="E22" s="1">
        <v>555000</v>
      </c>
      <c r="F22" s="20">
        <v>1723275</v>
      </c>
      <c r="G22" s="20">
        <f t="shared" si="0"/>
        <v>2278275</v>
      </c>
    </row>
    <row r="23" spans="1:7" x14ac:dyDescent="0.3">
      <c r="A23" t="s">
        <v>181</v>
      </c>
      <c r="B23" s="1" t="s">
        <v>182</v>
      </c>
      <c r="C23" s="1">
        <v>1995</v>
      </c>
      <c r="D23" s="1">
        <v>2016</v>
      </c>
      <c r="E23" s="1">
        <v>2280000</v>
      </c>
      <c r="F23" s="20">
        <v>1691363</v>
      </c>
      <c r="G23" s="20">
        <f t="shared" si="0"/>
        <v>3971363</v>
      </c>
    </row>
    <row r="24" spans="1:7" x14ac:dyDescent="0.3">
      <c r="A24" t="s">
        <v>181</v>
      </c>
      <c r="B24" s="1" t="s">
        <v>182</v>
      </c>
      <c r="C24" s="1">
        <v>1995</v>
      </c>
      <c r="D24" s="1">
        <v>2017</v>
      </c>
      <c r="E24" s="1">
        <v>2415000</v>
      </c>
      <c r="F24" s="20">
        <v>1560263</v>
      </c>
      <c r="G24" s="20">
        <f t="shared" si="0"/>
        <v>3975263</v>
      </c>
    </row>
    <row r="25" spans="1:7" x14ac:dyDescent="0.3">
      <c r="A25" t="s">
        <v>181</v>
      </c>
      <c r="B25" s="1" t="s">
        <v>182</v>
      </c>
      <c r="C25" s="1">
        <v>1995</v>
      </c>
      <c r="D25" s="1">
        <v>2018</v>
      </c>
      <c r="E25" s="1">
        <f>7805000-E24-E23-E22</f>
        <v>2555000</v>
      </c>
      <c r="F25" s="20">
        <v>1421400</v>
      </c>
      <c r="G25" s="20">
        <f t="shared" si="0"/>
        <v>3976400</v>
      </c>
    </row>
    <row r="26" spans="1:7" x14ac:dyDescent="0.3">
      <c r="A26" t="s">
        <v>181</v>
      </c>
      <c r="B26" s="1" t="s">
        <v>182</v>
      </c>
      <c r="C26" s="1">
        <v>1995</v>
      </c>
      <c r="D26" s="1">
        <v>2019</v>
      </c>
      <c r="E26" s="1">
        <v>2705000</v>
      </c>
      <c r="F26" s="20">
        <v>1274488</v>
      </c>
      <c r="G26" s="20">
        <f t="shared" si="0"/>
        <v>3979488</v>
      </c>
    </row>
    <row r="27" spans="1:7" x14ac:dyDescent="0.3">
      <c r="A27" t="s">
        <v>181</v>
      </c>
      <c r="B27" s="1" t="s">
        <v>182</v>
      </c>
      <c r="C27" s="1">
        <v>1995</v>
      </c>
      <c r="D27" s="1">
        <v>2020</v>
      </c>
      <c r="E27" s="1">
        <v>2860000</v>
      </c>
      <c r="F27" s="20">
        <v>1118950</v>
      </c>
      <c r="G27" s="20">
        <f t="shared" si="0"/>
        <v>3978950</v>
      </c>
    </row>
    <row r="28" spans="1:7" x14ac:dyDescent="0.3">
      <c r="A28" t="s">
        <v>181</v>
      </c>
      <c r="B28" s="1" t="s">
        <v>182</v>
      </c>
      <c r="C28" s="1">
        <v>1995</v>
      </c>
      <c r="D28" s="1">
        <v>2021</v>
      </c>
      <c r="E28" s="1">
        <v>3020000</v>
      </c>
      <c r="F28" s="20">
        <v>954500</v>
      </c>
      <c r="G28" s="20">
        <f t="shared" si="0"/>
        <v>3974500</v>
      </c>
    </row>
    <row r="29" spans="1:7" x14ac:dyDescent="0.3">
      <c r="A29" t="s">
        <v>181</v>
      </c>
      <c r="B29" s="1" t="s">
        <v>182</v>
      </c>
      <c r="C29" s="1">
        <v>1995</v>
      </c>
      <c r="D29" s="1">
        <v>2022</v>
      </c>
      <c r="E29" s="1">
        <v>3190000</v>
      </c>
      <c r="F29" s="20">
        <v>780850</v>
      </c>
      <c r="G29" s="20">
        <f t="shared" si="0"/>
        <v>3970850</v>
      </c>
    </row>
    <row r="30" spans="1:7" x14ac:dyDescent="0.3">
      <c r="A30" t="s">
        <v>181</v>
      </c>
      <c r="B30" s="1" t="s">
        <v>182</v>
      </c>
      <c r="C30" s="1">
        <v>1995</v>
      </c>
      <c r="D30" s="1">
        <v>2023</v>
      </c>
      <c r="E30" s="1">
        <v>5050000</v>
      </c>
      <c r="F30" s="20">
        <v>597425</v>
      </c>
      <c r="G30" s="20">
        <f t="shared" si="0"/>
        <v>5647425</v>
      </c>
    </row>
    <row r="31" spans="1:7" x14ac:dyDescent="0.3">
      <c r="A31" t="s">
        <v>181</v>
      </c>
      <c r="B31" s="1" t="s">
        <v>182</v>
      </c>
      <c r="C31" s="1">
        <v>1995</v>
      </c>
      <c r="D31" s="1">
        <v>2024</v>
      </c>
      <c r="E31" s="1">
        <f>22165000-E30-E29-E28-E27-E26</f>
        <v>5340000</v>
      </c>
      <c r="F31" s="1">
        <v>307050</v>
      </c>
      <c r="G31" s="20">
        <f>SUM(F31,E31)</f>
        <v>5647050</v>
      </c>
    </row>
    <row r="32" spans="1:7" x14ac:dyDescent="0.3">
      <c r="A32" t="s">
        <v>181</v>
      </c>
      <c r="B32" s="1" t="s">
        <v>182</v>
      </c>
      <c r="C32" s="1">
        <v>1992</v>
      </c>
      <c r="D32" s="1">
        <v>1993</v>
      </c>
      <c r="E32" s="1">
        <v>545000</v>
      </c>
      <c r="F32" s="1">
        <v>2181061</v>
      </c>
      <c r="G32" s="20">
        <f t="shared" ref="G32:G116" si="1">SUM(F32,E32)</f>
        <v>2726061</v>
      </c>
    </row>
    <row r="33" spans="1:7" x14ac:dyDescent="0.3">
      <c r="A33" t="s">
        <v>181</v>
      </c>
      <c r="B33" s="1" t="s">
        <v>182</v>
      </c>
      <c r="C33" s="1">
        <v>1992</v>
      </c>
      <c r="D33" s="1">
        <v>1994</v>
      </c>
      <c r="E33" s="1">
        <v>810000</v>
      </c>
      <c r="F33" s="1">
        <v>2584408</v>
      </c>
      <c r="G33" s="20">
        <f t="shared" si="1"/>
        <v>3394408</v>
      </c>
    </row>
    <row r="34" spans="1:7" x14ac:dyDescent="0.3">
      <c r="A34" t="s">
        <v>181</v>
      </c>
      <c r="B34" s="1" t="s">
        <v>182</v>
      </c>
      <c r="C34" s="1">
        <v>1992</v>
      </c>
      <c r="D34" s="1">
        <v>1995</v>
      </c>
      <c r="E34" s="1">
        <v>795000</v>
      </c>
      <c r="F34" s="1">
        <v>2557273</v>
      </c>
      <c r="G34" s="20">
        <f t="shared" si="1"/>
        <v>3352273</v>
      </c>
    </row>
    <row r="35" spans="1:7" x14ac:dyDescent="0.3">
      <c r="A35" t="s">
        <v>181</v>
      </c>
      <c r="B35" s="1" t="s">
        <v>182</v>
      </c>
      <c r="C35" s="1">
        <v>1992</v>
      </c>
      <c r="D35" s="1">
        <v>1996</v>
      </c>
      <c r="E35" s="1">
        <v>890000</v>
      </c>
      <c r="F35" s="1">
        <v>2525870</v>
      </c>
      <c r="G35" s="20">
        <f t="shared" si="1"/>
        <v>3415870</v>
      </c>
    </row>
    <row r="36" spans="1:7" x14ac:dyDescent="0.3">
      <c r="A36" t="s">
        <v>181</v>
      </c>
      <c r="B36" s="1" t="s">
        <v>182</v>
      </c>
      <c r="C36" s="1">
        <v>1992</v>
      </c>
      <c r="D36" s="1">
        <v>1997</v>
      </c>
      <c r="E36" s="1">
        <v>885000</v>
      </c>
      <c r="F36" s="1">
        <v>2488490</v>
      </c>
      <c r="G36" s="20">
        <f t="shared" si="1"/>
        <v>3373490</v>
      </c>
    </row>
    <row r="37" spans="1:7" x14ac:dyDescent="0.3">
      <c r="A37" t="s">
        <v>181</v>
      </c>
      <c r="B37" s="1" t="s">
        <v>182</v>
      </c>
      <c r="C37" s="1">
        <v>1992</v>
      </c>
      <c r="D37" s="1">
        <v>1998</v>
      </c>
      <c r="E37" s="1">
        <v>975000</v>
      </c>
      <c r="F37" s="1">
        <v>2449550</v>
      </c>
      <c r="G37" s="20">
        <f t="shared" si="1"/>
        <v>3424550</v>
      </c>
    </row>
    <row r="38" spans="1:7" x14ac:dyDescent="0.3">
      <c r="A38" t="s">
        <v>181</v>
      </c>
      <c r="B38" s="1" t="s">
        <v>182</v>
      </c>
      <c r="C38" s="1">
        <v>1992</v>
      </c>
      <c r="D38" s="1">
        <v>1999</v>
      </c>
      <c r="E38" s="1">
        <v>970000</v>
      </c>
      <c r="F38" s="1">
        <v>2403238</v>
      </c>
      <c r="G38" s="20">
        <f t="shared" si="1"/>
        <v>3373238</v>
      </c>
    </row>
    <row r="39" spans="1:7" x14ac:dyDescent="0.3">
      <c r="A39" t="s">
        <v>181</v>
      </c>
      <c r="B39" s="1" t="s">
        <v>182</v>
      </c>
      <c r="C39" s="1">
        <v>1992</v>
      </c>
      <c r="D39" s="1">
        <v>2000</v>
      </c>
      <c r="E39" s="1">
        <v>1070000</v>
      </c>
      <c r="F39" s="1">
        <v>2354738</v>
      </c>
      <c r="G39" s="20">
        <f t="shared" si="1"/>
        <v>3424738</v>
      </c>
    </row>
    <row r="40" spans="1:7" x14ac:dyDescent="0.3">
      <c r="A40" t="s">
        <v>181</v>
      </c>
      <c r="B40" s="1" t="s">
        <v>182</v>
      </c>
      <c r="C40" s="1">
        <v>1992</v>
      </c>
      <c r="D40" s="1">
        <v>2001</v>
      </c>
      <c r="E40" s="1">
        <v>1060000</v>
      </c>
      <c r="F40" s="1">
        <v>2300168</v>
      </c>
      <c r="G40" s="20">
        <f t="shared" si="1"/>
        <v>3360168</v>
      </c>
    </row>
    <row r="41" spans="1:7" x14ac:dyDescent="0.3">
      <c r="A41" t="s">
        <v>181</v>
      </c>
      <c r="B41" s="1" t="s">
        <v>182</v>
      </c>
      <c r="C41" s="1">
        <v>1992</v>
      </c>
      <c r="D41" s="1">
        <v>2002</v>
      </c>
      <c r="E41" s="1">
        <v>1155000</v>
      </c>
      <c r="F41" s="1">
        <v>2244518</v>
      </c>
      <c r="G41" s="20">
        <f t="shared" si="1"/>
        <v>3399518</v>
      </c>
    </row>
    <row r="42" spans="1:7" x14ac:dyDescent="0.3">
      <c r="A42" t="s">
        <v>181</v>
      </c>
      <c r="B42" s="1" t="s">
        <v>182</v>
      </c>
      <c r="C42" s="1">
        <v>1992</v>
      </c>
      <c r="D42" s="1">
        <v>2003</v>
      </c>
      <c r="E42" s="1">
        <v>1250000</v>
      </c>
      <c r="F42" s="1">
        <v>2182148</v>
      </c>
      <c r="G42" s="20">
        <f t="shared" si="1"/>
        <v>3432148</v>
      </c>
    </row>
    <row r="43" spans="1:7" x14ac:dyDescent="0.3">
      <c r="A43" t="s">
        <v>181</v>
      </c>
      <c r="B43" s="1" t="s">
        <v>182</v>
      </c>
      <c r="C43" s="1">
        <v>1992</v>
      </c>
      <c r="D43" s="1">
        <v>2004</v>
      </c>
      <c r="E43" s="1">
        <v>1345000</v>
      </c>
      <c r="F43" s="1">
        <v>2113398</v>
      </c>
      <c r="G43" s="20">
        <f t="shared" si="1"/>
        <v>3458398</v>
      </c>
    </row>
    <row r="44" spans="1:7" x14ac:dyDescent="0.3">
      <c r="A44" t="s">
        <v>181</v>
      </c>
      <c r="B44" s="1" t="s">
        <v>182</v>
      </c>
      <c r="C44" s="1">
        <v>1992</v>
      </c>
      <c r="D44" s="1">
        <v>2005</v>
      </c>
      <c r="E44" s="1">
        <v>1335000</v>
      </c>
      <c r="F44" s="1">
        <v>2037405</v>
      </c>
      <c r="G44" s="20">
        <f t="shared" si="1"/>
        <v>3372405</v>
      </c>
    </row>
    <row r="45" spans="1:7" x14ac:dyDescent="0.3">
      <c r="A45" t="s">
        <v>181</v>
      </c>
      <c r="B45" s="1" t="s">
        <v>182</v>
      </c>
      <c r="C45" s="1">
        <v>1992</v>
      </c>
      <c r="D45" s="1">
        <v>2006</v>
      </c>
      <c r="E45" s="1">
        <v>1430000</v>
      </c>
      <c r="F45" s="1">
        <v>1959975</v>
      </c>
      <c r="G45" s="20">
        <f t="shared" si="1"/>
        <v>3389975</v>
      </c>
    </row>
    <row r="46" spans="1:7" x14ac:dyDescent="0.3">
      <c r="A46" t="s">
        <v>181</v>
      </c>
      <c r="B46" s="1" t="s">
        <v>182</v>
      </c>
      <c r="C46" s="1">
        <v>1992</v>
      </c>
      <c r="D46" s="1">
        <v>2007</v>
      </c>
      <c r="E46" s="1">
        <v>1525000</v>
      </c>
      <c r="F46" s="1">
        <v>1874175</v>
      </c>
      <c r="G46" s="20">
        <f t="shared" si="1"/>
        <v>3399175</v>
      </c>
    </row>
    <row r="47" spans="1:7" x14ac:dyDescent="0.3">
      <c r="A47" t="s">
        <v>181</v>
      </c>
      <c r="B47" s="1" t="s">
        <v>182</v>
      </c>
      <c r="C47" s="1">
        <v>1992</v>
      </c>
      <c r="D47" s="1">
        <v>2008</v>
      </c>
      <c r="E47" s="1">
        <v>1620000</v>
      </c>
      <c r="F47" s="1">
        <v>1782675</v>
      </c>
      <c r="G47" s="20">
        <f t="shared" si="1"/>
        <v>3402675</v>
      </c>
    </row>
    <row r="48" spans="1:7" x14ac:dyDescent="0.3">
      <c r="A48" t="s">
        <v>181</v>
      </c>
      <c r="B48" s="1" t="s">
        <v>182</v>
      </c>
      <c r="C48" s="1">
        <v>1992</v>
      </c>
      <c r="D48" s="1">
        <v>2009</v>
      </c>
      <c r="E48" s="1">
        <v>1715000</v>
      </c>
      <c r="F48" s="1">
        <v>1683450</v>
      </c>
      <c r="G48" s="20">
        <f t="shared" si="1"/>
        <v>3398450</v>
      </c>
    </row>
    <row r="49" spans="1:7" x14ac:dyDescent="0.3">
      <c r="A49" t="s">
        <v>181</v>
      </c>
      <c r="B49" s="1" t="s">
        <v>182</v>
      </c>
      <c r="C49" s="1">
        <v>1992</v>
      </c>
      <c r="D49" s="1">
        <v>2010</v>
      </c>
      <c r="E49" s="1">
        <v>1805000</v>
      </c>
      <c r="F49" s="1">
        <v>1578406</v>
      </c>
      <c r="G49" s="20">
        <f t="shared" si="1"/>
        <v>3383406</v>
      </c>
    </row>
    <row r="50" spans="1:7" x14ac:dyDescent="0.3">
      <c r="A50" t="s">
        <v>181</v>
      </c>
      <c r="B50" s="1" t="s">
        <v>182</v>
      </c>
      <c r="C50" s="1">
        <v>1992</v>
      </c>
      <c r="D50" s="1">
        <v>2011</v>
      </c>
      <c r="E50" s="1">
        <v>1995000</v>
      </c>
      <c r="F50" s="1">
        <v>1467850</v>
      </c>
      <c r="G50" s="20">
        <f t="shared" si="1"/>
        <v>3462850</v>
      </c>
    </row>
    <row r="51" spans="1:7" x14ac:dyDescent="0.3">
      <c r="A51" t="s">
        <v>181</v>
      </c>
      <c r="B51" s="1" t="s">
        <v>182</v>
      </c>
      <c r="C51" s="1">
        <v>1992</v>
      </c>
      <c r="D51" s="1">
        <v>2012</v>
      </c>
      <c r="E51" s="1">
        <v>2085000</v>
      </c>
      <c r="F51" s="1">
        <v>1344160</v>
      </c>
      <c r="G51" s="20">
        <f t="shared" si="1"/>
        <v>3429160</v>
      </c>
    </row>
    <row r="52" spans="1:7" x14ac:dyDescent="0.3">
      <c r="A52" t="s">
        <v>181</v>
      </c>
      <c r="B52" s="1" t="s">
        <v>182</v>
      </c>
      <c r="C52" s="1">
        <v>1992</v>
      </c>
      <c r="D52" s="1">
        <v>2013</v>
      </c>
      <c r="E52" s="1">
        <v>2175000</v>
      </c>
      <c r="F52" s="1">
        <v>1214890</v>
      </c>
      <c r="G52" s="20">
        <f t="shared" si="1"/>
        <v>3389890</v>
      </c>
    </row>
    <row r="53" spans="1:7" x14ac:dyDescent="0.3">
      <c r="A53" t="s">
        <v>181</v>
      </c>
      <c r="B53" s="1" t="s">
        <v>182</v>
      </c>
      <c r="C53" s="1">
        <v>1992</v>
      </c>
      <c r="D53" s="1">
        <v>2014</v>
      </c>
      <c r="E53" s="1">
        <v>2360000</v>
      </c>
      <c r="F53" s="1">
        <v>1080040</v>
      </c>
      <c r="G53" s="20">
        <f t="shared" si="1"/>
        <v>3440040</v>
      </c>
    </row>
    <row r="54" spans="1:7" x14ac:dyDescent="0.3">
      <c r="A54" t="s">
        <v>181</v>
      </c>
      <c r="B54" s="1" t="s">
        <v>182</v>
      </c>
      <c r="C54" s="1">
        <v>1992</v>
      </c>
      <c r="D54" s="1">
        <v>2015</v>
      </c>
      <c r="E54" s="1">
        <v>2440000</v>
      </c>
      <c r="F54" s="1">
        <v>933720</v>
      </c>
      <c r="G54" s="20">
        <f t="shared" si="1"/>
        <v>3373720</v>
      </c>
    </row>
    <row r="55" spans="1:7" x14ac:dyDescent="0.3">
      <c r="A55" t="s">
        <v>181</v>
      </c>
      <c r="B55" s="1" t="s">
        <v>182</v>
      </c>
      <c r="C55" s="1">
        <v>1992</v>
      </c>
      <c r="D55" s="1">
        <v>2016</v>
      </c>
      <c r="E55" s="1">
        <v>3740000</v>
      </c>
      <c r="F55" s="1">
        <v>782440</v>
      </c>
      <c r="G55" s="20">
        <f t="shared" si="1"/>
        <v>4522440</v>
      </c>
    </row>
    <row r="56" spans="1:7" x14ac:dyDescent="0.3">
      <c r="A56" t="s">
        <v>181</v>
      </c>
      <c r="B56" s="1" t="s">
        <v>182</v>
      </c>
      <c r="C56" s="1">
        <v>1992</v>
      </c>
      <c r="D56" s="1">
        <v>2017</v>
      </c>
      <c r="E56" s="1">
        <v>1125000</v>
      </c>
      <c r="F56" s="1">
        <v>550560</v>
      </c>
      <c r="G56" s="20">
        <f t="shared" si="1"/>
        <v>1675560</v>
      </c>
    </row>
    <row r="57" spans="1:7" x14ac:dyDescent="0.3">
      <c r="A57" t="s">
        <v>181</v>
      </c>
      <c r="B57" s="1" t="s">
        <v>182</v>
      </c>
      <c r="C57" s="1">
        <v>1992</v>
      </c>
      <c r="D57" s="1">
        <v>2018</v>
      </c>
      <c r="E57" s="1">
        <v>1195000</v>
      </c>
      <c r="F57" s="1">
        <v>480810</v>
      </c>
      <c r="G57" s="20">
        <f t="shared" si="1"/>
        <v>1675810</v>
      </c>
    </row>
    <row r="58" spans="1:7" x14ac:dyDescent="0.3">
      <c r="A58" t="s">
        <v>181</v>
      </c>
      <c r="B58" s="1" t="s">
        <v>182</v>
      </c>
      <c r="C58" s="1">
        <v>1992</v>
      </c>
      <c r="D58" s="1">
        <v>2019</v>
      </c>
      <c r="E58" s="1">
        <v>1265000</v>
      </c>
      <c r="F58" s="1">
        <v>406720</v>
      </c>
      <c r="G58" s="20">
        <f t="shared" si="1"/>
        <v>1671720</v>
      </c>
    </row>
    <row r="59" spans="1:7" x14ac:dyDescent="0.3">
      <c r="A59" t="s">
        <v>181</v>
      </c>
      <c r="B59" s="1" t="s">
        <v>182</v>
      </c>
      <c r="C59" s="1">
        <v>1992</v>
      </c>
      <c r="D59" s="1">
        <v>2020</v>
      </c>
      <c r="E59" s="1">
        <v>1345000</v>
      </c>
      <c r="F59" s="1">
        <v>328290</v>
      </c>
      <c r="G59" s="20">
        <f t="shared" si="1"/>
        <v>1673290</v>
      </c>
    </row>
    <row r="60" spans="1:7" x14ac:dyDescent="0.3">
      <c r="A60" t="s">
        <v>181</v>
      </c>
      <c r="B60" s="1" t="s">
        <v>182</v>
      </c>
      <c r="C60" s="1">
        <v>1992</v>
      </c>
      <c r="D60" s="1">
        <v>2021</v>
      </c>
      <c r="E60" s="1">
        <v>1430000</v>
      </c>
      <c r="F60" s="1">
        <v>244900</v>
      </c>
      <c r="G60" s="20">
        <f t="shared" si="1"/>
        <v>1674900</v>
      </c>
    </row>
    <row r="61" spans="1:7" x14ac:dyDescent="0.3">
      <c r="A61" t="s">
        <v>181</v>
      </c>
      <c r="B61" s="1" t="s">
        <v>182</v>
      </c>
      <c r="C61" s="1">
        <v>1992</v>
      </c>
      <c r="D61" s="1">
        <v>2022</v>
      </c>
      <c r="E61" s="1">
        <v>2520000</v>
      </c>
      <c r="F61" s="1">
        <v>156240</v>
      </c>
      <c r="G61" s="20">
        <f t="shared" si="1"/>
        <v>2676240</v>
      </c>
    </row>
    <row r="62" spans="1:7" x14ac:dyDescent="0.3">
      <c r="A62" t="s">
        <v>181</v>
      </c>
      <c r="B62" s="1" t="s">
        <v>182</v>
      </c>
      <c r="C62" s="1">
        <v>1994</v>
      </c>
      <c r="D62" s="1">
        <v>1995</v>
      </c>
      <c r="F62" s="1">
        <v>1978384</v>
      </c>
      <c r="G62" s="20">
        <f t="shared" si="1"/>
        <v>1978384</v>
      </c>
    </row>
    <row r="63" spans="1:7" x14ac:dyDescent="0.3">
      <c r="A63" t="s">
        <v>181</v>
      </c>
      <c r="B63" s="1" t="s">
        <v>182</v>
      </c>
      <c r="C63" s="1">
        <v>1994</v>
      </c>
      <c r="D63" s="1">
        <f t="shared" ref="D63:D91" si="2">D62+1</f>
        <v>1996</v>
      </c>
      <c r="E63" s="1">
        <v>85000</v>
      </c>
      <c r="F63" s="1">
        <v>2158238</v>
      </c>
      <c r="G63" s="20">
        <f t="shared" si="1"/>
        <v>2243238</v>
      </c>
    </row>
    <row r="64" spans="1:7" x14ac:dyDescent="0.3">
      <c r="A64" t="s">
        <v>181</v>
      </c>
      <c r="B64" s="1" t="s">
        <v>182</v>
      </c>
      <c r="C64" s="1">
        <v>1994</v>
      </c>
      <c r="D64" s="1">
        <f t="shared" si="2"/>
        <v>1997</v>
      </c>
      <c r="E64" s="1">
        <v>130000</v>
      </c>
      <c r="F64" s="1">
        <v>2153903</v>
      </c>
      <c r="G64" s="20">
        <f t="shared" si="1"/>
        <v>2283903</v>
      </c>
    </row>
    <row r="65" spans="1:7" x14ac:dyDescent="0.3">
      <c r="A65" t="s">
        <v>181</v>
      </c>
      <c r="B65" s="1" t="s">
        <v>182</v>
      </c>
      <c r="C65" s="1">
        <v>1994</v>
      </c>
      <c r="D65" s="1">
        <f t="shared" si="2"/>
        <v>1998</v>
      </c>
      <c r="E65" s="1">
        <v>90000</v>
      </c>
      <c r="F65" s="1">
        <v>2147013</v>
      </c>
      <c r="G65" s="20">
        <f t="shared" si="1"/>
        <v>2237013</v>
      </c>
    </row>
    <row r="66" spans="1:7" x14ac:dyDescent="0.3">
      <c r="A66" t="s">
        <v>181</v>
      </c>
      <c r="B66" s="1" t="s">
        <v>182</v>
      </c>
      <c r="C66" s="1">
        <v>1994</v>
      </c>
      <c r="D66" s="1">
        <f t="shared" si="2"/>
        <v>1999</v>
      </c>
      <c r="E66" s="1">
        <v>140000</v>
      </c>
      <c r="F66" s="1">
        <v>2142063</v>
      </c>
      <c r="G66" s="20">
        <f t="shared" si="1"/>
        <v>2282063</v>
      </c>
    </row>
    <row r="67" spans="1:7" x14ac:dyDescent="0.3">
      <c r="A67" t="s">
        <v>181</v>
      </c>
      <c r="B67" s="1" t="s">
        <v>182</v>
      </c>
      <c r="C67" s="1">
        <v>1994</v>
      </c>
      <c r="D67" s="1">
        <f t="shared" si="2"/>
        <v>2000</v>
      </c>
      <c r="E67" s="1">
        <v>95000</v>
      </c>
      <c r="F67" s="1">
        <v>2134153</v>
      </c>
      <c r="G67" s="20">
        <f t="shared" si="1"/>
        <v>2229153</v>
      </c>
    </row>
    <row r="68" spans="1:7" x14ac:dyDescent="0.3">
      <c r="A68" t="s">
        <v>181</v>
      </c>
      <c r="B68" s="1" t="s">
        <v>182</v>
      </c>
      <c r="C68" s="1">
        <v>1994</v>
      </c>
      <c r="D68" s="1">
        <f t="shared" si="2"/>
        <v>2001</v>
      </c>
      <c r="E68" s="1">
        <v>165000</v>
      </c>
      <c r="F68" s="1">
        <v>2128643</v>
      </c>
      <c r="G68" s="20">
        <f t="shared" si="1"/>
        <v>2293643</v>
      </c>
    </row>
    <row r="69" spans="1:7" x14ac:dyDescent="0.3">
      <c r="A69" t="s">
        <v>181</v>
      </c>
      <c r="B69" s="1" t="s">
        <v>182</v>
      </c>
      <c r="C69" s="1">
        <v>1994</v>
      </c>
      <c r="D69" s="1">
        <f t="shared" si="2"/>
        <v>2002</v>
      </c>
      <c r="E69" s="1">
        <v>140000</v>
      </c>
      <c r="F69" s="1">
        <v>2118908</v>
      </c>
      <c r="G69" s="20">
        <f t="shared" si="1"/>
        <v>2258908</v>
      </c>
    </row>
    <row r="70" spans="1:7" x14ac:dyDescent="0.3">
      <c r="A70" t="s">
        <v>181</v>
      </c>
      <c r="B70" s="1" t="s">
        <v>182</v>
      </c>
      <c r="C70" s="1">
        <v>1994</v>
      </c>
      <c r="D70" s="1">
        <f t="shared" si="2"/>
        <v>2003</v>
      </c>
      <c r="E70" s="1">
        <v>120000</v>
      </c>
      <c r="F70" s="1">
        <v>2110508</v>
      </c>
      <c r="G70" s="20">
        <f t="shared" si="1"/>
        <v>2230508</v>
      </c>
    </row>
    <row r="71" spans="1:7" x14ac:dyDescent="0.3">
      <c r="A71" t="s">
        <v>181</v>
      </c>
      <c r="B71" s="1" t="s">
        <v>182</v>
      </c>
      <c r="C71" s="1">
        <v>1994</v>
      </c>
      <c r="D71" s="1">
        <f t="shared" si="2"/>
        <v>2004</v>
      </c>
      <c r="E71" s="1">
        <v>95000</v>
      </c>
      <c r="F71" s="1">
        <v>2103188</v>
      </c>
      <c r="G71" s="20">
        <f t="shared" si="1"/>
        <v>2198188</v>
      </c>
    </row>
    <row r="72" spans="1:7" x14ac:dyDescent="0.3">
      <c r="A72" t="s">
        <v>181</v>
      </c>
      <c r="B72" s="1" t="s">
        <v>182</v>
      </c>
      <c r="C72" s="1">
        <v>1994</v>
      </c>
      <c r="D72" s="1">
        <f t="shared" si="2"/>
        <v>2005</v>
      </c>
      <c r="E72" s="1">
        <v>185000</v>
      </c>
      <c r="F72" s="1">
        <v>2097298</v>
      </c>
      <c r="G72" s="20">
        <f t="shared" si="1"/>
        <v>2282298</v>
      </c>
    </row>
    <row r="73" spans="1:7" x14ac:dyDescent="0.3">
      <c r="A73" t="s">
        <v>181</v>
      </c>
      <c r="B73" s="1" t="s">
        <v>182</v>
      </c>
      <c r="C73" s="1">
        <v>1994</v>
      </c>
      <c r="D73" s="1">
        <f t="shared" si="2"/>
        <v>2006</v>
      </c>
      <c r="E73" s="1">
        <v>180000</v>
      </c>
      <c r="F73" s="1">
        <v>2085550</v>
      </c>
      <c r="G73" s="20">
        <f t="shared" si="1"/>
        <v>2265550</v>
      </c>
    </row>
    <row r="74" spans="1:7" x14ac:dyDescent="0.3">
      <c r="A74" t="s">
        <v>181</v>
      </c>
      <c r="B74" s="1" t="s">
        <v>182</v>
      </c>
      <c r="C74" s="1">
        <v>1994</v>
      </c>
      <c r="D74" s="1">
        <f t="shared" si="2"/>
        <v>2007</v>
      </c>
      <c r="E74" s="1">
        <v>185000</v>
      </c>
      <c r="F74" s="1">
        <v>2074030</v>
      </c>
      <c r="G74" s="20">
        <f t="shared" si="1"/>
        <v>2259030</v>
      </c>
    </row>
    <row r="75" spans="1:7" x14ac:dyDescent="0.3">
      <c r="A75" t="s">
        <v>181</v>
      </c>
      <c r="B75" s="1" t="s">
        <v>182</v>
      </c>
      <c r="C75" s="1">
        <v>1994</v>
      </c>
      <c r="D75" s="1">
        <f t="shared" si="2"/>
        <v>2008</v>
      </c>
      <c r="E75" s="1">
        <v>190000</v>
      </c>
      <c r="F75" s="1">
        <v>2062005</v>
      </c>
      <c r="G75" s="20">
        <f t="shared" si="1"/>
        <v>2252005</v>
      </c>
    </row>
    <row r="76" spans="1:7" x14ac:dyDescent="0.3">
      <c r="A76" t="s">
        <v>181</v>
      </c>
      <c r="B76" s="1" t="s">
        <v>182</v>
      </c>
      <c r="C76" s="1">
        <v>1994</v>
      </c>
      <c r="D76" s="1">
        <f t="shared" si="2"/>
        <v>2009</v>
      </c>
      <c r="E76" s="1">
        <v>205000</v>
      </c>
      <c r="F76" s="1">
        <v>2049465</v>
      </c>
      <c r="G76" s="20">
        <f t="shared" si="1"/>
        <v>2254465</v>
      </c>
    </row>
    <row r="77" spans="1:7" x14ac:dyDescent="0.3">
      <c r="A77" t="s">
        <v>181</v>
      </c>
      <c r="B77" s="1" t="s">
        <v>182</v>
      </c>
      <c r="C77" s="1">
        <v>1994</v>
      </c>
      <c r="D77" s="1">
        <f t="shared" si="2"/>
        <v>2010</v>
      </c>
      <c r="E77" s="1">
        <v>235000</v>
      </c>
      <c r="F77" s="1">
        <v>2035730</v>
      </c>
      <c r="G77" s="20">
        <f t="shared" si="1"/>
        <v>2270730</v>
      </c>
    </row>
    <row r="78" spans="1:7" x14ac:dyDescent="0.3">
      <c r="A78" t="s">
        <v>181</v>
      </c>
      <c r="B78" s="1" t="s">
        <v>182</v>
      </c>
      <c r="C78" s="1">
        <v>1994</v>
      </c>
      <c r="D78" s="1">
        <f t="shared" si="2"/>
        <v>2011</v>
      </c>
      <c r="E78" s="1">
        <v>165000</v>
      </c>
      <c r="F78" s="1">
        <v>2019750</v>
      </c>
      <c r="G78" s="20">
        <f t="shared" si="1"/>
        <v>2184750</v>
      </c>
    </row>
    <row r="79" spans="1:7" x14ac:dyDescent="0.3">
      <c r="A79" t="s">
        <v>181</v>
      </c>
      <c r="B79" s="1" t="s">
        <v>182</v>
      </c>
      <c r="C79" s="1">
        <v>1994</v>
      </c>
      <c r="D79" s="1">
        <f t="shared" si="2"/>
        <v>2012</v>
      </c>
      <c r="E79" s="1">
        <v>215000</v>
      </c>
      <c r="F79" s="1">
        <v>2008200</v>
      </c>
      <c r="G79" s="20">
        <f t="shared" si="1"/>
        <v>2223200</v>
      </c>
    </row>
    <row r="80" spans="1:7" x14ac:dyDescent="0.3">
      <c r="A80" t="s">
        <v>181</v>
      </c>
      <c r="B80" s="1" t="s">
        <v>182</v>
      </c>
      <c r="C80" s="1">
        <v>1994</v>
      </c>
      <c r="D80" s="1">
        <f t="shared" si="2"/>
        <v>2013</v>
      </c>
      <c r="E80" s="1">
        <v>265000</v>
      </c>
      <c r="F80" s="1">
        <v>1993150</v>
      </c>
      <c r="G80" s="20">
        <f t="shared" si="1"/>
        <v>2258150</v>
      </c>
    </row>
    <row r="81" spans="1:9" x14ac:dyDescent="0.3">
      <c r="A81" t="s">
        <v>181</v>
      </c>
      <c r="B81" s="1" t="s">
        <v>182</v>
      </c>
      <c r="C81" s="1">
        <v>1994</v>
      </c>
      <c r="D81" s="1">
        <f t="shared" si="2"/>
        <v>2014</v>
      </c>
      <c r="E81" s="1">
        <v>235000</v>
      </c>
      <c r="F81" s="1">
        <v>1974600</v>
      </c>
      <c r="G81" s="20">
        <f t="shared" si="1"/>
        <v>2209600</v>
      </c>
    </row>
    <row r="82" spans="1:9" x14ac:dyDescent="0.3">
      <c r="A82" t="s">
        <v>181</v>
      </c>
      <c r="B82" s="1" t="s">
        <v>182</v>
      </c>
      <c r="C82" s="1">
        <v>1994</v>
      </c>
      <c r="D82" s="1">
        <f t="shared" si="2"/>
        <v>2015</v>
      </c>
      <c r="E82" s="1">
        <v>320000</v>
      </c>
      <c r="F82" s="1">
        <v>1958150</v>
      </c>
      <c r="G82" s="20">
        <f t="shared" si="1"/>
        <v>2278150</v>
      </c>
    </row>
    <row r="83" spans="1:9" x14ac:dyDescent="0.3">
      <c r="A83" t="s">
        <v>181</v>
      </c>
      <c r="B83" s="1" t="s">
        <v>182</v>
      </c>
      <c r="C83" s="1">
        <v>1994</v>
      </c>
      <c r="D83" s="1">
        <f t="shared" si="2"/>
        <v>2016</v>
      </c>
      <c r="E83" s="1">
        <v>2035000</v>
      </c>
      <c r="F83" s="1">
        <v>1935750</v>
      </c>
      <c r="G83" s="20">
        <f t="shared" si="1"/>
        <v>3970750</v>
      </c>
    </row>
    <row r="84" spans="1:9" x14ac:dyDescent="0.3">
      <c r="A84" t="s">
        <v>181</v>
      </c>
      <c r="B84" s="1" t="s">
        <v>182</v>
      </c>
      <c r="C84" s="1">
        <v>1994</v>
      </c>
      <c r="D84" s="1">
        <f t="shared" si="2"/>
        <v>2017</v>
      </c>
      <c r="E84" s="1">
        <v>2180000</v>
      </c>
      <c r="F84" s="1">
        <v>1795844</v>
      </c>
      <c r="G84" s="20">
        <f t="shared" si="1"/>
        <v>3975844</v>
      </c>
    </row>
    <row r="85" spans="1:9" x14ac:dyDescent="0.3">
      <c r="A85" t="s">
        <v>181</v>
      </c>
      <c r="B85" s="1" t="s">
        <v>182</v>
      </c>
      <c r="C85" s="1">
        <v>1994</v>
      </c>
      <c r="D85" s="1">
        <f t="shared" si="2"/>
        <v>2018</v>
      </c>
      <c r="E85" s="1">
        <v>2330000</v>
      </c>
      <c r="F85" s="1">
        <v>1645969</v>
      </c>
      <c r="G85" s="20">
        <f t="shared" si="1"/>
        <v>3975969</v>
      </c>
    </row>
    <row r="86" spans="1:9" x14ac:dyDescent="0.3">
      <c r="A86" t="s">
        <v>181</v>
      </c>
      <c r="B86" s="1" t="s">
        <v>182</v>
      </c>
      <c r="C86" s="1">
        <v>1994</v>
      </c>
      <c r="D86" s="1">
        <f t="shared" si="2"/>
        <v>2019</v>
      </c>
      <c r="E86" s="1">
        <v>2495000</v>
      </c>
      <c r="F86" s="1">
        <v>1485781</v>
      </c>
      <c r="G86" s="20">
        <f t="shared" si="1"/>
        <v>3980781</v>
      </c>
    </row>
    <row r="87" spans="1:9" x14ac:dyDescent="0.3">
      <c r="A87" t="s">
        <v>181</v>
      </c>
      <c r="B87" s="1" t="s">
        <v>182</v>
      </c>
      <c r="C87" s="1">
        <v>1994</v>
      </c>
      <c r="D87" s="1">
        <f t="shared" si="2"/>
        <v>2020</v>
      </c>
      <c r="E87" s="1">
        <v>2665000</v>
      </c>
      <c r="F87" s="1">
        <v>1314250</v>
      </c>
      <c r="G87" s="20">
        <f t="shared" si="1"/>
        <v>3979250</v>
      </c>
    </row>
    <row r="88" spans="1:9" x14ac:dyDescent="0.3">
      <c r="A88" t="s">
        <v>181</v>
      </c>
      <c r="B88" s="1" t="s">
        <v>182</v>
      </c>
      <c r="C88" s="1">
        <v>1994</v>
      </c>
      <c r="D88" s="1">
        <f t="shared" si="2"/>
        <v>2021</v>
      </c>
      <c r="E88" s="1">
        <v>2850000</v>
      </c>
      <c r="F88" s="1">
        <v>1127700</v>
      </c>
      <c r="G88" s="20">
        <f t="shared" si="1"/>
        <v>3977700</v>
      </c>
    </row>
    <row r="89" spans="1:9" x14ac:dyDescent="0.3">
      <c r="A89" t="s">
        <v>181</v>
      </c>
      <c r="B89" s="1" t="s">
        <v>182</v>
      </c>
      <c r="C89" s="1">
        <v>1994</v>
      </c>
      <c r="D89" s="1">
        <f t="shared" si="2"/>
        <v>2022</v>
      </c>
      <c r="E89" s="1">
        <v>3045000</v>
      </c>
      <c r="F89" s="1">
        <v>928200</v>
      </c>
      <c r="G89" s="20">
        <f t="shared" si="1"/>
        <v>3973200</v>
      </c>
    </row>
    <row r="90" spans="1:9" x14ac:dyDescent="0.3">
      <c r="A90" t="s">
        <v>181</v>
      </c>
      <c r="B90" s="1" t="s">
        <v>182</v>
      </c>
      <c r="C90" s="1">
        <v>1994</v>
      </c>
      <c r="D90" s="1">
        <f t="shared" si="2"/>
        <v>2023</v>
      </c>
      <c r="E90" s="1">
        <v>4935000</v>
      </c>
      <c r="F90" s="1">
        <v>715050</v>
      </c>
      <c r="G90" s="20">
        <f t="shared" si="1"/>
        <v>5650050</v>
      </c>
    </row>
    <row r="91" spans="1:9" x14ac:dyDescent="0.3">
      <c r="A91" t="s">
        <v>181</v>
      </c>
      <c r="B91" s="1" t="s">
        <v>182</v>
      </c>
      <c r="C91" s="1">
        <v>1994</v>
      </c>
      <c r="D91" s="1">
        <f t="shared" si="2"/>
        <v>2024</v>
      </c>
      <c r="E91" s="1">
        <v>5280000</v>
      </c>
      <c r="F91" s="1">
        <v>369600</v>
      </c>
      <c r="G91" s="20">
        <f t="shared" si="1"/>
        <v>5649600</v>
      </c>
    </row>
    <row r="92" spans="1:9" x14ac:dyDescent="0.3">
      <c r="A92" t="s">
        <v>181</v>
      </c>
      <c r="B92" s="1" t="s">
        <v>182</v>
      </c>
      <c r="C92" s="1">
        <v>1999</v>
      </c>
      <c r="D92" s="1">
        <v>1999</v>
      </c>
      <c r="E92" s="1">
        <v>5000</v>
      </c>
      <c r="F92" s="1">
        <v>236427.5</v>
      </c>
      <c r="G92" s="1">
        <f t="shared" si="1"/>
        <v>241427.5</v>
      </c>
      <c r="I92" s="1">
        <v>318923.18</v>
      </c>
    </row>
    <row r="93" spans="1:9" x14ac:dyDescent="0.3">
      <c r="A93" t="s">
        <v>181</v>
      </c>
      <c r="B93" s="1" t="s">
        <v>182</v>
      </c>
      <c r="C93" s="1">
        <v>1999</v>
      </c>
      <c r="D93" s="1">
        <f>D92+1</f>
        <v>2000</v>
      </c>
      <c r="E93" s="1">
        <v>30000</v>
      </c>
      <c r="F93" s="1">
        <v>236352.5</v>
      </c>
      <c r="G93" s="1">
        <f t="shared" si="1"/>
        <v>266352.5</v>
      </c>
      <c r="I93" s="1">
        <v>502705</v>
      </c>
    </row>
    <row r="94" spans="1:9" x14ac:dyDescent="0.3">
      <c r="A94" t="s">
        <v>181</v>
      </c>
      <c r="B94" s="1" t="s">
        <v>182</v>
      </c>
      <c r="C94" s="1">
        <v>1999</v>
      </c>
      <c r="D94" s="1">
        <f t="shared" ref="D94:D115" si="3">D93+1</f>
        <v>2001</v>
      </c>
      <c r="E94" s="1">
        <v>35000</v>
      </c>
      <c r="F94" s="1">
        <v>235850</v>
      </c>
      <c r="G94" s="1">
        <f t="shared" si="1"/>
        <v>270850</v>
      </c>
      <c r="I94" s="1">
        <v>506700</v>
      </c>
    </row>
    <row r="95" spans="1:9" x14ac:dyDescent="0.3">
      <c r="A95" t="s">
        <v>181</v>
      </c>
      <c r="B95" s="1" t="s">
        <v>182</v>
      </c>
      <c r="C95" s="1">
        <v>1999</v>
      </c>
      <c r="D95" s="1">
        <f t="shared" si="3"/>
        <v>2002</v>
      </c>
      <c r="E95" s="1">
        <v>35000</v>
      </c>
      <c r="F95" s="1">
        <v>235246.25</v>
      </c>
      <c r="G95" s="1">
        <f t="shared" si="1"/>
        <v>270246.25</v>
      </c>
      <c r="I95" s="1">
        <v>505492.5</v>
      </c>
    </row>
    <row r="96" spans="1:9" x14ac:dyDescent="0.3">
      <c r="A96" t="s">
        <v>181</v>
      </c>
      <c r="B96" s="1" t="s">
        <v>182</v>
      </c>
      <c r="C96" s="1">
        <v>1999</v>
      </c>
      <c r="D96" s="1">
        <f t="shared" si="3"/>
        <v>2003</v>
      </c>
      <c r="E96" s="1">
        <v>35000</v>
      </c>
      <c r="F96" s="1">
        <v>234633.75</v>
      </c>
      <c r="G96" s="1">
        <f t="shared" si="1"/>
        <v>269633.75</v>
      </c>
      <c r="I96" s="1">
        <v>504267.5</v>
      </c>
    </row>
    <row r="97" spans="1:9" x14ac:dyDescent="0.3">
      <c r="A97" t="s">
        <v>181</v>
      </c>
      <c r="B97" s="1" t="s">
        <v>182</v>
      </c>
      <c r="C97" s="1">
        <v>1999</v>
      </c>
      <c r="D97" s="1">
        <f t="shared" si="3"/>
        <v>2004</v>
      </c>
      <c r="E97" s="1">
        <v>35000</v>
      </c>
      <c r="F97" s="1">
        <v>234003.75</v>
      </c>
      <c r="G97" s="1">
        <f t="shared" si="1"/>
        <v>269003.75</v>
      </c>
      <c r="I97" s="1">
        <v>503007.5</v>
      </c>
    </row>
    <row r="98" spans="1:9" x14ac:dyDescent="0.3">
      <c r="A98" t="s">
        <v>181</v>
      </c>
      <c r="B98" s="1" t="s">
        <v>182</v>
      </c>
      <c r="C98" s="1">
        <v>1999</v>
      </c>
      <c r="D98" s="1">
        <f t="shared" si="3"/>
        <v>2005</v>
      </c>
      <c r="E98" s="1">
        <v>40000</v>
      </c>
      <c r="F98" s="1">
        <v>233347.5</v>
      </c>
      <c r="G98" s="1">
        <f t="shared" si="1"/>
        <v>273347.5</v>
      </c>
      <c r="I98" s="1">
        <v>506695</v>
      </c>
    </row>
    <row r="99" spans="1:9" x14ac:dyDescent="0.3">
      <c r="A99" t="s">
        <v>181</v>
      </c>
      <c r="B99" s="1" t="s">
        <v>182</v>
      </c>
      <c r="C99" s="1">
        <v>1999</v>
      </c>
      <c r="D99" s="1">
        <f t="shared" si="3"/>
        <v>2006</v>
      </c>
      <c r="E99" s="1">
        <v>40000</v>
      </c>
      <c r="F99" s="1">
        <v>232577.5</v>
      </c>
      <c r="G99" s="1">
        <f t="shared" si="1"/>
        <v>272577.5</v>
      </c>
      <c r="I99" s="1">
        <v>505155</v>
      </c>
    </row>
    <row r="100" spans="1:9" x14ac:dyDescent="0.3">
      <c r="A100" t="s">
        <v>181</v>
      </c>
      <c r="B100" s="1" t="s">
        <v>182</v>
      </c>
      <c r="C100" s="1">
        <v>1999</v>
      </c>
      <c r="D100" s="1">
        <f t="shared" si="3"/>
        <v>2007</v>
      </c>
      <c r="E100" s="1">
        <v>40000</v>
      </c>
      <c r="F100" s="1">
        <v>231777.5</v>
      </c>
      <c r="G100" s="1">
        <f t="shared" si="1"/>
        <v>271777.5</v>
      </c>
      <c r="I100" s="1">
        <v>503555</v>
      </c>
    </row>
    <row r="101" spans="1:9" x14ac:dyDescent="0.3">
      <c r="A101" t="s">
        <v>181</v>
      </c>
      <c r="B101" s="1" t="s">
        <v>182</v>
      </c>
      <c r="C101" s="1">
        <v>1999</v>
      </c>
      <c r="D101" s="1">
        <f t="shared" si="3"/>
        <v>2008</v>
      </c>
      <c r="E101" s="1">
        <v>40000</v>
      </c>
      <c r="F101" s="1">
        <v>230957.5</v>
      </c>
      <c r="G101" s="1">
        <f t="shared" si="1"/>
        <v>270957.5</v>
      </c>
      <c r="I101" s="1">
        <v>501915</v>
      </c>
    </row>
    <row r="102" spans="1:9" x14ac:dyDescent="0.3">
      <c r="A102" t="s">
        <v>181</v>
      </c>
      <c r="B102" s="1" t="s">
        <v>182</v>
      </c>
      <c r="C102" s="1">
        <v>1999</v>
      </c>
      <c r="D102" s="1">
        <f t="shared" si="3"/>
        <v>2009</v>
      </c>
      <c r="E102" s="1">
        <v>45000</v>
      </c>
      <c r="F102" s="1">
        <v>230137.5</v>
      </c>
      <c r="G102" s="1">
        <f t="shared" si="1"/>
        <v>275137.5</v>
      </c>
      <c r="I102" s="1">
        <v>505275</v>
      </c>
    </row>
    <row r="103" spans="1:9" x14ac:dyDescent="0.3">
      <c r="A103" t="s">
        <v>181</v>
      </c>
      <c r="B103" s="1" t="s">
        <v>182</v>
      </c>
      <c r="C103" s="1">
        <v>1999</v>
      </c>
      <c r="D103" s="1">
        <f t="shared" si="3"/>
        <v>2010</v>
      </c>
      <c r="E103" s="1">
        <v>45000</v>
      </c>
      <c r="F103" s="1">
        <v>229215</v>
      </c>
      <c r="G103" s="1">
        <f t="shared" si="1"/>
        <v>274215</v>
      </c>
      <c r="I103" s="1">
        <v>503430</v>
      </c>
    </row>
    <row r="104" spans="1:9" x14ac:dyDescent="0.3">
      <c r="A104" t="s">
        <v>181</v>
      </c>
      <c r="B104" s="1" t="s">
        <v>182</v>
      </c>
      <c r="C104" s="1">
        <v>1999</v>
      </c>
      <c r="D104" s="1">
        <f t="shared" si="3"/>
        <v>2011</v>
      </c>
      <c r="E104" s="1">
        <v>50000</v>
      </c>
      <c r="F104" s="1">
        <v>228247.5</v>
      </c>
      <c r="G104" s="1">
        <f t="shared" si="1"/>
        <v>278247.5</v>
      </c>
      <c r="I104" s="1">
        <v>506495</v>
      </c>
    </row>
    <row r="105" spans="1:9" x14ac:dyDescent="0.3">
      <c r="A105" t="s">
        <v>181</v>
      </c>
      <c r="B105" s="1" t="s">
        <v>182</v>
      </c>
      <c r="C105" s="1">
        <v>1999</v>
      </c>
      <c r="D105" s="1">
        <f t="shared" si="3"/>
        <v>2012</v>
      </c>
      <c r="E105" s="1">
        <v>50000</v>
      </c>
      <c r="F105" s="1">
        <v>227174.5</v>
      </c>
      <c r="G105" s="1">
        <f t="shared" si="1"/>
        <v>277174.5</v>
      </c>
      <c r="I105" s="1">
        <v>504345</v>
      </c>
    </row>
    <row r="106" spans="1:9" x14ac:dyDescent="0.3">
      <c r="A106" t="s">
        <v>181</v>
      </c>
      <c r="B106" s="1" t="s">
        <v>182</v>
      </c>
      <c r="C106" s="1">
        <v>1999</v>
      </c>
      <c r="D106" s="1">
        <f t="shared" si="3"/>
        <v>2013</v>
      </c>
      <c r="E106" s="1">
        <v>50000</v>
      </c>
      <c r="F106" s="1">
        <v>226097.5</v>
      </c>
      <c r="G106" s="1">
        <f t="shared" si="1"/>
        <v>276097.5</v>
      </c>
      <c r="I106" s="1">
        <v>502195</v>
      </c>
    </row>
    <row r="107" spans="1:9" x14ac:dyDescent="0.3">
      <c r="A107" t="s">
        <v>181</v>
      </c>
      <c r="B107" s="1" t="s">
        <v>182</v>
      </c>
      <c r="C107" s="1">
        <v>1999</v>
      </c>
      <c r="D107" s="1">
        <f t="shared" si="3"/>
        <v>2014</v>
      </c>
      <c r="E107" s="1">
        <v>55000</v>
      </c>
      <c r="F107" s="1">
        <v>224972.5</v>
      </c>
      <c r="G107" s="1">
        <f t="shared" si="1"/>
        <v>279972.5</v>
      </c>
      <c r="I107" s="1">
        <v>504945</v>
      </c>
    </row>
    <row r="108" spans="1:9" x14ac:dyDescent="0.3">
      <c r="A108" t="s">
        <v>181</v>
      </c>
      <c r="B108" s="1" t="s">
        <v>182</v>
      </c>
      <c r="C108" s="1">
        <v>1999</v>
      </c>
      <c r="D108" s="1">
        <f t="shared" si="3"/>
        <v>2015</v>
      </c>
      <c r="E108" s="1">
        <v>55000</v>
      </c>
      <c r="F108" s="1">
        <v>223735</v>
      </c>
      <c r="G108" s="1">
        <f t="shared" si="1"/>
        <v>278735</v>
      </c>
      <c r="I108" s="1">
        <v>502470</v>
      </c>
    </row>
    <row r="109" spans="1:9" x14ac:dyDescent="0.3">
      <c r="A109" t="s">
        <v>181</v>
      </c>
      <c r="B109" s="1" t="s">
        <v>182</v>
      </c>
      <c r="C109" s="1">
        <v>1999</v>
      </c>
      <c r="D109" s="1">
        <f t="shared" si="3"/>
        <v>2016</v>
      </c>
      <c r="E109" s="1">
        <v>330000</v>
      </c>
      <c r="F109" s="1">
        <v>222497.5</v>
      </c>
      <c r="G109" s="1">
        <f t="shared" si="1"/>
        <v>552497.5</v>
      </c>
      <c r="I109" s="1">
        <v>774995</v>
      </c>
    </row>
    <row r="110" spans="1:9" x14ac:dyDescent="0.3">
      <c r="A110" t="s">
        <v>181</v>
      </c>
      <c r="B110" s="1" t="s">
        <v>182</v>
      </c>
      <c r="C110" s="1">
        <v>1999</v>
      </c>
      <c r="D110" s="1">
        <f t="shared" si="3"/>
        <v>2017</v>
      </c>
      <c r="E110" s="1">
        <v>1185000</v>
      </c>
      <c r="F110" s="1">
        <v>214742.5</v>
      </c>
      <c r="G110" s="1">
        <f t="shared" si="1"/>
        <v>1399742.5</v>
      </c>
      <c r="I110" s="1">
        <v>1614485</v>
      </c>
    </row>
    <row r="111" spans="1:9" x14ac:dyDescent="0.3">
      <c r="A111" t="s">
        <v>181</v>
      </c>
      <c r="B111" s="1" t="s">
        <v>182</v>
      </c>
      <c r="C111" s="1">
        <v>1999</v>
      </c>
      <c r="D111" s="1">
        <f t="shared" si="3"/>
        <v>2018</v>
      </c>
      <c r="E111" s="1">
        <v>1240000</v>
      </c>
      <c r="F111" s="1">
        <v>186896</v>
      </c>
      <c r="G111" s="1">
        <f t="shared" si="1"/>
        <v>1426896</v>
      </c>
      <c r="I111" s="1">
        <v>1613790</v>
      </c>
    </row>
    <row r="112" spans="1:9" x14ac:dyDescent="0.3">
      <c r="A112" t="s">
        <v>181</v>
      </c>
      <c r="B112" s="1" t="s">
        <v>182</v>
      </c>
      <c r="C112" s="1">
        <v>1999</v>
      </c>
      <c r="D112" s="1">
        <f t="shared" si="3"/>
        <v>2019</v>
      </c>
      <c r="E112" s="1">
        <v>1295000</v>
      </c>
      <c r="F112" s="1">
        <v>157755</v>
      </c>
      <c r="G112" s="1">
        <f t="shared" si="1"/>
        <v>1452755</v>
      </c>
      <c r="I112" s="1">
        <v>1610510</v>
      </c>
    </row>
    <row r="113" spans="1:9" x14ac:dyDescent="0.3">
      <c r="A113" t="s">
        <v>181</v>
      </c>
      <c r="B113" s="1" t="s">
        <v>182</v>
      </c>
      <c r="C113" s="1">
        <v>1999</v>
      </c>
      <c r="D113" s="1">
        <f t="shared" si="3"/>
        <v>2020</v>
      </c>
      <c r="E113" s="1">
        <v>1355000</v>
      </c>
      <c r="F113" s="1">
        <v>126998.75</v>
      </c>
      <c r="G113" s="1">
        <f t="shared" si="1"/>
        <v>1481998.75</v>
      </c>
      <c r="I113" s="1">
        <v>1608998.5</v>
      </c>
    </row>
    <row r="114" spans="1:9" x14ac:dyDescent="0.3">
      <c r="A114" t="s">
        <v>181</v>
      </c>
      <c r="B114" s="1" t="s">
        <v>182</v>
      </c>
      <c r="C114" s="1">
        <v>1999</v>
      </c>
      <c r="D114" s="1">
        <f t="shared" si="3"/>
        <v>2021</v>
      </c>
      <c r="E114" s="1">
        <v>1420000</v>
      </c>
      <c r="F114" s="1">
        <v>94817.5</v>
      </c>
      <c r="G114" s="1">
        <f t="shared" si="1"/>
        <v>1514817.5</v>
      </c>
      <c r="I114" s="1">
        <v>1609615</v>
      </c>
    </row>
    <row r="115" spans="1:9" x14ac:dyDescent="0.3">
      <c r="A115" t="s">
        <v>181</v>
      </c>
      <c r="B115" s="1" t="s">
        <v>182</v>
      </c>
      <c r="C115" s="1">
        <v>1999</v>
      </c>
      <c r="D115" s="1">
        <f t="shared" si="3"/>
        <v>2022</v>
      </c>
      <c r="E115" s="1">
        <v>2490000</v>
      </c>
      <c r="F115" s="1">
        <v>60382.5</v>
      </c>
      <c r="G115" s="1">
        <f t="shared" si="1"/>
        <v>2550382.5</v>
      </c>
      <c r="I115" s="1">
        <v>2316765</v>
      </c>
    </row>
    <row r="116" spans="1:9" x14ac:dyDescent="0.3">
      <c r="A116" t="s">
        <v>181</v>
      </c>
      <c r="B116" s="1" t="s">
        <v>182</v>
      </c>
      <c r="C116" s="1">
        <v>2002</v>
      </c>
      <c r="D116" s="1">
        <v>2003</v>
      </c>
      <c r="E116" s="1">
        <v>1380000</v>
      </c>
      <c r="F116" s="1">
        <v>619762.5</v>
      </c>
      <c r="G116" s="1">
        <f t="shared" si="1"/>
        <v>1999762.5</v>
      </c>
      <c r="I116" s="1">
        <v>1999762.5</v>
      </c>
    </row>
    <row r="117" spans="1:9" x14ac:dyDescent="0.3">
      <c r="A117" t="s">
        <v>181</v>
      </c>
      <c r="B117" s="1" t="s">
        <v>182</v>
      </c>
      <c r="C117" s="1">
        <v>2002</v>
      </c>
      <c r="D117" s="1">
        <v>2004</v>
      </c>
      <c r="E117" s="1">
        <v>1460000</v>
      </c>
      <c r="F117" s="1">
        <v>592162.5</v>
      </c>
      <c r="G117" s="1">
        <f t="shared" ref="G117:G129" si="4">SUM(F117,E117)</f>
        <v>2052162.5</v>
      </c>
      <c r="I117" s="1">
        <v>2052162.5</v>
      </c>
    </row>
    <row r="118" spans="1:9" x14ac:dyDescent="0.3">
      <c r="A118" t="s">
        <v>181</v>
      </c>
      <c r="B118" s="1" t="s">
        <v>182</v>
      </c>
      <c r="C118" s="1">
        <v>2002</v>
      </c>
      <c r="D118" s="1">
        <v>2005</v>
      </c>
      <c r="E118" s="1">
        <v>1435000</v>
      </c>
      <c r="F118" s="1">
        <v>562962.5</v>
      </c>
      <c r="G118" s="1">
        <f t="shared" si="4"/>
        <v>1997962.5</v>
      </c>
      <c r="I118" s="1">
        <v>1997962.5</v>
      </c>
    </row>
    <row r="119" spans="1:9" x14ac:dyDescent="0.3">
      <c r="A119" t="s">
        <v>181</v>
      </c>
      <c r="B119" s="1" t="s">
        <v>182</v>
      </c>
      <c r="C119" s="1">
        <v>2002</v>
      </c>
      <c r="D119" s="1">
        <v>2006</v>
      </c>
      <c r="E119" s="1">
        <v>1505000</v>
      </c>
      <c r="F119" s="1">
        <v>534262.5</v>
      </c>
      <c r="G119" s="1">
        <f t="shared" si="4"/>
        <v>2039262.5</v>
      </c>
      <c r="I119" s="1">
        <v>2039262.5</v>
      </c>
    </row>
    <row r="120" spans="1:9" x14ac:dyDescent="0.3">
      <c r="A120" t="s">
        <v>181</v>
      </c>
      <c r="B120" s="1" t="s">
        <v>182</v>
      </c>
      <c r="C120" s="1">
        <v>2002</v>
      </c>
      <c r="D120" s="1">
        <v>2007</v>
      </c>
      <c r="E120" s="1">
        <v>1575000</v>
      </c>
      <c r="F120" s="1">
        <v>504162.5</v>
      </c>
      <c r="G120" s="1">
        <f t="shared" si="4"/>
        <v>2079162.5</v>
      </c>
      <c r="I120" s="1">
        <v>2079162.5</v>
      </c>
    </row>
    <row r="121" spans="1:9" x14ac:dyDescent="0.3">
      <c r="A121" t="s">
        <v>181</v>
      </c>
      <c r="B121" s="1" t="s">
        <v>182</v>
      </c>
      <c r="C121" s="1">
        <v>2002</v>
      </c>
      <c r="D121" s="1">
        <v>2008</v>
      </c>
      <c r="E121" s="1">
        <v>1650000</v>
      </c>
      <c r="F121" s="1">
        <v>468725</v>
      </c>
      <c r="G121" s="1">
        <f t="shared" si="4"/>
        <v>2118725</v>
      </c>
      <c r="I121" s="1">
        <v>2118725</v>
      </c>
    </row>
    <row r="122" spans="1:9" x14ac:dyDescent="0.3">
      <c r="A122" t="s">
        <v>181</v>
      </c>
      <c r="B122" s="1" t="s">
        <v>182</v>
      </c>
      <c r="C122" s="1">
        <v>2002</v>
      </c>
      <c r="D122" s="1">
        <v>2009</v>
      </c>
      <c r="E122" s="1">
        <v>1720000</v>
      </c>
      <c r="F122" s="1">
        <v>431600</v>
      </c>
      <c r="G122" s="1">
        <f t="shared" si="4"/>
        <v>2151600</v>
      </c>
      <c r="I122" s="1">
        <v>2151600</v>
      </c>
    </row>
    <row r="123" spans="1:9" x14ac:dyDescent="0.3">
      <c r="A123" t="s">
        <v>181</v>
      </c>
      <c r="B123" s="1" t="s">
        <v>182</v>
      </c>
      <c r="C123" s="1">
        <v>2002</v>
      </c>
      <c r="D123" s="1">
        <v>2010</v>
      </c>
      <c r="E123" s="1">
        <v>1785000</v>
      </c>
      <c r="F123" s="1">
        <v>392900</v>
      </c>
      <c r="G123" s="1">
        <f t="shared" si="4"/>
        <v>2177900</v>
      </c>
      <c r="I123" s="1">
        <v>2177900</v>
      </c>
    </row>
    <row r="124" spans="1:9" x14ac:dyDescent="0.3">
      <c r="A124" t="s">
        <v>181</v>
      </c>
      <c r="B124" s="1" t="s">
        <v>182</v>
      </c>
      <c r="C124" s="1">
        <v>2002</v>
      </c>
      <c r="D124" s="1">
        <v>2011</v>
      </c>
      <c r="E124" s="1">
        <v>1950000</v>
      </c>
      <c r="F124" s="1">
        <v>350506.25</v>
      </c>
      <c r="G124" s="1">
        <f t="shared" si="4"/>
        <v>2300506.25</v>
      </c>
      <c r="I124" s="1">
        <v>2300506.25</v>
      </c>
    </row>
    <row r="125" spans="1:9" x14ac:dyDescent="0.3">
      <c r="A125" t="s">
        <v>181</v>
      </c>
      <c r="B125" s="1" t="s">
        <v>182</v>
      </c>
      <c r="C125" s="1">
        <v>2002</v>
      </c>
      <c r="D125" s="1">
        <v>2012</v>
      </c>
      <c r="E125" s="1">
        <v>2010000</v>
      </c>
      <c r="F125" s="1">
        <v>301756.25</v>
      </c>
      <c r="G125" s="1">
        <f t="shared" si="4"/>
        <v>2311756.25</v>
      </c>
      <c r="I125" s="1">
        <v>2311756.25</v>
      </c>
    </row>
    <row r="126" spans="1:9" x14ac:dyDescent="0.3">
      <c r="A126" t="s">
        <v>181</v>
      </c>
      <c r="B126" s="1" t="s">
        <v>182</v>
      </c>
      <c r="C126" s="1">
        <v>2002</v>
      </c>
      <c r="D126" s="1">
        <v>2013</v>
      </c>
      <c r="E126" s="1">
        <v>2075000</v>
      </c>
      <c r="F126" s="1">
        <v>251506.25</v>
      </c>
      <c r="G126" s="1">
        <f t="shared" si="4"/>
        <v>2326506.25</v>
      </c>
      <c r="I126" s="1">
        <v>2326506.25</v>
      </c>
    </row>
    <row r="127" spans="1:9" x14ac:dyDescent="0.3">
      <c r="A127" t="s">
        <v>181</v>
      </c>
      <c r="B127" s="1" t="s">
        <v>182</v>
      </c>
      <c r="C127" s="1">
        <v>2002</v>
      </c>
      <c r="D127" s="1">
        <v>2014</v>
      </c>
      <c r="E127" s="1">
        <v>2225000</v>
      </c>
      <c r="F127" s="1">
        <v>199631.25</v>
      </c>
      <c r="G127" s="1">
        <f t="shared" si="4"/>
        <v>2424631.25</v>
      </c>
      <c r="I127" s="1">
        <v>2424631.25</v>
      </c>
    </row>
    <row r="128" spans="1:9" x14ac:dyDescent="0.3">
      <c r="A128" t="s">
        <v>181</v>
      </c>
      <c r="B128" s="1" t="s">
        <v>182</v>
      </c>
      <c r="C128" s="1">
        <v>2002</v>
      </c>
      <c r="D128" s="1">
        <v>2015</v>
      </c>
      <c r="E128" s="1">
        <v>2275000</v>
      </c>
      <c r="F128" s="1">
        <v>141225</v>
      </c>
      <c r="G128" s="1">
        <f t="shared" si="4"/>
        <v>2416225</v>
      </c>
      <c r="I128" s="1">
        <v>2416225</v>
      </c>
    </row>
    <row r="129" spans="1:9" x14ac:dyDescent="0.3">
      <c r="A129" t="s">
        <v>181</v>
      </c>
      <c r="B129" s="1" t="s">
        <v>182</v>
      </c>
      <c r="C129" s="1">
        <v>2002</v>
      </c>
      <c r="D129" s="1">
        <v>2016</v>
      </c>
      <c r="E129" s="1">
        <v>3105000</v>
      </c>
      <c r="F129" s="1">
        <v>81506.25</v>
      </c>
      <c r="G129" s="1">
        <f t="shared" si="4"/>
        <v>3186506.25</v>
      </c>
      <c r="I129" s="1">
        <v>3186506.25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ColWidth="8.88671875" defaultRowHeight="14.4" x14ac:dyDescent="0.3"/>
  <cols>
    <col min="1" max="16384" width="8.88671875" style="1"/>
  </cols>
  <sheetData>
    <row r="1" spans="1:9" x14ac:dyDescent="0.3">
      <c r="A1" s="2" t="s">
        <v>0</v>
      </c>
      <c r="B1" s="2" t="s">
        <v>27</v>
      </c>
      <c r="C1" s="2" t="s">
        <v>2</v>
      </c>
      <c r="D1" s="2" t="s">
        <v>110</v>
      </c>
      <c r="E1" s="4" t="s">
        <v>111</v>
      </c>
      <c r="F1" s="4" t="s">
        <v>112</v>
      </c>
      <c r="G1" s="4" t="s">
        <v>113</v>
      </c>
      <c r="H1" s="4" t="s">
        <v>114</v>
      </c>
      <c r="I1" s="4" t="s">
        <v>115</v>
      </c>
    </row>
    <row r="2" spans="1:9" x14ac:dyDescent="0.3">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
  <sheetViews>
    <sheetView topLeftCell="A25" workbookViewId="0">
      <selection activeCell="A49" sqref="A49:B50"/>
    </sheetView>
  </sheetViews>
  <sheetFormatPr defaultColWidth="8.88671875" defaultRowHeight="14.4" x14ac:dyDescent="0.3"/>
  <cols>
    <col min="1" max="5" width="8.88671875" style="1"/>
    <col min="6" max="6" width="10.109375" style="1" bestFit="1" customWidth="1"/>
    <col min="7" max="7" width="11.33203125" style="1" bestFit="1" customWidth="1"/>
    <col min="8" max="16384" width="8.88671875" style="1"/>
  </cols>
  <sheetData>
    <row r="1" spans="1:8" x14ac:dyDescent="0.3">
      <c r="A1" s="18" t="s">
        <v>0</v>
      </c>
      <c r="B1" s="18" t="s">
        <v>27</v>
      </c>
      <c r="C1" s="18" t="s">
        <v>2</v>
      </c>
      <c r="D1" s="18" t="s">
        <v>120</v>
      </c>
      <c r="E1" s="18" t="s">
        <v>121</v>
      </c>
      <c r="F1" s="18" t="s">
        <v>122</v>
      </c>
      <c r="G1" s="18" t="s">
        <v>123</v>
      </c>
      <c r="H1" s="18" t="s">
        <v>96</v>
      </c>
    </row>
    <row r="2" spans="1:8" x14ac:dyDescent="0.3">
      <c r="A2" t="s">
        <v>181</v>
      </c>
      <c r="B2" s="1" t="s">
        <v>182</v>
      </c>
      <c r="C2" s="1">
        <v>1995</v>
      </c>
      <c r="D2" s="1" t="s">
        <v>204</v>
      </c>
      <c r="E2" s="1" t="s">
        <v>214</v>
      </c>
      <c r="F2" s="21">
        <v>35034</v>
      </c>
      <c r="G2" s="1" t="s">
        <v>222</v>
      </c>
    </row>
    <row r="3" spans="1:8" x14ac:dyDescent="0.3">
      <c r="A3" t="s">
        <v>181</v>
      </c>
      <c r="B3" s="1" t="s">
        <v>182</v>
      </c>
      <c r="C3" s="1">
        <v>1995</v>
      </c>
      <c r="D3" s="1" t="s">
        <v>205</v>
      </c>
      <c r="E3" s="1" t="s">
        <v>215</v>
      </c>
      <c r="F3" s="21">
        <v>34669</v>
      </c>
      <c r="G3" s="1" t="s">
        <v>223</v>
      </c>
    </row>
    <row r="4" spans="1:8" x14ac:dyDescent="0.3">
      <c r="A4" t="s">
        <v>181</v>
      </c>
      <c r="B4" s="1" t="s">
        <v>182</v>
      </c>
      <c r="C4" s="1">
        <v>1995</v>
      </c>
      <c r="D4" s="1" t="s">
        <v>206</v>
      </c>
      <c r="E4" s="1" t="s">
        <v>216</v>
      </c>
      <c r="F4" s="21">
        <v>35400</v>
      </c>
      <c r="G4" s="1" t="s">
        <v>224</v>
      </c>
    </row>
    <row r="5" spans="1:8" x14ac:dyDescent="0.3">
      <c r="A5" t="s">
        <v>181</v>
      </c>
      <c r="B5" s="1" t="s">
        <v>182</v>
      </c>
      <c r="C5" s="1">
        <v>1995</v>
      </c>
      <c r="D5" s="1" t="s">
        <v>207</v>
      </c>
      <c r="E5" s="1" t="s">
        <v>217</v>
      </c>
      <c r="F5" s="21">
        <v>35765</v>
      </c>
      <c r="G5" s="1" t="s">
        <v>225</v>
      </c>
    </row>
    <row r="6" spans="1:8" x14ac:dyDescent="0.3">
      <c r="A6" t="s">
        <v>181</v>
      </c>
      <c r="B6" s="1" t="s">
        <v>182</v>
      </c>
      <c r="C6" s="1">
        <v>1995</v>
      </c>
      <c r="D6" s="1" t="s">
        <v>208</v>
      </c>
      <c r="E6" s="1" t="s">
        <v>218</v>
      </c>
      <c r="F6" s="21">
        <v>36130</v>
      </c>
      <c r="G6" s="1" t="s">
        <v>226</v>
      </c>
    </row>
    <row r="7" spans="1:8" x14ac:dyDescent="0.3">
      <c r="A7" t="s">
        <v>181</v>
      </c>
      <c r="B7" s="1" t="s">
        <v>182</v>
      </c>
      <c r="C7" s="1">
        <v>1995</v>
      </c>
      <c r="D7" s="1" t="s">
        <v>209</v>
      </c>
      <c r="E7" s="1" t="s">
        <v>219</v>
      </c>
      <c r="F7" s="21">
        <v>36130</v>
      </c>
      <c r="G7" s="1" t="s">
        <v>227</v>
      </c>
    </row>
    <row r="8" spans="1:8" x14ac:dyDescent="0.3">
      <c r="A8" t="s">
        <v>181</v>
      </c>
      <c r="B8" s="1" t="s">
        <v>182</v>
      </c>
      <c r="C8" s="1">
        <v>1995</v>
      </c>
      <c r="D8" s="1" t="s">
        <v>210</v>
      </c>
      <c r="E8" s="1" t="s">
        <v>220</v>
      </c>
      <c r="F8" s="21">
        <v>35034</v>
      </c>
      <c r="G8" s="1" t="s">
        <v>228</v>
      </c>
    </row>
    <row r="9" spans="1:8" x14ac:dyDescent="0.3">
      <c r="A9" t="s">
        <v>181</v>
      </c>
      <c r="B9" s="1" t="s">
        <v>182</v>
      </c>
      <c r="C9" s="1">
        <v>1995</v>
      </c>
      <c r="D9" s="1" t="s">
        <v>211</v>
      </c>
      <c r="E9" s="1" t="s">
        <v>220</v>
      </c>
      <c r="F9" s="21">
        <v>35765</v>
      </c>
      <c r="G9" s="1" t="s">
        <v>229</v>
      </c>
    </row>
    <row r="10" spans="1:8" x14ac:dyDescent="0.3">
      <c r="A10" t="s">
        <v>181</v>
      </c>
      <c r="B10" s="1" t="s">
        <v>182</v>
      </c>
      <c r="C10" s="1">
        <v>1995</v>
      </c>
      <c r="D10" s="1" t="s">
        <v>212</v>
      </c>
      <c r="E10" s="1" t="s">
        <v>220</v>
      </c>
      <c r="F10" s="21">
        <v>34669</v>
      </c>
      <c r="G10" s="1" t="s">
        <v>230</v>
      </c>
    </row>
    <row r="11" spans="1:8" x14ac:dyDescent="0.3">
      <c r="A11" t="s">
        <v>181</v>
      </c>
      <c r="B11" s="1" t="s">
        <v>182</v>
      </c>
      <c r="C11" s="1">
        <v>1995</v>
      </c>
      <c r="D11" s="1" t="s">
        <v>213</v>
      </c>
      <c r="E11" s="1" t="s">
        <v>220</v>
      </c>
      <c r="F11" s="21">
        <v>35400</v>
      </c>
      <c r="G11" s="1" t="s">
        <v>231</v>
      </c>
    </row>
    <row r="12" spans="1:8" x14ac:dyDescent="0.3">
      <c r="A12" t="s">
        <v>181</v>
      </c>
      <c r="B12" s="1" t="s">
        <v>182</v>
      </c>
      <c r="C12" s="1">
        <v>1992</v>
      </c>
      <c r="D12" s="1" t="s">
        <v>204</v>
      </c>
      <c r="E12" s="1" t="s">
        <v>214</v>
      </c>
    </row>
    <row r="13" spans="1:8" x14ac:dyDescent="0.3">
      <c r="A13" t="s">
        <v>181</v>
      </c>
      <c r="B13" s="1" t="s">
        <v>182</v>
      </c>
      <c r="C13" s="1">
        <v>1992</v>
      </c>
      <c r="D13" s="1" t="s">
        <v>205</v>
      </c>
      <c r="E13" s="1" t="s">
        <v>215</v>
      </c>
    </row>
    <row r="14" spans="1:8" x14ac:dyDescent="0.3">
      <c r="A14" t="s">
        <v>181</v>
      </c>
      <c r="B14" s="1" t="s">
        <v>182</v>
      </c>
      <c r="C14" s="1">
        <v>1992</v>
      </c>
      <c r="D14" s="1" t="s">
        <v>206</v>
      </c>
      <c r="E14" s="1" t="s">
        <v>216</v>
      </c>
    </row>
    <row r="15" spans="1:8" x14ac:dyDescent="0.3">
      <c r="A15" t="s">
        <v>181</v>
      </c>
      <c r="B15" s="1" t="s">
        <v>182</v>
      </c>
      <c r="C15" s="1">
        <v>1992</v>
      </c>
      <c r="D15" s="1" t="s">
        <v>329</v>
      </c>
      <c r="E15" s="1" t="s">
        <v>217</v>
      </c>
    </row>
    <row r="16" spans="1:8" x14ac:dyDescent="0.3">
      <c r="A16" t="s">
        <v>181</v>
      </c>
      <c r="B16" s="1" t="s">
        <v>182</v>
      </c>
      <c r="C16" s="1">
        <v>1992</v>
      </c>
      <c r="D16" s="1" t="s">
        <v>208</v>
      </c>
      <c r="E16" s="1" t="s">
        <v>218</v>
      </c>
    </row>
    <row r="17" spans="1:5" x14ac:dyDescent="0.3">
      <c r="A17" t="s">
        <v>181</v>
      </c>
      <c r="B17" s="1" t="s">
        <v>182</v>
      </c>
      <c r="C17" s="1">
        <v>1992</v>
      </c>
      <c r="D17" s="1" t="s">
        <v>209</v>
      </c>
      <c r="E17" s="1" t="s">
        <v>219</v>
      </c>
    </row>
    <row r="18" spans="1:5" x14ac:dyDescent="0.3">
      <c r="A18" t="s">
        <v>181</v>
      </c>
      <c r="B18" s="1" t="s">
        <v>182</v>
      </c>
      <c r="C18" s="1">
        <v>1992</v>
      </c>
      <c r="D18" s="1" t="s">
        <v>207</v>
      </c>
      <c r="E18" s="1" t="s">
        <v>220</v>
      </c>
    </row>
    <row r="19" spans="1:5" x14ac:dyDescent="0.3">
      <c r="A19" t="s">
        <v>181</v>
      </c>
      <c r="B19" s="1" t="s">
        <v>182</v>
      </c>
      <c r="C19" s="1">
        <v>1992</v>
      </c>
      <c r="D19" s="1" t="s">
        <v>210</v>
      </c>
      <c r="E19" s="1" t="s">
        <v>220</v>
      </c>
    </row>
    <row r="20" spans="1:5" x14ac:dyDescent="0.3">
      <c r="A20" t="s">
        <v>181</v>
      </c>
      <c r="B20" s="1" t="s">
        <v>182</v>
      </c>
      <c r="C20" s="1">
        <v>1992</v>
      </c>
      <c r="D20" s="1" t="s">
        <v>212</v>
      </c>
      <c r="E20" s="1" t="s">
        <v>220</v>
      </c>
    </row>
    <row r="21" spans="1:5" x14ac:dyDescent="0.3">
      <c r="A21" t="s">
        <v>181</v>
      </c>
      <c r="B21" s="1" t="s">
        <v>182</v>
      </c>
      <c r="C21" s="1">
        <v>1992</v>
      </c>
      <c r="D21" s="1" t="s">
        <v>213</v>
      </c>
      <c r="E21" s="1" t="s">
        <v>220</v>
      </c>
    </row>
    <row r="22" spans="1:5" x14ac:dyDescent="0.3">
      <c r="A22" t="s">
        <v>181</v>
      </c>
      <c r="B22" s="1" t="s">
        <v>182</v>
      </c>
      <c r="C22" s="1">
        <v>1994</v>
      </c>
      <c r="D22" s="1" t="s">
        <v>204</v>
      </c>
      <c r="E22" s="1" t="s">
        <v>214</v>
      </c>
    </row>
    <row r="23" spans="1:5" x14ac:dyDescent="0.3">
      <c r="A23" t="s">
        <v>181</v>
      </c>
      <c r="B23" s="1" t="s">
        <v>182</v>
      </c>
      <c r="C23" s="1">
        <v>1994</v>
      </c>
      <c r="D23" s="1" t="s">
        <v>205</v>
      </c>
      <c r="E23" s="1" t="s">
        <v>215</v>
      </c>
    </row>
    <row r="24" spans="1:5" x14ac:dyDescent="0.3">
      <c r="A24" t="s">
        <v>181</v>
      </c>
      <c r="B24" s="1" t="s">
        <v>182</v>
      </c>
      <c r="C24" s="1">
        <v>1994</v>
      </c>
      <c r="D24" s="1" t="s">
        <v>206</v>
      </c>
      <c r="E24" s="1" t="s">
        <v>216</v>
      </c>
    </row>
    <row r="25" spans="1:5" x14ac:dyDescent="0.3">
      <c r="A25" t="s">
        <v>181</v>
      </c>
      <c r="B25" s="1" t="s">
        <v>182</v>
      </c>
      <c r="C25" s="1">
        <v>1994</v>
      </c>
      <c r="D25" s="1" t="s">
        <v>207</v>
      </c>
      <c r="E25" s="1" t="s">
        <v>217</v>
      </c>
    </row>
    <row r="26" spans="1:5" x14ac:dyDescent="0.3">
      <c r="A26" t="s">
        <v>181</v>
      </c>
      <c r="B26" s="1" t="s">
        <v>182</v>
      </c>
      <c r="C26" s="1">
        <v>1994</v>
      </c>
      <c r="D26" s="1" t="s">
        <v>208</v>
      </c>
      <c r="E26" s="1" t="s">
        <v>218</v>
      </c>
    </row>
    <row r="27" spans="1:5" x14ac:dyDescent="0.3">
      <c r="A27" t="s">
        <v>181</v>
      </c>
      <c r="B27" s="1" t="s">
        <v>182</v>
      </c>
      <c r="C27" s="1">
        <v>1994</v>
      </c>
      <c r="D27" s="1" t="s">
        <v>209</v>
      </c>
      <c r="E27" s="1" t="s">
        <v>219</v>
      </c>
    </row>
    <row r="28" spans="1:5" x14ac:dyDescent="0.3">
      <c r="A28" t="s">
        <v>181</v>
      </c>
      <c r="B28" s="1" t="s">
        <v>182</v>
      </c>
      <c r="C28" s="1">
        <v>1994</v>
      </c>
      <c r="D28" s="1" t="s">
        <v>210</v>
      </c>
      <c r="E28" s="1" t="s">
        <v>220</v>
      </c>
    </row>
    <row r="29" spans="1:5" x14ac:dyDescent="0.3">
      <c r="A29" t="s">
        <v>181</v>
      </c>
      <c r="B29" s="1" t="s">
        <v>182</v>
      </c>
      <c r="C29" s="1">
        <v>1994</v>
      </c>
      <c r="D29" s="1" t="s">
        <v>211</v>
      </c>
      <c r="E29" s="1" t="s">
        <v>220</v>
      </c>
    </row>
    <row r="30" spans="1:5" x14ac:dyDescent="0.3">
      <c r="A30" t="s">
        <v>181</v>
      </c>
      <c r="B30" s="1" t="s">
        <v>182</v>
      </c>
      <c r="C30" s="1">
        <v>1994</v>
      </c>
      <c r="D30" s="1" t="s">
        <v>212</v>
      </c>
      <c r="E30" s="1" t="s">
        <v>220</v>
      </c>
    </row>
    <row r="31" spans="1:5" x14ac:dyDescent="0.3">
      <c r="A31" t="s">
        <v>181</v>
      </c>
      <c r="B31" s="1" t="s">
        <v>182</v>
      </c>
      <c r="C31" s="1">
        <v>1994</v>
      </c>
      <c r="D31" s="1" t="s">
        <v>213</v>
      </c>
      <c r="E31" s="1" t="s">
        <v>220</v>
      </c>
    </row>
    <row r="32" spans="1:5" x14ac:dyDescent="0.3">
      <c r="A32" t="s">
        <v>181</v>
      </c>
      <c r="B32" s="1" t="s">
        <v>182</v>
      </c>
      <c r="C32" s="1">
        <v>1999</v>
      </c>
      <c r="D32" s="1" t="s">
        <v>205</v>
      </c>
      <c r="E32" s="1" t="s">
        <v>214</v>
      </c>
    </row>
    <row r="33" spans="1:6" x14ac:dyDescent="0.3">
      <c r="A33" t="s">
        <v>181</v>
      </c>
      <c r="B33" s="1" t="s">
        <v>182</v>
      </c>
      <c r="C33" s="1">
        <v>1999</v>
      </c>
      <c r="D33" s="1" t="s">
        <v>212</v>
      </c>
      <c r="E33" s="1" t="s">
        <v>215</v>
      </c>
    </row>
    <row r="34" spans="1:6" x14ac:dyDescent="0.3">
      <c r="A34" t="s">
        <v>181</v>
      </c>
      <c r="B34" s="1" t="s">
        <v>182</v>
      </c>
      <c r="C34" s="1">
        <v>1999</v>
      </c>
      <c r="D34" s="1" t="s">
        <v>207</v>
      </c>
      <c r="E34" s="1" t="s">
        <v>217</v>
      </c>
    </row>
    <row r="35" spans="1:6" x14ac:dyDescent="0.3">
      <c r="A35" t="s">
        <v>181</v>
      </c>
      <c r="B35" s="1" t="s">
        <v>182</v>
      </c>
      <c r="C35" s="1">
        <v>1999</v>
      </c>
      <c r="D35" s="1" t="s">
        <v>208</v>
      </c>
      <c r="E35" s="1" t="s">
        <v>216</v>
      </c>
    </row>
    <row r="36" spans="1:6" x14ac:dyDescent="0.3">
      <c r="A36" t="s">
        <v>181</v>
      </c>
      <c r="B36" s="1" t="s">
        <v>182</v>
      </c>
      <c r="C36" s="1">
        <v>1999</v>
      </c>
      <c r="D36" s="1" t="s">
        <v>211</v>
      </c>
      <c r="E36" s="1" t="s">
        <v>219</v>
      </c>
    </row>
    <row r="37" spans="1:6" x14ac:dyDescent="0.3">
      <c r="A37" t="s">
        <v>181</v>
      </c>
      <c r="B37" s="1" t="s">
        <v>182</v>
      </c>
      <c r="C37" s="1">
        <v>1999</v>
      </c>
      <c r="D37" s="1" t="s">
        <v>405</v>
      </c>
      <c r="E37" s="1" t="s">
        <v>218</v>
      </c>
    </row>
    <row r="38" spans="1:6" x14ac:dyDescent="0.3">
      <c r="A38" t="s">
        <v>181</v>
      </c>
      <c r="B38" s="1" t="s">
        <v>182</v>
      </c>
      <c r="C38" s="1">
        <v>1999</v>
      </c>
      <c r="D38" s="1" t="s">
        <v>204</v>
      </c>
      <c r="E38" s="1" t="s">
        <v>220</v>
      </c>
    </row>
    <row r="39" spans="1:6" x14ac:dyDescent="0.3">
      <c r="A39" t="s">
        <v>181</v>
      </c>
      <c r="B39" s="1" t="s">
        <v>182</v>
      </c>
      <c r="C39" s="1">
        <v>1999</v>
      </c>
      <c r="D39" s="1" t="s">
        <v>406</v>
      </c>
      <c r="E39" s="1" t="s">
        <v>220</v>
      </c>
    </row>
    <row r="40" spans="1:6" x14ac:dyDescent="0.3">
      <c r="A40" t="s">
        <v>181</v>
      </c>
      <c r="B40" s="1" t="s">
        <v>182</v>
      </c>
      <c r="C40" s="1">
        <v>1999</v>
      </c>
      <c r="D40" s="1" t="s">
        <v>407</v>
      </c>
      <c r="E40" s="1" t="s">
        <v>220</v>
      </c>
    </row>
    <row r="41" spans="1:6" x14ac:dyDescent="0.3">
      <c r="A41" t="s">
        <v>181</v>
      </c>
      <c r="B41" s="1" t="s">
        <v>182</v>
      </c>
      <c r="C41" s="1">
        <v>2002</v>
      </c>
      <c r="D41" s="1" t="s">
        <v>211</v>
      </c>
      <c r="E41" s="1" t="s">
        <v>214</v>
      </c>
      <c r="F41" s="21">
        <v>37591</v>
      </c>
    </row>
    <row r="42" spans="1:6" x14ac:dyDescent="0.3">
      <c r="A42" t="s">
        <v>181</v>
      </c>
      <c r="B42" s="1" t="s">
        <v>182</v>
      </c>
      <c r="C42" s="1">
        <v>2002</v>
      </c>
      <c r="D42" s="1" t="s">
        <v>432</v>
      </c>
      <c r="E42" s="1" t="s">
        <v>215</v>
      </c>
      <c r="F42" s="21">
        <v>37226</v>
      </c>
    </row>
    <row r="43" spans="1:6" x14ac:dyDescent="0.3">
      <c r="A43" t="s">
        <v>181</v>
      </c>
      <c r="B43" s="1" t="s">
        <v>182</v>
      </c>
      <c r="C43" s="1">
        <v>2002</v>
      </c>
      <c r="D43" s="1" t="s">
        <v>407</v>
      </c>
      <c r="E43" s="1" t="s">
        <v>217</v>
      </c>
      <c r="F43" s="21">
        <v>37226</v>
      </c>
    </row>
    <row r="44" spans="1:6" x14ac:dyDescent="0.3">
      <c r="A44" t="s">
        <v>181</v>
      </c>
      <c r="B44" s="1" t="s">
        <v>182</v>
      </c>
      <c r="C44" s="1">
        <v>2002</v>
      </c>
      <c r="D44" s="1" t="s">
        <v>405</v>
      </c>
      <c r="E44" s="1" t="s">
        <v>216</v>
      </c>
      <c r="F44" s="21">
        <v>38687</v>
      </c>
    </row>
    <row r="45" spans="1:6" x14ac:dyDescent="0.3">
      <c r="A45" t="s">
        <v>181</v>
      </c>
      <c r="B45" s="1" t="s">
        <v>182</v>
      </c>
      <c r="C45" s="1">
        <v>2002</v>
      </c>
      <c r="D45" s="1" t="s">
        <v>433</v>
      </c>
      <c r="E45" s="1" t="s">
        <v>219</v>
      </c>
      <c r="F45" s="21">
        <v>38687</v>
      </c>
    </row>
    <row r="46" spans="1:6" x14ac:dyDescent="0.3">
      <c r="A46" t="s">
        <v>181</v>
      </c>
      <c r="B46" s="1" t="s">
        <v>182</v>
      </c>
      <c r="C46" s="1">
        <v>2002</v>
      </c>
      <c r="D46" s="1" t="s">
        <v>434</v>
      </c>
      <c r="E46" s="1" t="s">
        <v>218</v>
      </c>
      <c r="F46" s="21">
        <v>38322</v>
      </c>
    </row>
    <row r="47" spans="1:6" x14ac:dyDescent="0.3">
      <c r="A47" t="s">
        <v>181</v>
      </c>
      <c r="B47" s="1" t="s">
        <v>182</v>
      </c>
      <c r="C47" s="1">
        <v>2002</v>
      </c>
      <c r="D47" s="1" t="s">
        <v>207</v>
      </c>
      <c r="E47" s="1" t="s">
        <v>220</v>
      </c>
      <c r="F47" s="21">
        <v>37591</v>
      </c>
    </row>
    <row r="48" spans="1:6" x14ac:dyDescent="0.3">
      <c r="A48" t="s">
        <v>181</v>
      </c>
      <c r="B48" s="1" t="s">
        <v>182</v>
      </c>
      <c r="C48" s="1">
        <v>2002</v>
      </c>
      <c r="D48" s="1" t="s">
        <v>406</v>
      </c>
      <c r="E48" s="1" t="s">
        <v>220</v>
      </c>
      <c r="F48" s="21">
        <v>37956</v>
      </c>
    </row>
    <row r="49" spans="1:6" x14ac:dyDescent="0.3">
      <c r="A49" t="s">
        <v>181</v>
      </c>
      <c r="B49" s="1" t="s">
        <v>182</v>
      </c>
      <c r="C49" s="1">
        <v>2002</v>
      </c>
      <c r="D49" s="1" t="s">
        <v>205</v>
      </c>
      <c r="E49" s="1" t="s">
        <v>220</v>
      </c>
      <c r="F49" s="21">
        <v>38322</v>
      </c>
    </row>
    <row r="50" spans="1:6" x14ac:dyDescent="0.3">
      <c r="A50" t="s">
        <v>181</v>
      </c>
      <c r="B50" s="1" t="s">
        <v>182</v>
      </c>
      <c r="C50" s="1">
        <v>2002</v>
      </c>
      <c r="D50" s="1" t="s">
        <v>208</v>
      </c>
      <c r="E50" s="1" t="s">
        <v>220</v>
      </c>
      <c r="F50" s="21">
        <v>37956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
  <sheetViews>
    <sheetView workbookViewId="0">
      <selection activeCell="T6" sqref="T6"/>
    </sheetView>
  </sheetViews>
  <sheetFormatPr defaultColWidth="8.88671875" defaultRowHeight="14.4" x14ac:dyDescent="0.3"/>
  <cols>
    <col min="1" max="16384" width="8.88671875" style="1"/>
  </cols>
  <sheetData>
    <row r="1" spans="1:21" x14ac:dyDescent="0.3">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
      <c r="A2" t="s">
        <v>181</v>
      </c>
      <c r="B2" s="1" t="s">
        <v>182</v>
      </c>
      <c r="C2" s="1">
        <v>1995</v>
      </c>
      <c r="D2" s="1">
        <v>1964</v>
      </c>
      <c r="E2" s="1" t="s">
        <v>183</v>
      </c>
      <c r="F2" s="1" t="s">
        <v>232</v>
      </c>
      <c r="G2" s="1" t="s">
        <v>186</v>
      </c>
      <c r="I2" s="1" t="s">
        <v>233</v>
      </c>
      <c r="L2" s="1">
        <v>70</v>
      </c>
      <c r="M2" s="1">
        <v>10</v>
      </c>
      <c r="N2" s="1">
        <v>15</v>
      </c>
      <c r="O2" s="1">
        <v>2</v>
      </c>
      <c r="Q2" s="1">
        <v>81190</v>
      </c>
      <c r="R2" s="1">
        <v>21885</v>
      </c>
      <c r="S2" s="1">
        <v>355</v>
      </c>
    </row>
    <row r="3" spans="1:21" x14ac:dyDescent="0.3">
      <c r="A3" t="s">
        <v>181</v>
      </c>
      <c r="B3" s="1" t="s">
        <v>182</v>
      </c>
      <c r="C3" s="1">
        <v>1992</v>
      </c>
      <c r="D3" s="1">
        <v>1964</v>
      </c>
      <c r="E3" s="1" t="s">
        <v>183</v>
      </c>
      <c r="F3" s="1" t="s">
        <v>232</v>
      </c>
      <c r="G3" s="1" t="s">
        <v>186</v>
      </c>
      <c r="I3" s="1" t="s">
        <v>233</v>
      </c>
      <c r="L3" s="1">
        <v>58</v>
      </c>
      <c r="M3" s="1">
        <v>10</v>
      </c>
      <c r="N3" s="1">
        <v>15</v>
      </c>
      <c r="O3" s="1">
        <v>2</v>
      </c>
      <c r="Q3" s="1">
        <v>75500</v>
      </c>
      <c r="R3" s="1">
        <v>19776</v>
      </c>
      <c r="S3" s="1">
        <v>318</v>
      </c>
    </row>
    <row r="4" spans="1:21" x14ac:dyDescent="0.3">
      <c r="A4" t="s">
        <v>181</v>
      </c>
      <c r="B4" s="1" t="s">
        <v>182</v>
      </c>
      <c r="C4" s="1">
        <v>1994</v>
      </c>
      <c r="D4" s="1">
        <v>1964</v>
      </c>
      <c r="E4" s="1" t="s">
        <v>183</v>
      </c>
      <c r="F4" s="1" t="s">
        <v>232</v>
      </c>
      <c r="G4" s="1" t="s">
        <v>186</v>
      </c>
      <c r="I4" s="1" t="s">
        <v>233</v>
      </c>
      <c r="L4" s="1">
        <v>70</v>
      </c>
      <c r="M4" s="1">
        <v>10</v>
      </c>
      <c r="N4" s="1">
        <v>15</v>
      </c>
      <c r="O4" s="1">
        <v>2</v>
      </c>
      <c r="Q4" s="1">
        <v>79300</v>
      </c>
      <c r="R4" s="1">
        <v>21240</v>
      </c>
      <c r="S4" s="1">
        <v>345</v>
      </c>
    </row>
    <row r="5" spans="1:21" x14ac:dyDescent="0.3">
      <c r="A5" t="s">
        <v>181</v>
      </c>
      <c r="B5" s="1" t="s">
        <v>182</v>
      </c>
      <c r="C5" s="1">
        <v>1999</v>
      </c>
      <c r="D5" s="1">
        <v>1964</v>
      </c>
      <c r="E5" s="1" t="s">
        <v>183</v>
      </c>
      <c r="F5" s="1" t="s">
        <v>232</v>
      </c>
      <c r="G5" s="1" t="s">
        <v>186</v>
      </c>
      <c r="I5" s="1" t="s">
        <v>408</v>
      </c>
      <c r="L5" s="1">
        <v>60</v>
      </c>
      <c r="M5" s="1">
        <v>10</v>
      </c>
      <c r="N5" s="1">
        <v>15</v>
      </c>
      <c r="O5" s="1">
        <v>2</v>
      </c>
      <c r="Q5" s="1">
        <v>87350</v>
      </c>
      <c r="R5" s="1">
        <v>23790</v>
      </c>
      <c r="S5" s="1">
        <v>389</v>
      </c>
    </row>
    <row r="6" spans="1:21" x14ac:dyDescent="0.3">
      <c r="A6" t="s">
        <v>181</v>
      </c>
      <c r="B6" s="1" t="s">
        <v>182</v>
      </c>
      <c r="C6" s="1">
        <v>2002</v>
      </c>
      <c r="D6" s="1">
        <v>1964</v>
      </c>
      <c r="E6" s="1" t="s">
        <v>183</v>
      </c>
      <c r="F6" s="1" t="s">
        <v>232</v>
      </c>
      <c r="G6" s="1" t="s">
        <v>186</v>
      </c>
      <c r="I6" s="1" t="s">
        <v>408</v>
      </c>
      <c r="L6" s="1">
        <v>60</v>
      </c>
      <c r="M6" s="1">
        <v>10</v>
      </c>
      <c r="N6" s="1">
        <v>15</v>
      </c>
      <c r="O6" s="1">
        <v>2</v>
      </c>
      <c r="Q6" s="1">
        <v>93839</v>
      </c>
      <c r="R6" s="1">
        <v>26090</v>
      </c>
      <c r="S6" s="1">
        <v>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2019-08-01T16:52:11Z</dcterms:created>
  <dcterms:modified xsi:type="dcterms:W3CDTF">2020-02-11T15:55:50Z</dcterms:modified>
</cp:coreProperties>
</file>