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Shrinking_Cities_MP\DATA\PROCESSED\"/>
    </mc:Choice>
  </mc:AlternateContent>
  <xr:revisionPtr revIDLastSave="0" documentId="13_ncr:1_{94472B1E-7B9E-46E2-B6E3-008C9664CD49}" xr6:coauthVersionLast="45" xr6:coauthVersionMax="45" xr10:uidLastSave="{00000000-0000-0000-0000-000000000000}"/>
  <bookViews>
    <workbookView xWindow="-110" yWindow="-110" windowWidth="19420" windowHeight="10420" xr2:uid="{F136CC74-AD93-4BE0-B937-E8BCEA62E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F20" i="1" l="1"/>
  <c r="K41" i="1" l="1"/>
  <c r="K27" i="1"/>
  <c r="K21" i="1"/>
  <c r="K9" i="1"/>
  <c r="K35" i="1"/>
  <c r="K26" i="1"/>
  <c r="K19" i="1"/>
  <c r="K7" i="1"/>
  <c r="K31" i="1"/>
  <c r="K24" i="1"/>
  <c r="K14" i="1"/>
  <c r="K5" i="1"/>
  <c r="K29" i="1"/>
  <c r="K22" i="1"/>
  <c r="K11" i="1"/>
  <c r="K2" i="1"/>
  <c r="G38" i="1" l="1"/>
  <c r="G37" i="1"/>
  <c r="G41" i="1" l="1"/>
  <c r="F41" i="1"/>
  <c r="G40" i="1"/>
  <c r="G39" i="1"/>
  <c r="G36" i="1"/>
  <c r="G34" i="1"/>
  <c r="G17" i="1" l="1"/>
  <c r="F4" i="1"/>
  <c r="F6" i="1"/>
  <c r="F8" i="1"/>
  <c r="F9" i="1"/>
  <c r="F10" i="1"/>
  <c r="F12" i="1"/>
  <c r="F13" i="1"/>
  <c r="F14" i="1"/>
  <c r="F15" i="1"/>
  <c r="F16" i="1"/>
  <c r="F17" i="1"/>
  <c r="F18" i="1"/>
  <c r="F19" i="1"/>
  <c r="F23" i="1"/>
  <c r="F25" i="1"/>
  <c r="F28" i="1"/>
  <c r="F30" i="1"/>
  <c r="G30" i="1" s="1"/>
  <c r="F32" i="1"/>
  <c r="G32" i="1" s="1"/>
  <c r="F33" i="1"/>
  <c r="G33" i="1" s="1"/>
  <c r="F34" i="1"/>
  <c r="F36" i="1"/>
  <c r="F37" i="1"/>
  <c r="F38" i="1"/>
  <c r="F39" i="1"/>
  <c r="F40" i="1"/>
  <c r="F3" i="1"/>
  <c r="G19" i="1" l="1"/>
  <c r="G18" i="1"/>
  <c r="G16" i="1"/>
  <c r="G15" i="1"/>
  <c r="G14" i="1"/>
  <c r="G13" i="1"/>
  <c r="G12" i="1"/>
  <c r="G28" i="1" l="1"/>
  <c r="G25" i="1"/>
  <c r="G23" i="1"/>
</calcChain>
</file>

<file path=xl/sharedStrings.xml><?xml version="1.0" encoding="utf-8"?>
<sst xmlns="http://schemas.openxmlformats.org/spreadsheetml/2006/main" count="87" uniqueCount="20">
  <si>
    <t>Johnstown</t>
  </si>
  <si>
    <t>Decreasing Block Rate</t>
  </si>
  <si>
    <t>Chester</t>
  </si>
  <si>
    <t>Included</t>
  </si>
  <si>
    <t>Altoona</t>
  </si>
  <si>
    <t>Varies_by_meter</t>
  </si>
  <si>
    <t>Reading</t>
  </si>
  <si>
    <t>Flat Volumetric Rate</t>
  </si>
  <si>
    <t>Decreasing Block Rate for meters larger than 5/8"</t>
  </si>
  <si>
    <t>notes</t>
  </si>
  <si>
    <t>Monthly_Cost</t>
  </si>
  <si>
    <t>Volume_gal_per_month</t>
  </si>
  <si>
    <t>Volume_CF_per_month</t>
  </si>
  <si>
    <t>PWS_Name</t>
  </si>
  <si>
    <t>Year</t>
  </si>
  <si>
    <t>Rate_Structure</t>
  </si>
  <si>
    <t>LQI</t>
  </si>
  <si>
    <t>PPI</t>
  </si>
  <si>
    <t>HBI</t>
  </si>
  <si>
    <t>FPL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</si>
</sst>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EE58-A005-4E26-A3AF-6458960BC8AF}">
  <dimension ref="A1:L41"/>
  <sheetViews>
    <sheetView tabSelected="1" workbookViewId="0">
      <selection activeCell="G21" sqref="G21"/>
    </sheetView>
  </sheetViews>
  <sheetFormatPr defaultRowHeight="14.5" x14ac:dyDescent="0.35"/>
  <sheetData>
    <row r="1" spans="1:12" x14ac:dyDescent="0.35">
      <c r="A1" t="s">
        <v>13</v>
      </c>
      <c r="B1" t="s">
        <v>14</v>
      </c>
      <c r="C1" t="s">
        <v>15</v>
      </c>
      <c r="D1" t="s">
        <v>3</v>
      </c>
      <c r="E1" t="s">
        <v>11</v>
      </c>
      <c r="F1" t="s">
        <v>12</v>
      </c>
      <c r="G1" t="s">
        <v>10</v>
      </c>
      <c r="H1" t="s">
        <v>16</v>
      </c>
      <c r="I1" t="s">
        <v>18</v>
      </c>
      <c r="J1" t="s">
        <v>17</v>
      </c>
      <c r="K1" t="s">
        <v>19</v>
      </c>
      <c r="L1" t="s">
        <v>9</v>
      </c>
    </row>
    <row r="2" spans="1:12" x14ac:dyDescent="0.35">
      <c r="A2" t="s">
        <v>0</v>
      </c>
      <c r="B2">
        <v>1990</v>
      </c>
      <c r="H2">
        <v>8641</v>
      </c>
      <c r="J2">
        <v>0.51649999999999996</v>
      </c>
      <c r="K2">
        <f>6280+2*2140</f>
        <v>10560</v>
      </c>
    </row>
    <row r="3" spans="1:12" x14ac:dyDescent="0.35">
      <c r="A3" t="s">
        <v>0</v>
      </c>
      <c r="B3">
        <v>1991</v>
      </c>
      <c r="C3" t="s">
        <v>1</v>
      </c>
      <c r="D3">
        <v>0</v>
      </c>
      <c r="E3">
        <v>4562.5</v>
      </c>
      <c r="F3">
        <f>E3*0.133681</f>
        <v>609.91956249999998</v>
      </c>
      <c r="G3">
        <v>30.92</v>
      </c>
    </row>
    <row r="4" spans="1:12" x14ac:dyDescent="0.35">
      <c r="A4" t="s">
        <v>0</v>
      </c>
      <c r="B4">
        <v>1998</v>
      </c>
      <c r="C4" t="s">
        <v>1</v>
      </c>
      <c r="D4">
        <v>0</v>
      </c>
      <c r="E4">
        <v>4562.5</v>
      </c>
      <c r="F4">
        <f t="shared" ref="F4:F40" si="0">E4*0.133681</f>
        <v>609.91956249999998</v>
      </c>
      <c r="G4">
        <v>30.92</v>
      </c>
    </row>
    <row r="5" spans="1:12" x14ac:dyDescent="0.35">
      <c r="A5" t="s">
        <v>0</v>
      </c>
      <c r="B5">
        <v>2000</v>
      </c>
      <c r="H5">
        <v>12798</v>
      </c>
      <c r="J5">
        <v>0.49230000000000002</v>
      </c>
      <c r="K5">
        <f>8350+2*2900</f>
        <v>14150</v>
      </c>
    </row>
    <row r="6" spans="1:12" x14ac:dyDescent="0.35">
      <c r="A6" t="s">
        <v>0</v>
      </c>
      <c r="B6">
        <v>2009</v>
      </c>
      <c r="C6" t="s">
        <v>1</v>
      </c>
      <c r="D6">
        <v>0</v>
      </c>
      <c r="E6">
        <v>4562.5</v>
      </c>
      <c r="F6">
        <f t="shared" si="0"/>
        <v>609.91956249999998</v>
      </c>
      <c r="G6">
        <v>34.96</v>
      </c>
    </row>
    <row r="7" spans="1:12" x14ac:dyDescent="0.35">
      <c r="A7" t="s">
        <v>0</v>
      </c>
      <c r="B7">
        <v>2010</v>
      </c>
      <c r="H7">
        <v>15359</v>
      </c>
      <c r="J7">
        <v>0.50060000000000004</v>
      </c>
      <c r="K7">
        <f>10830+2*3740</f>
        <v>18310</v>
      </c>
    </row>
    <row r="8" spans="1:12" x14ac:dyDescent="0.35">
      <c r="A8" t="s">
        <v>0</v>
      </c>
      <c r="B8">
        <v>2016</v>
      </c>
      <c r="C8" t="s">
        <v>1</v>
      </c>
      <c r="D8">
        <v>0</v>
      </c>
      <c r="E8">
        <v>4562.5</v>
      </c>
      <c r="F8">
        <f t="shared" si="0"/>
        <v>609.91956249999998</v>
      </c>
      <c r="G8">
        <v>49.41</v>
      </c>
    </row>
    <row r="9" spans="1:12" x14ac:dyDescent="0.35">
      <c r="A9" t="s">
        <v>0</v>
      </c>
      <c r="B9">
        <v>2017</v>
      </c>
      <c r="C9" t="s">
        <v>1</v>
      </c>
      <c r="D9">
        <v>0</v>
      </c>
      <c r="E9">
        <v>4562.5</v>
      </c>
      <c r="F9">
        <f t="shared" si="0"/>
        <v>609.91956249999998</v>
      </c>
      <c r="G9">
        <v>50.88</v>
      </c>
      <c r="H9">
        <v>15996</v>
      </c>
      <c r="J9">
        <v>0.52759999999999996</v>
      </c>
      <c r="K9">
        <f>12060+2*4180</f>
        <v>20420</v>
      </c>
    </row>
    <row r="10" spans="1:12" x14ac:dyDescent="0.35">
      <c r="A10" t="s">
        <v>0</v>
      </c>
      <c r="B10">
        <v>2018</v>
      </c>
      <c r="C10" t="s">
        <v>1</v>
      </c>
      <c r="D10">
        <v>0</v>
      </c>
      <c r="E10">
        <v>4562.5</v>
      </c>
      <c r="F10">
        <f t="shared" si="0"/>
        <v>609.91956249999998</v>
      </c>
      <c r="G10">
        <v>52.39</v>
      </c>
    </row>
    <row r="11" spans="1:12" x14ac:dyDescent="0.35">
      <c r="A11" t="s">
        <v>2</v>
      </c>
      <c r="B11">
        <v>1990</v>
      </c>
      <c r="H11">
        <v>15353</v>
      </c>
      <c r="J11">
        <v>0.27710000000000001</v>
      </c>
      <c r="K11">
        <f>6280+2*2140</f>
        <v>10560</v>
      </c>
    </row>
    <row r="12" spans="1:12" x14ac:dyDescent="0.35">
      <c r="A12" t="s">
        <v>2</v>
      </c>
      <c r="B12">
        <v>1992</v>
      </c>
      <c r="C12" t="s">
        <v>1</v>
      </c>
      <c r="D12">
        <v>0</v>
      </c>
      <c r="E12">
        <v>4562.5</v>
      </c>
      <c r="F12">
        <f t="shared" si="0"/>
        <v>609.91956249999998</v>
      </c>
      <c r="G12">
        <f>13.2+1.79*E12/1000</f>
        <v>21.366875</v>
      </c>
    </row>
    <row r="13" spans="1:12" x14ac:dyDescent="0.35">
      <c r="A13" t="s">
        <v>2</v>
      </c>
      <c r="B13">
        <v>1996</v>
      </c>
      <c r="C13" t="s">
        <v>1</v>
      </c>
      <c r="D13">
        <v>0</v>
      </c>
      <c r="E13">
        <v>4562.5</v>
      </c>
      <c r="F13">
        <f t="shared" si="0"/>
        <v>609.91956249999998</v>
      </c>
      <c r="G13">
        <f>5.5+2.24*E13/1000</f>
        <v>15.720000000000002</v>
      </c>
    </row>
    <row r="14" spans="1:12" x14ac:dyDescent="0.35">
      <c r="A14" t="s">
        <v>2</v>
      </c>
      <c r="B14">
        <v>2000</v>
      </c>
      <c r="C14" t="s">
        <v>1</v>
      </c>
      <c r="D14">
        <v>0</v>
      </c>
      <c r="E14">
        <v>4562.5</v>
      </c>
      <c r="F14">
        <f t="shared" si="0"/>
        <v>609.91956249999998</v>
      </c>
      <c r="G14">
        <f>6.5+2.6*E14/1000</f>
        <v>18.362500000000001</v>
      </c>
      <c r="H14">
        <v>21766</v>
      </c>
      <c r="J14">
        <v>0.26590000000000003</v>
      </c>
      <c r="K14">
        <f>8350+2*2900</f>
        <v>14150</v>
      </c>
    </row>
    <row r="15" spans="1:12" x14ac:dyDescent="0.35">
      <c r="A15" t="s">
        <v>2</v>
      </c>
      <c r="B15">
        <v>2003</v>
      </c>
      <c r="C15" t="s">
        <v>1</v>
      </c>
      <c r="D15">
        <v>0</v>
      </c>
      <c r="E15">
        <v>4562.5</v>
      </c>
      <c r="F15">
        <f t="shared" si="0"/>
        <v>609.91956249999998</v>
      </c>
      <c r="G15">
        <f>7.3+2.8*E15/1000</f>
        <v>20.074999999999999</v>
      </c>
    </row>
    <row r="16" spans="1:12" x14ac:dyDescent="0.35">
      <c r="A16" t="s">
        <v>2</v>
      </c>
      <c r="B16">
        <v>2006</v>
      </c>
      <c r="C16" t="s">
        <v>1</v>
      </c>
      <c r="D16">
        <v>0</v>
      </c>
      <c r="E16">
        <v>4562.5</v>
      </c>
      <c r="F16">
        <f t="shared" si="0"/>
        <v>609.91956249999998</v>
      </c>
      <c r="G16">
        <f>9+3.42*E16/1000</f>
        <v>24.603749999999998</v>
      </c>
    </row>
    <row r="17" spans="1:11" x14ac:dyDescent="0.35">
      <c r="A17" t="s">
        <v>2</v>
      </c>
      <c r="B17">
        <v>2007</v>
      </c>
      <c r="C17" t="s">
        <v>1</v>
      </c>
      <c r="D17">
        <v>0</v>
      </c>
      <c r="E17">
        <v>4562.5</v>
      </c>
      <c r="F17">
        <f t="shared" si="0"/>
        <v>609.91956249999998</v>
      </c>
      <c r="G17">
        <f>9.9+3.75*E17/1000</f>
        <v>27.009374999999999</v>
      </c>
    </row>
    <row r="18" spans="1:11" x14ac:dyDescent="0.35">
      <c r="A18" t="s">
        <v>2</v>
      </c>
      <c r="B18">
        <v>2009</v>
      </c>
      <c r="C18" t="s">
        <v>1</v>
      </c>
      <c r="D18">
        <v>0</v>
      </c>
      <c r="E18">
        <v>4562.5</v>
      </c>
      <c r="F18">
        <f t="shared" si="0"/>
        <v>609.91956249999998</v>
      </c>
      <c r="G18">
        <f>11.2+4.27*E18/1000</f>
        <v>30.681874999999994</v>
      </c>
    </row>
    <row r="19" spans="1:11" x14ac:dyDescent="0.35">
      <c r="A19" t="s">
        <v>2</v>
      </c>
      <c r="B19">
        <v>2010</v>
      </c>
      <c r="C19" t="s">
        <v>1</v>
      </c>
      <c r="D19">
        <v>0</v>
      </c>
      <c r="E19">
        <v>4562.5</v>
      </c>
      <c r="F19">
        <f t="shared" si="0"/>
        <v>609.91956249999998</v>
      </c>
      <c r="G19">
        <f>12.1+4.61*E19/1000</f>
        <v>33.133125</v>
      </c>
      <c r="H19">
        <v>27794</v>
      </c>
      <c r="J19">
        <v>0.27239999999999998</v>
      </c>
      <c r="K19">
        <f>10830+2*3740</f>
        <v>18310</v>
      </c>
    </row>
    <row r="20" spans="1:11" x14ac:dyDescent="0.35">
      <c r="A20" t="s">
        <v>2</v>
      </c>
      <c r="B20">
        <v>2016</v>
      </c>
      <c r="C20" t="s">
        <v>1</v>
      </c>
      <c r="D20">
        <v>0</v>
      </c>
      <c r="E20">
        <v>4562.5</v>
      </c>
      <c r="F20">
        <f t="shared" ref="F20" si="1">E20*0.133681</f>
        <v>609.91956249999998</v>
      </c>
      <c r="G20">
        <f>12.1+4.61*E20/1000</f>
        <v>33.133125</v>
      </c>
    </row>
    <row r="21" spans="1:11" x14ac:dyDescent="0.35">
      <c r="A21" t="s">
        <v>2</v>
      </c>
      <c r="B21">
        <v>2017</v>
      </c>
      <c r="H21">
        <v>28651</v>
      </c>
      <c r="J21">
        <v>0.29260000000000003</v>
      </c>
      <c r="K21">
        <f>12060+2*4180</f>
        <v>20420</v>
      </c>
    </row>
    <row r="22" spans="1:11" x14ac:dyDescent="0.35">
      <c r="A22" t="s">
        <v>4</v>
      </c>
      <c r="B22">
        <v>1990</v>
      </c>
      <c r="H22">
        <v>9843</v>
      </c>
      <c r="J22">
        <v>0.46060000000000001</v>
      </c>
      <c r="K22">
        <f>6280+2*2140</f>
        <v>10560</v>
      </c>
    </row>
    <row r="23" spans="1:11" x14ac:dyDescent="0.35">
      <c r="A23" t="s">
        <v>4</v>
      </c>
      <c r="B23">
        <v>1997</v>
      </c>
      <c r="C23" t="s">
        <v>1</v>
      </c>
      <c r="D23" t="s">
        <v>5</v>
      </c>
      <c r="E23">
        <v>4562.5</v>
      </c>
      <c r="F23">
        <f t="shared" si="0"/>
        <v>609.91956249999998</v>
      </c>
      <c r="G23">
        <f>14.63+5.57*(E23-1667)/1000 + 3.83*(E23-4000)/1000</f>
        <v>32.912310000000005</v>
      </c>
    </row>
    <row r="24" spans="1:11" x14ac:dyDescent="0.35">
      <c r="A24" t="s">
        <v>4</v>
      </c>
      <c r="B24">
        <v>2000</v>
      </c>
      <c r="H24">
        <v>13960</v>
      </c>
      <c r="J24">
        <v>0.43859999999999999</v>
      </c>
      <c r="K24">
        <f>8350+2*2900</f>
        <v>14150</v>
      </c>
    </row>
    <row r="25" spans="1:11" x14ac:dyDescent="0.35">
      <c r="A25" t="s">
        <v>4</v>
      </c>
      <c r="B25">
        <v>2007</v>
      </c>
      <c r="C25" t="s">
        <v>1</v>
      </c>
      <c r="D25" t="s">
        <v>5</v>
      </c>
      <c r="E25">
        <v>4562.5</v>
      </c>
      <c r="F25">
        <f t="shared" si="0"/>
        <v>609.91956249999998</v>
      </c>
      <c r="G25">
        <f>21.07+8.04*(E25-1667)/1000 + 6.1*(E25-4000)/1000</f>
        <v>47.781069999999993</v>
      </c>
    </row>
    <row r="26" spans="1:11" x14ac:dyDescent="0.35">
      <c r="A26" t="s">
        <v>4</v>
      </c>
      <c r="B26">
        <v>2010</v>
      </c>
      <c r="H26">
        <v>18068</v>
      </c>
      <c r="J26">
        <v>0.4496</v>
      </c>
      <c r="K26">
        <f>10830+2*3740</f>
        <v>18310</v>
      </c>
    </row>
    <row r="27" spans="1:11" x14ac:dyDescent="0.35">
      <c r="A27" t="s">
        <v>4</v>
      </c>
      <c r="B27">
        <v>2017</v>
      </c>
      <c r="H27">
        <v>18888</v>
      </c>
      <c r="J27">
        <v>0.4637</v>
      </c>
      <c r="K27">
        <f>12060+2*4180</f>
        <v>20420</v>
      </c>
    </row>
    <row r="28" spans="1:11" x14ac:dyDescent="0.35">
      <c r="A28" t="s">
        <v>4</v>
      </c>
      <c r="B28">
        <v>2019</v>
      </c>
      <c r="C28" t="s">
        <v>1</v>
      </c>
      <c r="D28">
        <v>0</v>
      </c>
      <c r="E28">
        <v>4562.5</v>
      </c>
      <c r="F28">
        <f t="shared" si="0"/>
        <v>609.91956249999998</v>
      </c>
      <c r="G28">
        <f>29.03+1.54+1*1677/1000+11.08*(E28-1667)/1000 + 8.41*(E28-4000)/1000</f>
        <v>69.059764999999999</v>
      </c>
    </row>
    <row r="29" spans="1:11" x14ac:dyDescent="0.35">
      <c r="A29" t="s">
        <v>6</v>
      </c>
      <c r="B29">
        <v>1990</v>
      </c>
      <c r="H29">
        <v>10135</v>
      </c>
      <c r="J29">
        <v>0.42809999999999998</v>
      </c>
      <c r="K29">
        <f>6280+2*2140</f>
        <v>10560</v>
      </c>
    </row>
    <row r="30" spans="1:11" x14ac:dyDescent="0.35">
      <c r="A30" t="s">
        <v>6</v>
      </c>
      <c r="B30">
        <v>1997</v>
      </c>
      <c r="C30" t="s">
        <v>1</v>
      </c>
      <c r="D30">
        <v>0</v>
      </c>
      <c r="E30">
        <v>4562.5</v>
      </c>
      <c r="F30">
        <f t="shared" si="0"/>
        <v>609.91956249999998</v>
      </c>
      <c r="G30">
        <f>3.97+1.6644*F30/100</f>
        <v>14.121501198250002</v>
      </c>
    </row>
    <row r="31" spans="1:11" x14ac:dyDescent="0.35">
      <c r="A31" t="s">
        <v>6</v>
      </c>
      <c r="B31">
        <v>2000</v>
      </c>
      <c r="H31">
        <v>12898</v>
      </c>
      <c r="J31">
        <v>0.45279999999999998</v>
      </c>
      <c r="K31">
        <f>8350+2*2900</f>
        <v>14150</v>
      </c>
    </row>
    <row r="32" spans="1:11" x14ac:dyDescent="0.35">
      <c r="A32" t="s">
        <v>6</v>
      </c>
      <c r="B32">
        <v>2002</v>
      </c>
      <c r="C32" t="s">
        <v>1</v>
      </c>
      <c r="D32">
        <v>0</v>
      </c>
      <c r="E32">
        <v>4562.5</v>
      </c>
      <c r="F32">
        <f t="shared" si="0"/>
        <v>609.91956249999998</v>
      </c>
      <c r="G32">
        <f>6.25+2.1171*F32/100</f>
        <v>19.162607057687502</v>
      </c>
    </row>
    <row r="33" spans="1:12" x14ac:dyDescent="0.35">
      <c r="A33" t="s">
        <v>6</v>
      </c>
      <c r="B33">
        <v>2003</v>
      </c>
      <c r="C33" t="s">
        <v>1</v>
      </c>
      <c r="D33">
        <v>0</v>
      </c>
      <c r="E33">
        <v>4562.5</v>
      </c>
      <c r="F33">
        <f t="shared" si="0"/>
        <v>609.91956249999998</v>
      </c>
      <c r="G33">
        <f>6.25+2.1171*F33/100</f>
        <v>19.162607057687502</v>
      </c>
    </row>
    <row r="34" spans="1:12" x14ac:dyDescent="0.35">
      <c r="A34" t="s">
        <v>6</v>
      </c>
      <c r="B34">
        <v>2007</v>
      </c>
      <c r="C34" t="s">
        <v>1</v>
      </c>
      <c r="D34">
        <v>0</v>
      </c>
      <c r="E34">
        <v>4562.5</v>
      </c>
      <c r="F34">
        <f t="shared" si="0"/>
        <v>609.91956249999998</v>
      </c>
      <c r="G34">
        <f>6.63+2.5+3.5*E34/1000</f>
        <v>25.098749999999999</v>
      </c>
    </row>
    <row r="35" spans="1:12" x14ac:dyDescent="0.35">
      <c r="A35" t="s">
        <v>6</v>
      </c>
      <c r="B35">
        <v>2010</v>
      </c>
      <c r="H35">
        <v>14902</v>
      </c>
      <c r="J35">
        <v>0.53259999999999996</v>
      </c>
      <c r="K35">
        <f>10830+2*3740</f>
        <v>18310</v>
      </c>
    </row>
    <row r="36" spans="1:12" x14ac:dyDescent="0.35">
      <c r="A36" t="s">
        <v>6</v>
      </c>
      <c r="B36">
        <v>2011</v>
      </c>
      <c r="C36" t="s">
        <v>7</v>
      </c>
      <c r="D36">
        <v>0</v>
      </c>
      <c r="E36">
        <v>4562.5</v>
      </c>
      <c r="F36">
        <f t="shared" si="0"/>
        <v>609.91956249999998</v>
      </c>
      <c r="G36">
        <f>8.36+6.14+4.42*E36/1000</f>
        <v>34.666250000000005</v>
      </c>
      <c r="L36" t="s">
        <v>8</v>
      </c>
    </row>
    <row r="37" spans="1:12" x14ac:dyDescent="0.35">
      <c r="A37" t="s">
        <v>6</v>
      </c>
      <c r="B37">
        <v>2012</v>
      </c>
      <c r="C37" t="s">
        <v>7</v>
      </c>
      <c r="D37">
        <v>0</v>
      </c>
      <c r="E37">
        <v>4562.5</v>
      </c>
      <c r="F37">
        <f t="shared" si="0"/>
        <v>609.91956249999998</v>
      </c>
      <c r="G37">
        <f>9.81+7.21+5.19*E37/1000</f>
        <v>40.699375000000003</v>
      </c>
      <c r="L37" t="s">
        <v>8</v>
      </c>
    </row>
    <row r="38" spans="1:12" x14ac:dyDescent="0.35">
      <c r="A38" t="s">
        <v>6</v>
      </c>
      <c r="B38">
        <v>2013</v>
      </c>
      <c r="C38" t="s">
        <v>7</v>
      </c>
      <c r="D38">
        <v>0</v>
      </c>
      <c r="E38">
        <v>4562.5</v>
      </c>
      <c r="F38">
        <f t="shared" si="0"/>
        <v>609.91956249999998</v>
      </c>
      <c r="G38">
        <f>10.1+7.43+5.39*E38/1000</f>
        <v>42.121875000000003</v>
      </c>
      <c r="L38" t="s">
        <v>8</v>
      </c>
    </row>
    <row r="39" spans="1:12" x14ac:dyDescent="0.35">
      <c r="A39" t="s">
        <v>6</v>
      </c>
      <c r="B39">
        <v>2015</v>
      </c>
      <c r="C39" t="s">
        <v>7</v>
      </c>
      <c r="D39">
        <v>0</v>
      </c>
      <c r="E39">
        <v>4562.5</v>
      </c>
      <c r="F39">
        <f t="shared" si="0"/>
        <v>609.91956249999998</v>
      </c>
      <c r="G39">
        <f>10.4+7.65+5.51*E39/1000</f>
        <v>43.189374999999998</v>
      </c>
      <c r="L39" t="s">
        <v>8</v>
      </c>
    </row>
    <row r="40" spans="1:12" x14ac:dyDescent="0.35">
      <c r="A40" t="s">
        <v>6</v>
      </c>
      <c r="B40">
        <v>2016</v>
      </c>
      <c r="C40" t="s">
        <v>7</v>
      </c>
      <c r="D40">
        <v>0</v>
      </c>
      <c r="E40">
        <v>4562.5</v>
      </c>
      <c r="F40">
        <f t="shared" si="0"/>
        <v>609.91956249999998</v>
      </c>
      <c r="G40">
        <f>10.72+7.88+6.68*E40/1000</f>
        <v>49.077500000000001</v>
      </c>
      <c r="L40" t="s">
        <v>8</v>
      </c>
    </row>
    <row r="41" spans="1:12" x14ac:dyDescent="0.35">
      <c r="A41" t="s">
        <v>6</v>
      </c>
      <c r="B41">
        <v>2017</v>
      </c>
      <c r="C41" t="s">
        <v>7</v>
      </c>
      <c r="D41">
        <v>0</v>
      </c>
      <c r="E41">
        <v>4562.5</v>
      </c>
      <c r="F41">
        <f t="shared" ref="F41" si="2">E41*0.133681</f>
        <v>609.91956249999998</v>
      </c>
      <c r="G41">
        <f>10.72+7.88+6.68*E41/1000</f>
        <v>49.077500000000001</v>
      </c>
      <c r="H41">
        <v>14116</v>
      </c>
      <c r="J41">
        <v>0.55810000000000004</v>
      </c>
      <c r="K41">
        <f>12060+2*4180</f>
        <v>20420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Grimshaw</dc:creator>
  <cp:lastModifiedBy>Walker Grimshaw</cp:lastModifiedBy>
  <dcterms:created xsi:type="dcterms:W3CDTF">2020-02-17T13:45:55Z</dcterms:created>
  <dcterms:modified xsi:type="dcterms:W3CDTF">2020-02-23T21:22:01Z</dcterms:modified>
</cp:coreProperties>
</file>