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ATA\Github\ttp_O31_warmups\"/>
    </mc:Choice>
  </mc:AlternateContent>
  <xr:revisionPtr revIDLastSave="0" documentId="13_ncr:1_{3BF38595-2612-404B-8167-B8C4E7FB8B60}" xr6:coauthVersionLast="45" xr6:coauthVersionMax="45" xr10:uidLastSave="{00000000-0000-0000-0000-000000000000}"/>
  <bookViews>
    <workbookView xWindow="-108" yWindow="-108" windowWidth="23256" windowHeight="12576" activeTab="1" xr2:uid="{BFB330BD-1645-4C86-8B17-7C2C925C497B}"/>
  </bookViews>
  <sheets>
    <sheet name="1" sheetId="1" r:id="rId1"/>
    <sheet name="2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2" l="1"/>
  <c r="B30" i="2"/>
  <c r="B29" i="2"/>
  <c r="B28" i="2"/>
  <c r="B26" i="2"/>
  <c r="B25" i="2"/>
  <c r="B23" i="2"/>
  <c r="B20" i="2"/>
  <c r="B19" i="2"/>
  <c r="B18" i="2"/>
  <c r="J27" i="2"/>
  <c r="O25" i="2" s="1"/>
  <c r="O24" i="2" l="1"/>
  <c r="L27" i="2" s="1"/>
</calcChain>
</file>

<file path=xl/sharedStrings.xml><?xml version="1.0" encoding="utf-8"?>
<sst xmlns="http://schemas.openxmlformats.org/spreadsheetml/2006/main" count="77" uniqueCount="61">
  <si>
    <t>-- 1) Go back to the dvdrental database, and get the average, standard deviation, and count</t>
  </si>
  <si>
    <t>-- of each customer's lifetime spending. (This is a lot like yesterday's warmup).</t>
  </si>
  <si>
    <t>*** QUERY ***</t>
  </si>
  <si>
    <t>)</t>
  </si>
  <si>
    <t>*** RESULT ***</t>
  </si>
  <si>
    <t>-------+----------------------+---------------------</t>
  </si>
  <si>
    <t>-- 2) Your boss is absolutely certain (like 99%) that his new marketing strategy will increase</t>
  </si>
  <si>
    <t>-- average customer spending by more than 10%, making the company an extra $100,000+ next year.</t>
  </si>
  <si>
    <t>-- This is based on the fact that our company has about 10,000 customers, and his assumption</t>
  </si>
  <si>
    <t>-- is that each customer is currently worth at least $100 in yearly spending. </t>
  </si>
  <si>
    <t>-- Your boss has already made this promise to the CEO.</t>
  </si>
  <si>
    <t>-- Given our data (which is only a sample out of all of our customers), and that we want to be 99%</t>
  </si>
  <si>
    <t>-- confident that our plan is going to work, we want compelling evidence that the TRUE customer </t>
  </si>
  <si>
    <t>-- average spending per year is more than $100. </t>
  </si>
  <si>
    <t>-- (USE at least 2 significant digits for your analysis)</t>
  </si>
  <si>
    <t>-- Is the plan going to work? </t>
  </si>
  <si>
    <t>-- If not at 99% confidence, what about 95%?</t>
  </si>
  <si>
    <t>-- If yes at 99%, what about 99.5%?</t>
  </si>
  <si>
    <t>-- At which level of confidence can he tell the CEO that the plan is going to work?</t>
  </si>
  <si>
    <t>-- BONUS:</t>
  </si>
  <si>
    <t>-- If you still have time, get the count, average, and standard deviation of customer spending</t>
  </si>
  <si>
    <t>-- for each store. Can you set up a hypothesis test to say if there's a statistically meaningful</t>
  </si>
  <si>
    <t>-- difference between the two stores? Check chapter 12.</t>
  </si>
  <si>
    <t>WITH spend_per_customer AS (</t>
  </si>
  <si>
    <t>    SELECT customer_id, SUM(amount) as total_spent</t>
  </si>
  <si>
    <t>    FROM payment</t>
  </si>
  <si>
    <t>    GROUP BY customer_id</t>
  </si>
  <si>
    <t>SELECT COUNT(total_spent), AVG(total_spent),stddev_samp(total_spent)</t>
  </si>
  <si>
    <t>FROM spend_per_customer;</t>
  </si>
  <si>
    <t> count |         avg          |     stddev_samp</t>
  </si>
  <si>
    <t>   599 | 102.3573288814691152 | 25.2321195449925139</t>
  </si>
  <si>
    <t xml:space="preserve">1) </t>
  </si>
  <si>
    <t>sample</t>
  </si>
  <si>
    <t>x_bar</t>
  </si>
  <si>
    <t>n</t>
  </si>
  <si>
    <t>claim</t>
  </si>
  <si>
    <t xml:space="preserve">What is confidence interval? </t>
  </si>
  <si>
    <t>stdev.pop</t>
  </si>
  <si>
    <t>lower confidence limit =</t>
  </si>
  <si>
    <t>confidence level</t>
  </si>
  <si>
    <t xml:space="preserve">upper confidence limit = </t>
  </si>
  <si>
    <t>se</t>
  </si>
  <si>
    <t>H0:</t>
  </si>
  <si>
    <t>HA:</t>
  </si>
  <si>
    <t>mu:</t>
  </si>
  <si>
    <t>confidence level:</t>
  </si>
  <si>
    <t>n:</t>
  </si>
  <si>
    <t>std:</t>
  </si>
  <si>
    <t>se:</t>
  </si>
  <si>
    <t>First Indication (Direction)</t>
  </si>
  <si>
    <t>Treshold Test</t>
  </si>
  <si>
    <t>Result</t>
  </si>
  <si>
    <t>P-Value Test</t>
  </si>
  <si>
    <t>x_bar (test statistic):</t>
  </si>
  <si>
    <t>TESTING</t>
  </si>
  <si>
    <t>x_bar &gt;= mu?</t>
  </si>
  <si>
    <t>min limit</t>
  </si>
  <si>
    <t>x_bar&gt;limit?</t>
  </si>
  <si>
    <t>a (alpha):</t>
  </si>
  <si>
    <t>p-value:</t>
  </si>
  <si>
    <t>p&lt;a?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</si>
</sst>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70" formatCode="0.0000"/>
    <numFmt numFmtId="176" formatCode="0.0000000"/>
    <numFmt numFmtId="177" formatCode="0.00000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</font>
    <font>
      <b/>
      <i/>
      <u/>
      <sz val="10"/>
      <name val="Calibri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2" fontId="0" fillId="0" borderId="0" xfId="0" applyNumberFormat="1"/>
    <xf numFmtId="0" fontId="6" fillId="0" borderId="0" xfId="0" applyFont="1"/>
    <xf numFmtId="9" fontId="0" fillId="0" borderId="0" xfId="2" applyFont="1"/>
    <xf numFmtId="0" fontId="7" fillId="0" borderId="0" xfId="0" applyFont="1"/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44" fontId="6" fillId="0" borderId="1" xfId="1" applyFont="1" applyBorder="1"/>
    <xf numFmtId="1" fontId="6" fillId="0" borderId="1" xfId="0" applyNumberFormat="1" applyFont="1" applyBorder="1"/>
    <xf numFmtId="44" fontId="6" fillId="0" borderId="1" xfId="1" applyNumberFormat="1" applyFont="1" applyBorder="1" applyAlignment="1">
      <alignment horizontal="left"/>
    </xf>
    <xf numFmtId="2" fontId="0" fillId="0" borderId="1" xfId="0" applyNumberFormat="1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0" fontId="0" fillId="3" borderId="1" xfId="0" applyFill="1" applyBorder="1"/>
    <xf numFmtId="2" fontId="0" fillId="3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70" fontId="0" fillId="0" borderId="0" xfId="0" applyNumberFormat="1" applyBorder="1"/>
    <xf numFmtId="176" fontId="0" fillId="0" borderId="0" xfId="0" applyNumberFormat="1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176" fontId="2" fillId="0" borderId="0" xfId="0" applyNumberFormat="1" applyFont="1" applyBorder="1"/>
    <xf numFmtId="0" fontId="7" fillId="0" borderId="0" xfId="0" applyFont="1" applyBorder="1" applyAlignment="1">
      <alignment horizontal="center"/>
    </xf>
    <xf numFmtId="177" fontId="0" fillId="0" borderId="0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.xml"/><Relationship Id="rId12" Type="http://schemas.openxmlformats.org/officeDocument/2006/relationships/image" Target="../media/image4.png"/><Relationship Id="rId16" Type="http://schemas.openxmlformats.org/officeDocument/2006/relationships/image" Target="../media/image3.png"/><Relationship Id="rId1" Type="http://schemas.openxmlformats.org/officeDocument/2006/relationships/customXml" Target="../ink/ink1.xml"/><Relationship Id="rId5" Type="http://schemas.openxmlformats.org/officeDocument/2006/relationships/customXml" Target="../ink/ink2.xml"/><Relationship Id="rId15" Type="http://schemas.openxmlformats.org/officeDocument/2006/relationships/customXml" Target="../ink/ink4.xml"/><Relationship Id="rId4" Type="http://schemas.openxmlformats.org/officeDocument/2006/relationships/image" Target="../media/image2.png"/><Relationship Id="rId1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447915</xdr:colOff>
      <xdr:row>26</xdr:row>
      <xdr:rowOff>153233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8CAB482-99D8-424B-8DF2-8E69B4D531C7}"/>
                </a:ext>
              </a:extLst>
            </xdr14:cNvPr>
            <xdr14:cNvContentPartPr/>
          </xdr14:nvContentPartPr>
          <xdr14:nvPr macro=""/>
          <xdr14:xfrm>
            <a:off x="2439360" y="16866006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EF883AC-23F0-460E-BC23-848ACC9E2D5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30720" y="168573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834985</xdr:colOff>
      <xdr:row>41</xdr:row>
      <xdr:rowOff>151041</xdr:rowOff>
    </xdr:from>
    <xdr:to>
      <xdr:col>5</xdr:col>
      <xdr:colOff>835345</xdr:colOff>
      <xdr:row>41</xdr:row>
      <xdr:rowOff>151401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4636AA5-3958-4CDF-B930-87938E5D4752}"/>
                </a:ext>
              </a:extLst>
            </xdr14:cNvPr>
            <xdr14:cNvContentPartPr/>
          </xdr14:nvContentPartPr>
          <xdr14:nvPr macro=""/>
          <xdr14:xfrm>
            <a:off x="3570840" y="27509595"/>
            <a:ext cx="360" cy="3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03D38CD-4048-4A6B-8713-AF9800E7D33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62200" y="275009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441480</xdr:colOff>
      <xdr:row>18</xdr:row>
      <xdr:rowOff>98640</xdr:rowOff>
    </xdr:from>
    <xdr:to>
      <xdr:col>4</xdr:col>
      <xdr:colOff>0</xdr:colOff>
      <xdr:row>20</xdr:row>
      <xdr:rowOff>68760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CE76A0E-BAB9-4F82-9911-76EE16D88526}"/>
                </a:ext>
              </a:extLst>
            </xdr14:cNvPr>
            <xdr14:cNvContentPartPr/>
          </xdr14:nvContentPartPr>
          <xdr14:nvPr macro=""/>
          <xdr14:xfrm>
            <a:off x="4175280" y="3390480"/>
            <a:ext cx="168120" cy="3358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CE76A0E-BAB9-4F82-9911-76EE16D8852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66280" y="3381480"/>
              <a:ext cx="185760" cy="35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343380</xdr:colOff>
      <xdr:row>5</xdr:row>
      <xdr:rowOff>160020</xdr:rowOff>
    </xdr:from>
    <xdr:to>
      <xdr:col>8</xdr:col>
      <xdr:colOff>513995</xdr:colOff>
      <xdr:row>20</xdr:row>
      <xdr:rowOff>167640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BC8E2F91-3E36-4241-AB4A-F2F6D37E6A0C}"/>
                </a:ext>
              </a:extLst>
            </xdr14:cNvPr>
            <xdr14:cNvContentPartPr/>
          </xdr14:nvContentPartPr>
          <xdr14:nvPr macro=""/>
          <xdr14:xfrm>
            <a:off x="3467580" y="1074420"/>
            <a:ext cx="4094915" cy="27508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BC8E2F91-3E36-4241-AB4A-F2F6D37E6A0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458580" y="1065420"/>
              <a:ext cx="4112555" cy="27684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0-31T14:02:45.0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0-31T14:02:45.0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0-31T14:05:11.49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467 1,'-1'0</inkml:trace>
  <inkml:trace contextRef="#ctx0" brushRef="#br0" timeOffset="1015.739">128 933,'-1'0</inkml:trace>
  <inkml:trace contextRef="#ctx0" brushRef="#br0" timeOffset="1431.739">1 552,'-1'0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0-31T14:04:54.576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5487,'0'0,"0"0,0 0,0 0,4-1,48-3,0-2,-1-3,1-2,-2-2,46-18,-26 3,-1-4,-2-2,50-35,-3-6,-3-6,-4-4,68-73,-53 34,-6-5,72-104,-53 42,85-164,-67 72,-11-9,176-474,-179 419,117-249,-147 372,85-123,-131 243,5 3,77-88,-117 157,1 1,2 2,1 1,1 1,1 2,2 2,0 1,1 1,1 3,13-4,-18 10,1 2,1 2,0 1,0 1,0 2,0 2,1 1,-1 2,1 1,-1 1,0 3,0 1,-1 1,13 6,-3 1,1 3,-2 1,0 2,-2 2,0 2,-2 2,-1 1,-1 2,-2 2,15 17,-1 6,-2 3,-3 2,-3 1,-2 3,-3 1,-1 6,56 133,17 78,69 222,65 171,-140-399,-9-23,61 106,-111-276,4-2,4-3,20 22,13 6,95 93,-59-87,5-5,34 16,-76-58,73 52,4-7,119 59,-189-120,160 86,-166-94,90 30,-96-47,-66-21</inkml:trace>
  <inkml:trace contextRef="#ctx0" brushRef="#br0" timeOffset="1128.001">130 5657,'0'0,"0"0,0 0,3 1,277 41,91 11,-80-28,2-13,-1-12,95-21,1401-114,-1696 129,1560-109,2 30,-1318 81,110 20,-427-14,-12-1,0 0,0-1,0 0,0 0,0 0,0-1,2-1,-5 1,-2-1</inkml:trace>
  <inkml:trace contextRef="#ctx0" brushRef="#br0" timeOffset="2270.578">3928 0,'0'4,"-3"59,2 1,8 51,23 130,-13-115,14 180,-8 309,-17 410,-6 349,-2-1183,6 208,46 303,-36-510,-13-187,-1-8</inkml:trace>
  <inkml:trace contextRef="#ctx0" brushRef="#br0" timeOffset="31307.199">3621 6731,'0'0,"0"0,0 0,0 0,0 0,2-3,59-136,7 3,6 3,10-6,-19 30,-29 47,17-21,-53 83,0 0,0-1,1 1,-1 0,0-1,0 1,0 0,1 0,-1-1,0 1,0 0,0 0,1 0,-1-1,0 1,1 0,-1 0,0 0,0 0,1 0,-1 0,0 0,1-1,-1 1,0 0,1 0,-1 0,0 0,1 0,-1 0,0 0,0 1,1-1,-1 0,0 0,1 0,7 11,2 24,-8-30,19 86,-10-39,3-1,10 24,-22-71,-1-1,0 0,1 1,0-1,0 0,0 0,0 0,0-1,1 1,-1 0,1-1,0 1,-1-1,1 0,0 0,1 0,-1-1,0 1,0-1,1 1,-1-1,1 0,-1-1,1 1,-1 0,1-1,-1 0,1 0,0 0,-1 0,1-1,-1 1,2-1,8-2,0-1,-1 0,0 0,1-1,-1-1,-1 0,1-1,6-5,2-2,-1-2,0 0,-2-1,13-15,5-10,17-29,-52 70,0 1,1-1,-1 0,1 0,-1 1,0-1,1 1,-1-1,1 0,0 1,-1-1,1 1,-1-1,1 1,0 0,-1-1,1 1,0 0,-1-1,1 1,0 0,0 0,-1-1,1 1,0 0,0 1,0-1,-1 1,1-1,-1 1,1-1,-1 1,1-1,-1 1,0 0,1-1,-1 1,0 0,1-1,-1 1,0 0,0 0,0-1,1 1,-1 0,0 0,1 43,-40 283,22-201,11-81,-12 89,-13 36,24-150,6-19</inkml:trace>
  <inkml:trace contextRef="#ctx0" brushRef="#br0" timeOffset="50514.032">4871 859,'-10'38,"1"0,2 0,2 0,1 6,0 156,4-66,7 294,1-285,28 139,9 71,-20 1,-12-152,-3-60,16 346,-31-191,-14 30,5-181,-5 48,7 133,13-301,1 0,1 1,1-2,1 1,2 0,9 23,25 51,-15-41,11 43,-36-97,0 0,0 0,0 1,0-1,-1 0,0 1,0 0,0-4</inkml:trace>
  <inkml:trace contextRef="#ctx0" brushRef="#br0" timeOffset="51310.849">5189 6039,'0'0,"0"0,0 0,2 3,57 103,42 56,-25-45,-4 8,-53-88,-8-14,1 0,1-1,0 0,2-1,1-1,5 5,-20-25,-1 1,0 0,1 0,-1-1,1 1,-1-1,1 1,-1 0,1-1,-1 1,1-1,0 0,-1 1,1-1,0 1,-1-1,1 0,0 1,0-1,-1 0,1 0,0 0,0 0,-1 0,1 0,0 0,0 0,0 0,-1 0,1 0,0 0,0 0,-1 0,1-1,0 1,0-1,1-1</inkml:trace>
  <inkml:trace contextRef="#ctx0" brushRef="#br0" timeOffset="51674.874">5673 6059,'-10'17,"-32"46,-2-2,-49 52,-17 21,-15 47,27-38,97-142,1 0,0-1,0 0,0 1,0-1,0 0,0 0,0 1,0-1,0 0,-1 0,1 1,0-1,0 0,0 0,0 1,-1-1,1 0,0 0,0 0,0 1,-1-1,1 0,0 0,0 0,-1 0,1 0,0 0,-1 1,1-1,0 0,0 0,-1 0,1 0,0 0,-1 0,1 0,0 0,0 0,-1 0,1 0,0 0,0-1,-1 1,1 0,0 0,-1 0,1 0,0 0,0 0,-1-1,1 1,0 0,0 0,0 0,-1-1,1 1,-2-2</inkml:trace>
  <inkml:trace contextRef="#ctx0" brushRef="#br0" timeOffset="52195.086">5001 5617,'0'0,"0"0,0 0,0 0,0 0,0 0,2 1,26 19,1-2,0-2,2 0,-1-2,2-1,0-2,0-1,18 3,210 39,-245-49</inkml:trace>
  <inkml:trace contextRef="#ctx0" brushRef="#br0" timeOffset="42664.436">3494 7197,'0'0,"0"0,0 0,0 0,0 0,0 0,0 0,0 7,-1 0,0 0,-1 0,0 0,0 0,0 0,-6 19,-20 118,24-115,1 0,2 1,1-1,1 1,-1-29</inkml:trace>
  <inkml:trace contextRef="#ctx0" brushRef="#br0" timeOffset="43708.212">4134 7094,'0'0,"0"0,0 0,0 0,0 0,-9 13,5-8,-24 31,-1-1,2 1,1 2,3 0,-8 19,25-46,1 0,1 1,0 0,1-1,0 1,0 1,2-1,-1 0,1 0,1 1,1-1,-1 0,2 1,0-1,0 0,1 0,1 0,2 6,-4-13,1 0,-1 0,1-1,0 1,0-1,1 0,2 3,-5-5,1-1,-1 0,0 0,1 0,-1 0,1 0,-1 0,1 0,0 0,-1 0,1-1,0 1,-1-1,1 1,0-1,0 0,-1 1,1-1,0 0,0 0,0 0,-1-1,1 1,2-1,-1-1,1 0,-1-1,0 1,1-1,-1 0,0 0,-1 0,1 0,1-3,6-5,6-6,0 0,-2-2,0 0,0 0,-2-1,10-22,-20 36,1-1,-1 0,0 1,0-1,-1 0,0 0,0-1,-1 1,0 0,0 0,-1-4,0 6,0 0,-1-1,0 1,0 0,0 0,0 1,-1-1,0 0,0 1,0-1,0 1,-1 0,0 0,0 1,0-1,-3-2,-9-6,12 10</inkml:trace>
  <inkml:trace contextRef="#ctx0" brushRef="#br0" timeOffset="44880.427">4682 7242,'0'0,"0"0,0 0,0 0,0 0,-2 1,-24 14,6-4,1 1,1 0,0 2,13-10,0 0,0 0,1 1,0 0,0-1,0 2,0-1,1 0,0 1,0 0,1-1,-3 7,-1 14,0 0,2 0,1 0,1 0,1 1,3 26,17-38,-15-11,1 0,1 0,-1-1,0 0,1 0,0 0,-1 0,1-1,0 0,0 0,1-1,-1 0,0 0,0 0,1-1,-1 0,0 0,1 0,-1-1,0 0,1-1,1 0,16-5,0-2,0 0,-1-2,0-1,-1 0,-1-2,0 0,0-2,14-14,-22 18,0 0,-1-1,-1-1,0 0,-1 0,0-1,-1 0,-1-1,0 0,-1 0,-1-1,-1 0,0 0,1-9,-6 23,1 1,-1-1,0 1,0-1,0 1,0-1,0 1,-1 0,1-1,-1 1,1-1,-1 1,0 0,0 0,0-1,0 1,0 0,-1 0,1 0,-1 0,-1-1,0 0,0 1,0 0,0 0,0 1,-1-1,1 1,0-1,-1 1,1 0,-1 0,0 1,1-1,-3 1,-11-1,0 1,0 1,1 1,-1 0,-14 5,15-4,0 2,0 0,0 2,1-1,0 2,0 0,1 0,-8 7,-17 15</inkml:trace>
  <inkml:trace contextRef="#ctx0" brushRef="#br0" timeOffset="57355.532">5690 7156,'1'4,"-1"0,1 0,0 1,0-1,1 0,-1 0,3 3,1 6,25 59,4-1,2-2,27 36,-60-101,-1-1</inkml:trace>
  <inkml:trace contextRef="#ctx0" brushRef="#br0" timeOffset="57871.744">5985 7185,'0'0,"0"0,0 0,0 3,5 21,0-1,2 0,1 0,0-1,2 0,0 0,2-1,0-1,1 0,1 0,1-1,5 3,-18-20,-1 0,1 0,-1 0,1 0,0-1,0 1,0-1,-1 1,1-1,1 0,-1 0,0 0,0 0,0 0,1 0,-1 0,1-1,-4-10,-4-71,2 21,-2 0,-3 0,-7-20,15 78,-7-19,7 20,0 0,0 1,0-1,0 0,-1 0,1 1,0-1,-1 0,1 1,-1-1,1 0,-1 1,1-1,-1 1,1-1,-1 1,1-1,-1 1,0-1,1 1,-1 0,0-1,-1 2</inkml:trace>
  <inkml:trace contextRef="#ctx0" brushRef="#br0" timeOffset="58711.527">6303 6796,'0'0,"0"0,0 0,0 0,8-14,-3 9,-1-2,10-13,1 0,16-17,-27 33,0 0,0 0,0 0,0 1,1-1,-1 1,1 0,0 1,0-1,0 1,0 0,1 0,-1 0,0 1,1 0,0 0,-6 1,1 0,-1 0,0 0,1 0,-1 0,1 0,-1 0,0 0,1 0,-1 0,0 0,1 0,-1 1,0-1,1 0,-1 0,0 0,1 1,-1-1,0 0,1 0,-1 1,0-1,0 0,1 0,-1 1,0-1,0 0,1 1,-1-1,0 0,0 1,0-1,0 0,0 1,0-1,0 1,0-1,-2 18,0-6,-5 43,-2 0,-3 0,-4 4,-57 161,71-215,-4 15,5-20,1 1,0-1,0 0,0 1,0-1,0 1,0-1,0 0,0 1,0-1,0 1,0-1,0 0,0 1,0-1,0 1,1-1,-1 0,0 1,0-1,0 1,1-1,-1 0,0 1,0-1,1 0,-1 0,0 1,1-1,-1 0,0 0,1 1,-1-1,0 0,1 0,-1 0,1 0,-1 1,0-1,2-1,-1 1,1 0,-1-1,1 1,-1-1,0 1,1-1,-1 0,0 1,0-1,1 0,-1 0,0 0,1-1,5-3,32-21,4-2</inkml:trace>
  <inkml:trace contextRef="#ctx0" brushRef="#br1" timeOffset="81623.809">10859 5207,'0'0,"0"0,0 0,0 0,0 0,-18-5,-10-3,-2-1,3 1</inkml:trace>
  <inkml:trace contextRef="#ctx0" brushRef="#br1" timeOffset="81959.849">10735 5054,'0'0,"0"0,0 0,0 0,23-4,17-5,3-1</inkml:trace>
  <inkml:trace contextRef="#ctx0" brushRef="#br1" timeOffset="81960.849">11374 4975,'0'0,"0"0,0 0,0 0,0 0,0 0,0 0,0 0,0 0,0 0,0 0,0 0,-17-2,-9-5,-2-7,2-6,5-8,5 2</inkml:trace>
  <inkml:trace contextRef="#ctx0" brushRef="#br1" timeOffset="81961.849">11197 4739,'0'0,"0"0,0 0</inkml:trace>
  <inkml:trace contextRef="#ctx0" brushRef="#br1" timeOffset="81962.849">1164 5084,'0'0,"0"0,0 0,0 0,-1 0,-1 1,1-1,0 1,0 0,0-1,-1 1,1 0,0 0,0 0,0 0,1 0,-2 0,-4 6,-91 68,-147 124,78-38,58-54,-29 16,128-114,5-6,1 0,0 0,-1 0,0 0,0-1,0 0,0 0,0 0,-4 2,3-5,12-11,40-44,1 2,3 3,28-21,179-133,-232 186,25-21,2 3,1 2,48-22,-96 54,-4 1,0 1,1 0,-1 0,0 0,0 0,1 0,-1 0,0 1,1-1,-1 1,1 0,-1-1,0 1,1 0,-1 0,1 1,0 3,-13 7,-18 11,-108 79,105-80,-2-1,0-2,-19 7,24-16,27-8,1-1,-1 0,1 0,-1 1,0-1,1 0,-1 0,0 0,1 0,-1 0,0 0,0 0,1 0,-1 0,0 0,1 0,-1 0,0 0,1-1,-1 1,1 0,-1-1,0 1,1 0,-1-1,1 1,-1 0,1-1,-1 1,1-1,-1 1,1-1,-1 1,1-1,0 0,-1 0,5-8,35-67,4 2,3 2,3 1,36-37,-81 103,2-2,0 0,0 1,0-1,1 1,0 1,0-1,5-1,-11 6,-1 1,1 0,0-1,0 1,0 0,-1-1,1 1,0 0,0 0,0 0,-1 0,1 0,0 0,0 0,1 0,-2 1,0-1,1 0,-1 1,1-1,-1 0,0 1,1-1,-1 1,0-1,0 1,1-1,-1 1,0-1,0 1,0-1,0 1,1-1,-1 1,0-1,0 1,0-1,0 1,0-1,0 1,0-1,0 1,-1-1,1 1,0-1,0 1,0-1,-1 1,1-1,0 1,-19 60,-2 0,-11 16,-61 118,76-163,38-57,33-54,-20 28,38-43,-71 92,0 1,0-1,0 1,0 0,1-1,-1 1,1 0,-1 0,1 0,-1 0,1 0,-1 0,1 1,0-1,0 0,-1 1,1 0,1-1,-2 1,0 1,1-1,-1 1,0-1,1 1,-1 0,0 0,0-1,0 1,0 0,0 0,1 0,-2 0,1 0,0 0,0 1,0-1,0 0,-1 0,1 1,-1-1,1 0,-1 1,1-1,14 38,-2 0,-2 2,-1-1,2 31,1-2,-4-21,-4-14,3-1,5 16,-22-70,-1-1,-1 2,-1-1,-9-11,-4-7,10 13,-2-2,17 28,0 0,0 0,-1 0,1 0,0 0,0 0,0 0,0 0,0 0,0 0,0 0,0 0,-1 0,1 0,0 0,0 0,0 0,0 0,0 1,0-1,0 0,0 0,-1 0,1 0,0 0,0 0,0 0,0 0,0 0,0 0,0 0,0 1,0-1,0 0,0 0,0 0,0 0,0 0,0 0,0 0,0 0,0 1,0-1,0 0,0 0,0 0,0 0,0 0,0 0,0 0,0 1,0-1,0 0,0 0,0 0,0 0,0 0,0 0,0 0,0 0,0 0,1 0,-1 1,0-1,0 0,0 0,5 24,6 17,-4-18,-1-1,-2 1,0 0,-1 0,-1 6,-2-27,0 0,-1 0,1 0,-1 0,1 0,-1 0,0 0,0-1,0 1,0 0,0-1,0 1,0 0,0-1,-1 1,1-1,-1 0,1 1,-1-1,1 0,-1 0,0 0,0 0,1 0,-1-1,0 1,0 0,0-1,0 1,0-1,0 0,-1 0,-11 2,0 0,1-2,-1 0,-7-1,7 1,-78-3,0-4,1-4,-53-14,146 25,0 0,0 0,0 0,0-1,0 1,0-1,0 1,0-1,0 0,1-1,11-3,117-39,122-60,-251 104,0-1,0 0,-1 1,1-1,0 0,0 0,0 0,-1-1,1 1,-1 0,1 0,-1-1,1 1,-1-1,0 0,0 1,1-1,-1 0,0 0,-1 1,1-1,0 0,-1 0,1 0,-1 0,1 0,-1 0,0 0,0 0,0 0,0 0,0 0,0 0,-1 0,1 0,-2-25,1 0,1 0,1 0,2 0,0 0,4-10,-7 37,0 0,0 0,0-1,0 1,0 0,0 0,0-1,0 1,0 0,0 0,1 0,-1-1,0 1,0 0,0 0,0 0,0-1,0 1,0 0,1 0,-1 0,0-1,0 1,0 0,1 0,-1 0,0 0,0 0,0 0,1-1,-1 1,0 0,0 0,0 0,1 0,-1 0,0 0,0 0,1 0,4 9,3 20,2 24,-1 8</inkml:trace>
  <inkml:trace contextRef="#ctx0" brushRef="#br1" timeOffset="87512.932">224 4332,'0'0,"0"0,0 0,0 0,3 2,38 25,-1 2,-1 1,17 21,104 111,-214-210,22 19,-32-28,-46-57,89 90,1-2,1 0,2-1,0-1,2 0,-6-18,10 17,2-1,1 0,1 0,1 0,2-1,1 0,1 1,2-1,1 0,2-4,0 7,2 0,1 0,0 1,3 0,0 0,1 1,2 0,0 1,2 1,1 0,3-3,-10 16,0 1,1-1,1 2,0-1,0 1,10-7,-17 14,0 0,0 0,0 1,0-1,0 1,0-1,0 1,1 0,-1 0,0 1,1-1,-1 0,0 1,1 0,-1 0,1 0,-1 0,0 1,1-1,-1 1,0 0,1 0,-1 0,0 0,0 1,0-1,0 1,0 0,2 1,2 4,-1 0,1 0,-1 0,0 1,-1 0,0 0,0 0,-1 1,0-1,0 1,-1 0,0 0,1 7,1 11,0 0,-1 0,-2 0,-1 8,-2 23,-2 1,-2-1,-3 0,-3 0,-2-1,-3 0,-2-1,-11 20,19-56,0 0,-6 7,-2 3,21-29,0 0,0-1,1 0,-1 1,0-1,0 0,0 0,1-1,-1 1,78-6,-1-3,66-17,-127 20,0 0,-1-1,0-1,0-1,-1 0,0-2,-1 0,34-24</inkml:trace>
  <inkml:trace contextRef="#ctx0" brushRef="#br1" timeOffset="88133.881">932 3802,'3'-22,"8"-43,-1-27,-9 73,0 0,-2 0,0-1,-1 1,-1 0,-1 1,-1-3,4 17,0-1,-1 1,0 0,1 0,-2 0,1 0,0 1,-1-1,1 1,-1-1,0 1,0 0,-1 0,1 0,0 0,-1 1,0 0,0-1,-3 0,5 2,0 1,0-1,1 1,-1 0,0 0,0 0,0 0,0 0,1 0,-1 1,0-1,0 0,0 1,1 0,-1-1,0 1,1 0,-1 0,1 0,-2 1,-30 25,28-23,-10 10,0 1,1 0,1 1,0 0,2 1,-1 0,2 1,1 1,0 0,1 0,-1 6,7-19,1-1,0 1,0 0,1 0,0-1,0 1,0 0,1-1,-1 1,1 0,1-1,-1 1,1-1,0 1,0-1,1 0,-1 0,1 0,0 0,1 0,-1-1,1 1,0-1,0 0,0 0,1-1,-1 1,1-1,0 0,1 1,5 2,0-1,1 0,-1 0,1-1,0 0,1-1,-1-1,1 0,-1 0,1-1,-1-1,1 0,6-1,2-3,-1 0,0-1,0-1,-1 0,0-2,0 0,0-2,-1 0,10-8,-2 0,0-2,-1-1,-1-1,-1 0,14-21,15-23</inkml:trace>
  <inkml:trace contextRef="#ctx0" brushRef="#br1" timeOffset="88686.899">1291 2890,'49'26,"-1"2,-2 2,-1 2,-1 2,-2 2,-1 2,-2 1,6 12,-36-41,-1 0,0 0,-1 1,0 0,-1 0,4 9,-8-15,0 0,-1 1,0 0,1-1,-2 1,1 0,-1-1,0 1,0 0,0 0,-1-1,0 1,0 0,-1-1,1 1,-2 0,-15 37,-3-1</inkml:trace>
  <inkml:trace contextRef="#ctx0" brushRef="#br1" timeOffset="89033.174">831 2947,'0'0,"0"0,0 0,0 0,0 0,0 0,0 0,0 0,0 0</inkml:trace>
  <inkml:trace contextRef="#ctx0" brushRef="#br1" timeOffset="89359.423">1464 2778,'-1'-17,"-5"-29,-9-32,10 59,0 1,-1 1,-1-1,0 1,-8-12,15 28,0 0,-1 1,1-1,0 0,0 1,-1-1,1 0,-1 1,1-1,0 1,-1-1,1 1,-1-1,1 1,-1-1,0 1,1-1,-1 1,1 0,-1-1,0 1,1 0,-1 0,0-1,1 1,-1 0,0 0,1 0,-1 0,0 0,0 0,0 0,0 1,-1 0,1 1,-1-1,1 0,-1 1,1-1,0 1,-1-1,1 1,0 1,-2 1,-1 1,-13 16,2 1,0 1,2 0,0 1,1 3,9-21,1 0,0 1,0-1,0 1,1-1,0 1,0-1,1 1,0 0,0 0,0-1,1 1,0-1,1 1,-1 0,1-1,0 0,1 1,-1-1,1 0,1 0,-1-1,2 2,-1-1,1 0,-1-1,1 0,0 1,1-2,-1 1,1-1,0 0,6 3,-8-5,-1 0,1-1,0 0,0 0,0 0,0 0,0-1,0 1,0-1,0 0,0 0,0-1,0 1,0-1,0 0,0 0,0 0,2-1,8-5,1-1,-1 0,0-1,-1-1,0 0,7-8,34-31</inkml:trace>
  <inkml:trace contextRef="#ctx0" brushRef="#br1" timeOffset="89694.328">1700 2080,'0'0,"0"0,0 3,-5 43,3 0,2 0,2 15,1-33,0 0,2 0,1-1,1 1,2-1,2 2,-8-19,2-1,-1 0,1 0,0-1,1 0,0 0,0 0,-4-6,-1-1,0 1,1-1,-1 0,1 1,-1-1,1 0,0 0,-1 0,1 0,0 0,0 0,0-1,0 1,0-1,0 1,0-1,-1 0,1 1,0-1,0 0,0 0,0-1,0 1,0 0,0-1,0 1,0-1,0 0,0 1,0-1,-1 0,1 0,0 0,0 0,-1-1,1 0,7-5,-1-1,0 0,-1-1,0 0,-1 0,1-1,-2 0,1 0,2-8,5-15,-1 0,3-19,-3 2,-2 0,2-36,-5-1</inkml:trace>
  <inkml:trace contextRef="#ctx0" brushRef="#br1" timeOffset="90026.328">1674 1233,'0'0,"0"0,0 0,4 4,154 168,-60-62,8-1,-44-53,30 21,-61-54,1-1,1-2,1-1,8 2,-10-8,-9-7</inkml:trace>
  <inkml:trace contextRef="#ctx0" brushRef="#br1" timeOffset="90027.328">1712 1970,'0'0,"0"0,0 0,0 0,13-22,21-36,26-38,28-32,27-21,26-11,-12 21</inkml:trace>
  <inkml:trace contextRef="#ctx0" brushRef="#br1" timeOffset="92227.871">1971 2788,'298'375,"-265"-330,-2 2,-1 0,-3 2,-2 1,-2 1,-2 1,1 14,-1 7,-3 1,-4 1,-3 0,-3 1,-3 5,-2 28,-4-1,-6 0,-13 67,10-115,-2-1,-3-1,-3 0,-2-1,-3-1,-2-1,-10 13,20-41,-2-2,-1 0,-1-1,-18 18,26-31,0-1,-1 1,0-2,-1 0,0 0,-1-1,0-1,0 0,0-1,-4 1,13-6,-1 0,0 0,1 0,-1-1,0 0,0 0,0 0,1-1,-1 0,0 0,1 0,-1-1,1 0,-1 0,1 0,0-1,0 1,0-1,-4-3,-10-8,1-1,1 0,0-2,-3-5,13 15,-27-29,-28-39,52 61,0 0,1-1,1-1,0 1,1-1,1 0,-2-7,7 3,0 13,-4 18,-32 94,15-47,3 1,-2 17,21-74,0-1,-1 1,1-1,0 1,0-1,0 1,0 0,1-1,-1 1,0-1,1 1,-1-1,1 0,-1 1,1-1,0 1,-1-1,1 0,0 0,0 1,0-1,0 0,0 0,0 0,0 0,1 0,-1 0,0 0,0-1,1 1,-1 0,1-1,6 4,1-1,-1 0,1-1,0 0,3 0,2 1,202 35,-2-1,-168-27,0 3,0 2,20 10,-28-8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D9E-CD95-45FC-A471-F9A058D4BF0E}">
  <dimension ref="A1:A43"/>
  <sheetViews>
    <sheetView topLeftCell="A21" zoomScale="124" workbookViewId="0">
      <selection activeCell="A35" sqref="A35:A3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/>
    </row>
    <row r="4" spans="1:1" x14ac:dyDescent="0.3">
      <c r="A4" s="1" t="s">
        <v>2</v>
      </c>
    </row>
    <row r="5" spans="1:1" x14ac:dyDescent="0.3">
      <c r="A5" s="2"/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3</v>
      </c>
    </row>
    <row r="11" spans="1:1" x14ac:dyDescent="0.3">
      <c r="A11" s="2"/>
    </row>
    <row r="12" spans="1:1" x14ac:dyDescent="0.3">
      <c r="A12" s="1" t="s">
        <v>27</v>
      </c>
    </row>
    <row r="13" spans="1:1" x14ac:dyDescent="0.3">
      <c r="A13" s="1" t="s">
        <v>28</v>
      </c>
    </row>
    <row r="14" spans="1:1" x14ac:dyDescent="0.3">
      <c r="A14" s="2"/>
    </row>
    <row r="15" spans="1:1" x14ac:dyDescent="0.3">
      <c r="A15" s="2"/>
    </row>
    <row r="16" spans="1:1" x14ac:dyDescent="0.3">
      <c r="A16" s="1" t="s">
        <v>4</v>
      </c>
    </row>
    <row r="17" spans="1:1" x14ac:dyDescent="0.3">
      <c r="A17" s="2"/>
    </row>
    <row r="18" spans="1:1" x14ac:dyDescent="0.3">
      <c r="A18" s="1" t="s">
        <v>29</v>
      </c>
    </row>
    <row r="19" spans="1:1" x14ac:dyDescent="0.3">
      <c r="A19" s="1" t="s">
        <v>5</v>
      </c>
    </row>
    <row r="20" spans="1:1" x14ac:dyDescent="0.3">
      <c r="A20" s="1" t="s">
        <v>30</v>
      </c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1" t="s">
        <v>6</v>
      </c>
    </row>
    <row r="25" spans="1:1" x14ac:dyDescent="0.3">
      <c r="A25" s="1" t="s">
        <v>7</v>
      </c>
    </row>
    <row r="26" spans="1:1" x14ac:dyDescent="0.3">
      <c r="A26" s="1" t="s">
        <v>8</v>
      </c>
    </row>
    <row r="27" spans="1:1" x14ac:dyDescent="0.3">
      <c r="A27" s="1" t="s">
        <v>9</v>
      </c>
    </row>
    <row r="28" spans="1:1" x14ac:dyDescent="0.3">
      <c r="A28" s="1" t="s">
        <v>10</v>
      </c>
    </row>
    <row r="29" spans="1:1" x14ac:dyDescent="0.3">
      <c r="A29" s="2"/>
    </row>
    <row r="30" spans="1:1" x14ac:dyDescent="0.3">
      <c r="A30" s="1" t="s">
        <v>11</v>
      </c>
    </row>
    <row r="31" spans="1:1" x14ac:dyDescent="0.3">
      <c r="A31" s="1" t="s">
        <v>12</v>
      </c>
    </row>
    <row r="32" spans="1:1" x14ac:dyDescent="0.3">
      <c r="A32" s="1" t="s">
        <v>13</v>
      </c>
    </row>
    <row r="33" spans="1:1" x14ac:dyDescent="0.3">
      <c r="A33" s="1" t="s">
        <v>14</v>
      </c>
    </row>
    <row r="34" spans="1:1" x14ac:dyDescent="0.3">
      <c r="A34" s="2"/>
    </row>
    <row r="35" spans="1:1" x14ac:dyDescent="0.3">
      <c r="A35" s="1" t="s">
        <v>15</v>
      </c>
    </row>
    <row r="36" spans="1:1" x14ac:dyDescent="0.3">
      <c r="A36" s="1" t="s">
        <v>16</v>
      </c>
    </row>
    <row r="37" spans="1:1" x14ac:dyDescent="0.3">
      <c r="A37" s="1" t="s">
        <v>17</v>
      </c>
    </row>
    <row r="38" spans="1:1" x14ac:dyDescent="0.3">
      <c r="A38" s="1" t="s">
        <v>18</v>
      </c>
    </row>
    <row r="39" spans="1:1" x14ac:dyDescent="0.3">
      <c r="A39" s="2"/>
    </row>
    <row r="40" spans="1:1" x14ac:dyDescent="0.3">
      <c r="A40" s="1" t="s">
        <v>19</v>
      </c>
    </row>
    <row r="41" spans="1:1" x14ac:dyDescent="0.3">
      <c r="A41" s="1" t="s">
        <v>20</v>
      </c>
    </row>
    <row r="42" spans="1:1" x14ac:dyDescent="0.3">
      <c r="A42" s="1" t="s">
        <v>21</v>
      </c>
    </row>
    <row r="43" spans="1:1" x14ac:dyDescent="0.3">
      <c r="A43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97EA-B145-459C-84CA-32F7F1F7E1BE}">
  <dimension ref="A2:O48"/>
  <sheetViews>
    <sheetView tabSelected="1" workbookViewId="0">
      <selection activeCell="A18" sqref="A18"/>
    </sheetView>
  </sheetViews>
  <sheetFormatPr defaultRowHeight="14.4" x14ac:dyDescent="0.3"/>
  <cols>
    <col min="1" max="2" width="22.77734375" customWidth="1"/>
    <col min="6" max="6" width="12.77734375" customWidth="1"/>
  </cols>
  <sheetData>
    <row r="2" spans="1:10" x14ac:dyDescent="0.3">
      <c r="A2" t="s">
        <v>31</v>
      </c>
      <c r="J2" s="1" t="s">
        <v>6</v>
      </c>
    </row>
    <row r="3" spans="1:10" x14ac:dyDescent="0.3">
      <c r="A3" s="1" t="s">
        <v>29</v>
      </c>
      <c r="J3" s="1" t="s">
        <v>7</v>
      </c>
    </row>
    <row r="4" spans="1:10" x14ac:dyDescent="0.3">
      <c r="A4" s="1" t="s">
        <v>5</v>
      </c>
      <c r="J4" s="1" t="s">
        <v>8</v>
      </c>
    </row>
    <row r="5" spans="1:10" x14ac:dyDescent="0.3">
      <c r="A5" s="1" t="s">
        <v>30</v>
      </c>
      <c r="J5" s="1" t="s">
        <v>9</v>
      </c>
    </row>
    <row r="6" spans="1:10" x14ac:dyDescent="0.3">
      <c r="J6" s="1" t="s">
        <v>10</v>
      </c>
    </row>
    <row r="7" spans="1:10" x14ac:dyDescent="0.3">
      <c r="A7" s="3"/>
    </row>
    <row r="8" spans="1:10" x14ac:dyDescent="0.3">
      <c r="A8" s="16" t="s">
        <v>32</v>
      </c>
      <c r="B8" s="9"/>
      <c r="C8" s="5"/>
      <c r="J8" s="1" t="s">
        <v>11</v>
      </c>
    </row>
    <row r="9" spans="1:10" x14ac:dyDescent="0.3">
      <c r="A9" s="10" t="s">
        <v>53</v>
      </c>
      <c r="B9" s="11">
        <v>102.357328881469</v>
      </c>
      <c r="C9" s="5"/>
      <c r="J9" s="1" t="s">
        <v>12</v>
      </c>
    </row>
    <row r="10" spans="1:10" x14ac:dyDescent="0.3">
      <c r="A10" s="10" t="s">
        <v>46</v>
      </c>
      <c r="B10" s="12">
        <v>599</v>
      </c>
      <c r="C10" s="5"/>
      <c r="J10" s="1" t="s">
        <v>13</v>
      </c>
    </row>
    <row r="11" spans="1:10" x14ac:dyDescent="0.3">
      <c r="A11" s="9" t="s">
        <v>47</v>
      </c>
      <c r="B11" s="11">
        <v>25.2321195449925</v>
      </c>
      <c r="C11" s="5"/>
      <c r="J11" s="1" t="s">
        <v>14</v>
      </c>
    </row>
    <row r="12" spans="1:10" x14ac:dyDescent="0.3">
      <c r="A12" s="9"/>
      <c r="B12" s="9"/>
      <c r="C12" s="5"/>
    </row>
    <row r="13" spans="1:10" x14ac:dyDescent="0.3">
      <c r="A13" s="15" t="s">
        <v>35</v>
      </c>
      <c r="B13" s="9"/>
      <c r="C13" s="5"/>
      <c r="J13" s="1" t="s">
        <v>15</v>
      </c>
    </row>
    <row r="14" spans="1:10" x14ac:dyDescent="0.3">
      <c r="A14" s="9" t="s">
        <v>45</v>
      </c>
      <c r="B14" s="9">
        <v>0.99</v>
      </c>
      <c r="C14" s="5"/>
      <c r="J14" s="1" t="s">
        <v>16</v>
      </c>
    </row>
    <row r="15" spans="1:10" x14ac:dyDescent="0.3">
      <c r="A15" s="9" t="s">
        <v>44</v>
      </c>
      <c r="B15" s="13">
        <v>100</v>
      </c>
      <c r="C15" s="5"/>
      <c r="J15" s="1" t="s">
        <v>17</v>
      </c>
    </row>
    <row r="16" spans="1:10" x14ac:dyDescent="0.3">
      <c r="A16" s="8"/>
      <c r="B16" s="8"/>
      <c r="C16" s="5"/>
      <c r="J16" s="1" t="s">
        <v>18</v>
      </c>
    </row>
    <row r="17" spans="1:15" x14ac:dyDescent="0.3">
      <c r="A17" s="15" t="s">
        <v>54</v>
      </c>
      <c r="B17" s="8"/>
    </row>
    <row r="18" spans="1:15" x14ac:dyDescent="0.3">
      <c r="A18" s="9" t="s">
        <v>42</v>
      </c>
      <c r="B18" s="9" t="str">
        <f>"mu&gt;="&amp;B15</f>
        <v>mu&gt;=100</v>
      </c>
    </row>
    <row r="19" spans="1:15" x14ac:dyDescent="0.3">
      <c r="A19" s="9" t="s">
        <v>43</v>
      </c>
      <c r="B19" s="9" t="str">
        <f>"mu&lt;"&amp;B15</f>
        <v>mu&lt;100</v>
      </c>
    </row>
    <row r="20" spans="1:15" x14ac:dyDescent="0.3">
      <c r="A20" s="9" t="s">
        <v>48</v>
      </c>
      <c r="B20" s="14">
        <f>B11/SQRT(B10)</f>
        <v>1.0309564555515394</v>
      </c>
    </row>
    <row r="21" spans="1:15" x14ac:dyDescent="0.3">
      <c r="A21" s="8"/>
      <c r="B21" s="8"/>
    </row>
    <row r="22" spans="1:15" x14ac:dyDescent="0.3">
      <c r="A22" s="17" t="s">
        <v>49</v>
      </c>
      <c r="B22" s="8"/>
      <c r="L22" t="s">
        <v>36</v>
      </c>
    </row>
    <row r="23" spans="1:15" x14ac:dyDescent="0.3">
      <c r="A23" s="18" t="s">
        <v>55</v>
      </c>
      <c r="B23" s="19" t="str">
        <f>IF(B9&gt;B15,"Away from Rejection Area","Towards Rejection Area")</f>
        <v>Away from Rejection Area</v>
      </c>
      <c r="I23" t="s">
        <v>33</v>
      </c>
      <c r="J23">
        <v>78.25</v>
      </c>
    </row>
    <row r="24" spans="1:15" x14ac:dyDescent="0.3">
      <c r="A24" s="17" t="s">
        <v>50</v>
      </c>
      <c r="B24" s="8"/>
      <c r="I24" t="s">
        <v>37</v>
      </c>
      <c r="J24">
        <v>22.5</v>
      </c>
      <c r="L24" t="s">
        <v>38</v>
      </c>
      <c r="O24" s="4">
        <f>_xlfn.NORM.INV(((1-J25)/2),J23,J27)</f>
        <v>73.976544920659165</v>
      </c>
    </row>
    <row r="25" spans="1:15" x14ac:dyDescent="0.3">
      <c r="A25" s="8" t="s">
        <v>56</v>
      </c>
      <c r="B25" s="14">
        <f>_xlfn.NORM.INV((1-B14),B9,B20)</f>
        <v>99.958965522867999</v>
      </c>
      <c r="I25" t="s">
        <v>39</v>
      </c>
      <c r="J25" s="6">
        <v>0.9</v>
      </c>
      <c r="L25" t="s">
        <v>40</v>
      </c>
      <c r="O25" s="4">
        <f>_xlfn.NORM.INV(J25+((1-J25)/2),J23,J27)</f>
        <v>82.523455079340835</v>
      </c>
    </row>
    <row r="26" spans="1:15" x14ac:dyDescent="0.3">
      <c r="A26" s="8" t="s">
        <v>57</v>
      </c>
      <c r="B26" s="19" t="str">
        <f>IF((B9&gt;B25),"Expect: Fail to Reject Null","Expect: Reject Null")</f>
        <v>Expect: Fail to Reject Null</v>
      </c>
      <c r="I26" t="s">
        <v>34</v>
      </c>
      <c r="J26">
        <v>75</v>
      </c>
    </row>
    <row r="27" spans="1:15" x14ac:dyDescent="0.3">
      <c r="A27" s="17" t="s">
        <v>52</v>
      </c>
      <c r="B27" s="8"/>
      <c r="E27" s="22"/>
      <c r="F27" s="23"/>
      <c r="G27" s="22"/>
      <c r="I27" t="s">
        <v>41</v>
      </c>
      <c r="J27">
        <f>J24/SQRT(J26)</f>
        <v>2.5980762113533156</v>
      </c>
      <c r="L27" s="7" t="str">
        <f>"We are "&amp;(J25*100)&amp;"% that population mean lies between "&amp;ROUND(O24,2)&amp;" and "&amp;ROUND(O25,2)</f>
        <v>We are 90% that population mean lies between 73.98 and 82.52</v>
      </c>
    </row>
    <row r="28" spans="1:15" x14ac:dyDescent="0.3">
      <c r="A28" s="8" t="s">
        <v>58</v>
      </c>
      <c r="B28" s="8">
        <f>1-B14</f>
        <v>1.0000000000000009E-2</v>
      </c>
      <c r="E28" s="22"/>
      <c r="F28" s="24"/>
      <c r="G28" s="22"/>
    </row>
    <row r="29" spans="1:15" x14ac:dyDescent="0.3">
      <c r="A29" s="20" t="s">
        <v>59</v>
      </c>
      <c r="B29" s="21">
        <f>_xlfn.NORM.DIST(B9,B15,B20,TRUE)</f>
        <v>0.98888881833268993</v>
      </c>
      <c r="E29" s="22"/>
      <c r="F29" s="24"/>
      <c r="G29" s="22"/>
    </row>
    <row r="30" spans="1:15" x14ac:dyDescent="0.3">
      <c r="A30" s="8" t="s">
        <v>60</v>
      </c>
      <c r="B30" s="8" t="b">
        <f>B29&lt;B28</f>
        <v>0</v>
      </c>
      <c r="E30" s="22"/>
      <c r="F30" s="22"/>
      <c r="G30" s="22"/>
    </row>
    <row r="31" spans="1:15" x14ac:dyDescent="0.3">
      <c r="A31" s="8" t="s">
        <v>51</v>
      </c>
      <c r="B31" s="19" t="str">
        <f>IF(B30,"Reject Null","Fail to Reject Null")</f>
        <v>Fail to Reject Null</v>
      </c>
      <c r="E31" s="22"/>
      <c r="F31" s="22"/>
      <c r="G31" s="22"/>
    </row>
    <row r="32" spans="1:15" x14ac:dyDescent="0.3">
      <c r="E32" s="22"/>
      <c r="F32" s="25"/>
      <c r="G32" s="22"/>
    </row>
    <row r="33" spans="5:7" x14ac:dyDescent="0.3">
      <c r="E33" s="22"/>
      <c r="F33" s="23"/>
      <c r="G33" s="22"/>
    </row>
    <row r="34" spans="5:7" x14ac:dyDescent="0.3">
      <c r="E34" s="22"/>
      <c r="F34" s="26"/>
      <c r="G34" s="22"/>
    </row>
    <row r="35" spans="5:7" x14ac:dyDescent="0.3">
      <c r="E35" s="27"/>
      <c r="F35" s="25"/>
      <c r="G35" s="22"/>
    </row>
    <row r="36" spans="5:7" x14ac:dyDescent="0.3">
      <c r="E36" s="22"/>
      <c r="F36" s="28"/>
      <c r="G36" s="22"/>
    </row>
    <row r="37" spans="5:7" x14ac:dyDescent="0.3">
      <c r="E37" s="27"/>
      <c r="F37" s="29"/>
      <c r="G37" s="22"/>
    </row>
    <row r="38" spans="5:7" x14ac:dyDescent="0.3">
      <c r="E38" s="22"/>
      <c r="F38" s="22"/>
      <c r="G38" s="22"/>
    </row>
    <row r="39" spans="5:7" x14ac:dyDescent="0.3">
      <c r="E39" s="22"/>
      <c r="F39" s="22"/>
      <c r="G39" s="22"/>
    </row>
    <row r="40" spans="5:7" x14ac:dyDescent="0.3">
      <c r="E40" s="22"/>
      <c r="F40" s="30"/>
      <c r="G40" s="22"/>
    </row>
    <row r="41" spans="5:7" x14ac:dyDescent="0.3">
      <c r="E41" s="27"/>
      <c r="F41" s="22"/>
      <c r="G41" s="22"/>
    </row>
    <row r="42" spans="5:7" x14ac:dyDescent="0.3">
      <c r="E42" s="22"/>
      <c r="F42" s="31"/>
      <c r="G42" s="22"/>
    </row>
    <row r="43" spans="5:7" x14ac:dyDescent="0.3">
      <c r="E43" s="22"/>
      <c r="F43" s="22"/>
      <c r="G43" s="22"/>
    </row>
    <row r="44" spans="5:7" x14ac:dyDescent="0.3">
      <c r="E44" s="22"/>
      <c r="F44" s="30"/>
      <c r="G44" s="22"/>
    </row>
    <row r="45" spans="5:7" x14ac:dyDescent="0.3">
      <c r="E45" s="22"/>
      <c r="F45" s="22"/>
      <c r="G45" s="22"/>
    </row>
    <row r="46" spans="5:7" x14ac:dyDescent="0.3">
      <c r="E46" s="22"/>
      <c r="F46" s="22"/>
      <c r="G46" s="22"/>
    </row>
    <row r="47" spans="5:7" x14ac:dyDescent="0.3">
      <c r="E47" s="22"/>
      <c r="F47" s="22"/>
      <c r="G47" s="22"/>
    </row>
    <row r="48" spans="5:7" x14ac:dyDescent="0.3">
      <c r="E48" s="22"/>
      <c r="F48" s="22"/>
      <c r="G48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Perez</dc:creator>
  <cp:lastModifiedBy>Rachelle Perez</cp:lastModifiedBy>
  <dcterms:created xsi:type="dcterms:W3CDTF">2019-10-31T13:52:12Z</dcterms:created>
  <dcterms:modified xsi:type="dcterms:W3CDTF">2019-10-31T14:14:44Z</dcterms:modified>
</cp:coreProperties>
</file>