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trangphan/Downloads/LEAN CHAPTER 6 /"/>
    </mc:Choice>
  </mc:AlternateContent>
  <xr:revisionPtr revIDLastSave="0" documentId="8_{6B92753D-4351-074A-8C5A-8D3F51C1454F}" xr6:coauthVersionLast="47" xr6:coauthVersionMax="47" xr10:uidLastSave="{00000000-0000-0000-0000-000000000000}"/>
  <bookViews>
    <workbookView xWindow="0" yWindow="720" windowWidth="29400" windowHeight="18400" activeTab="9" xr2:uid="{D1CE9BC7-9B40-1842-BB3D-50BC82191961}"/>
  </bookViews>
  <sheets>
    <sheet name="Resrource Needed " sheetId="1" r:id="rId1"/>
    <sheet name="Set up time per batch " sheetId="2" r:id="rId2"/>
    <sheet name="DPM0" sheetId="3" r:id="rId3"/>
    <sheet name="Task time " sheetId="4" r:id="rId4"/>
    <sheet name="Flow efficiciency" sheetId="11" r:id="rId5"/>
    <sheet name="ABACB-ABDAC" sheetId="5" r:id="rId6"/>
    <sheet name="Batch size " sheetId="6" r:id="rId7"/>
    <sheet name="Lead Time " sheetId="7" r:id="rId8"/>
    <sheet name="OEE" sheetId="9" r:id="rId9"/>
    <sheet name="ppm" sheetId="10"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1" l="1"/>
  <c r="A13" i="11"/>
  <c r="F8" i="11"/>
  <c r="B9" i="11"/>
  <c r="C7" i="11"/>
  <c r="C33" i="9"/>
  <c r="B33" i="9"/>
  <c r="B28" i="9"/>
  <c r="G23" i="9"/>
  <c r="F23" i="9"/>
  <c r="H22" i="9"/>
  <c r="F21" i="9"/>
  <c r="C20" i="9"/>
  <c r="C12" i="7"/>
  <c r="C11" i="6"/>
  <c r="C8" i="4"/>
  <c r="C7" i="4"/>
  <c r="C6" i="4"/>
  <c r="B13" i="3"/>
  <c r="E11" i="2"/>
  <c r="E10" i="2"/>
  <c r="E9" i="2"/>
  <c r="E8" i="2"/>
  <c r="G17" i="1"/>
  <c r="B15" i="1"/>
</calcChain>
</file>

<file path=xl/sharedStrings.xml><?xml version="1.0" encoding="utf-8"?>
<sst xmlns="http://schemas.openxmlformats.org/spreadsheetml/2006/main" count="164" uniqueCount="138">
  <si>
    <t>In the context of lean, the company plans to introduce self-managing teams. Given is an assembly line with the following 5 operations and capacities per employee.</t>
  </si>
  <si>
    <t xml:space="preserve">Operation 1: 20 units per hour per employee </t>
  </si>
  <si>
    <t xml:space="preserve">Operation 2: 40 units per hour per employee </t>
  </si>
  <si>
    <t xml:space="preserve">Operation 3: 12 units per hour per employee </t>
  </si>
  <si>
    <t xml:space="preserve">Operation 4: 16 units per hour per employee </t>
  </si>
  <si>
    <t xml:space="preserve">Operation 5: 20 units per hour per employee </t>
  </si>
  <si>
    <t>An LSS GB wants to apply line balancing to achieve maximum flow and resource efficiency.</t>
  </si>
  <si>
    <t xml:space="preserve">Several employees (also part-time) can be deployed for one operation. It may also happen that an employee performs multiple operations. </t>
  </si>
  <si>
    <t>How many employees are at least needed in the self-managing team if the task time is 2 minutes ?</t>
  </si>
  <si>
    <t xml:space="preserve">Resource Needed = Sum of Cycle Time/ Task time </t>
  </si>
  <si>
    <t>Cycle time = how min for 1 unit?</t>
  </si>
  <si>
    <t xml:space="preserve">Answer </t>
  </si>
  <si>
    <t xml:space="preserve">Cycle Time </t>
  </si>
  <si>
    <t xml:space="preserve">min </t>
  </si>
  <si>
    <t xml:space="preserve">Task time </t>
  </si>
  <si>
    <t>The number of employee = Resource needed</t>
  </si>
  <si>
    <t xml:space="preserve">Sum of cycle time/ Task time </t>
  </si>
  <si>
    <t>employee</t>
  </si>
  <si>
    <t xml:space="preserve">A factory works for 480 minutes everyday (excluding maintenance and breakdowns). When production planning, they take into accounts a downtime of 30 minutes per day due to discruptions and planned maintenance. </t>
  </si>
  <si>
    <t xml:space="preserve">The factory produces three products with the following forecast average daily demand: 9 A's, 6B's and 3 C's. </t>
  </si>
  <si>
    <t xml:space="preserve">The processing time for each products is 15 minutes and the set up time for the start of each batch is unknown. These are the same for all products A,B and C. </t>
  </si>
  <si>
    <t>What is the setup time per batch in hours for an EPE of 4 days?</t>
  </si>
  <si>
    <t xml:space="preserve">Capacity of machine (total available working time) </t>
  </si>
  <si>
    <t xml:space="preserve">The machine runs for a total of 450 minutes </t>
  </si>
  <si>
    <t>min</t>
  </si>
  <si>
    <t xml:space="preserve">Processing time a day for 3 products </t>
  </si>
  <si>
    <t>15*(9+6+3)</t>
  </si>
  <si>
    <t xml:space="preserve">The remaining time </t>
  </si>
  <si>
    <t>450-270</t>
  </si>
  <si>
    <t xml:space="preserve">The set-up time for 4 products = EPE * Remaining Time </t>
  </si>
  <si>
    <t xml:space="preserve">The set-up time for 1 product </t>
  </si>
  <si>
    <t>720/3</t>
  </si>
  <si>
    <t xml:space="preserve"> 4 hours</t>
  </si>
  <si>
    <t xml:space="preserve">A Sperta service receives electric bicyles from dealers everyday that need to be repaired. </t>
  </si>
  <si>
    <t xml:space="preserve">It is given that an electric bicycle can have 100 possible defects </t>
  </si>
  <si>
    <t>The number of opportunities is therefore 100 per product.</t>
  </si>
  <si>
    <t xml:space="preserve">Calculate the DPMO </t>
  </si>
  <si>
    <t>DPMO = (Number of defects * 1,000,000)/ (Opportunities* Number of Units)</t>
  </si>
  <si>
    <t xml:space="preserve">Number of defects </t>
  </si>
  <si>
    <t xml:space="preserve">Opportunities </t>
  </si>
  <si>
    <t xml:space="preserve">He discovered yesterday that 8 out of 10 bicycles had 1 or more faults. So 2 electric bicyles were correct. A total of 20 defects were found. </t>
  </si>
  <si>
    <t xml:space="preserve">Number of units </t>
  </si>
  <si>
    <t xml:space="preserve">DPM0 </t>
  </si>
  <si>
    <t>Use the comma</t>
  </si>
  <si>
    <t>ppm considers the defective unit as a whole, while DPMO refers to multiple opportunites per part/ process</t>
  </si>
  <si>
    <t>28 orders are processed according to one piece flow in 600 minutes. Of these, 8 minutes are used to change over a machine. During this time nothing is produced.</t>
  </si>
  <si>
    <t>What is the takt time in seconds?</t>
  </si>
  <si>
    <t>Task time = Available Worktime/ Total products or service in the same period (min/day)</t>
  </si>
  <si>
    <t xml:space="preserve">Available work time </t>
  </si>
  <si>
    <t>592/28</t>
  </si>
  <si>
    <t xml:space="preserve">min/day </t>
  </si>
  <si>
    <t xml:space="preserve">seconds </t>
  </si>
  <si>
    <t>Below is the demand for the following four products for the coming week</t>
  </si>
  <si>
    <t xml:space="preserve">A. 100 pieces </t>
  </si>
  <si>
    <t xml:space="preserve">B. 75 pieces </t>
  </si>
  <si>
    <t xml:space="preserve">C. 50 pieces </t>
  </si>
  <si>
    <t xml:space="preserve">D. 25 pieces </t>
  </si>
  <si>
    <t>It takes the same amount of time to produce a piece of each type of product (A,B and D)</t>
  </si>
  <si>
    <t>What is the best planning cycle per week for the coming period according to HEIJUNKA?</t>
  </si>
  <si>
    <t>A. ABACB-ABDAC</t>
  </si>
  <si>
    <t xml:space="preserve">According to Heijunka, as many changes as possible as must be made to promote as much flow as possible and reduce stocks </t>
  </si>
  <si>
    <t>The following value stream map (VSM) is given</t>
  </si>
  <si>
    <t xml:space="preserve">The LSS GB wants to know whether each station can meet the branch time of 50 seconds. Based on the VSM, he immediately sees that the first Lathe station requires the mosy capacity. He sees that Lathe's cycle time is 44 seconds per piece and no less than 60 minutes are needed to convert to a new batch. </t>
  </si>
  <si>
    <t>What is the maximum batch size of the Lathe station to meet the task time of 50 seconds?</t>
  </si>
  <si>
    <t>So take the time for changeover into account when calculating your capacity.</t>
  </si>
  <si>
    <t xml:space="preserve">Batch size </t>
  </si>
  <si>
    <t xml:space="preserve">Batch size = Changeover/ (Task time - Cycle time) </t>
  </si>
  <si>
    <t xml:space="preserve">CT </t>
  </si>
  <si>
    <t xml:space="preserve">Changover as the time needed for changover (60 minutes, which is 3600 seconds) </t>
  </si>
  <si>
    <t>3600/ (50-44)</t>
  </si>
  <si>
    <t>pieces</t>
  </si>
  <si>
    <t xml:space="preserve">It is given that the task time is 30 seconds and a working day lasts 8 hours with a break of 50 minutes. </t>
  </si>
  <si>
    <t xml:space="preserve">You can see in VSM that the WIP between Lathe station and Robotassembly is 25 units </t>
  </si>
  <si>
    <t xml:space="preserve">Calculate the lead time or cycle time in whole minutes of the stock of 25 pieces between Lathe station and Robotassembly. Use Little's Law </t>
  </si>
  <si>
    <t xml:space="preserve">Little's Law: WIP = Lead Time * Completion Rate </t>
  </si>
  <si>
    <t xml:space="preserve">Lead Time = WIP/ Completion Rate </t>
  </si>
  <si>
    <t xml:space="preserve">Completion Rate = 1/ Task Time </t>
  </si>
  <si>
    <t xml:space="preserve">Task Time = Available Working Time/ Demand </t>
  </si>
  <si>
    <t xml:space="preserve">Task Time </t>
  </si>
  <si>
    <t>1/2 min</t>
  </si>
  <si>
    <t xml:space="preserve">Completion Rate = 1/ Task time </t>
  </si>
  <si>
    <t xml:space="preserve">2 piece/ 1 min </t>
  </si>
  <si>
    <t xml:space="preserve">Lead Time </t>
  </si>
  <si>
    <t xml:space="preserve"> 25/ 2 </t>
  </si>
  <si>
    <t>Availability: Is the machine running or not?</t>
  </si>
  <si>
    <t xml:space="preserve">Actual production time = Potential production time - Changover time - Disruptions </t>
  </si>
  <si>
    <t>Performance: When running, how fast does the machine run?</t>
  </si>
  <si>
    <t>Actual Output: Theoretical output - Minor stops and Output due to lower speed</t>
  </si>
  <si>
    <t>Quality: How many products met the specifications?</t>
  </si>
  <si>
    <t>Good product = Actual output - Output due to start-up loss and rejection during production</t>
  </si>
  <si>
    <t xml:space="preserve">Availability *Presentation*Quality </t>
  </si>
  <si>
    <t>The statistics for a given production line are as follows:</t>
  </si>
  <si>
    <t xml:space="preserve">Two shifts per day, both 8 hours </t>
  </si>
  <si>
    <t>Set Up time: 60 minutes per shift; Downtime: 120 minutes per shift</t>
  </si>
  <si>
    <t xml:space="preserve">Maximum speed: 100 products per hour; Average speed: 70 products per hour </t>
  </si>
  <si>
    <t>ANSWER</t>
  </si>
  <si>
    <t xml:space="preserve">Availability </t>
  </si>
  <si>
    <t xml:space="preserve">Total downtime and set up time is </t>
  </si>
  <si>
    <t>2 shifts *60m+ 2 *120 m</t>
  </si>
  <si>
    <t xml:space="preserve">Total time produced </t>
  </si>
  <si>
    <t xml:space="preserve"> Actual Production Time - Total downtime - Set Up time </t>
  </si>
  <si>
    <t xml:space="preserve">Total time produced/ potentia production time </t>
  </si>
  <si>
    <t xml:space="preserve">Potential Production time </t>
  </si>
  <si>
    <t xml:space="preserve">Availability = Total time produced/ Potential production time </t>
  </si>
  <si>
    <t>%</t>
  </si>
  <si>
    <t xml:space="preserve">Performance </t>
  </si>
  <si>
    <t xml:space="preserve">The maximum output (C) in this case is 100 products per hour </t>
  </si>
  <si>
    <t>The average speed is the speed that is actually achieved at this moment, is in this case 70 products per hour.</t>
  </si>
  <si>
    <t xml:space="preserve"> 70/100*100</t>
  </si>
  <si>
    <t xml:space="preserve">Quality </t>
  </si>
  <si>
    <t xml:space="preserve">In this case, the quality is already known 90% </t>
  </si>
  <si>
    <t>OEE</t>
  </si>
  <si>
    <t xml:space="preserve">% </t>
  </si>
  <si>
    <t>Performance metrics (Quality)</t>
  </si>
  <si>
    <t>ppm (parts per million)</t>
  </si>
  <si>
    <t>dpmo (defects per million opportunites)</t>
  </si>
  <si>
    <t xml:space="preserve">DPOM is similar to ppm and is used as a quality performance measure. However, DPMO differs from ppm in that it comprehends the possibility that one unit under inspection may be found to have </t>
  </si>
  <si>
    <t xml:space="preserve">multiple defects of the same type or may have multiple types of defects. </t>
  </si>
  <si>
    <t xml:space="preserve">80 possible defects on one toaster (missing screws, broken springs) </t>
  </si>
  <si>
    <t xml:space="preserve">2.500 toasters produced </t>
  </si>
  <si>
    <t xml:space="preserve">53 different defects were found during inspection of the toasters. </t>
  </si>
  <si>
    <t xml:space="preserve">DPMO </t>
  </si>
  <si>
    <t xml:space="preserve">(Number of defects *1000000)/(Opportunities *Number of Units) </t>
  </si>
  <si>
    <t xml:space="preserve">Working day </t>
  </si>
  <si>
    <t xml:space="preserve">hours </t>
  </si>
  <si>
    <t xml:space="preserve">Break </t>
  </si>
  <si>
    <t xml:space="preserve">Little's Law </t>
  </si>
  <si>
    <t xml:space="preserve">Stock = Completion Rate *Lead Time </t>
  </si>
  <si>
    <t xml:space="preserve">Value added percentage = Sum of cycle time/ Lead time </t>
  </si>
  <si>
    <t xml:space="preserve">Sum of the cycle time </t>
  </si>
  <si>
    <t xml:space="preserve">Lead Time = Stock/ Completion Rate </t>
  </si>
  <si>
    <t xml:space="preserve">Stock </t>
  </si>
  <si>
    <t xml:space="preserve">Completion rate </t>
  </si>
  <si>
    <t>m</t>
  </si>
  <si>
    <t xml:space="preserve">m </t>
  </si>
  <si>
    <t xml:space="preserve">second </t>
  </si>
  <si>
    <t xml:space="preserve">Valua added percentage = Sum of cycle time/ lead time </t>
  </si>
  <si>
    <t xml:space="preserv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</si>
</sst>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2" fillId="0" borderId="0" xfId="0" applyFont="1"/>
    <xf numFmtId="0" fontId="0" fillId="2" borderId="0" xfId="0" applyFill="1"/>
    <xf numFmtId="0" fontId="0" fillId="0" borderId="0" xfId="0" applyFont="1"/>
    <xf numFmtId="16" fontId="0" fillId="0" borderId="0" xfId="0" applyNumberFormat="1"/>
    <xf numFmtId="0" fontId="2" fillId="0" borderId="1" xfId="0" applyFont="1" applyBorder="1"/>
    <xf numFmtId="0" fontId="0" fillId="0" borderId="2" xfId="0" applyBorder="1"/>
    <xf numFmtId="0" fontId="0" fillId="0" borderId="3" xfId="0" applyBorder="1"/>
    <xf numFmtId="9"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99446-C140-8248-91AE-27CB8434A5DF}">
  <dimension ref="A1:H17"/>
  <sheetViews>
    <sheetView zoomScale="151" zoomScaleNormal="151" workbookViewId="0">
      <selection activeCell="A20" sqref="A20"/>
    </sheetView>
  </sheetViews>
  <sheetFormatPr baseColWidth="10" defaultRowHeight="16" x14ac:dyDescent="0.2"/>
  <cols>
    <col min="6" max="6" width="20.33203125" customWidth="1"/>
  </cols>
  <sheetData>
    <row r="1" spans="1:3" x14ac:dyDescent="0.2">
      <c r="A1" t="s">
        <v>0</v>
      </c>
    </row>
    <row r="2" spans="1:3" x14ac:dyDescent="0.2">
      <c r="A2" t="s">
        <v>1</v>
      </c>
    </row>
    <row r="3" spans="1:3" x14ac:dyDescent="0.2">
      <c r="A3" t="s">
        <v>2</v>
      </c>
    </row>
    <row r="4" spans="1:3" x14ac:dyDescent="0.2">
      <c r="A4" t="s">
        <v>3</v>
      </c>
    </row>
    <row r="5" spans="1:3" x14ac:dyDescent="0.2">
      <c r="A5" t="s">
        <v>4</v>
      </c>
    </row>
    <row r="6" spans="1:3" x14ac:dyDescent="0.2">
      <c r="A6" t="s">
        <v>5</v>
      </c>
    </row>
    <row r="7" spans="1:3" x14ac:dyDescent="0.2">
      <c r="A7" t="s">
        <v>6</v>
      </c>
    </row>
    <row r="8" spans="1:3" x14ac:dyDescent="0.2">
      <c r="A8" t="s">
        <v>7</v>
      </c>
    </row>
    <row r="9" spans="1:3" x14ac:dyDescent="0.2">
      <c r="A9" s="1" t="s">
        <v>8</v>
      </c>
    </row>
    <row r="11" spans="1:3" x14ac:dyDescent="0.2">
      <c r="A11" t="s">
        <v>9</v>
      </c>
    </row>
    <row r="12" spans="1:3" x14ac:dyDescent="0.2">
      <c r="A12" t="s">
        <v>10</v>
      </c>
    </row>
    <row r="14" spans="1:3" x14ac:dyDescent="0.2">
      <c r="A14" s="1" t="s">
        <v>11</v>
      </c>
    </row>
    <row r="15" spans="1:3" x14ac:dyDescent="0.2">
      <c r="A15" t="s">
        <v>12</v>
      </c>
      <c r="B15">
        <f xml:space="preserve"> 60/20+60/40+60/12+60/16+60/20</f>
        <v>16.25</v>
      </c>
      <c r="C15" t="s">
        <v>13</v>
      </c>
    </row>
    <row r="16" spans="1:3" x14ac:dyDescent="0.2">
      <c r="A16" t="s">
        <v>14</v>
      </c>
      <c r="B16">
        <v>2</v>
      </c>
      <c r="C16" t="s">
        <v>13</v>
      </c>
    </row>
    <row r="17" spans="1:8" x14ac:dyDescent="0.2">
      <c r="A17" s="1" t="s">
        <v>15</v>
      </c>
      <c r="E17" t="s">
        <v>16</v>
      </c>
      <c r="G17">
        <f>B15/2</f>
        <v>8.125</v>
      </c>
      <c r="H17" t="s">
        <v>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A4E0B-0AC9-DB49-92AD-6021271ED47A}">
  <dimension ref="A1:B12"/>
  <sheetViews>
    <sheetView tabSelected="1" zoomScale="143" zoomScaleNormal="143" workbookViewId="0">
      <selection activeCell="B13" sqref="B13"/>
    </sheetView>
  </sheetViews>
  <sheetFormatPr baseColWidth="10" defaultRowHeight="16" x14ac:dyDescent="0.2"/>
  <cols>
    <col min="1" max="1" width="14.33203125" customWidth="1"/>
  </cols>
  <sheetData>
    <row r="1" spans="1:2" ht="31" customHeight="1" x14ac:dyDescent="0.2">
      <c r="A1" s="1" t="s">
        <v>113</v>
      </c>
    </row>
    <row r="2" spans="1:2" x14ac:dyDescent="0.2">
      <c r="A2" t="s">
        <v>114</v>
      </c>
    </row>
    <row r="3" spans="1:2" x14ac:dyDescent="0.2">
      <c r="A3" t="s">
        <v>115</v>
      </c>
    </row>
    <row r="4" spans="1:2" x14ac:dyDescent="0.2">
      <c r="A4" t="s">
        <v>116</v>
      </c>
    </row>
    <row r="5" spans="1:2" x14ac:dyDescent="0.2">
      <c r="A5" t="s">
        <v>117</v>
      </c>
    </row>
    <row r="7" spans="1:2" x14ac:dyDescent="0.2">
      <c r="A7" t="s">
        <v>39</v>
      </c>
      <c r="B7" t="s">
        <v>118</v>
      </c>
    </row>
    <row r="8" spans="1:2" x14ac:dyDescent="0.2">
      <c r="A8" t="s">
        <v>41</v>
      </c>
      <c r="B8" t="s">
        <v>119</v>
      </c>
    </row>
    <row r="9" spans="1:2" x14ac:dyDescent="0.2">
      <c r="A9" t="s">
        <v>38</v>
      </c>
      <c r="B9" t="s">
        <v>120</v>
      </c>
    </row>
    <row r="12" spans="1:2" x14ac:dyDescent="0.2">
      <c r="A12" t="s">
        <v>121</v>
      </c>
      <c r="B12"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56434-0AD7-2A4B-A39F-87A501557B15}">
  <dimension ref="A1:G11"/>
  <sheetViews>
    <sheetView zoomScale="176" zoomScaleNormal="176" workbookViewId="0">
      <selection activeCell="D18" sqref="D18"/>
    </sheetView>
  </sheetViews>
  <sheetFormatPr baseColWidth="10" defaultRowHeight="16" x14ac:dyDescent="0.2"/>
  <cols>
    <col min="4" max="4" width="17.5" customWidth="1"/>
  </cols>
  <sheetData>
    <row r="1" spans="1:7" x14ac:dyDescent="0.2">
      <c r="A1" t="s">
        <v>18</v>
      </c>
    </row>
    <row r="2" spans="1:7" x14ac:dyDescent="0.2">
      <c r="A2" t="s">
        <v>23</v>
      </c>
    </row>
    <row r="3" spans="1:7" x14ac:dyDescent="0.2">
      <c r="A3" t="s">
        <v>19</v>
      </c>
    </row>
    <row r="4" spans="1:7" x14ac:dyDescent="0.2">
      <c r="A4" t="s">
        <v>20</v>
      </c>
    </row>
    <row r="5" spans="1:7" x14ac:dyDescent="0.2">
      <c r="A5" s="1" t="s">
        <v>21</v>
      </c>
      <c r="F5" s="2">
        <v>4</v>
      </c>
    </row>
    <row r="7" spans="1:7" x14ac:dyDescent="0.2">
      <c r="A7" t="s">
        <v>22</v>
      </c>
      <c r="E7">
        <v>450</v>
      </c>
      <c r="F7" t="s">
        <v>24</v>
      </c>
    </row>
    <row r="8" spans="1:7" x14ac:dyDescent="0.2">
      <c r="A8" t="s">
        <v>25</v>
      </c>
      <c r="D8" t="s">
        <v>26</v>
      </c>
      <c r="E8">
        <f>15*(9+6+3)</f>
        <v>270</v>
      </c>
      <c r="F8" t="s">
        <v>24</v>
      </c>
    </row>
    <row r="9" spans="1:7" x14ac:dyDescent="0.2">
      <c r="A9" t="s">
        <v>27</v>
      </c>
      <c r="D9" t="s">
        <v>28</v>
      </c>
      <c r="E9">
        <f>E7-E8</f>
        <v>180</v>
      </c>
      <c r="F9" t="s">
        <v>24</v>
      </c>
    </row>
    <row r="10" spans="1:7" x14ac:dyDescent="0.2">
      <c r="A10" t="s">
        <v>29</v>
      </c>
      <c r="E10">
        <f xml:space="preserve"> 4*E9</f>
        <v>720</v>
      </c>
      <c r="F10" t="s">
        <v>24</v>
      </c>
    </row>
    <row r="11" spans="1:7" x14ac:dyDescent="0.2">
      <c r="A11" t="s">
        <v>30</v>
      </c>
      <c r="D11" t="s">
        <v>31</v>
      </c>
      <c r="E11">
        <f xml:space="preserve"> 720/3</f>
        <v>240</v>
      </c>
      <c r="F11" t="s">
        <v>13</v>
      </c>
      <c r="G11" s="2" t="s">
        <v>32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F8A3D-51C9-3B44-A949-608762D9A544}">
  <dimension ref="A1:C15"/>
  <sheetViews>
    <sheetView zoomScale="116" zoomScaleNormal="116" workbookViewId="0">
      <selection activeCell="A16" sqref="A16"/>
    </sheetView>
  </sheetViews>
  <sheetFormatPr baseColWidth="10" defaultRowHeight="16" x14ac:dyDescent="0.2"/>
  <cols>
    <col min="1" max="1" width="18.83203125" customWidth="1"/>
    <col min="3" max="3" width="21.83203125" customWidth="1"/>
  </cols>
  <sheetData>
    <row r="1" spans="1:3" x14ac:dyDescent="0.2">
      <c r="A1" t="s">
        <v>33</v>
      </c>
    </row>
    <row r="2" spans="1:3" x14ac:dyDescent="0.2">
      <c r="A2" t="s">
        <v>34</v>
      </c>
    </row>
    <row r="3" spans="1:3" x14ac:dyDescent="0.2">
      <c r="A3" t="s">
        <v>35</v>
      </c>
    </row>
    <row r="4" spans="1:3" x14ac:dyDescent="0.2">
      <c r="A4" t="s">
        <v>40</v>
      </c>
    </row>
    <row r="5" spans="1:3" x14ac:dyDescent="0.2">
      <c r="A5" s="1" t="s">
        <v>36</v>
      </c>
    </row>
    <row r="7" spans="1:3" x14ac:dyDescent="0.2">
      <c r="A7" s="1" t="s">
        <v>37</v>
      </c>
    </row>
    <row r="9" spans="1:3" x14ac:dyDescent="0.2">
      <c r="A9" s="1" t="s">
        <v>38</v>
      </c>
      <c r="B9">
        <v>20</v>
      </c>
    </row>
    <row r="10" spans="1:3" x14ac:dyDescent="0.2">
      <c r="A10" s="1" t="s">
        <v>39</v>
      </c>
      <c r="B10">
        <v>100</v>
      </c>
    </row>
    <row r="11" spans="1:3" x14ac:dyDescent="0.2">
      <c r="A11" s="1" t="s">
        <v>41</v>
      </c>
      <c r="B11">
        <v>10</v>
      </c>
    </row>
    <row r="13" spans="1:3" x14ac:dyDescent="0.2">
      <c r="A13" s="1" t="s">
        <v>42</v>
      </c>
      <c r="B13">
        <f>(B9*1000000)/(B10*B11)</f>
        <v>20000</v>
      </c>
      <c r="C13" s="2" t="s">
        <v>43</v>
      </c>
    </row>
    <row r="15" spans="1:3" x14ac:dyDescent="0.2">
      <c r="A15" s="1" t="s">
        <v>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CFAC5-2B03-3F46-B148-4AFDE97FF49F}">
  <dimension ref="A1:D8"/>
  <sheetViews>
    <sheetView zoomScale="177" zoomScaleNormal="177" workbookViewId="0">
      <selection activeCell="H16" sqref="H16"/>
    </sheetView>
  </sheetViews>
  <sheetFormatPr baseColWidth="10" defaultRowHeight="16" x14ac:dyDescent="0.2"/>
  <sheetData>
    <row r="1" spans="1:4" x14ac:dyDescent="0.2">
      <c r="A1" t="s">
        <v>45</v>
      </c>
    </row>
    <row r="2" spans="1:4" x14ac:dyDescent="0.2">
      <c r="A2" t="s">
        <v>46</v>
      </c>
    </row>
    <row r="4" spans="1:4" x14ac:dyDescent="0.2">
      <c r="A4" s="1" t="s">
        <v>47</v>
      </c>
    </row>
    <row r="6" spans="1:4" x14ac:dyDescent="0.2">
      <c r="A6" t="s">
        <v>48</v>
      </c>
      <c r="C6">
        <f xml:space="preserve"> 600-8</f>
        <v>592</v>
      </c>
      <c r="D6" t="s">
        <v>13</v>
      </c>
    </row>
    <row r="7" spans="1:4" x14ac:dyDescent="0.2">
      <c r="A7" t="s">
        <v>14</v>
      </c>
      <c r="B7" t="s">
        <v>49</v>
      </c>
      <c r="C7">
        <f>C6/28</f>
        <v>21.142857142857142</v>
      </c>
      <c r="D7" t="s">
        <v>50</v>
      </c>
    </row>
    <row r="8" spans="1:4" x14ac:dyDescent="0.2">
      <c r="C8" s="2">
        <f xml:space="preserve"> C7*60</f>
        <v>1268.5714285714284</v>
      </c>
      <c r="D8"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CB936-8103-8F49-8FA6-736849157998}">
  <dimension ref="A1:G13"/>
  <sheetViews>
    <sheetView workbookViewId="0">
      <selection activeCell="A18" sqref="A18"/>
    </sheetView>
  </sheetViews>
  <sheetFormatPr baseColWidth="10" defaultRowHeight="16" x14ac:dyDescent="0.2"/>
  <cols>
    <col min="1" max="2" width="12.6640625" customWidth="1"/>
  </cols>
  <sheetData>
    <row r="1" spans="1:7" x14ac:dyDescent="0.2">
      <c r="A1" s="3" t="s">
        <v>14</v>
      </c>
      <c r="B1" s="3">
        <v>1</v>
      </c>
      <c r="C1" s="3" t="s">
        <v>13</v>
      </c>
    </row>
    <row r="2" spans="1:7" x14ac:dyDescent="0.2">
      <c r="A2" s="3" t="s">
        <v>123</v>
      </c>
      <c r="B2" s="3">
        <v>8</v>
      </c>
      <c r="C2" s="3" t="s">
        <v>124</v>
      </c>
    </row>
    <row r="3" spans="1:7" x14ac:dyDescent="0.2">
      <c r="A3" s="3" t="s">
        <v>125</v>
      </c>
      <c r="B3" s="3">
        <v>40</v>
      </c>
      <c r="C3" s="3" t="s">
        <v>13</v>
      </c>
    </row>
    <row r="4" spans="1:7" x14ac:dyDescent="0.2">
      <c r="A4" s="3" t="s">
        <v>126</v>
      </c>
      <c r="B4" s="1" t="s">
        <v>127</v>
      </c>
    </row>
    <row r="5" spans="1:7" x14ac:dyDescent="0.2">
      <c r="A5" s="1" t="s">
        <v>128</v>
      </c>
    </row>
    <row r="7" spans="1:7" x14ac:dyDescent="0.2">
      <c r="A7" t="s">
        <v>129</v>
      </c>
      <c r="C7">
        <f xml:space="preserve"> 44+5+10</f>
        <v>59</v>
      </c>
      <c r="D7" t="s">
        <v>51</v>
      </c>
    </row>
    <row r="8" spans="1:7" x14ac:dyDescent="0.2">
      <c r="A8" t="s">
        <v>130</v>
      </c>
      <c r="D8">
        <v>90</v>
      </c>
      <c r="E8" t="s">
        <v>134</v>
      </c>
      <c r="F8">
        <f>90*60</f>
        <v>5400</v>
      </c>
      <c r="G8" t="s">
        <v>135</v>
      </c>
    </row>
    <row r="9" spans="1:7" x14ac:dyDescent="0.2">
      <c r="A9" t="s">
        <v>131</v>
      </c>
      <c r="B9">
        <f xml:space="preserve"> 25+25+20+20</f>
        <v>90</v>
      </c>
      <c r="C9" t="s">
        <v>133</v>
      </c>
    </row>
    <row r="10" spans="1:7" x14ac:dyDescent="0.2">
      <c r="A10" t="s">
        <v>132</v>
      </c>
      <c r="B10">
        <v>1</v>
      </c>
      <c r="C10" t="s">
        <v>134</v>
      </c>
    </row>
    <row r="12" spans="1:7" x14ac:dyDescent="0.2">
      <c r="A12" t="s">
        <v>136</v>
      </c>
    </row>
    <row r="13" spans="1:7" x14ac:dyDescent="0.2">
      <c r="A13" s="2">
        <f xml:space="preserve"> C7/F8</f>
        <v>1.0925925925925926E-2</v>
      </c>
      <c r="B13">
        <f>A13*100</f>
        <v>1.0925925925925926</v>
      </c>
      <c r="C13" s="2"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BA2A3-158D-754F-AD55-9F5A64693785}">
  <dimension ref="A1:A11"/>
  <sheetViews>
    <sheetView workbookViewId="0">
      <selection activeCell="A18" sqref="A18"/>
    </sheetView>
  </sheetViews>
  <sheetFormatPr baseColWidth="10" defaultRowHeight="16" x14ac:dyDescent="0.2"/>
  <cols>
    <col min="1" max="1" width="21.83203125" customWidth="1"/>
  </cols>
  <sheetData>
    <row r="1" spans="1:1" x14ac:dyDescent="0.2">
      <c r="A1" t="s">
        <v>52</v>
      </c>
    </row>
    <row r="2" spans="1:1" x14ac:dyDescent="0.2">
      <c r="A2" t="s">
        <v>53</v>
      </c>
    </row>
    <row r="3" spans="1:1" x14ac:dyDescent="0.2">
      <c r="A3" t="s">
        <v>54</v>
      </c>
    </row>
    <row r="4" spans="1:1" x14ac:dyDescent="0.2">
      <c r="A4" t="s">
        <v>55</v>
      </c>
    </row>
    <row r="5" spans="1:1" x14ac:dyDescent="0.2">
      <c r="A5" t="s">
        <v>56</v>
      </c>
    </row>
    <row r="6" spans="1:1" x14ac:dyDescent="0.2">
      <c r="A6" t="s">
        <v>57</v>
      </c>
    </row>
    <row r="7" spans="1:1" x14ac:dyDescent="0.2">
      <c r="A7" s="1" t="s">
        <v>58</v>
      </c>
    </row>
    <row r="9" spans="1:1" x14ac:dyDescent="0.2">
      <c r="A9" s="2" t="s">
        <v>59</v>
      </c>
    </row>
    <row r="11" spans="1:1" x14ac:dyDescent="0.2">
      <c r="A11" s="1"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EC3C4-8816-204C-8051-4D65989C14A8}">
  <dimension ref="A1:D11"/>
  <sheetViews>
    <sheetView zoomScale="195" zoomScaleNormal="195" workbookViewId="0">
      <selection activeCell="C16" sqref="C16"/>
    </sheetView>
  </sheetViews>
  <sheetFormatPr baseColWidth="10" defaultRowHeight="16" x14ac:dyDescent="0.2"/>
  <cols>
    <col min="2" max="2" width="15" customWidth="1"/>
  </cols>
  <sheetData>
    <row r="1" spans="1:4" x14ac:dyDescent="0.2">
      <c r="A1" t="s">
        <v>61</v>
      </c>
    </row>
    <row r="2" spans="1:4" x14ac:dyDescent="0.2">
      <c r="A2" t="s">
        <v>62</v>
      </c>
    </row>
    <row r="3" spans="1:4" x14ac:dyDescent="0.2">
      <c r="A3" t="s">
        <v>63</v>
      </c>
    </row>
    <row r="4" spans="1:4" x14ac:dyDescent="0.2">
      <c r="A4" t="s">
        <v>64</v>
      </c>
    </row>
    <row r="6" spans="1:4" x14ac:dyDescent="0.2">
      <c r="A6" s="1" t="s">
        <v>66</v>
      </c>
    </row>
    <row r="7" spans="1:4" x14ac:dyDescent="0.2">
      <c r="A7" t="s">
        <v>67</v>
      </c>
      <c r="B7">
        <v>44</v>
      </c>
      <c r="C7" t="s">
        <v>51</v>
      </c>
    </row>
    <row r="8" spans="1:4" x14ac:dyDescent="0.2">
      <c r="A8" t="s">
        <v>14</v>
      </c>
      <c r="B8">
        <v>50</v>
      </c>
      <c r="C8" t="s">
        <v>51</v>
      </c>
    </row>
    <row r="9" spans="1:4" x14ac:dyDescent="0.2">
      <c r="A9" t="s">
        <v>68</v>
      </c>
    </row>
    <row r="11" spans="1:4" x14ac:dyDescent="0.2">
      <c r="A11" s="2" t="s">
        <v>65</v>
      </c>
      <c r="B11" t="s">
        <v>69</v>
      </c>
      <c r="C11" s="2">
        <f xml:space="preserve"> 3600/(50-44)</f>
        <v>600</v>
      </c>
      <c r="D11" t="s">
        <v>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ACAB-1041-D449-A3C4-A04483BEAC78}">
  <dimension ref="A1:K12"/>
  <sheetViews>
    <sheetView zoomScale="133" zoomScaleNormal="133" workbookViewId="0">
      <selection activeCell="G18" sqref="G18"/>
    </sheetView>
  </sheetViews>
  <sheetFormatPr baseColWidth="10" defaultRowHeight="16" x14ac:dyDescent="0.2"/>
  <sheetData>
    <row r="1" spans="1:11" x14ac:dyDescent="0.2">
      <c r="A1" t="s">
        <v>71</v>
      </c>
    </row>
    <row r="2" spans="1:11" x14ac:dyDescent="0.2">
      <c r="A2" t="s">
        <v>72</v>
      </c>
    </row>
    <row r="3" spans="1:11" x14ac:dyDescent="0.2">
      <c r="A3" s="1" t="s">
        <v>73</v>
      </c>
      <c r="B3" s="1"/>
      <c r="C3" s="1"/>
      <c r="D3" s="1"/>
      <c r="E3" s="1"/>
      <c r="F3" s="1"/>
      <c r="G3" s="1"/>
      <c r="H3" s="1"/>
      <c r="I3" s="1"/>
      <c r="J3" s="1"/>
      <c r="K3" s="1"/>
    </row>
    <row r="5" spans="1:11" x14ac:dyDescent="0.2">
      <c r="A5" s="1" t="s">
        <v>74</v>
      </c>
    </row>
    <row r="6" spans="1:11" x14ac:dyDescent="0.2">
      <c r="A6" s="1" t="s">
        <v>75</v>
      </c>
    </row>
    <row r="7" spans="1:11" x14ac:dyDescent="0.2">
      <c r="A7" s="1" t="s">
        <v>76</v>
      </c>
    </row>
    <row r="8" spans="1:11" x14ac:dyDescent="0.2">
      <c r="A8" s="1" t="s">
        <v>77</v>
      </c>
    </row>
    <row r="10" spans="1:11" x14ac:dyDescent="0.2">
      <c r="A10" s="1" t="s">
        <v>78</v>
      </c>
      <c r="B10">
        <v>30</v>
      </c>
      <c r="C10" t="s">
        <v>51</v>
      </c>
      <c r="D10" s="4" t="s">
        <v>79</v>
      </c>
    </row>
    <row r="11" spans="1:11" x14ac:dyDescent="0.2">
      <c r="A11" s="1" t="s">
        <v>80</v>
      </c>
      <c r="D11" t="s">
        <v>81</v>
      </c>
    </row>
    <row r="12" spans="1:11" x14ac:dyDescent="0.2">
      <c r="A12" s="1" t="s">
        <v>82</v>
      </c>
      <c r="B12" t="s">
        <v>83</v>
      </c>
      <c r="C12" s="2">
        <f>25/2</f>
        <v>12.5</v>
      </c>
      <c r="D12" t="s">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4E059-A43F-2746-99DE-B9F9AEA0B530}">
  <dimension ref="A1:I33"/>
  <sheetViews>
    <sheetView topLeftCell="A28" zoomScale="174" zoomScaleNormal="174" workbookViewId="0">
      <selection activeCell="F33" sqref="F33"/>
    </sheetView>
  </sheetViews>
  <sheetFormatPr baseColWidth="10" defaultRowHeight="16" x14ac:dyDescent="0.2"/>
  <sheetData>
    <row r="1" spans="1:3" x14ac:dyDescent="0.2">
      <c r="A1" s="1" t="s">
        <v>84</v>
      </c>
    </row>
    <row r="2" spans="1:3" x14ac:dyDescent="0.2">
      <c r="A2" t="s">
        <v>85</v>
      </c>
    </row>
    <row r="3" spans="1:3" x14ac:dyDescent="0.2">
      <c r="A3" t="s">
        <v>96</v>
      </c>
      <c r="B3" t="s">
        <v>101</v>
      </c>
    </row>
    <row r="4" spans="1:3" x14ac:dyDescent="0.2">
      <c r="A4" s="1" t="s">
        <v>86</v>
      </c>
    </row>
    <row r="5" spans="1:3" x14ac:dyDescent="0.2">
      <c r="A5" t="s">
        <v>87</v>
      </c>
    </row>
    <row r="7" spans="1:3" x14ac:dyDescent="0.2">
      <c r="A7" s="1" t="s">
        <v>88</v>
      </c>
    </row>
    <row r="8" spans="1:3" x14ac:dyDescent="0.2">
      <c r="A8" t="s">
        <v>89</v>
      </c>
    </row>
    <row r="10" spans="1:3" x14ac:dyDescent="0.2">
      <c r="A10" s="5" t="s">
        <v>90</v>
      </c>
      <c r="B10" s="6"/>
      <c r="C10" s="7"/>
    </row>
    <row r="13" spans="1:3" x14ac:dyDescent="0.2">
      <c r="A13" t="s">
        <v>91</v>
      </c>
    </row>
    <row r="14" spans="1:3" x14ac:dyDescent="0.2">
      <c r="A14" t="s">
        <v>92</v>
      </c>
    </row>
    <row r="15" spans="1:3" x14ac:dyDescent="0.2">
      <c r="A15" t="s">
        <v>93</v>
      </c>
    </row>
    <row r="16" spans="1:3" x14ac:dyDescent="0.2">
      <c r="A16" t="s">
        <v>94</v>
      </c>
    </row>
    <row r="18" spans="1:9" x14ac:dyDescent="0.2">
      <c r="A18" s="2" t="s">
        <v>95</v>
      </c>
    </row>
    <row r="19" spans="1:9" x14ac:dyDescent="0.2">
      <c r="A19" s="1" t="s">
        <v>96</v>
      </c>
    </row>
    <row r="20" spans="1:9" x14ac:dyDescent="0.2">
      <c r="A20" t="s">
        <v>102</v>
      </c>
      <c r="C20">
        <f xml:space="preserve"> 2*8*60</f>
        <v>960</v>
      </c>
      <c r="D20" t="s">
        <v>13</v>
      </c>
    </row>
    <row r="21" spans="1:9" x14ac:dyDescent="0.2">
      <c r="A21" t="s">
        <v>97</v>
      </c>
      <c r="D21" t="s">
        <v>98</v>
      </c>
      <c r="F21">
        <f>2*60+2*120</f>
        <v>360</v>
      </c>
      <c r="G21" t="s">
        <v>24</v>
      </c>
    </row>
    <row r="22" spans="1:9" x14ac:dyDescent="0.2">
      <c r="A22" t="s">
        <v>99</v>
      </c>
      <c r="C22" t="s">
        <v>100</v>
      </c>
      <c r="H22">
        <f xml:space="preserve"> C20-F21</f>
        <v>600</v>
      </c>
      <c r="I22" t="s">
        <v>24</v>
      </c>
    </row>
    <row r="23" spans="1:9" x14ac:dyDescent="0.2">
      <c r="A23" t="s">
        <v>103</v>
      </c>
      <c r="F23">
        <f xml:space="preserve"> H22/C20</f>
        <v>0.625</v>
      </c>
      <c r="G23" s="2">
        <f>F23*100</f>
        <v>62.5</v>
      </c>
      <c r="H23" s="2" t="s">
        <v>104</v>
      </c>
    </row>
    <row r="25" spans="1:9" x14ac:dyDescent="0.2">
      <c r="A25" s="1" t="s">
        <v>105</v>
      </c>
    </row>
    <row r="26" spans="1:9" x14ac:dyDescent="0.2">
      <c r="A26" t="s">
        <v>106</v>
      </c>
    </row>
    <row r="27" spans="1:9" x14ac:dyDescent="0.2">
      <c r="A27" t="s">
        <v>107</v>
      </c>
    </row>
    <row r="28" spans="1:9" x14ac:dyDescent="0.2">
      <c r="A28" t="s">
        <v>105</v>
      </c>
      <c r="B28">
        <f xml:space="preserve"> 70/100*100%</f>
        <v>0.7</v>
      </c>
      <c r="C28" t="s">
        <v>108</v>
      </c>
      <c r="D28" s="2">
        <v>70</v>
      </c>
      <c r="E28" s="2" t="s">
        <v>104</v>
      </c>
    </row>
    <row r="30" spans="1:9" x14ac:dyDescent="0.2">
      <c r="A30" s="1" t="s">
        <v>109</v>
      </c>
    </row>
    <row r="31" spans="1:9" x14ac:dyDescent="0.2">
      <c r="A31" t="s">
        <v>110</v>
      </c>
      <c r="E31" s="8">
        <v>0.9</v>
      </c>
    </row>
    <row r="33" spans="1:4" x14ac:dyDescent="0.2">
      <c r="A33" s="9" t="s">
        <v>111</v>
      </c>
      <c r="B33">
        <f xml:space="preserve"> 62.5%*70%*90%</f>
        <v>0.39374999999999999</v>
      </c>
      <c r="C33" s="9">
        <f>B33*100</f>
        <v>39.375</v>
      </c>
      <c r="D33" s="9"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Resrource Needed </vt:lpstr>
      <vt:lpstr>Set up time per batch </vt:lpstr>
      <vt:lpstr>DPM0</vt:lpstr>
      <vt:lpstr>Task time </vt:lpstr>
      <vt:lpstr>Flow efficiciency</vt:lpstr>
      <vt:lpstr>ABACB-ABDAC</vt:lpstr>
      <vt:lpstr>Batch size </vt:lpstr>
      <vt:lpstr>Lead Time </vt:lpstr>
      <vt:lpstr>OEE</vt:lpstr>
      <vt:lpstr>ppm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Phan</dc:creator>
  <cp:lastModifiedBy>Trang Phan</cp:lastModifiedBy>
  <dcterms:created xsi:type="dcterms:W3CDTF">2023-11-19T15:16:00Z</dcterms:created>
  <dcterms:modified xsi:type="dcterms:W3CDTF">2023-11-20T20:49:52Z</dcterms:modified>
</cp:coreProperties>
</file>