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  <sheet state="visible" name="Total Sales for Treats" sheetId="2" r:id="rId5"/>
    <sheet state="visible" name="Average Price of Treats" sheetId="3" r:id="rId6"/>
    <sheet state="visible" name="Best-selling Product" sheetId="4" r:id="rId7"/>
  </sheets>
  <definedNames/>
  <calcPr/>
</workbook>
</file>

<file path=xl/sharedStrings.xml><?xml version="1.0" encoding="utf-8"?>
<sst xmlns="http://schemas.openxmlformats.org/spreadsheetml/2006/main" count="1870" uniqueCount="556">
  <si>
    <t>Date</t>
  </si>
  <si>
    <t>Order_Number</t>
  </si>
  <si>
    <t>Customer_ID</t>
  </si>
  <si>
    <t>Product_Name</t>
  </si>
  <si>
    <t>SKU</t>
  </si>
  <si>
    <t>Price</t>
  </si>
  <si>
    <t>Size</t>
  </si>
  <si>
    <t>Quantity</t>
  </si>
  <si>
    <t>Product_Category</t>
  </si>
  <si>
    <t>Product_Line</t>
  </si>
  <si>
    <t>Filled_Product_Name</t>
  </si>
  <si>
    <t>Filled_Product_Category</t>
  </si>
  <si>
    <t>Sales</t>
  </si>
  <si>
    <t>5ZR-4930-9569-1000</t>
  </si>
  <si>
    <t>e2b695c8-bf79-46d5-9455-f53f68562af2</t>
  </si>
  <si>
    <t>Feline Fix Mix</t>
  </si>
  <si>
    <t>RKAPY3I1TP</t>
  </si>
  <si>
    <t>treat</t>
  </si>
  <si>
    <t>TAI-6046-9953-7908</t>
  </si>
  <si>
    <t>Purr Mix</t>
  </si>
  <si>
    <t>O5FYJLBE0H</t>
  </si>
  <si>
    <t>food</t>
  </si>
  <si>
    <t>KZM-2608-1918-3044</t>
  </si>
  <si>
    <t>4c3aa8dc-fc7b-4796-9c70-b0aa9a4f1977</t>
  </si>
  <si>
    <t>Reddy Beddy</t>
  </si>
  <si>
    <t>I2GQUNYDXW</t>
  </si>
  <si>
    <t>medium</t>
  </si>
  <si>
    <t>bedding</t>
  </si>
  <si>
    <t>dog</t>
  </si>
  <si>
    <t>VXJ-7724-4518-8390</t>
  </si>
  <si>
    <t>6cb2df70-b4e9-41c6-8b90-a375376c55dd</t>
  </si>
  <si>
    <t>Kitty Climber</t>
  </si>
  <si>
    <t>W86BRJ9SSG</t>
  </si>
  <si>
    <t>toy</t>
  </si>
  <si>
    <t>cat</t>
  </si>
  <si>
    <t>5GV-6876-7635-4506</t>
  </si>
  <si>
    <t>9d92f453-84ec-4beb-acc1-2b9d1cce8910</t>
  </si>
  <si>
    <t>Chewie Dental</t>
  </si>
  <si>
    <t>CG3531YP08</t>
  </si>
  <si>
    <t>VKU-1242-8480-2800</t>
  </si>
  <si>
    <t>041686b3-ef2e-4ae9-a349-985bd6dafed3</t>
  </si>
  <si>
    <t>Cat Cave</t>
  </si>
  <si>
    <t>058G0P7V60</t>
  </si>
  <si>
    <t>HSM-0112-0527-6783</t>
  </si>
  <si>
    <t>0de82c77-495f-4840-8ef9-3e37fa30a284</t>
  </si>
  <si>
    <t>Tug-a-Back</t>
  </si>
  <si>
    <t>IZBHF5KR79</t>
  </si>
  <si>
    <t>DJR-9604-1142-1668</t>
  </si>
  <si>
    <t>3a21abc5-362e-47f4-8951-362a9e322c98</t>
  </si>
  <si>
    <t>Yum Fish-Dish</t>
  </si>
  <si>
    <t>GZCJZ3ET04</t>
  </si>
  <si>
    <t>3RH-2068-8836-6576</t>
  </si>
  <si>
    <t>6909526c-22bc-4feb-9bac-d381236876ff</t>
  </si>
  <si>
    <t>WO7-0758-9583-2546</t>
  </si>
  <si>
    <t>39c18313-0232-4ab7-8d31-c9a812d43228</t>
  </si>
  <si>
    <t>TP9-3575-6701-1829</t>
  </si>
  <si>
    <t>e1528ae4-7f0d-4e72-9bb0-5656b7c3d9c5</t>
  </si>
  <si>
    <t>Snack-em Fish</t>
  </si>
  <si>
    <t>ORGRBTIKZR</t>
  </si>
  <si>
    <t>EKY-4300-1138-1935</t>
  </si>
  <si>
    <t>50c82438-fe35-4d35-ad7f-fa8316d1ed40</t>
  </si>
  <si>
    <t>WKI-0657-9471-4056</t>
  </si>
  <si>
    <t>2ea7342e-d217-4b12-ada2-4aff013f0d1a</t>
  </si>
  <si>
    <t>HJ7-2172-3544-8150</t>
  </si>
  <si>
    <t>f6c07eac-fcae-4b09-97c9-6a01ae38825b</t>
  </si>
  <si>
    <t>T8D-8382-7701-8222</t>
  </si>
  <si>
    <t>ae1366f5-96ec-4487-a135-31e85fe63195</t>
  </si>
  <si>
    <t>I0B-5452-3895-8362</t>
  </si>
  <si>
    <t>d63ce3da-22dd-46b6-b3e2-5281cdf6c0f2</t>
  </si>
  <si>
    <t>17W-0107-3788-4067</t>
  </si>
  <si>
    <t>c89289f5-c3cc-409c-ac21-a8f6ad8b1ae2</t>
  </si>
  <si>
    <t>W23-9550-1483-6671</t>
  </si>
  <si>
    <t>886b676e-6a20-4bef-9f32-98d811b20131</t>
  </si>
  <si>
    <t>OQV-1293-3226-9700</t>
  </si>
  <si>
    <t>78acee25-f12f-40b5-b0eb-d4833897c751</t>
  </si>
  <si>
    <t>New Dish</t>
  </si>
  <si>
    <t>NYW2F6CPBY</t>
  </si>
  <si>
    <t>large</t>
  </si>
  <si>
    <t>UE4-0371-6880-7040</t>
  </si>
  <si>
    <t>720d27de-956f-4571-bf06-f4bed6e1732b</t>
  </si>
  <si>
    <t>Scratchy Post</t>
  </si>
  <si>
    <t>MPH6SCD7UT</t>
  </si>
  <si>
    <t>QHK-9694-8868-8331</t>
  </si>
  <si>
    <t>d1f9a3f9-c229-4fa0-a17c-4ddfbf56548e</t>
  </si>
  <si>
    <t>VYT-4356-8978-3583</t>
  </si>
  <si>
    <t>9cf29d34-6977-4b8f-a90c-ab917e848e53</t>
  </si>
  <si>
    <t>Purrfect Puree</t>
  </si>
  <si>
    <t>28LQOI0LSK</t>
  </si>
  <si>
    <t>CHL-9582-5246-4650</t>
  </si>
  <si>
    <t>f7e07e9a-2cdb-4538-872f-e83689494598</t>
  </si>
  <si>
    <t>KDTMPSBZKZ</t>
  </si>
  <si>
    <t>small</t>
  </si>
  <si>
    <t>YB9-8467-3853-4810</t>
  </si>
  <si>
    <t>7eced652-c5ea-4ab9-bf01-f985e39509a6</t>
  </si>
  <si>
    <t>JMQ-7190-2802-6576</t>
  </si>
  <si>
    <t>52775086-62ac-41bf-b14f-4df08f6d87a8</t>
  </si>
  <si>
    <t>Fetch Blaster</t>
  </si>
  <si>
    <t>M291KHJ4LW</t>
  </si>
  <si>
    <t>FEH-4504-4762-6886</t>
  </si>
  <si>
    <t>27d9ecd5-975f-4dd5-a899-95f01ff0b8e5</t>
  </si>
  <si>
    <t>QXJ-3013-1038-0974</t>
  </si>
  <si>
    <t>aacbf226-43d2-4b06-987b-5c4224c11b9d</t>
  </si>
  <si>
    <t>Foozy Mouse</t>
  </si>
  <si>
    <t>8PYSMLYINS</t>
  </si>
  <si>
    <t>55Z-0643-3452-0578</t>
  </si>
  <si>
    <t>8978863e-2679-40d3-8635-5b3ef4f36bf8</t>
  </si>
  <si>
    <t>2OI-1191-6735-8296</t>
  </si>
  <si>
    <t>98395aed-edab-450a-a45b-df382ffbaecb</t>
  </si>
  <si>
    <t>Snoozer Hammock</t>
  </si>
  <si>
    <t>V4B4RNS3ZP</t>
  </si>
  <si>
    <t>IN7-4576-5737-8793</t>
  </si>
  <si>
    <t>c1cde6b4-9787-48a4-9197-e5e5d905f2ed</t>
  </si>
  <si>
    <t>ITM-3893-3973-9209</t>
  </si>
  <si>
    <t>ff7778c2-1a1d-49fe-b9f0-c43f7f5ec38e</t>
  </si>
  <si>
    <t>TF3-7284-4263-6585</t>
  </si>
  <si>
    <t>3f444056-2da3-4ded-9481-c0dd4d6a3029</t>
  </si>
  <si>
    <t>All Veggie Yummies</t>
  </si>
  <si>
    <t>OWFPW3WZHG</t>
  </si>
  <si>
    <t>BLC-6715-6652-8279</t>
  </si>
  <si>
    <t>5612c22f-a081-4d03-822d-449ab1e7ae6f</t>
  </si>
  <si>
    <t>MAS-0296-0725-6519</t>
  </si>
  <si>
    <t>ae46598d-ceab-4f3b-bc6a-e3a30014bd94</t>
  </si>
  <si>
    <t>1NH-9182-3837-7124</t>
  </si>
  <si>
    <t>49d51a2d-83d1-43eb-a856-37ba73cff852</t>
  </si>
  <si>
    <t>E91-6654-6616-1870</t>
  </si>
  <si>
    <t>3f817a4e-6a3e-471c-b749-4294fbeb69f2</t>
  </si>
  <si>
    <t>Tuna Tasties</t>
  </si>
  <si>
    <t>A8SU9C4GLF</t>
  </si>
  <si>
    <t>540-0891-1265-0117</t>
  </si>
  <si>
    <t>e68f0093-1145-4be7-b2c2-9de5d1a1a100</t>
  </si>
  <si>
    <t>Whole Chemistry Recipe</t>
  </si>
  <si>
    <t>6K4AUUS730</t>
  </si>
  <si>
    <t>HMP-2151-3946-4248</t>
  </si>
  <si>
    <t>a43c8d41-60f0-4efb-b66f-cce239566506</t>
  </si>
  <si>
    <t>NYT-3306-3083-9776</t>
  </si>
  <si>
    <t>3ed0e459-028c-4e92-a093-12ebe56378d0</t>
  </si>
  <si>
    <t>2VI-3304-1801-5314</t>
  </si>
  <si>
    <t>b3c6c8a8-6db2-4920-8b5c-0c889c60b1eb</t>
  </si>
  <si>
    <t>79G-0648-0529-7541</t>
  </si>
  <si>
    <t>3ad0be32-a421-494e-a800-5300e9e3ef82</t>
  </si>
  <si>
    <t>Chomp-a Plush</t>
  </si>
  <si>
    <t>3HDX5H4WTM</t>
  </si>
  <si>
    <t>6DS-7943-8490-8211</t>
  </si>
  <si>
    <t>01377bb1-c64c-40e8-903a-797c7b521e23</t>
  </si>
  <si>
    <t>D3I-6237-1649-0772</t>
  </si>
  <si>
    <t>63e730a0-ff05-495e-a420-34063b66cfd0</t>
  </si>
  <si>
    <t>TQ8-0743-1242-2049</t>
  </si>
  <si>
    <t>2ead2e45-5596-4c83-a9c7-a231b8e72c31</t>
  </si>
  <si>
    <t>KOP-4215-6464-9977</t>
  </si>
  <si>
    <t>8f7f6476-f7a3-4d1b-ac3b-2868cc7f9b1f</t>
  </si>
  <si>
    <t>VWZ-7707-5242-9683</t>
  </si>
  <si>
    <t>Ball and String</t>
  </si>
  <si>
    <t>1W0N5O3XOD</t>
  </si>
  <si>
    <t>O3X-7590-8873-7538</t>
  </si>
  <si>
    <t>LDV-9304-2273-1933</t>
  </si>
  <si>
    <t>b269404c-5903-4795-9153-d3d6c719ba28</t>
  </si>
  <si>
    <t>DJWE1V9LZK</t>
  </si>
  <si>
    <t>8NO-5647-2568-1754</t>
  </si>
  <si>
    <t>1688f317-0214-4182-9860-a5f861ffee8a</t>
  </si>
  <si>
    <t>269-9595-0109-8368</t>
  </si>
  <si>
    <t>abbb12d6-c95b-45dc-816c-eceaa39603e8</t>
  </si>
  <si>
    <t>W65-9827-2136-6680</t>
  </si>
  <si>
    <t>bddb4991-fd48-4fa6-afff-ebd0c3c8cf5f</t>
  </si>
  <si>
    <t>LOO-8351-9627-4943</t>
  </si>
  <si>
    <t>217dbe79-71a4-45b4-9eec-5261b300eb54</t>
  </si>
  <si>
    <t>B6K-6063-8031-2328</t>
  </si>
  <si>
    <t>98bbcd05-efaa-429f-8f97-40357e48f679</t>
  </si>
  <si>
    <t>VCR-4691-5668-2239</t>
  </si>
  <si>
    <t>76c5bd5d-8097-4cee-8ab6-6779b590a824</t>
  </si>
  <si>
    <t>4UX-7023-7393-5016</t>
  </si>
  <si>
    <t>b914e216-fca4-4ede-822f-fda5cdc686f5</t>
  </si>
  <si>
    <t>5RI-8633-6387-1078</t>
  </si>
  <si>
    <t>9N3-4658-8795-0796</t>
  </si>
  <si>
    <t>828d1954-462a-47f7-9bf9-6ed1c511a921</t>
  </si>
  <si>
    <t>YJW-4996-4299-7644</t>
  </si>
  <si>
    <t>e15a4d39-2388-4a5b-a5ba-a29a7743cdc5</t>
  </si>
  <si>
    <t>LAQ-1426-7637-9037</t>
  </si>
  <si>
    <t>b20d6c81-2021-4eb2-bbdd-2263721d652f</t>
  </si>
  <si>
    <t>NB5-2633-0522-8379</t>
  </si>
  <si>
    <t>d57360ad-7c79-4f82-aff4-e03aadc1f16e</t>
  </si>
  <si>
    <t>6A6-5766-5718-8132</t>
  </si>
  <si>
    <t>Snoozer Essentails</t>
  </si>
  <si>
    <t>GABWVMEL2R</t>
  </si>
  <si>
    <t>MGM-2601-7889-4088</t>
  </si>
  <si>
    <t>6fea07a4-405d-4849-b2ca-25826838f0d9</t>
  </si>
  <si>
    <t>6GK-1195-1412-0400</t>
  </si>
  <si>
    <t>bc664ccb-a551-4d5f-a9f9-5572c464cb30</t>
  </si>
  <si>
    <t>0R0-5522-3689-6676</t>
  </si>
  <si>
    <t>C8X-4375-5193-1966</t>
  </si>
  <si>
    <t>d67eda57-51c6-4f4d-b075-d2540c842787</t>
  </si>
  <si>
    <t>0NH-1764-6245-7955</t>
  </si>
  <si>
    <t>e18b862b-ceba-4438-985f-74b97b90c9f7</t>
  </si>
  <si>
    <t>KGA-9818-3253-4157</t>
  </si>
  <si>
    <t>AOR-8548-3628-4086</t>
  </si>
  <si>
    <t>a9db601a-ff58-48e0-94d5-6888d5890f87</t>
  </si>
  <si>
    <t>KEC-4821-3488-4229</t>
  </si>
  <si>
    <t>J7B-4853-0118-2580</t>
  </si>
  <si>
    <t>f9dad445-8150-41f6-b377-7e718f4b850d</t>
  </si>
  <si>
    <t>U5B-1864-6118-8216</t>
  </si>
  <si>
    <t>74d5328e-2b1c-47c0-a139-05caba5a2d49</t>
  </si>
  <si>
    <t>UIR-2760-1217-0744</t>
  </si>
  <si>
    <t>9661b347-470c-4a8b-8924-fda98c4e935c</t>
  </si>
  <si>
    <t>54X-1539-9735-4390</t>
  </si>
  <si>
    <t>8e4a38b5-d4e2-4fc5-955a-63b6a1fe80d4</t>
  </si>
  <si>
    <t>DMG-5002-5306-6598</t>
  </si>
  <si>
    <t>e60f7036-9258-4047-bf62-3d295f602b4e</t>
  </si>
  <si>
    <t>RU5-3005-3729-1797</t>
  </si>
  <si>
    <t>XD9-1197-7351-9457</t>
  </si>
  <si>
    <t>1MK-5419-1276-8899</t>
  </si>
  <si>
    <t>ee6d3390-4969-43f2-8adf-3601877a2c9d</t>
  </si>
  <si>
    <t>SH3-2537-1644-2893</t>
  </si>
  <si>
    <t>6e6fc582-8c43-47a7-b513-f1959a811080</t>
  </si>
  <si>
    <t>A11-3046-8915-0037</t>
  </si>
  <si>
    <t>543a9164-7b05-4195-af5d-b5741f0efe91</t>
  </si>
  <si>
    <t>B27-8900-9544-9171</t>
  </si>
  <si>
    <t>19f7c3ca-be7c-465d-ac66-87b8c9f4bb05</t>
  </si>
  <si>
    <t>TLN-8911-4517-9526</t>
  </si>
  <si>
    <t>6DN-3960-0433-0473</t>
  </si>
  <si>
    <t>29539345-fc83-4882-96b3-d485a97e762d</t>
  </si>
  <si>
    <t>SM2-3854-6886-7834</t>
  </si>
  <si>
    <t>YD0-8178-8226-2346</t>
  </si>
  <si>
    <t>4b7833ae-f6b8-4aaa-9957-299aba52e481</t>
  </si>
  <si>
    <t>SYR-9786-3468-3576</t>
  </si>
  <si>
    <t>e98770e6-0376-4424-9299-f58b36c0ebd9</t>
  </si>
  <si>
    <t>7K8-7630-3319-4712</t>
  </si>
  <si>
    <t>c0b263c4-6c60-42c4-9d72-522982ca55f3</t>
  </si>
  <si>
    <t>LQB-9024-5037-4113</t>
  </si>
  <si>
    <t>1d16d87c-cfaa-4cf6-90f1-c758081dbed6</t>
  </si>
  <si>
    <t>R7K-7198-1269-7049</t>
  </si>
  <si>
    <t>d90c4757-32ce-41d8-8b94-dee62171e5c3</t>
  </si>
  <si>
    <t>JN5-3731-7674-6354</t>
  </si>
  <si>
    <t>78e8918d-8898-474a-b089-3c66d61651fe</t>
  </si>
  <si>
    <t>BF1-9870-9833-3180</t>
  </si>
  <si>
    <t>DK3-4243-1571-9998</t>
  </si>
  <si>
    <t>500e6e76-12e9-425c-aaee-3a5f16153a55</t>
  </si>
  <si>
    <t>TZ0-9472-4859-1531</t>
  </si>
  <si>
    <t>17G-5632-1455-7199</t>
  </si>
  <si>
    <t>dfb86128-c62a-4234-b628-4312d2d17219</t>
  </si>
  <si>
    <t>F8W-6050-3371-5101</t>
  </si>
  <si>
    <t>12ce947b-e8d7-46a3-bedd-771b1b46d594</t>
  </si>
  <si>
    <t>TEM-6615-3245-7573</t>
  </si>
  <si>
    <t>MEF-4084-2259-8308</t>
  </si>
  <si>
    <t>9066fe77-1a81-4bda-801c-a2c85727cb4b</t>
  </si>
  <si>
    <t>QNM-0889-0214-3985</t>
  </si>
  <si>
    <t>04b417ea-4db6-4069-aad1-6d88725e8524</t>
  </si>
  <si>
    <t>LXL-2026-1169-6850</t>
  </si>
  <si>
    <t>37dbbf1c-40a9-4a9f-8318-51d1d29319bc</t>
  </si>
  <si>
    <t>PLU-4936-1877-1180</t>
  </si>
  <si>
    <t>a06a1b4a-aca1-4e6d-8b49-10d279198d25</t>
  </si>
  <si>
    <t>XKU-4082-2204-4935</t>
  </si>
  <si>
    <t>e05c1dcd-5de8-4443-849b-798bae2aa27a</t>
  </si>
  <si>
    <t>FH2-8581-0943-5114</t>
  </si>
  <si>
    <t>95e86916-7de0-4c24-8c7b-d4184a276313</t>
  </si>
  <si>
    <t>DX3-8635-2543-0688</t>
  </si>
  <si>
    <t>795068c8-dd77-459e-9417-def849599aa3</t>
  </si>
  <si>
    <t>57A-1484-1983-9590</t>
  </si>
  <si>
    <t>1e52167f-daca-43dd-ab5a-c9564c9e28ae</t>
  </si>
  <si>
    <t>7XZ-6398-3589-3099</t>
  </si>
  <si>
    <t>4e9f67f6-968d-44e3-9544-0ed61742ccca</t>
  </si>
  <si>
    <t>FO6-6370-4917-7393</t>
  </si>
  <si>
    <t>16321e75-928c-4a88-9aab-6d11735ff341</t>
  </si>
  <si>
    <t>P90-1728-0337-9900</t>
  </si>
  <si>
    <t>6e369b1c-0a64-4267-ad7d-51819e7e44ee</t>
  </si>
  <si>
    <t>H9J-0970-2399-0841</t>
  </si>
  <si>
    <t>54d7c0a3-d47c-48f3-90f3-e1ad32dc206b</t>
  </si>
  <si>
    <t>VR5-5075-0261-9624</t>
  </si>
  <si>
    <t>fc9ac49f-f8b6-4708-8b7a-1b3f616d9136</t>
  </si>
  <si>
    <t>KCL-9476-3345-2011</t>
  </si>
  <si>
    <t>e943bc14-1378-4ab8-874c-8870a69df325</t>
  </si>
  <si>
    <t>A7Q-8664-0516-3933</t>
  </si>
  <si>
    <t>67ea4fff-dd62-4b29-bc87-19671d584651</t>
  </si>
  <si>
    <t>STC-6536-1946-1455</t>
  </si>
  <si>
    <t>a57b0ac6-4c02-4162-b46d-192e8e29dcc3</t>
  </si>
  <si>
    <t>Y0K-9474-0826-4310</t>
  </si>
  <si>
    <t>3f4bc376-a838-431b-b0e5-2dc114bbdf59</t>
  </si>
  <si>
    <t>3I8-9070-6938-2899</t>
  </si>
  <si>
    <t>124625b3-75b2-40dd-9abe-6ca6bbf49fee</t>
  </si>
  <si>
    <t>52K-9641-5618-0755</t>
  </si>
  <si>
    <t>95619813-79b4-4654-bace-297f08179814</t>
  </si>
  <si>
    <t>QXS-3817-6803-3259</t>
  </si>
  <si>
    <t>CH6-5719-2716-5439</t>
  </si>
  <si>
    <t>a4583669-3ee9-4b2b-8363-0218493e75fb</t>
  </si>
  <si>
    <t>6HK-4885-0227-3746</t>
  </si>
  <si>
    <t>f9056699-c3b1-4bea-900d-525571d8dc0e</t>
  </si>
  <si>
    <t>BAI-7567-9743-3633</t>
  </si>
  <si>
    <t>4cb08e07-9702-4a28-93ed-723f3d141079</t>
  </si>
  <si>
    <t>AY0-1789-8103-7174</t>
  </si>
  <si>
    <t>a69cca03-92ee-462e-bf58-b6fee9ec2cf2</t>
  </si>
  <si>
    <t>1YR-3971-6042-1854</t>
  </si>
  <si>
    <t>9d983de4-cd8f-4d91-b1f9-419b044cb2c0</t>
  </si>
  <si>
    <t>F6H-5585-9705-3044</t>
  </si>
  <si>
    <t>W3P-0661-6436-1039</t>
  </si>
  <si>
    <t>7ae8c57f-f0e1-4519-8139-9a091e524290</t>
  </si>
  <si>
    <t>TOR-8115-0710-3040</t>
  </si>
  <si>
    <t>3abcd825-4ae2-4469-9200-1482a1b1143c</t>
  </si>
  <si>
    <t>Y54-5700-3781-5242</t>
  </si>
  <si>
    <t>26446e53-6612-48cb-a75b-ddf59bf8b099</t>
  </si>
  <si>
    <t>IRK-0593-9624-5203</t>
  </si>
  <si>
    <t>00f188cc-588e-452b-97a9-f844ff168423</t>
  </si>
  <si>
    <t>KIK-7764-0319-4228</t>
  </si>
  <si>
    <t>dacffbd7-f9c1-4030-a9c4-772e61cfb511</t>
  </si>
  <si>
    <t>GT8-5592-3564-7201</t>
  </si>
  <si>
    <t>1c5237c3-4cc8-4419-8e4b-4921480711e2</t>
  </si>
  <si>
    <t>6W2-3863-8999-5706</t>
  </si>
  <si>
    <t>6b63708c-8ac3-4d13-b3b2-bc0526879479</t>
  </si>
  <si>
    <t>FNZ-3413-2216-2437</t>
  </si>
  <si>
    <t>208e1a37-e7e9-46fe-8d38-4eab52084968</t>
  </si>
  <si>
    <t>N1K-9012-2562-7220</t>
  </si>
  <si>
    <t>87d7c49b-74fc-4106-9a66-c2cfcd171a35</t>
  </si>
  <si>
    <t>TJN-4389-2879-8756</t>
  </si>
  <si>
    <t>82733c9c-06ae-4e92-96e2-7b312c4fa2aa</t>
  </si>
  <si>
    <t>GZV-8109-5423-1170</t>
  </si>
  <si>
    <t>368ad229-08a5-42fe-97e8-c2d4fdfdc3ca</t>
  </si>
  <si>
    <t>15T-3023-4253-7686</t>
  </si>
  <si>
    <t>4825bcac-8271-463d-a098-4d3705f72de7</t>
  </si>
  <si>
    <t>DA3-5179-9676-9385</t>
  </si>
  <si>
    <t>c49dced9-6247-480d-bd32-bd0c22a12dd3</t>
  </si>
  <si>
    <t>TI9-8009-3658-7140</t>
  </si>
  <si>
    <t>a524bba6-c632-4e67-85a8-75c6f7150dfa</t>
  </si>
  <si>
    <t>QNL-3993-3443-8724</t>
  </si>
  <si>
    <t>ZW8-2479-0698-0389</t>
  </si>
  <si>
    <t>ea6b1d83-ba3a-409b-82ca-6d592ec9451a</t>
  </si>
  <si>
    <t>H09-0053-7882-8197</t>
  </si>
  <si>
    <t>f8f88261-aec1-42fa-9b20-687a37a10187</t>
  </si>
  <si>
    <t>K7R-0164-9843-3809</t>
  </si>
  <si>
    <t>0e350b95-4e93-4e03-a065-e9fc95aefbd1</t>
  </si>
  <si>
    <t>JIM-5710-5160-8495</t>
  </si>
  <si>
    <t>a14b1b75-f1c7-4160-b9c9-71525aec0105</t>
  </si>
  <si>
    <t>GHY-8575-0972-0943</t>
  </si>
  <si>
    <t>b6caeecb-c92b-4944-b026-921c1008e407</t>
  </si>
  <si>
    <t>RBJ-7695-2148-6334</t>
  </si>
  <si>
    <t>f117cb4a-44c6-45bb-b152-e9fa13f3151a</t>
  </si>
  <si>
    <t>VM9-0976-1842-7144</t>
  </si>
  <si>
    <t>16ad49c3-3d00-4c50-9f28-fa6e1394ce0d</t>
  </si>
  <si>
    <t>YMH-4955-4710-6242</t>
  </si>
  <si>
    <t>09eccaae-a1a5-4bb9-a122-edb5fc86eea1</t>
  </si>
  <si>
    <t>6KB-1479-8899-8346</t>
  </si>
  <si>
    <t>9bc3935f-62db-410d-a7ce-1859e3843f88</t>
  </si>
  <si>
    <t>SBT-7370-4009-6368</t>
  </si>
  <si>
    <t>7f5111f6-53c9-4316-b134-dd8c3b6b29f7</t>
  </si>
  <si>
    <t>G2X-4887-6331-0837</t>
  </si>
  <si>
    <t>e0bcde09-670f-4a72-b09a-71160f543e9a</t>
  </si>
  <si>
    <t>IQI-2120-2151-7690</t>
  </si>
  <si>
    <t>6IC-6289-3142-4615</t>
  </si>
  <si>
    <t>68801edc-2bb9-4a97-b8db-a61380c59e52</t>
  </si>
  <si>
    <t>NK5-2439-4703-4385</t>
  </si>
  <si>
    <t>3b703df7-ce8a-4e98-88bf-e229d9940045</t>
  </si>
  <si>
    <t>KKT-2239-0492-1293</t>
  </si>
  <si>
    <t>YUS-3737-0554-8330</t>
  </si>
  <si>
    <t>E3W-1000-2722-6137</t>
  </si>
  <si>
    <t>a4596e54-ab68-4ce5-ac70-6c4c7fde7a29</t>
  </si>
  <si>
    <t>LHH-6976-4060-7912</t>
  </si>
  <si>
    <t>573e169d-d39a-4d6d-a4f9-05d48be63898</t>
  </si>
  <si>
    <t>UIX-8608-7364-5616</t>
  </si>
  <si>
    <t>9a14f33e-7caf-44bf-9a82-d36687e08ae8</t>
  </si>
  <si>
    <t>3OM-4563-8524-8748</t>
  </si>
  <si>
    <t>32ed4ca3-b083-4f8d-b044-b2915221f4bd</t>
  </si>
  <si>
    <t>6VM-9779-3475-9530</t>
  </si>
  <si>
    <t>51987b1c-4eac-405d-a120-f44bb028696c</t>
  </si>
  <si>
    <t>AI0-8190-3397-4341</t>
  </si>
  <si>
    <t>e00209e2-c6c0-4a72-8af3-3b2ae6eaa89e</t>
  </si>
  <si>
    <t>PN9-4944-9369-2465</t>
  </si>
  <si>
    <t>13511d3b-1bf3-4193-be5f-e58e063cce6c</t>
  </si>
  <si>
    <t>U3U-7055-2633-4972</t>
  </si>
  <si>
    <t>40bce234-fb5d-44f2-a0c4-fc58c39986de</t>
  </si>
  <si>
    <t>ACF-4131-7852-4927</t>
  </si>
  <si>
    <t>e4aad31c-e475-4085-8812-f73e8e044ad4</t>
  </si>
  <si>
    <t>1FA-9299-1314-8439</t>
  </si>
  <si>
    <t>b806af60-186e-431d-882e-2ed49097e1d9</t>
  </si>
  <si>
    <t>UHP-7002-5716-7862</t>
  </si>
  <si>
    <t>9d3ab31c-320e-40b8-8b99-5519e7ffd668</t>
  </si>
  <si>
    <t>5ZC-6246-5501-1697</t>
  </si>
  <si>
    <t>364471a6-9643-422c-8581-f2f3c61dbf34</t>
  </si>
  <si>
    <t>2SW-2401-9346-4603</t>
  </si>
  <si>
    <t>0ef1118e-5f2c-4d70-9a74-2cb5e806cae9</t>
  </si>
  <si>
    <t>5QW-4856-6214-7044</t>
  </si>
  <si>
    <t>a26221ab-fcbf-4315-a4ee-c8f310a02a40</t>
  </si>
  <si>
    <t>SPR-4411-9829-7006</t>
  </si>
  <si>
    <t>48bfe160-46fb-4750-867d-8aca40b9274e</t>
  </si>
  <si>
    <t>JET-0967-2500-3073</t>
  </si>
  <si>
    <t>b2021c96-ca3d-4d16-9689-6949706e8729</t>
  </si>
  <si>
    <t>7Y9-4434-6079-9159</t>
  </si>
  <si>
    <t>f2a090b3-ec77-4018-939e-1a18d2b4f4ef</t>
  </si>
  <si>
    <t>WNW-9541-4974-5615</t>
  </si>
  <si>
    <t>896a4c13-b51a-4be7-8632-cedb552d75c0</t>
  </si>
  <si>
    <t>5JP-6492-2648-2186</t>
  </si>
  <si>
    <t>00c30446-d919-4705-8348-72c830daecc1</t>
  </si>
  <si>
    <t>OVD-5029-2336-9730</t>
  </si>
  <si>
    <t>bac5ec3b-d506-4cd3-b2c1-6a500da0ae15</t>
  </si>
  <si>
    <t>T8I-9166-8376-7876</t>
  </si>
  <si>
    <t>9516050d-5b94-4c62-b137-4619512537d2</t>
  </si>
  <si>
    <t>AR3-8002-1603-9598</t>
  </si>
  <si>
    <t>0NV-9141-7747-8049</t>
  </si>
  <si>
    <t>29cec00b-b9ef-45de-af94-f5231986ea36</t>
  </si>
  <si>
    <t>N69-9541-4017-5070</t>
  </si>
  <si>
    <t>cdc28194-1af1-4059-9b25-19928d2f636a</t>
  </si>
  <si>
    <t>UTC-6006-9137-1473</t>
  </si>
  <si>
    <t>O6B-7737-4420-0248</t>
  </si>
  <si>
    <t>4dd660fb-9365-4744-a629-56dbd1deb091</t>
  </si>
  <si>
    <t>5TV-3916-4350-8099</t>
  </si>
  <si>
    <t>d66afc38-8750-4860-9f78-13fa90af20f3</t>
  </si>
  <si>
    <t>9C8-7330-3384-7907</t>
  </si>
  <si>
    <t>334ca5b8-9a22-4264-a721-e302c2b9b25f</t>
  </si>
  <si>
    <t>A8U-7924-3246-7240</t>
  </si>
  <si>
    <t>46b11caa-cb92-4af6-b0fe-79a8cf02bebe</t>
  </si>
  <si>
    <t>ZH4-4216-7880-2793</t>
  </si>
  <si>
    <t>581028d5-ed3a-4955-bacc-d97c787e89f6</t>
  </si>
  <si>
    <t>0HI-4183-3360-8151</t>
  </si>
  <si>
    <t>4NO-4457-3432-9108</t>
  </si>
  <si>
    <t>ea312d55-2d53-4d0b-99f4-f7b7b1080d53</t>
  </si>
  <si>
    <t>L46-8025-2625-8407</t>
  </si>
  <si>
    <t>914538e1-e135-4976-aa0e-7fe363165ea9</t>
  </si>
  <si>
    <t>3N3-3660-1039-1510</t>
  </si>
  <si>
    <t>b22c9c90-99f0-4bd1-9e44-4c006f75e827</t>
  </si>
  <si>
    <t>7EP-5239-1645-7690</t>
  </si>
  <si>
    <t>7685ca08-371c-466e-876d-84bed780b299</t>
  </si>
  <si>
    <t>YFI-2037-6230-1724</t>
  </si>
  <si>
    <t>dca8341b-73d8-42cb-b390-3418dc3aafb8</t>
  </si>
  <si>
    <t>DG7-5410-5845-1340</t>
  </si>
  <si>
    <t>5929a0e9-95a7-4dbf-896e-c11d1988615e</t>
  </si>
  <si>
    <t>58M-9760-8722-9405</t>
  </si>
  <si>
    <t>47f4ea70-2ebc-4090-94af-2a974c1c2f6f</t>
  </si>
  <si>
    <t>X3F-4844-4400-5732</t>
  </si>
  <si>
    <t>GNR-1926-8317-5312</t>
  </si>
  <si>
    <t>1D7-1383-8416-8120</t>
  </si>
  <si>
    <t>8ecbad18-b446-4131-beaa-13459c42b2aa</t>
  </si>
  <si>
    <t>69B-8579-7900-1555</t>
  </si>
  <si>
    <t>S1I-5756-9839-5993</t>
  </si>
  <si>
    <t>c62dbd98-4e48-44a5-8c38-057de6ca1fef</t>
  </si>
  <si>
    <t>VNE-3176-7360-2440</t>
  </si>
  <si>
    <t>NBF-5016-9159-5887</t>
  </si>
  <si>
    <t>fadb0cb8-4b0d-4349-a77c-d12e5bc016e9</t>
  </si>
  <si>
    <t>G0A-0723-1285-3109</t>
  </si>
  <si>
    <t>2XV-9995-9633-3135</t>
  </si>
  <si>
    <t>52a529c2-3084-40c1-8437-c02666dea0b2</t>
  </si>
  <si>
    <t>51K-8766-4785-9818</t>
  </si>
  <si>
    <t>AB6-6058-3069-7500</t>
  </si>
  <si>
    <t>9e42397d-946f-4da4-a78b-e45a669438b1</t>
  </si>
  <si>
    <t>b50f855b-9b52-4507-8e5f-2c55368e1135</t>
  </si>
  <si>
    <t>DUB-1443-3450-4058</t>
  </si>
  <si>
    <t>2a13668d-96bc-4350-a903-2c702f78d15e</t>
  </si>
  <si>
    <t>DAQ-6048-4270-9016</t>
  </si>
  <si>
    <t>f4185e9a-29f3-4112-835d-c487cbcb9dca</t>
  </si>
  <si>
    <t>M2M-0157-4918-3764</t>
  </si>
  <si>
    <t>82c1cdc0-280e-4d9c-b81c-858928bfeaf6</t>
  </si>
  <si>
    <t>QTO-9794-5018-7244</t>
  </si>
  <si>
    <t>f9633e23-e8a7-4f73-bfc2-21b24ef0c824</t>
  </si>
  <si>
    <t>1L9-7976-4352-2432</t>
  </si>
  <si>
    <t>O5E-2134-7417-5130</t>
  </si>
  <si>
    <t>3ceaa820-ef71-45aa-8e44-c2943375c667</t>
  </si>
  <si>
    <t>JTD-3726-2246-0599</t>
  </si>
  <si>
    <t>1d7afcbb-48f8-4863-b74d-fecd317356fc</t>
  </si>
  <si>
    <t>OTK-3779-3483-4958</t>
  </si>
  <si>
    <t>bd103657-0a2d-42c1-a9a5-1f56300fad03</t>
  </si>
  <si>
    <t>TO1-1332-6735-9219</t>
  </si>
  <si>
    <t>ecc07269-99b1-4b5a-b3d1-f32c94a26cda</t>
  </si>
  <si>
    <t>JQQ-6840-1731-0923</t>
  </si>
  <si>
    <t>6aae6c58-681d-41a7-9123-302a68ab9061</t>
  </si>
  <si>
    <t>148-7275-8810-6218</t>
  </si>
  <si>
    <t>58bcde8c-2038-4cb6-bcb0-0df4bbc99759</t>
  </si>
  <si>
    <t>PON-0395-5741-4360</t>
  </si>
  <si>
    <t>aef74a79-4c4d-436d-9bba-eef01c3939e7</t>
  </si>
  <si>
    <t>ASH-9689-1458-2687</t>
  </si>
  <si>
    <t>77b13a1f-3598-44db-a49f-0453e3a8f1ce</t>
  </si>
  <si>
    <t>W7D-8546-4966-0373</t>
  </si>
  <si>
    <t>d3007de5-e5c1-42b6-bae6-7f66b445144c</t>
  </si>
  <si>
    <t>VXO-8072-6757-0780</t>
  </si>
  <si>
    <t>C2S-7281-7217-2407</t>
  </si>
  <si>
    <t>6caeb6f0-cf5e-40c4-8122-cece673f248a</t>
  </si>
  <si>
    <t>F6V-7804-7779-7020</t>
  </si>
  <si>
    <t>2Q2-2816-3649-6165</t>
  </si>
  <si>
    <t>4ed15c17-7316-4dd3-bf81-082a9d513a98</t>
  </si>
  <si>
    <t>86K-5397-7438-7975</t>
  </si>
  <si>
    <t>3FW-2274-2877-9421</t>
  </si>
  <si>
    <t>934bd721-4fab-4d1e-8e7c-c67752c7ac6b</t>
  </si>
  <si>
    <t>4PN-9464-4192-7762</t>
  </si>
  <si>
    <t>f3c97e19-9a88-47b0-a04c-168722c80117</t>
  </si>
  <si>
    <t>9WI-5161-3299-3568</t>
  </si>
  <si>
    <t>f39ac4cb-6b6b-4ca2-b028-10410f522aa7</t>
  </si>
  <si>
    <t>FL5-9092-8858-2068</t>
  </si>
  <si>
    <t>T40-2709-4868-3871</t>
  </si>
  <si>
    <t>HAO-7903-2667-8356</t>
  </si>
  <si>
    <t>a94d3696-512d-451b-b2f1-7d76e61f17bc</t>
  </si>
  <si>
    <t>376-9941-7935-3941</t>
  </si>
  <si>
    <t>ab84d135-5cb0-459a-805a-b985889c8cb8</t>
  </si>
  <si>
    <t>TKV-4118-0915-3235</t>
  </si>
  <si>
    <t>b7162349-42e8-43c5-b737-a8c3a8d605dc</t>
  </si>
  <si>
    <t>D87-0742-1440-3917</t>
  </si>
  <si>
    <t>NLV-4596-9310-6619</t>
  </si>
  <si>
    <t>d9502bd5-aeb4-4c1f-8463-e25b91c94e52</t>
  </si>
  <si>
    <t>74O-7939-4422-4135</t>
  </si>
  <si>
    <t>2636a973-0a46-4233-87d6-ce5a19bf0058</t>
  </si>
  <si>
    <t>ZG3-6658-7666-0843</t>
  </si>
  <si>
    <t>74fd387e-04b2-4c9c-8ca1-6d05c94f12b7</t>
  </si>
  <si>
    <t>1LD-8684-7766-7200</t>
  </si>
  <si>
    <t>4d9d5f2c-a50b-4bb0-af40-806b119a28e8</t>
  </si>
  <si>
    <t>ZS1-4310-6042-1214</t>
  </si>
  <si>
    <t>f91c3c08-9237-4934-a1b5-b82c1618c844</t>
  </si>
  <si>
    <t>4FI-1889-5776-4744</t>
  </si>
  <si>
    <t>31b96602-742c-4b10-b50b-06bce42f8f53</t>
  </si>
  <si>
    <t>DH0-5008-7799-0110</t>
  </si>
  <si>
    <t>e881497a-9232-4c23-89a0-7f2cfe20ce1b</t>
  </si>
  <si>
    <t>BGF-5341-9113-6516</t>
  </si>
  <si>
    <t>887eaf4a-f4f2-40c7-aba2-14ff4585178e</t>
  </si>
  <si>
    <t>X5D-2338-5958-0974</t>
  </si>
  <si>
    <t>SJB-9324-2700-5542</t>
  </si>
  <si>
    <t>984ee8c4-6548-4f58-8592-083e7b0f9db7</t>
  </si>
  <si>
    <t>MEK-5743-3554-4680</t>
  </si>
  <si>
    <t>edf0c7f5-09a6-452b-aaec-bc0c8cfda4d6</t>
  </si>
  <si>
    <t>GX9-0927-4423-6831</t>
  </si>
  <si>
    <t>cfd02289-035d-49f1-a63a-4164f80eed26</t>
  </si>
  <si>
    <t>KXG-2905-7776-8704</t>
  </si>
  <si>
    <t>6a0166ac-a584-4e7c-b98d-cc57b637718b</t>
  </si>
  <si>
    <t>9T8-4268-8212-2203</t>
  </si>
  <si>
    <t>UVY-9948-3855-2041</t>
  </si>
  <si>
    <t>0dfc57d3-a1f0-466f-a89c-36b4b932a3f0</t>
  </si>
  <si>
    <t>Y20-5374-6540-0806</t>
  </si>
  <si>
    <t>e5f02def-8064-4995-a01b-9b30b097794e</t>
  </si>
  <si>
    <t>92H-9003-9827-6860</t>
  </si>
  <si>
    <t>0686c6c0-92ea-477b-9b78-9a466ba4d256</t>
  </si>
  <si>
    <t>A31-3774-3291-3985</t>
  </si>
  <si>
    <t>32887346-1f28-41e6-abc1-d1557c247882</t>
  </si>
  <si>
    <t>YMF-5336-1248-7988</t>
  </si>
  <si>
    <t>0736e7af-7328-4d83-83fe-41c14b876a94</t>
  </si>
  <si>
    <t>LVX-4993-7361-0743</t>
  </si>
  <si>
    <t>fdf8e8d7-b8b7-4f42-a207-3fa10ecdbad7</t>
  </si>
  <si>
    <t>HNJ-8059-5731-5442</t>
  </si>
  <si>
    <t>68e17ffc-bc2f-4e62-938e-37061222b9c1</t>
  </si>
  <si>
    <t>UZG-9079-9123-9454</t>
  </si>
  <si>
    <t>9c12a0e7-e936-4480-8851-bd74714a0ba9</t>
  </si>
  <si>
    <t>J0L-1164-8497-2871</t>
  </si>
  <si>
    <t>fac4fb89-a566-4bf4-86cf-6a30db0ce796</t>
  </si>
  <si>
    <t>MFB-1481-9396-0747</t>
  </si>
  <si>
    <t>OFR-9426-7032-8748</t>
  </si>
  <si>
    <t>6dcd089d-24a1-4806-9885-bed9ff98b1e9</t>
  </si>
  <si>
    <t>5ZW-2658-6163-6339</t>
  </si>
  <si>
    <t>69df792c-3fef-4b81-8cb8-0077655cc524</t>
  </si>
  <si>
    <t>3Y9-9273-2620-9510</t>
  </si>
  <si>
    <t>PB1-1020-9677-9041</t>
  </si>
  <si>
    <t>01D-9110-4462-5421</t>
  </si>
  <si>
    <t>525e2268-c032-4dd2-8811-7061d7f2c0e0</t>
  </si>
  <si>
    <t>HUB-8716-8220-4224</t>
  </si>
  <si>
    <t>0cf58e59-487f-498b-b240-329fdc881af9</t>
  </si>
  <si>
    <t>3LT-5477-1536-3700</t>
  </si>
  <si>
    <t>1c46cb8b-577c-48c7-90e2-4223ec9b25eb</t>
  </si>
  <si>
    <t>IRJ-6080-4841-5500</t>
  </si>
  <si>
    <t>2CT-5208-4608-4140</t>
  </si>
  <si>
    <t>50602cca-d159-4002-84aa-44bf970badf3</t>
  </si>
  <si>
    <t>U7Q-9541-3921-0927</t>
  </si>
  <si>
    <t>NBO-9145-6890-2675</t>
  </si>
  <si>
    <t>D3D-2667-7601-4187</t>
  </si>
  <si>
    <t>e4bc9971-54a9-4fdb-97e5-6c5ad9d87994</t>
  </si>
  <si>
    <t>6V6-5054-5972-6803</t>
  </si>
  <si>
    <t>149fe459-28f2-41e3-84a9-efc695cfcef9</t>
  </si>
  <si>
    <t>5MG-5791-6021-3110</t>
  </si>
  <si>
    <t>048beabf-0879-43ef-b635-52eedc163a01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</si>
</sst>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/yyyy"/>
    <numFmt numFmtId="165" formatCode="$#,##0.00"/>
    <numFmt numFmtId="166" formatCode="M/d/yyyy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Font="1"/>
    <xf borderId="0" fillId="0" fontId="1" numFmtId="165" xfId="0" applyAlignment="1" applyFont="1" applyNumberFormat="1">
      <alignment readingOrder="0"/>
    </xf>
    <xf borderId="0" fillId="0" fontId="1" numFmtId="165" xfId="0" applyFont="1" applyNumberFormat="1"/>
    <xf borderId="0" fillId="0" fontId="1" numFmtId="166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Chart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257175</xdr:colOff>
      <xdr:row>6</xdr:row>
      <xdr:rowOff>0</xdr:rowOff>
    </xdr:from>
    <xdr:ext cx="5715000" cy="3533775"/>
    <xdr:pic>
      <xdr:nvPicPr>
        <xdr:cNvPr id="1318604479" name="Chart1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8.0"/>
    <col customWidth="1" min="3" max="3" width="33.38"/>
    <col customWidth="1" min="4" max="4" width="24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>
      <c r="A2" s="2">
        <v>43555.0</v>
      </c>
      <c r="B2" s="1" t="s">
        <v>13</v>
      </c>
      <c r="C2" s="1" t="s">
        <v>14</v>
      </c>
      <c r="D2" s="3" t="s">
        <v>15</v>
      </c>
      <c r="E2" s="1" t="s">
        <v>16</v>
      </c>
      <c r="F2" s="4">
        <v>39.55</v>
      </c>
      <c r="H2" s="1">
        <v>2.0</v>
      </c>
      <c r="I2" s="3" t="s">
        <v>17</v>
      </c>
      <c r="K2" s="3" t="str">
        <f>IFERROR(__xludf.DUMMYFUNCTION("IF(D2&lt;&gt;"""", D2,
   IFERROR(VLOOKUP(E2, FILTER({E:E, D:D}, D:D&lt;&gt;""""), 2, FALSE), """"))"),"Feline Fix Mix")</f>
        <v>Feline Fix Mix</v>
      </c>
      <c r="L2" s="3" t="str">
        <f>IFERROR(__xludf.DUMMYFUNCTION("IF(I2&lt;&gt;"""", I2,
   IFERROR(VLOOKUP(E2, FILTER({E:E, I:I}, I:I&lt;&gt;""""), 2, FALSE), """"))"),"treat")</f>
        <v>treat</v>
      </c>
      <c r="M2" s="5">
        <f t="shared" ref="M2:M146" si="1">F2*H2</f>
        <v>79.1</v>
      </c>
    </row>
    <row r="3">
      <c r="A3" s="2">
        <v>43898.0</v>
      </c>
      <c r="B3" s="1" t="s">
        <v>18</v>
      </c>
      <c r="D3" s="3" t="s">
        <v>19</v>
      </c>
      <c r="E3" s="1" t="s">
        <v>20</v>
      </c>
      <c r="F3" s="4">
        <v>24.53</v>
      </c>
      <c r="H3" s="1">
        <v>2.0</v>
      </c>
      <c r="I3" s="3" t="s">
        <v>21</v>
      </c>
      <c r="K3" s="3" t="str">
        <f>IFERROR(__xludf.DUMMYFUNCTION("IF(D3&lt;&gt;"""", D3,
   IFERROR(VLOOKUP(E3, FILTER({E:E, D:D}, D:D&lt;&gt;""""), 2, FALSE), """"))"),"Purr Mix")</f>
        <v>Purr Mix</v>
      </c>
      <c r="L3" s="3" t="str">
        <f>IFERROR(__xludf.DUMMYFUNCTION("IF(I3&lt;&gt;"""", I3,
   IFERROR(VLOOKUP(E3, FILTER({E:E, I:I}, I:I&lt;&gt;""""), 2, FALSE), """"))"),"food")</f>
        <v>food</v>
      </c>
      <c r="M3" s="5">
        <f t="shared" si="1"/>
        <v>49.06</v>
      </c>
    </row>
    <row r="4">
      <c r="A4" s="2">
        <v>44268.0</v>
      </c>
      <c r="B4" s="1" t="s">
        <v>22</v>
      </c>
      <c r="C4" s="1" t="s">
        <v>23</v>
      </c>
      <c r="D4" s="3" t="s">
        <v>24</v>
      </c>
      <c r="E4" s="1" t="s">
        <v>25</v>
      </c>
      <c r="F4" s="4">
        <v>36.3</v>
      </c>
      <c r="G4" s="1" t="s">
        <v>26</v>
      </c>
      <c r="H4" s="1">
        <v>2.0</v>
      </c>
      <c r="I4" s="3" t="s">
        <v>27</v>
      </c>
      <c r="J4" s="1" t="s">
        <v>28</v>
      </c>
      <c r="K4" s="3" t="str">
        <f>IFERROR(__xludf.DUMMYFUNCTION("IF(D4&lt;&gt;"""", D4,
   IFERROR(VLOOKUP(E4, FILTER({E:E, D:D}, D:D&lt;&gt;""""), 2, FALSE), """"))"),"Reddy Beddy")</f>
        <v>Reddy Beddy</v>
      </c>
      <c r="L4" s="3" t="str">
        <f>IFERROR(__xludf.DUMMYFUNCTION("IF(I4&lt;&gt;"""", I4,
   IFERROR(VLOOKUP(E4, FILTER({E:E, I:I}, I:I&lt;&gt;""""), 2, FALSE), """"))"),"bedding")</f>
        <v>bedding</v>
      </c>
      <c r="M4" s="5">
        <f t="shared" si="1"/>
        <v>72.6</v>
      </c>
    </row>
    <row r="5">
      <c r="A5" s="2">
        <v>43646.0</v>
      </c>
      <c r="B5" s="1" t="s">
        <v>29</v>
      </c>
      <c r="C5" s="1" t="s">
        <v>30</v>
      </c>
      <c r="D5" s="3" t="s">
        <v>31</v>
      </c>
      <c r="E5" s="1" t="s">
        <v>32</v>
      </c>
      <c r="F5" s="4">
        <v>39.32</v>
      </c>
      <c r="H5" s="1">
        <v>3.0</v>
      </c>
      <c r="I5" s="3" t="s">
        <v>33</v>
      </c>
      <c r="J5" s="1" t="s">
        <v>34</v>
      </c>
      <c r="K5" s="3" t="str">
        <f>IFERROR(__xludf.DUMMYFUNCTION("IF(D5&lt;&gt;"""", D5,
   IFERROR(VLOOKUP(E5, FILTER({E:E, D:D}, D:D&lt;&gt;""""), 2, FALSE), """"))"),"Kitty Climber")</f>
        <v>Kitty Climber</v>
      </c>
      <c r="L5" s="3" t="str">
        <f>IFERROR(__xludf.DUMMYFUNCTION("IF(I5&lt;&gt;"""", I5,
   IFERROR(VLOOKUP(E5, FILTER({E:E, I:I}, I:I&lt;&gt;""""), 2, FALSE), """"))"),"toy")</f>
        <v>toy</v>
      </c>
      <c r="M5" s="5">
        <f t="shared" si="1"/>
        <v>117.96</v>
      </c>
    </row>
    <row r="6">
      <c r="A6" s="2">
        <v>43606.0</v>
      </c>
      <c r="B6" s="1" t="s">
        <v>35</v>
      </c>
      <c r="C6" s="1" t="s">
        <v>36</v>
      </c>
      <c r="D6" s="3" t="s">
        <v>37</v>
      </c>
      <c r="E6" s="1" t="s">
        <v>38</v>
      </c>
      <c r="F6" s="4">
        <v>38.17</v>
      </c>
      <c r="H6" s="1">
        <v>2.0</v>
      </c>
      <c r="I6" s="3" t="s">
        <v>17</v>
      </c>
      <c r="J6" s="1" t="s">
        <v>28</v>
      </c>
      <c r="K6" s="3" t="str">
        <f>IFERROR(__xludf.DUMMYFUNCTION("IF(D6&lt;&gt;"""", D6,
   IFERROR(VLOOKUP(E6, FILTER({E:E, D:D}, D:D&lt;&gt;""""), 2, FALSE), """"))"),"Chewie Dental")</f>
        <v>Chewie Dental</v>
      </c>
      <c r="L6" s="3" t="str">
        <f>IFERROR(__xludf.DUMMYFUNCTION("IF(I6&lt;&gt;"""", I6,
   IFERROR(VLOOKUP(E6, FILTER({E:E, I:I}, I:I&lt;&gt;""""), 2, FALSE), """"))"),"treat")</f>
        <v>treat</v>
      </c>
      <c r="M6" s="5">
        <f t="shared" si="1"/>
        <v>76.34</v>
      </c>
    </row>
    <row r="7">
      <c r="A7" s="2">
        <v>43964.0</v>
      </c>
      <c r="B7" s="1" t="s">
        <v>39</v>
      </c>
      <c r="C7" s="1" t="s">
        <v>40</v>
      </c>
      <c r="D7" s="3" t="s">
        <v>41</v>
      </c>
      <c r="E7" s="1" t="s">
        <v>42</v>
      </c>
      <c r="F7" s="4">
        <v>29.66</v>
      </c>
      <c r="H7" s="1">
        <v>3.0</v>
      </c>
      <c r="I7" s="3" t="s">
        <v>27</v>
      </c>
      <c r="J7" s="1" t="s">
        <v>34</v>
      </c>
      <c r="K7" s="3" t="str">
        <f>IFERROR(__xludf.DUMMYFUNCTION("IF(D7&lt;&gt;"""", D7,
   IFERROR(VLOOKUP(E7, FILTER({E:E, D:D}, D:D&lt;&gt;""""), 2, FALSE), """"))"),"Cat Cave")</f>
        <v>Cat Cave</v>
      </c>
      <c r="L7" s="3" t="str">
        <f>IFERROR(__xludf.DUMMYFUNCTION("IF(I7&lt;&gt;"""", I7,
   IFERROR(VLOOKUP(E7, FILTER({E:E, I:I}, I:I&lt;&gt;""""), 2, FALSE), """"))"),"bedding")</f>
        <v>bedding</v>
      </c>
      <c r="M7" s="5">
        <f t="shared" si="1"/>
        <v>88.98</v>
      </c>
    </row>
    <row r="8">
      <c r="A8" s="2">
        <v>44405.0</v>
      </c>
      <c r="B8" s="1" t="s">
        <v>43</v>
      </c>
      <c r="C8" s="1" t="s">
        <v>44</v>
      </c>
      <c r="D8" s="3" t="s">
        <v>45</v>
      </c>
      <c r="E8" s="1" t="s">
        <v>46</v>
      </c>
      <c r="F8" s="4">
        <v>21.82</v>
      </c>
      <c r="H8" s="1">
        <v>3.0</v>
      </c>
      <c r="I8" s="3" t="s">
        <v>33</v>
      </c>
      <c r="J8" s="1" t="s">
        <v>28</v>
      </c>
      <c r="K8" s="3" t="str">
        <f>IFERROR(__xludf.DUMMYFUNCTION("IF(D8&lt;&gt;"""", D8,
   IFERROR(VLOOKUP(E8, FILTER({E:E, D:D}, D:D&lt;&gt;""""), 2, FALSE), """"))"),"Tug-a-Back")</f>
        <v>Tug-a-Back</v>
      </c>
      <c r="L8" s="3" t="str">
        <f>IFERROR(__xludf.DUMMYFUNCTION("IF(I8&lt;&gt;"""", I8,
   IFERROR(VLOOKUP(E8, FILTER({E:E, I:I}, I:I&lt;&gt;""""), 2, FALSE), """"))"),"toy")</f>
        <v>toy</v>
      </c>
      <c r="M8" s="5">
        <f t="shared" si="1"/>
        <v>65.46</v>
      </c>
    </row>
    <row r="9">
      <c r="A9" s="2">
        <v>44036.0</v>
      </c>
      <c r="B9" s="1" t="s">
        <v>47</v>
      </c>
      <c r="C9" s="1" t="s">
        <v>48</v>
      </c>
      <c r="D9" s="3" t="s">
        <v>49</v>
      </c>
      <c r="E9" s="1" t="s">
        <v>50</v>
      </c>
      <c r="F9" s="4">
        <v>30.63</v>
      </c>
      <c r="H9" s="1">
        <v>1.0</v>
      </c>
      <c r="I9" s="3" t="s">
        <v>21</v>
      </c>
      <c r="J9" s="1" t="s">
        <v>34</v>
      </c>
      <c r="K9" s="3" t="str">
        <f>IFERROR(__xludf.DUMMYFUNCTION("IF(D9&lt;&gt;"""", D9,
   IFERROR(VLOOKUP(E9, FILTER({E:E, D:D}, D:D&lt;&gt;""""), 2, FALSE), """"))"),"Yum Fish-Dish")</f>
        <v>Yum Fish-Dish</v>
      </c>
      <c r="L9" s="3" t="str">
        <f>IFERROR(__xludf.DUMMYFUNCTION("IF(I9&lt;&gt;"""", I9,
   IFERROR(VLOOKUP(E9, FILTER({E:E, I:I}, I:I&lt;&gt;""""), 2, FALSE), """"))"),"food")</f>
        <v>food</v>
      </c>
      <c r="M9" s="5">
        <f t="shared" si="1"/>
        <v>30.63</v>
      </c>
    </row>
    <row r="10">
      <c r="A10" s="2">
        <v>44391.0</v>
      </c>
      <c r="B10" s="1" t="s">
        <v>51</v>
      </c>
      <c r="C10" s="1" t="s">
        <v>52</v>
      </c>
      <c r="D10" s="3" t="s">
        <v>31</v>
      </c>
      <c r="E10" s="1" t="s">
        <v>32</v>
      </c>
      <c r="F10" s="4">
        <v>39.32</v>
      </c>
      <c r="H10" s="1">
        <v>2.0</v>
      </c>
      <c r="I10" s="3" t="s">
        <v>33</v>
      </c>
      <c r="J10" s="1" t="s">
        <v>34</v>
      </c>
      <c r="K10" s="3" t="str">
        <f>IFERROR(__xludf.DUMMYFUNCTION("IF(D10&lt;&gt;"""", D10,
   IFERROR(VLOOKUP(E10, FILTER({E:E, D:D}, D:D&lt;&gt;""""), 2, FALSE), """"))"),"Kitty Climber")</f>
        <v>Kitty Climber</v>
      </c>
      <c r="L10" s="3" t="str">
        <f>IFERROR(__xludf.DUMMYFUNCTION("IF(I10&lt;&gt;"""", I10,
   IFERROR(VLOOKUP(E10, FILTER({E:E, I:I}, I:I&lt;&gt;""""), 2, FALSE), """"))"),"toy")</f>
        <v>toy</v>
      </c>
      <c r="M10" s="5">
        <f t="shared" si="1"/>
        <v>78.64</v>
      </c>
    </row>
    <row r="11">
      <c r="A11" s="2">
        <v>43847.0</v>
      </c>
      <c r="B11" s="1" t="s">
        <v>53</v>
      </c>
      <c r="C11" s="1" t="s">
        <v>54</v>
      </c>
      <c r="D11" s="3" t="s">
        <v>45</v>
      </c>
      <c r="E11" s="1" t="s">
        <v>46</v>
      </c>
      <c r="F11" s="4">
        <v>21.82</v>
      </c>
      <c r="H11" s="1">
        <v>1.0</v>
      </c>
      <c r="I11" s="3" t="s">
        <v>33</v>
      </c>
      <c r="J11" s="1" t="s">
        <v>28</v>
      </c>
      <c r="K11" s="3" t="str">
        <f>IFERROR(__xludf.DUMMYFUNCTION("IF(D11&lt;&gt;"""", D11,
   IFERROR(VLOOKUP(E11, FILTER({E:E, D:D}, D:D&lt;&gt;""""), 2, FALSE), """"))"),"Tug-a-Back")</f>
        <v>Tug-a-Back</v>
      </c>
      <c r="L11" s="3" t="str">
        <f>IFERROR(__xludf.DUMMYFUNCTION("IF(I11&lt;&gt;"""", I11,
   IFERROR(VLOOKUP(E11, FILTER({E:E, I:I}, I:I&lt;&gt;""""), 2, FALSE), """"))"),"toy")</f>
        <v>toy</v>
      </c>
      <c r="M11" s="5">
        <f t="shared" si="1"/>
        <v>21.82</v>
      </c>
    </row>
    <row r="12">
      <c r="A12" s="2">
        <v>44015.0</v>
      </c>
      <c r="B12" s="1" t="s">
        <v>55</v>
      </c>
      <c r="C12" s="1" t="s">
        <v>56</v>
      </c>
      <c r="D12" s="3" t="s">
        <v>57</v>
      </c>
      <c r="E12" s="1" t="s">
        <v>58</v>
      </c>
      <c r="F12" s="4">
        <v>15.34</v>
      </c>
      <c r="H12" s="1">
        <v>3.0</v>
      </c>
      <c r="I12" s="3" t="s">
        <v>17</v>
      </c>
      <c r="J12" s="1" t="s">
        <v>34</v>
      </c>
      <c r="K12" s="3" t="str">
        <f>IFERROR(__xludf.DUMMYFUNCTION("IF(D12&lt;&gt;"""", D12,
   IFERROR(VLOOKUP(E12, FILTER({E:E, D:D}, D:D&lt;&gt;""""), 2, FALSE), """"))"),"Snack-em Fish")</f>
        <v>Snack-em Fish</v>
      </c>
      <c r="L12" s="3" t="str">
        <f>IFERROR(__xludf.DUMMYFUNCTION("IF(I12&lt;&gt;"""", I12,
   IFERROR(VLOOKUP(E12, FILTER({E:E, I:I}, I:I&lt;&gt;""""), 2, FALSE), """"))"),"treat")</f>
        <v>treat</v>
      </c>
      <c r="M12" s="5">
        <f t="shared" si="1"/>
        <v>46.02</v>
      </c>
    </row>
    <row r="13">
      <c r="A13" s="2">
        <v>43751.0</v>
      </c>
      <c r="B13" s="1" t="s">
        <v>59</v>
      </c>
      <c r="C13" s="1" t="s">
        <v>60</v>
      </c>
      <c r="D13" s="3" t="s">
        <v>24</v>
      </c>
      <c r="E13" s="1" t="s">
        <v>25</v>
      </c>
      <c r="F13" s="4">
        <v>36.3</v>
      </c>
      <c r="G13" s="1" t="s">
        <v>26</v>
      </c>
      <c r="H13" s="1">
        <v>2.0</v>
      </c>
      <c r="I13" s="3" t="s">
        <v>27</v>
      </c>
      <c r="J13" s="1" t="s">
        <v>28</v>
      </c>
      <c r="K13" s="3" t="str">
        <f>IFERROR(__xludf.DUMMYFUNCTION("IF(D13&lt;&gt;"""", D13,
   IFERROR(VLOOKUP(E13, FILTER({E:E, D:D}, D:D&lt;&gt;""""), 2, FALSE), """"))"),"Reddy Beddy")</f>
        <v>Reddy Beddy</v>
      </c>
      <c r="L13" s="3" t="str">
        <f>IFERROR(__xludf.DUMMYFUNCTION("IF(I13&lt;&gt;"""", I13,
   IFERROR(VLOOKUP(E13, FILTER({E:E, I:I}, I:I&lt;&gt;""""), 2, FALSE), """"))"),"bedding")</f>
        <v>bedding</v>
      </c>
      <c r="M13" s="5">
        <f t="shared" si="1"/>
        <v>72.6</v>
      </c>
    </row>
    <row r="14">
      <c r="A14" s="2">
        <v>44295.0</v>
      </c>
      <c r="B14" s="1" t="s">
        <v>61</v>
      </c>
      <c r="C14" s="1" t="s">
        <v>62</v>
      </c>
      <c r="D14" s="3" t="s">
        <v>37</v>
      </c>
      <c r="E14" s="1" t="s">
        <v>38</v>
      </c>
      <c r="F14" s="4">
        <v>38.17</v>
      </c>
      <c r="H14" s="1">
        <v>2.0</v>
      </c>
      <c r="I14" s="3" t="s">
        <v>17</v>
      </c>
      <c r="J14" s="1" t="s">
        <v>28</v>
      </c>
      <c r="K14" s="3" t="str">
        <f>IFERROR(__xludf.DUMMYFUNCTION("IF(D14&lt;&gt;"""", D14,
   IFERROR(VLOOKUP(E14, FILTER({E:E, D:D}, D:D&lt;&gt;""""), 2, FALSE), """"))"),"Chewie Dental")</f>
        <v>Chewie Dental</v>
      </c>
      <c r="L14" s="3" t="str">
        <f>IFERROR(__xludf.DUMMYFUNCTION("IF(I14&lt;&gt;"""", I14,
   IFERROR(VLOOKUP(E14, FILTER({E:E, I:I}, I:I&lt;&gt;""""), 2, FALSE), """"))"),"treat")</f>
        <v>treat</v>
      </c>
      <c r="M14" s="5">
        <f t="shared" si="1"/>
        <v>76.34</v>
      </c>
    </row>
    <row r="15">
      <c r="A15" s="2">
        <v>43545.0</v>
      </c>
      <c r="B15" s="1" t="s">
        <v>63</v>
      </c>
      <c r="C15" s="1" t="s">
        <v>64</v>
      </c>
      <c r="D15" s="3" t="s">
        <v>41</v>
      </c>
      <c r="E15" s="1" t="s">
        <v>42</v>
      </c>
      <c r="F15" s="4">
        <v>29.66</v>
      </c>
      <c r="H15" s="1">
        <v>1.0</v>
      </c>
      <c r="I15" s="3" t="s">
        <v>27</v>
      </c>
      <c r="J15" s="1" t="s">
        <v>34</v>
      </c>
      <c r="K15" s="3" t="str">
        <f>IFERROR(__xludf.DUMMYFUNCTION("IF(D15&lt;&gt;"""", D15,
   IFERROR(VLOOKUP(E15, FILTER({E:E, D:D}, D:D&lt;&gt;""""), 2, FALSE), """"))"),"Cat Cave")</f>
        <v>Cat Cave</v>
      </c>
      <c r="L15" s="3" t="str">
        <f>IFERROR(__xludf.DUMMYFUNCTION("IF(I15&lt;&gt;"""", I15,
   IFERROR(VLOOKUP(E15, FILTER({E:E, I:I}, I:I&lt;&gt;""""), 2, FALSE), """"))"),"bedding")</f>
        <v>bedding</v>
      </c>
      <c r="M15" s="5">
        <f t="shared" si="1"/>
        <v>29.66</v>
      </c>
    </row>
    <row r="16">
      <c r="A16" s="2">
        <v>44216.0</v>
      </c>
      <c r="B16" s="1" t="s">
        <v>65</v>
      </c>
      <c r="C16" s="1" t="s">
        <v>66</v>
      </c>
      <c r="D16" s="3" t="s">
        <v>19</v>
      </c>
      <c r="E16" s="1" t="s">
        <v>20</v>
      </c>
      <c r="F16" s="4">
        <v>24.53</v>
      </c>
      <c r="H16" s="1">
        <v>3.0</v>
      </c>
      <c r="I16" s="3" t="s">
        <v>21</v>
      </c>
      <c r="J16" s="1" t="s">
        <v>34</v>
      </c>
      <c r="K16" s="3" t="str">
        <f>IFERROR(__xludf.DUMMYFUNCTION("IF(D16&lt;&gt;"""", D16,
   IFERROR(VLOOKUP(E16, FILTER({E:E, D:D}, D:D&lt;&gt;""""), 2, FALSE), """"))"),"Purr Mix")</f>
        <v>Purr Mix</v>
      </c>
      <c r="L16" s="3" t="str">
        <f>IFERROR(__xludf.DUMMYFUNCTION("IF(I16&lt;&gt;"""", I16,
   IFERROR(VLOOKUP(E16, FILTER({E:E, I:I}, I:I&lt;&gt;""""), 2, FALSE), """"))"),"food")</f>
        <v>food</v>
      </c>
      <c r="M16" s="5">
        <f t="shared" si="1"/>
        <v>73.59</v>
      </c>
    </row>
    <row r="17">
      <c r="A17" s="2">
        <v>43860.0</v>
      </c>
      <c r="B17" s="1" t="s">
        <v>67</v>
      </c>
      <c r="C17" s="1" t="s">
        <v>68</v>
      </c>
      <c r="D17" s="3" t="s">
        <v>24</v>
      </c>
      <c r="E17" s="1" t="s">
        <v>25</v>
      </c>
      <c r="F17" s="4">
        <v>36.3</v>
      </c>
      <c r="G17" s="1" t="s">
        <v>26</v>
      </c>
      <c r="H17" s="1">
        <v>3.0</v>
      </c>
      <c r="I17" s="3" t="s">
        <v>27</v>
      </c>
      <c r="J17" s="1" t="s">
        <v>28</v>
      </c>
      <c r="K17" s="3" t="str">
        <f>IFERROR(__xludf.DUMMYFUNCTION("IF(D17&lt;&gt;"""", D17,
   IFERROR(VLOOKUP(E17, FILTER({E:E, D:D}, D:D&lt;&gt;""""), 2, FALSE), """"))"),"Reddy Beddy")</f>
        <v>Reddy Beddy</v>
      </c>
      <c r="L17" s="3" t="str">
        <f>IFERROR(__xludf.DUMMYFUNCTION("IF(I17&lt;&gt;"""", I17,
   IFERROR(VLOOKUP(E17, FILTER({E:E, I:I}, I:I&lt;&gt;""""), 2, FALSE), """"))"),"bedding")</f>
        <v>bedding</v>
      </c>
      <c r="M17" s="5">
        <f t="shared" si="1"/>
        <v>108.9</v>
      </c>
    </row>
    <row r="18">
      <c r="A18" s="2">
        <v>44078.0</v>
      </c>
      <c r="B18" s="1" t="s">
        <v>69</v>
      </c>
      <c r="C18" s="1" t="s">
        <v>70</v>
      </c>
      <c r="D18" s="3" t="s">
        <v>49</v>
      </c>
      <c r="E18" s="1" t="s">
        <v>50</v>
      </c>
      <c r="F18" s="4">
        <v>30.63</v>
      </c>
      <c r="H18" s="1">
        <v>1.0</v>
      </c>
      <c r="I18" s="3" t="s">
        <v>21</v>
      </c>
      <c r="J18" s="1" t="s">
        <v>34</v>
      </c>
      <c r="K18" s="3" t="str">
        <f>IFERROR(__xludf.DUMMYFUNCTION("IF(D18&lt;&gt;"""", D18,
   IFERROR(VLOOKUP(E18, FILTER({E:E, D:D}, D:D&lt;&gt;""""), 2, FALSE), """"))"),"Yum Fish-Dish")</f>
        <v>Yum Fish-Dish</v>
      </c>
      <c r="L18" s="3" t="str">
        <f>IFERROR(__xludf.DUMMYFUNCTION("IF(I18&lt;&gt;"""", I18,
   IFERROR(VLOOKUP(E18, FILTER({E:E, I:I}, I:I&lt;&gt;""""), 2, FALSE), """"))"),"food")</f>
        <v>food</v>
      </c>
      <c r="M18" s="5">
        <f t="shared" si="1"/>
        <v>30.63</v>
      </c>
    </row>
    <row r="19">
      <c r="A19" s="2">
        <v>43815.0</v>
      </c>
      <c r="B19" s="1" t="s">
        <v>71</v>
      </c>
      <c r="C19" s="1" t="s">
        <v>72</v>
      </c>
      <c r="D19" s="3" t="s">
        <v>37</v>
      </c>
      <c r="E19" s="1" t="s">
        <v>38</v>
      </c>
      <c r="F19" s="4">
        <v>38.17</v>
      </c>
      <c r="H19" s="1">
        <v>3.0</v>
      </c>
      <c r="I19" s="3" t="s">
        <v>17</v>
      </c>
      <c r="J19" s="1" t="s">
        <v>28</v>
      </c>
      <c r="K19" s="3" t="str">
        <f>IFERROR(__xludf.DUMMYFUNCTION("IF(D19&lt;&gt;"""", D19,
   IFERROR(VLOOKUP(E19, FILTER({E:E, D:D}, D:D&lt;&gt;""""), 2, FALSE), """"))"),"Chewie Dental")</f>
        <v>Chewie Dental</v>
      </c>
      <c r="L19" s="3" t="str">
        <f>IFERROR(__xludf.DUMMYFUNCTION("IF(I19&lt;&gt;"""", I19,
   IFERROR(VLOOKUP(E19, FILTER({E:E, I:I}, I:I&lt;&gt;""""), 2, FALSE), """"))"),"treat")</f>
        <v>treat</v>
      </c>
      <c r="M19" s="5">
        <f t="shared" si="1"/>
        <v>114.51</v>
      </c>
    </row>
    <row r="20">
      <c r="A20" s="2">
        <v>43986.0</v>
      </c>
      <c r="B20" s="1" t="s">
        <v>73</v>
      </c>
      <c r="C20" s="1" t="s">
        <v>74</v>
      </c>
      <c r="D20" s="3" t="s">
        <v>75</v>
      </c>
      <c r="E20" s="1" t="s">
        <v>76</v>
      </c>
      <c r="F20" s="4">
        <v>17.16</v>
      </c>
      <c r="G20" s="1" t="s">
        <v>77</v>
      </c>
      <c r="H20" s="1">
        <v>2.0</v>
      </c>
      <c r="I20" s="3" t="s">
        <v>21</v>
      </c>
      <c r="J20" s="1" t="s">
        <v>28</v>
      </c>
      <c r="K20" s="3" t="str">
        <f>IFERROR(__xludf.DUMMYFUNCTION("IF(D20&lt;&gt;"""", D20,
   IFERROR(VLOOKUP(E20, FILTER({E:E, D:D}, D:D&lt;&gt;""""), 2, FALSE), """"))"),"New Dish")</f>
        <v>New Dish</v>
      </c>
      <c r="L20" s="3" t="str">
        <f>IFERROR(__xludf.DUMMYFUNCTION("IF(I20&lt;&gt;"""", I20,
   IFERROR(VLOOKUP(E20, FILTER({E:E, I:I}, I:I&lt;&gt;""""), 2, FALSE), """"))"),"food")</f>
        <v>food</v>
      </c>
      <c r="M20" s="5">
        <f t="shared" si="1"/>
        <v>34.32</v>
      </c>
    </row>
    <row r="21">
      <c r="A21" s="2">
        <v>43550.0</v>
      </c>
      <c r="B21" s="1" t="s">
        <v>78</v>
      </c>
      <c r="C21" s="1" t="s">
        <v>79</v>
      </c>
      <c r="D21" s="3" t="s">
        <v>80</v>
      </c>
      <c r="E21" s="1" t="s">
        <v>81</v>
      </c>
      <c r="F21" s="4">
        <v>26.95</v>
      </c>
      <c r="H21" s="1">
        <v>2.0</v>
      </c>
      <c r="I21" s="3" t="s">
        <v>33</v>
      </c>
      <c r="J21" s="1" t="s">
        <v>34</v>
      </c>
      <c r="K21" s="3" t="str">
        <f>IFERROR(__xludf.DUMMYFUNCTION("IF(D21&lt;&gt;"""", D21,
   IFERROR(VLOOKUP(E21, FILTER({E:E, D:D}, D:D&lt;&gt;""""), 2, FALSE), """"))"),"Scratchy Post")</f>
        <v>Scratchy Post</v>
      </c>
      <c r="L21" s="3" t="str">
        <f>IFERROR(__xludf.DUMMYFUNCTION("IF(I21&lt;&gt;"""", I21,
   IFERROR(VLOOKUP(E21, FILTER({E:E, I:I}, I:I&lt;&gt;""""), 2, FALSE), """"))"),"toy")</f>
        <v>toy</v>
      </c>
      <c r="M21" s="5">
        <f t="shared" si="1"/>
        <v>53.9</v>
      </c>
    </row>
    <row r="22">
      <c r="A22" s="2">
        <v>44355.0</v>
      </c>
      <c r="B22" s="1" t="s">
        <v>82</v>
      </c>
      <c r="C22" s="1" t="s">
        <v>83</v>
      </c>
      <c r="D22" s="3" t="s">
        <v>45</v>
      </c>
      <c r="E22" s="1" t="s">
        <v>46</v>
      </c>
      <c r="F22" s="4">
        <v>21.82</v>
      </c>
      <c r="H22" s="1">
        <v>2.0</v>
      </c>
      <c r="I22" s="3" t="s">
        <v>33</v>
      </c>
      <c r="J22" s="1" t="s">
        <v>28</v>
      </c>
      <c r="K22" s="3" t="str">
        <f>IFERROR(__xludf.DUMMYFUNCTION("IF(D22&lt;&gt;"""", D22,
   IFERROR(VLOOKUP(E22, FILTER({E:E, D:D}, D:D&lt;&gt;""""), 2, FALSE), """"))"),"Tug-a-Back")</f>
        <v>Tug-a-Back</v>
      </c>
      <c r="L22" s="3" t="str">
        <f>IFERROR(__xludf.DUMMYFUNCTION("IF(I22&lt;&gt;"""", I22,
   IFERROR(VLOOKUP(E22, FILTER({E:E, I:I}, I:I&lt;&gt;""""), 2, FALSE), """"))"),"toy")</f>
        <v>toy</v>
      </c>
      <c r="M22" s="5">
        <f t="shared" si="1"/>
        <v>43.64</v>
      </c>
    </row>
    <row r="23">
      <c r="A23" s="2">
        <v>43819.0</v>
      </c>
      <c r="B23" s="1" t="s">
        <v>84</v>
      </c>
      <c r="C23" s="1" t="s">
        <v>85</v>
      </c>
      <c r="D23" s="3" t="s">
        <v>86</v>
      </c>
      <c r="E23" s="1" t="s">
        <v>87</v>
      </c>
      <c r="F23" s="4">
        <v>19.96</v>
      </c>
      <c r="H23" s="1">
        <v>2.0</v>
      </c>
      <c r="I23" s="3" t="s">
        <v>17</v>
      </c>
      <c r="J23" s="1" t="s">
        <v>34</v>
      </c>
      <c r="K23" s="3" t="str">
        <f>IFERROR(__xludf.DUMMYFUNCTION("IF(D23&lt;&gt;"""", D23,
   IFERROR(VLOOKUP(E23, FILTER({E:E, D:D}, D:D&lt;&gt;""""), 2, FALSE), """"))"),"Purrfect Puree")</f>
        <v>Purrfect Puree</v>
      </c>
      <c r="L23" s="3" t="str">
        <f>IFERROR(__xludf.DUMMYFUNCTION("IF(I23&lt;&gt;"""", I23,
   IFERROR(VLOOKUP(E23, FILTER({E:E, I:I}, I:I&lt;&gt;""""), 2, FALSE), """"))"),"treat")</f>
        <v>treat</v>
      </c>
      <c r="M23" s="5">
        <f t="shared" si="1"/>
        <v>39.92</v>
      </c>
    </row>
    <row r="24">
      <c r="A24" s="2">
        <v>44033.0</v>
      </c>
      <c r="B24" s="1" t="s">
        <v>88</v>
      </c>
      <c r="C24" s="1" t="s">
        <v>89</v>
      </c>
      <c r="D24" s="3" t="s">
        <v>24</v>
      </c>
      <c r="E24" s="1" t="s">
        <v>90</v>
      </c>
      <c r="F24" s="4">
        <v>13.84</v>
      </c>
      <c r="G24" s="1" t="s">
        <v>91</v>
      </c>
      <c r="H24" s="1">
        <v>2.0</v>
      </c>
      <c r="I24" s="3" t="s">
        <v>27</v>
      </c>
      <c r="J24" s="1" t="s">
        <v>28</v>
      </c>
      <c r="K24" s="3" t="str">
        <f>IFERROR(__xludf.DUMMYFUNCTION("IF(D24&lt;&gt;"""", D24,
   IFERROR(VLOOKUP(E24, FILTER({E:E, D:D}, D:D&lt;&gt;""""), 2, FALSE), """"))"),"Reddy Beddy")</f>
        <v>Reddy Beddy</v>
      </c>
      <c r="L24" s="3" t="str">
        <f>IFERROR(__xludf.DUMMYFUNCTION("IF(I24&lt;&gt;"""", I24,
   IFERROR(VLOOKUP(E24, FILTER({E:E, I:I}, I:I&lt;&gt;""""), 2, FALSE), """"))"),"bedding")</f>
        <v>bedding</v>
      </c>
      <c r="M24" s="5">
        <f t="shared" si="1"/>
        <v>27.68</v>
      </c>
    </row>
    <row r="25">
      <c r="A25" s="2">
        <v>44315.0</v>
      </c>
      <c r="B25" s="1" t="s">
        <v>92</v>
      </c>
      <c r="C25" s="1" t="s">
        <v>93</v>
      </c>
      <c r="D25" s="3" t="s">
        <v>37</v>
      </c>
      <c r="E25" s="1" t="s">
        <v>38</v>
      </c>
      <c r="F25" s="4">
        <v>38.17</v>
      </c>
      <c r="H25" s="1">
        <v>1.0</v>
      </c>
      <c r="I25" s="3" t="s">
        <v>17</v>
      </c>
      <c r="J25" s="1" t="s">
        <v>28</v>
      </c>
      <c r="K25" s="3" t="str">
        <f>IFERROR(__xludf.DUMMYFUNCTION("IF(D25&lt;&gt;"""", D25,
   IFERROR(VLOOKUP(E25, FILTER({E:E, D:D}, D:D&lt;&gt;""""), 2, FALSE), """"))"),"Chewie Dental")</f>
        <v>Chewie Dental</v>
      </c>
      <c r="L25" s="3" t="str">
        <f>IFERROR(__xludf.DUMMYFUNCTION("IF(I25&lt;&gt;"""", I25,
   IFERROR(VLOOKUP(E25, FILTER({E:E, I:I}, I:I&lt;&gt;""""), 2, FALSE), """"))"),"treat")</f>
        <v>treat</v>
      </c>
      <c r="M25" s="5">
        <f t="shared" si="1"/>
        <v>38.17</v>
      </c>
    </row>
    <row r="26">
      <c r="A26" s="2">
        <v>44284.0</v>
      </c>
      <c r="B26" s="1" t="s">
        <v>94</v>
      </c>
      <c r="C26" s="1" t="s">
        <v>95</v>
      </c>
      <c r="D26" s="3" t="s">
        <v>96</v>
      </c>
      <c r="E26" s="1" t="s">
        <v>97</v>
      </c>
      <c r="F26" s="4">
        <v>29.47</v>
      </c>
      <c r="H26" s="1">
        <v>2.0</v>
      </c>
      <c r="I26" s="3" t="s">
        <v>33</v>
      </c>
      <c r="J26" s="1" t="s">
        <v>28</v>
      </c>
      <c r="K26" s="3" t="str">
        <f>IFERROR(__xludf.DUMMYFUNCTION("IF(D26&lt;&gt;"""", D26,
   IFERROR(VLOOKUP(E26, FILTER({E:E, D:D}, D:D&lt;&gt;""""), 2, FALSE), """"))"),"Fetch Blaster")</f>
        <v>Fetch Blaster</v>
      </c>
      <c r="L26" s="3" t="str">
        <f>IFERROR(__xludf.DUMMYFUNCTION("IF(I26&lt;&gt;"""", I26,
   IFERROR(VLOOKUP(E26, FILTER({E:E, I:I}, I:I&lt;&gt;""""), 2, FALSE), """"))"),"toy")</f>
        <v>toy</v>
      </c>
      <c r="M26" s="5">
        <f t="shared" si="1"/>
        <v>58.94</v>
      </c>
    </row>
    <row r="27">
      <c r="A27" s="2">
        <v>43931.0</v>
      </c>
      <c r="B27" s="1" t="s">
        <v>98</v>
      </c>
      <c r="C27" s="1" t="s">
        <v>99</v>
      </c>
      <c r="D27" s="3" t="s">
        <v>24</v>
      </c>
      <c r="E27" s="1" t="s">
        <v>25</v>
      </c>
      <c r="F27" s="4">
        <v>36.3</v>
      </c>
      <c r="G27" s="1" t="s">
        <v>26</v>
      </c>
      <c r="H27" s="1">
        <v>2.0</v>
      </c>
      <c r="I27" s="3" t="s">
        <v>27</v>
      </c>
      <c r="J27" s="1" t="s">
        <v>28</v>
      </c>
      <c r="K27" s="3" t="str">
        <f>IFERROR(__xludf.DUMMYFUNCTION("IF(D27&lt;&gt;"""", D27,
   IFERROR(VLOOKUP(E27, FILTER({E:E, D:D}, D:D&lt;&gt;""""), 2, FALSE), """"))"),"Reddy Beddy")</f>
        <v>Reddy Beddy</v>
      </c>
      <c r="L27" s="3" t="str">
        <f>IFERROR(__xludf.DUMMYFUNCTION("IF(I27&lt;&gt;"""", I27,
   IFERROR(VLOOKUP(E27, FILTER({E:E, I:I}, I:I&lt;&gt;""""), 2, FALSE), """"))"),"bedding")</f>
        <v>bedding</v>
      </c>
      <c r="M27" s="5">
        <f t="shared" si="1"/>
        <v>72.6</v>
      </c>
    </row>
    <row r="28">
      <c r="A28" s="2">
        <v>44118.0</v>
      </c>
      <c r="B28" s="1" t="s">
        <v>100</v>
      </c>
      <c r="C28" s="1" t="s">
        <v>101</v>
      </c>
      <c r="D28" s="3" t="s">
        <v>102</v>
      </c>
      <c r="E28" s="1" t="s">
        <v>103</v>
      </c>
      <c r="F28" s="4">
        <v>10.8</v>
      </c>
      <c r="H28" s="1">
        <v>2.0</v>
      </c>
      <c r="I28" s="3" t="s">
        <v>33</v>
      </c>
      <c r="J28" s="1" t="s">
        <v>34</v>
      </c>
      <c r="K28" s="3" t="str">
        <f>IFERROR(__xludf.DUMMYFUNCTION("IF(D28&lt;&gt;"""", D28,
   IFERROR(VLOOKUP(E28, FILTER({E:E, D:D}, D:D&lt;&gt;""""), 2, FALSE), """"))"),"Foozy Mouse")</f>
        <v>Foozy Mouse</v>
      </c>
      <c r="L28" s="3" t="str">
        <f>IFERROR(__xludf.DUMMYFUNCTION("IF(I28&lt;&gt;"""", I28,
   IFERROR(VLOOKUP(E28, FILTER({E:E, I:I}, I:I&lt;&gt;""""), 2, FALSE), """"))"),"toy")</f>
        <v>toy</v>
      </c>
      <c r="M28" s="5">
        <f t="shared" si="1"/>
        <v>21.6</v>
      </c>
    </row>
    <row r="29">
      <c r="A29" s="2">
        <v>43579.0</v>
      </c>
      <c r="B29" s="1" t="s">
        <v>104</v>
      </c>
      <c r="C29" s="1" t="s">
        <v>105</v>
      </c>
      <c r="D29" s="3" t="s">
        <v>15</v>
      </c>
      <c r="E29" s="1" t="s">
        <v>16</v>
      </c>
      <c r="F29" s="4">
        <v>39.55</v>
      </c>
      <c r="H29" s="1">
        <v>1.0</v>
      </c>
      <c r="I29" s="3" t="s">
        <v>17</v>
      </c>
      <c r="J29" s="1" t="s">
        <v>34</v>
      </c>
      <c r="K29" s="3" t="str">
        <f>IFERROR(__xludf.DUMMYFUNCTION("IF(D29&lt;&gt;"""", D29,
   IFERROR(VLOOKUP(E29, FILTER({E:E, D:D}, D:D&lt;&gt;""""), 2, FALSE), """"))"),"Feline Fix Mix")</f>
        <v>Feline Fix Mix</v>
      </c>
      <c r="L29" s="3" t="str">
        <f>IFERROR(__xludf.DUMMYFUNCTION("IF(I29&lt;&gt;"""", I29,
   IFERROR(VLOOKUP(E29, FILTER({E:E, I:I}, I:I&lt;&gt;""""), 2, FALSE), """"))"),"treat")</f>
        <v>treat</v>
      </c>
      <c r="M29" s="5">
        <f t="shared" si="1"/>
        <v>39.55</v>
      </c>
    </row>
    <row r="30">
      <c r="A30" s="2">
        <v>44031.0</v>
      </c>
      <c r="B30" s="1" t="s">
        <v>106</v>
      </c>
      <c r="C30" s="1" t="s">
        <v>107</v>
      </c>
      <c r="D30" s="3" t="s">
        <v>108</v>
      </c>
      <c r="E30" s="1" t="s">
        <v>109</v>
      </c>
      <c r="F30" s="4">
        <v>34.38</v>
      </c>
      <c r="H30" s="1">
        <v>2.0</v>
      </c>
      <c r="I30" s="3" t="s">
        <v>27</v>
      </c>
      <c r="J30" s="1" t="s">
        <v>34</v>
      </c>
      <c r="K30" s="3" t="str">
        <f>IFERROR(__xludf.DUMMYFUNCTION("IF(D30&lt;&gt;"""", D30,
   IFERROR(VLOOKUP(E30, FILTER({E:E, D:D}, D:D&lt;&gt;""""), 2, FALSE), """"))"),"Snoozer Hammock")</f>
        <v>Snoozer Hammock</v>
      </c>
      <c r="L30" s="3" t="str">
        <f>IFERROR(__xludf.DUMMYFUNCTION("IF(I30&lt;&gt;"""", I30,
   IFERROR(VLOOKUP(E30, FILTER({E:E, I:I}, I:I&lt;&gt;""""), 2, FALSE), """"))"),"bedding")</f>
        <v>bedding</v>
      </c>
      <c r="M30" s="5">
        <f t="shared" si="1"/>
        <v>68.76</v>
      </c>
    </row>
    <row r="31">
      <c r="A31" s="2">
        <v>43974.0</v>
      </c>
      <c r="B31" s="1" t="s">
        <v>110</v>
      </c>
      <c r="C31" s="1" t="s">
        <v>111</v>
      </c>
      <c r="D31" s="1" t="s">
        <v>57</v>
      </c>
      <c r="E31" s="1" t="s">
        <v>58</v>
      </c>
      <c r="F31" s="4">
        <v>15.34</v>
      </c>
      <c r="H31" s="1">
        <v>3.0</v>
      </c>
      <c r="I31" s="3" t="s">
        <v>17</v>
      </c>
      <c r="J31" s="1" t="s">
        <v>34</v>
      </c>
      <c r="L31" s="3" t="str">
        <f>IFERROR(__xludf.DUMMYFUNCTION("IF(I31&lt;&gt;"""", I31,
   IFERROR(VLOOKUP(E31, FILTER({E:E, I:I}, I:I&lt;&gt;""""), 2, FALSE), """"))"),"treat")</f>
        <v>treat</v>
      </c>
      <c r="M31" s="5">
        <f t="shared" si="1"/>
        <v>46.02</v>
      </c>
    </row>
    <row r="32">
      <c r="A32" s="2">
        <v>44311.0</v>
      </c>
      <c r="B32" s="1" t="s">
        <v>112</v>
      </c>
      <c r="C32" s="1" t="s">
        <v>113</v>
      </c>
      <c r="D32" s="1" t="s">
        <v>41</v>
      </c>
      <c r="E32" s="1" t="s">
        <v>42</v>
      </c>
      <c r="F32" s="4">
        <v>29.66</v>
      </c>
      <c r="H32" s="1">
        <v>1.0</v>
      </c>
      <c r="I32" s="3" t="s">
        <v>27</v>
      </c>
      <c r="J32" s="1" t="s">
        <v>34</v>
      </c>
      <c r="L32" s="3" t="str">
        <f>IFERROR(__xludf.DUMMYFUNCTION("IF(I32&lt;&gt;"""", I32,
   IFERROR(VLOOKUP(E32, FILTER({E:E, I:I}, I:I&lt;&gt;""""), 2, FALSE), """"))"),"bedding")</f>
        <v>bedding</v>
      </c>
      <c r="M32" s="5">
        <f t="shared" si="1"/>
        <v>29.66</v>
      </c>
    </row>
    <row r="33">
      <c r="A33" s="2">
        <v>43541.0</v>
      </c>
      <c r="B33" s="1" t="s">
        <v>114</v>
      </c>
      <c r="C33" s="1" t="s">
        <v>115</v>
      </c>
      <c r="D33" s="1" t="s">
        <v>116</v>
      </c>
      <c r="E33" s="1" t="s">
        <v>117</v>
      </c>
      <c r="F33" s="4">
        <v>25.48</v>
      </c>
      <c r="H33" s="1">
        <v>2.0</v>
      </c>
      <c r="I33" s="3" t="s">
        <v>17</v>
      </c>
      <c r="J33" s="1" t="s">
        <v>28</v>
      </c>
      <c r="L33" s="3" t="str">
        <f>IFERROR(__xludf.DUMMYFUNCTION("IF(I33&lt;&gt;"""", I33,
   IFERROR(VLOOKUP(E33, FILTER({E:E, I:I}, I:I&lt;&gt;""""), 2, FALSE), """"))"),"treat")</f>
        <v>treat</v>
      </c>
      <c r="M33" s="5">
        <f t="shared" si="1"/>
        <v>50.96</v>
      </c>
    </row>
    <row r="34">
      <c r="A34" s="2">
        <v>43553.0</v>
      </c>
      <c r="B34" s="1" t="s">
        <v>118</v>
      </c>
      <c r="C34" s="1" t="s">
        <v>119</v>
      </c>
      <c r="D34" s="1" t="s">
        <v>37</v>
      </c>
      <c r="E34" s="1" t="s">
        <v>38</v>
      </c>
      <c r="F34" s="4">
        <v>38.17</v>
      </c>
      <c r="H34" s="1">
        <v>2.0</v>
      </c>
      <c r="I34" s="3" t="s">
        <v>17</v>
      </c>
      <c r="J34" s="1" t="s">
        <v>28</v>
      </c>
      <c r="L34" s="3" t="str">
        <f>IFERROR(__xludf.DUMMYFUNCTION("IF(I34&lt;&gt;"""", I34,
   IFERROR(VLOOKUP(E34, FILTER({E:E, I:I}, I:I&lt;&gt;""""), 2, FALSE), """"))"),"treat")</f>
        <v>treat</v>
      </c>
      <c r="M34" s="5">
        <f t="shared" si="1"/>
        <v>76.34</v>
      </c>
    </row>
    <row r="35">
      <c r="A35" s="2">
        <v>43785.0</v>
      </c>
      <c r="B35" s="1" t="s">
        <v>120</v>
      </c>
      <c r="C35" s="1" t="s">
        <v>121</v>
      </c>
      <c r="D35" s="1" t="s">
        <v>80</v>
      </c>
      <c r="E35" s="1" t="s">
        <v>81</v>
      </c>
      <c r="F35" s="4">
        <v>26.95</v>
      </c>
      <c r="H35" s="1">
        <v>3.0</v>
      </c>
      <c r="I35" s="3" t="s">
        <v>33</v>
      </c>
      <c r="J35" s="1" t="s">
        <v>34</v>
      </c>
      <c r="L35" s="3" t="str">
        <f>IFERROR(__xludf.DUMMYFUNCTION("IF(I35&lt;&gt;"""", I35,
   IFERROR(VLOOKUP(E35, FILTER({E:E, I:I}, I:I&lt;&gt;""""), 2, FALSE), """"))"),"toy")</f>
        <v>toy</v>
      </c>
      <c r="M35" s="5">
        <f t="shared" si="1"/>
        <v>80.85</v>
      </c>
    </row>
    <row r="36">
      <c r="A36" s="2">
        <v>43636.0</v>
      </c>
      <c r="B36" s="1" t="s">
        <v>122</v>
      </c>
      <c r="C36" s="1" t="s">
        <v>123</v>
      </c>
      <c r="D36" s="1" t="s">
        <v>24</v>
      </c>
      <c r="E36" s="1" t="s">
        <v>25</v>
      </c>
      <c r="F36" s="4">
        <v>36.3</v>
      </c>
      <c r="G36" s="1" t="s">
        <v>26</v>
      </c>
      <c r="H36" s="1">
        <v>3.0</v>
      </c>
      <c r="I36" s="3" t="s">
        <v>27</v>
      </c>
      <c r="J36" s="1" t="s">
        <v>28</v>
      </c>
      <c r="L36" s="3" t="str">
        <f>IFERROR(__xludf.DUMMYFUNCTION("IF(I36&lt;&gt;"""", I36,
   IFERROR(VLOOKUP(E36, FILTER({E:E, I:I}, I:I&lt;&gt;""""), 2, FALSE), """"))"),"bedding")</f>
        <v>bedding</v>
      </c>
      <c r="M36" s="5">
        <f t="shared" si="1"/>
        <v>108.9</v>
      </c>
    </row>
    <row r="37">
      <c r="A37" s="2">
        <v>44009.0</v>
      </c>
      <c r="B37" s="1" t="s">
        <v>124</v>
      </c>
      <c r="C37" s="1" t="s">
        <v>125</v>
      </c>
      <c r="D37" s="1" t="s">
        <v>126</v>
      </c>
      <c r="E37" s="1" t="s">
        <v>127</v>
      </c>
      <c r="F37" s="4">
        <v>14.53</v>
      </c>
      <c r="H37" s="1">
        <v>3.0</v>
      </c>
      <c r="I37" s="3" t="s">
        <v>17</v>
      </c>
      <c r="J37" s="1" t="s">
        <v>34</v>
      </c>
      <c r="L37" s="3" t="str">
        <f>IFERROR(__xludf.DUMMYFUNCTION("IF(I37&lt;&gt;"""", I37,
   IFERROR(VLOOKUP(E37, FILTER({E:E, I:I}, I:I&lt;&gt;""""), 2, FALSE), """"))"),"treat")</f>
        <v>treat</v>
      </c>
      <c r="M37" s="5">
        <f t="shared" si="1"/>
        <v>43.59</v>
      </c>
    </row>
    <row r="38">
      <c r="A38" s="2">
        <v>44439.0</v>
      </c>
      <c r="B38" s="1" t="s">
        <v>128</v>
      </c>
      <c r="C38" s="1" t="s">
        <v>129</v>
      </c>
      <c r="D38" s="1" t="s">
        <v>130</v>
      </c>
      <c r="E38" s="1" t="s">
        <v>131</v>
      </c>
      <c r="F38" s="4">
        <v>18.53</v>
      </c>
      <c r="G38" s="1" t="s">
        <v>91</v>
      </c>
      <c r="H38" s="1">
        <v>1.0</v>
      </c>
      <c r="I38" s="3" t="s">
        <v>21</v>
      </c>
      <c r="J38" s="1" t="s">
        <v>28</v>
      </c>
      <c r="L38" s="3" t="str">
        <f>IFERROR(__xludf.DUMMYFUNCTION("IF(I38&lt;&gt;"""", I38,
   IFERROR(VLOOKUP(E38, FILTER({E:E, I:I}, I:I&lt;&gt;""""), 2, FALSE), """"))"),"food")</f>
        <v>food</v>
      </c>
      <c r="M38" s="5">
        <f t="shared" si="1"/>
        <v>18.53</v>
      </c>
    </row>
    <row r="39">
      <c r="A39" s="2">
        <v>44432.0</v>
      </c>
      <c r="B39" s="1" t="s">
        <v>132</v>
      </c>
      <c r="C39" s="1" t="s">
        <v>133</v>
      </c>
      <c r="D39" s="1" t="s">
        <v>102</v>
      </c>
      <c r="E39" s="1" t="s">
        <v>103</v>
      </c>
      <c r="F39" s="4">
        <v>10.8</v>
      </c>
      <c r="H39" s="1">
        <v>2.0</v>
      </c>
      <c r="I39" s="3" t="s">
        <v>33</v>
      </c>
      <c r="J39" s="1" t="s">
        <v>34</v>
      </c>
      <c r="L39" s="3" t="str">
        <f>IFERROR(__xludf.DUMMYFUNCTION("IF(I39&lt;&gt;"""", I39,
   IFERROR(VLOOKUP(E39, FILTER({E:E, I:I}, I:I&lt;&gt;""""), 2, FALSE), """"))"),"toy")</f>
        <v>toy</v>
      </c>
      <c r="M39" s="5">
        <f t="shared" si="1"/>
        <v>21.6</v>
      </c>
    </row>
    <row r="40">
      <c r="A40" s="2">
        <v>44070.0</v>
      </c>
      <c r="B40" s="1" t="s">
        <v>134</v>
      </c>
      <c r="C40" s="1" t="s">
        <v>135</v>
      </c>
      <c r="D40" s="1" t="s">
        <v>86</v>
      </c>
      <c r="E40" s="1" t="s">
        <v>87</v>
      </c>
      <c r="F40" s="4">
        <v>19.96</v>
      </c>
      <c r="H40" s="1">
        <v>1.0</v>
      </c>
      <c r="I40" s="3" t="s">
        <v>17</v>
      </c>
      <c r="J40" s="1" t="s">
        <v>34</v>
      </c>
      <c r="L40" s="3" t="str">
        <f>IFERROR(__xludf.DUMMYFUNCTION("IF(I40&lt;&gt;"""", I40,
   IFERROR(VLOOKUP(E40, FILTER({E:E, I:I}, I:I&lt;&gt;""""), 2, FALSE), """"))"),"treat")</f>
        <v>treat</v>
      </c>
      <c r="M40" s="5">
        <f t="shared" si="1"/>
        <v>19.96</v>
      </c>
    </row>
    <row r="41">
      <c r="A41" s="2">
        <v>44390.0</v>
      </c>
      <c r="B41" s="1" t="s">
        <v>136</v>
      </c>
      <c r="C41" s="1" t="s">
        <v>137</v>
      </c>
      <c r="D41" s="1" t="s">
        <v>116</v>
      </c>
      <c r="E41" s="1" t="s">
        <v>117</v>
      </c>
      <c r="F41" s="4">
        <v>25.48</v>
      </c>
      <c r="H41" s="1">
        <v>1.0</v>
      </c>
      <c r="I41" s="3" t="s">
        <v>17</v>
      </c>
      <c r="J41" s="1" t="s">
        <v>28</v>
      </c>
      <c r="L41" s="3" t="str">
        <f>IFERROR(__xludf.DUMMYFUNCTION("IF(I41&lt;&gt;"""", I41,
   IFERROR(VLOOKUP(E41, FILTER({E:E, I:I}, I:I&lt;&gt;""""), 2, FALSE), """"))"),"treat")</f>
        <v>treat</v>
      </c>
      <c r="M41" s="5">
        <f t="shared" si="1"/>
        <v>25.48</v>
      </c>
    </row>
    <row r="42">
      <c r="A42" s="2">
        <v>43836.0</v>
      </c>
      <c r="B42" s="1" t="s">
        <v>138</v>
      </c>
      <c r="C42" s="1" t="s">
        <v>139</v>
      </c>
      <c r="D42" s="1" t="s">
        <v>140</v>
      </c>
      <c r="E42" s="1" t="s">
        <v>141</v>
      </c>
      <c r="F42" s="4">
        <v>39.24</v>
      </c>
      <c r="H42" s="1">
        <v>3.0</v>
      </c>
      <c r="I42" s="3" t="s">
        <v>33</v>
      </c>
      <c r="J42" s="1" t="s">
        <v>28</v>
      </c>
      <c r="L42" s="3" t="str">
        <f>IFERROR(__xludf.DUMMYFUNCTION("IF(I42&lt;&gt;"""", I42,
   IFERROR(VLOOKUP(E42, FILTER({E:E, I:I}, I:I&lt;&gt;""""), 2, FALSE), """"))"),"toy")</f>
        <v>toy</v>
      </c>
      <c r="M42" s="5">
        <f t="shared" si="1"/>
        <v>117.72</v>
      </c>
    </row>
    <row r="43">
      <c r="A43" s="2">
        <v>43792.0</v>
      </c>
      <c r="B43" s="1" t="s">
        <v>142</v>
      </c>
      <c r="C43" s="1" t="s">
        <v>143</v>
      </c>
      <c r="D43" s="1" t="s">
        <v>75</v>
      </c>
      <c r="E43" s="1" t="s">
        <v>76</v>
      </c>
      <c r="F43" s="4">
        <v>17.16</v>
      </c>
      <c r="G43" s="1" t="s">
        <v>77</v>
      </c>
      <c r="H43" s="1">
        <v>1.0</v>
      </c>
      <c r="I43" s="3" t="s">
        <v>21</v>
      </c>
      <c r="J43" s="1" t="s">
        <v>28</v>
      </c>
      <c r="L43" s="3" t="str">
        <f>IFERROR(__xludf.DUMMYFUNCTION("IF(I43&lt;&gt;"""", I43,
   IFERROR(VLOOKUP(E43, FILTER({E:E, I:I}, I:I&lt;&gt;""""), 2, FALSE), """"))"),"food")</f>
        <v>food</v>
      </c>
      <c r="M43" s="5">
        <f t="shared" si="1"/>
        <v>17.16</v>
      </c>
    </row>
    <row r="44">
      <c r="A44" s="2">
        <v>43943.0</v>
      </c>
      <c r="B44" s="1" t="s">
        <v>144</v>
      </c>
      <c r="C44" s="1" t="s">
        <v>145</v>
      </c>
      <c r="D44" s="1" t="s">
        <v>75</v>
      </c>
      <c r="E44" s="1" t="s">
        <v>76</v>
      </c>
      <c r="F44" s="4">
        <v>17.16</v>
      </c>
      <c r="G44" s="1" t="s">
        <v>77</v>
      </c>
      <c r="H44" s="1">
        <v>1.0</v>
      </c>
      <c r="I44" s="3" t="s">
        <v>21</v>
      </c>
      <c r="J44" s="1" t="s">
        <v>28</v>
      </c>
      <c r="L44" s="3" t="str">
        <f>IFERROR(__xludf.DUMMYFUNCTION("IF(I44&lt;&gt;"""", I44,
   IFERROR(VLOOKUP(E44, FILTER({E:E, I:I}, I:I&lt;&gt;""""), 2, FALSE), """"))"),"food")</f>
        <v>food</v>
      </c>
      <c r="M44" s="5">
        <f t="shared" si="1"/>
        <v>17.16</v>
      </c>
    </row>
    <row r="45">
      <c r="A45" s="2">
        <v>44261.0</v>
      </c>
      <c r="B45" s="1" t="s">
        <v>146</v>
      </c>
      <c r="C45" s="1" t="s">
        <v>147</v>
      </c>
      <c r="D45" s="1" t="s">
        <v>24</v>
      </c>
      <c r="E45" s="1" t="s">
        <v>90</v>
      </c>
      <c r="F45" s="4">
        <v>13.84</v>
      </c>
      <c r="G45" s="1" t="s">
        <v>91</v>
      </c>
      <c r="H45" s="1">
        <v>3.0</v>
      </c>
      <c r="I45" s="3" t="s">
        <v>27</v>
      </c>
      <c r="J45" s="1" t="s">
        <v>28</v>
      </c>
      <c r="L45" s="3" t="str">
        <f>IFERROR(__xludf.DUMMYFUNCTION("IF(I45&lt;&gt;"""", I45,
   IFERROR(VLOOKUP(E45, FILTER({E:E, I:I}, I:I&lt;&gt;""""), 2, FALSE), """"))"),"bedding")</f>
        <v>bedding</v>
      </c>
      <c r="M45" s="5">
        <f t="shared" si="1"/>
        <v>41.52</v>
      </c>
    </row>
    <row r="46">
      <c r="A46" s="2">
        <v>43966.0</v>
      </c>
      <c r="B46" s="1" t="s">
        <v>148</v>
      </c>
      <c r="C46" s="1" t="s">
        <v>149</v>
      </c>
      <c r="D46" s="1" t="s">
        <v>45</v>
      </c>
      <c r="E46" s="1" t="s">
        <v>46</v>
      </c>
      <c r="F46" s="4">
        <v>21.82</v>
      </c>
      <c r="H46" s="1">
        <v>3.0</v>
      </c>
      <c r="I46" s="3" t="s">
        <v>33</v>
      </c>
      <c r="J46" s="1" t="s">
        <v>28</v>
      </c>
      <c r="L46" s="3" t="str">
        <f>IFERROR(__xludf.DUMMYFUNCTION("IF(I46&lt;&gt;"""", I46,
   IFERROR(VLOOKUP(E46, FILTER({E:E, I:I}, I:I&lt;&gt;""""), 2, FALSE), """"))"),"toy")</f>
        <v>toy</v>
      </c>
      <c r="M46" s="5">
        <f t="shared" si="1"/>
        <v>65.46</v>
      </c>
    </row>
    <row r="47">
      <c r="A47" s="2">
        <v>44192.0</v>
      </c>
      <c r="B47" s="1" t="s">
        <v>150</v>
      </c>
      <c r="D47" s="1" t="s">
        <v>151</v>
      </c>
      <c r="E47" s="1" t="s">
        <v>152</v>
      </c>
      <c r="F47" s="4">
        <v>16.71</v>
      </c>
      <c r="H47" s="1">
        <v>3.0</v>
      </c>
      <c r="I47" s="3" t="s">
        <v>33</v>
      </c>
      <c r="J47" s="1" t="s">
        <v>34</v>
      </c>
      <c r="L47" s="3" t="str">
        <f>IFERROR(__xludf.DUMMYFUNCTION("IF(I47&lt;&gt;"""", I47,
   IFERROR(VLOOKUP(E47, FILTER({E:E, I:I}, I:I&lt;&gt;""""), 2, FALSE), """"))"),"toy")</f>
        <v>toy</v>
      </c>
      <c r="M47" s="5">
        <f t="shared" si="1"/>
        <v>50.13</v>
      </c>
    </row>
    <row r="48">
      <c r="A48" s="2">
        <v>43573.0</v>
      </c>
      <c r="B48" s="1" t="s">
        <v>153</v>
      </c>
      <c r="D48" s="1" t="s">
        <v>75</v>
      </c>
      <c r="E48" s="1" t="s">
        <v>76</v>
      </c>
      <c r="F48" s="4">
        <v>17.16</v>
      </c>
      <c r="G48" s="1" t="s">
        <v>77</v>
      </c>
      <c r="H48" s="1">
        <v>3.0</v>
      </c>
      <c r="I48" s="3" t="s">
        <v>21</v>
      </c>
      <c r="J48" s="1" t="s">
        <v>28</v>
      </c>
      <c r="L48" s="3" t="str">
        <f>IFERROR(__xludf.DUMMYFUNCTION("IF(I48&lt;&gt;"""", I48,
   IFERROR(VLOOKUP(E48, FILTER({E:E, I:I}, I:I&lt;&gt;""""), 2, FALSE), """"))"),"food")</f>
        <v>food</v>
      </c>
      <c r="M48" s="5">
        <f t="shared" si="1"/>
        <v>51.48</v>
      </c>
    </row>
    <row r="49">
      <c r="A49" s="2">
        <v>44201.0</v>
      </c>
      <c r="B49" s="1" t="s">
        <v>154</v>
      </c>
      <c r="C49" s="1" t="s">
        <v>155</v>
      </c>
      <c r="D49" s="1" t="s">
        <v>24</v>
      </c>
      <c r="E49" s="1" t="s">
        <v>156</v>
      </c>
      <c r="F49" s="4">
        <v>23.07</v>
      </c>
      <c r="G49" s="1" t="s">
        <v>77</v>
      </c>
      <c r="H49" s="1">
        <v>3.0</v>
      </c>
      <c r="I49" s="3" t="s">
        <v>27</v>
      </c>
      <c r="J49" s="1" t="s">
        <v>28</v>
      </c>
      <c r="L49" s="3" t="str">
        <f>IFERROR(__xludf.DUMMYFUNCTION("IF(I49&lt;&gt;"""", I49,
   IFERROR(VLOOKUP(E49, FILTER({E:E, I:I}, I:I&lt;&gt;""""), 2, FALSE), """"))"),"bedding")</f>
        <v>bedding</v>
      </c>
      <c r="M49" s="5">
        <f t="shared" si="1"/>
        <v>69.21</v>
      </c>
    </row>
    <row r="50">
      <c r="A50" s="2">
        <v>43939.0</v>
      </c>
      <c r="B50" s="1" t="s">
        <v>157</v>
      </c>
      <c r="C50" s="1" t="s">
        <v>158</v>
      </c>
      <c r="D50" s="1" t="s">
        <v>80</v>
      </c>
      <c r="E50" s="1" t="s">
        <v>81</v>
      </c>
      <c r="F50" s="4">
        <v>26.95</v>
      </c>
      <c r="H50" s="1">
        <v>1.0</v>
      </c>
      <c r="I50" s="3" t="s">
        <v>33</v>
      </c>
      <c r="J50" s="1" t="s">
        <v>34</v>
      </c>
      <c r="L50" s="3" t="str">
        <f>IFERROR(__xludf.DUMMYFUNCTION("IF(I50&lt;&gt;"""", I50,
   IFERROR(VLOOKUP(E50, FILTER({E:E, I:I}, I:I&lt;&gt;""""), 2, FALSE), """"))"),"toy")</f>
        <v>toy</v>
      </c>
      <c r="M50" s="5">
        <f t="shared" si="1"/>
        <v>26.95</v>
      </c>
    </row>
    <row r="51">
      <c r="A51" s="2">
        <v>43622.0</v>
      </c>
      <c r="B51" s="1" t="s">
        <v>159</v>
      </c>
      <c r="C51" s="1" t="s">
        <v>160</v>
      </c>
      <c r="D51" s="1" t="s">
        <v>108</v>
      </c>
      <c r="E51" s="1" t="s">
        <v>109</v>
      </c>
      <c r="F51" s="4">
        <v>34.38</v>
      </c>
      <c r="H51" s="1">
        <v>3.0</v>
      </c>
      <c r="I51" s="3" t="s">
        <v>27</v>
      </c>
      <c r="J51" s="1" t="s">
        <v>34</v>
      </c>
      <c r="L51" s="3" t="str">
        <f>IFERROR(__xludf.DUMMYFUNCTION("IF(I51&lt;&gt;"""", I51,
   IFERROR(VLOOKUP(E51, FILTER({E:E, I:I}, I:I&lt;&gt;""""), 2, FALSE), """"))"),"bedding")</f>
        <v>bedding</v>
      </c>
      <c r="M51" s="5">
        <f t="shared" si="1"/>
        <v>103.14</v>
      </c>
    </row>
    <row r="52">
      <c r="A52" s="2">
        <v>44403.0</v>
      </c>
      <c r="B52" s="1" t="s">
        <v>161</v>
      </c>
      <c r="C52" s="1" t="s">
        <v>162</v>
      </c>
      <c r="D52" s="1" t="s">
        <v>19</v>
      </c>
      <c r="E52" s="1" t="s">
        <v>20</v>
      </c>
      <c r="F52" s="4">
        <v>24.53</v>
      </c>
      <c r="H52" s="1">
        <v>2.0</v>
      </c>
      <c r="I52" s="3" t="s">
        <v>21</v>
      </c>
      <c r="J52" s="1" t="s">
        <v>34</v>
      </c>
      <c r="L52" s="3" t="str">
        <f>IFERROR(__xludf.DUMMYFUNCTION("IF(I52&lt;&gt;"""", I52,
   IFERROR(VLOOKUP(E52, FILTER({E:E, I:I}, I:I&lt;&gt;""""), 2, FALSE), """"))"),"food")</f>
        <v>food</v>
      </c>
      <c r="M52" s="5">
        <f t="shared" si="1"/>
        <v>49.06</v>
      </c>
    </row>
    <row r="53">
      <c r="A53" s="2">
        <v>44082.0</v>
      </c>
      <c r="B53" s="1" t="s">
        <v>163</v>
      </c>
      <c r="C53" s="1" t="s">
        <v>164</v>
      </c>
      <c r="D53" s="1" t="s">
        <v>96</v>
      </c>
      <c r="E53" s="1" t="s">
        <v>97</v>
      </c>
      <c r="F53" s="4">
        <v>29.47</v>
      </c>
      <c r="H53" s="1">
        <v>1.0</v>
      </c>
      <c r="I53" s="3" t="s">
        <v>33</v>
      </c>
      <c r="J53" s="1" t="s">
        <v>28</v>
      </c>
      <c r="L53" s="3" t="str">
        <f>IFERROR(__xludf.DUMMYFUNCTION("IF(I53&lt;&gt;"""", I53,
   IFERROR(VLOOKUP(E53, FILTER({E:E, I:I}, I:I&lt;&gt;""""), 2, FALSE), """"))"),"toy")</f>
        <v>toy</v>
      </c>
      <c r="M53" s="5">
        <f t="shared" si="1"/>
        <v>29.47</v>
      </c>
    </row>
    <row r="54">
      <c r="A54" s="2">
        <v>44275.0</v>
      </c>
      <c r="B54" s="1" t="s">
        <v>165</v>
      </c>
      <c r="C54" s="1" t="s">
        <v>166</v>
      </c>
      <c r="D54" s="1" t="s">
        <v>75</v>
      </c>
      <c r="E54" s="1" t="s">
        <v>76</v>
      </c>
      <c r="F54" s="4">
        <v>17.16</v>
      </c>
      <c r="G54" s="1" t="s">
        <v>77</v>
      </c>
      <c r="H54" s="1">
        <v>3.0</v>
      </c>
      <c r="I54" s="3" t="s">
        <v>21</v>
      </c>
      <c r="J54" s="1" t="s">
        <v>28</v>
      </c>
      <c r="L54" s="3" t="str">
        <f>IFERROR(__xludf.DUMMYFUNCTION("IF(I54&lt;&gt;"""", I54,
   IFERROR(VLOOKUP(E54, FILTER({E:E, I:I}, I:I&lt;&gt;""""), 2, FALSE), """"))"),"food")</f>
        <v>food</v>
      </c>
      <c r="M54" s="5">
        <f t="shared" si="1"/>
        <v>51.48</v>
      </c>
    </row>
    <row r="55">
      <c r="A55" s="2">
        <v>44306.0</v>
      </c>
      <c r="B55" s="1" t="s">
        <v>167</v>
      </c>
      <c r="C55" s="1" t="s">
        <v>168</v>
      </c>
      <c r="D55" s="1" t="s">
        <v>80</v>
      </c>
      <c r="E55" s="1" t="s">
        <v>81</v>
      </c>
      <c r="F55" s="4">
        <v>26.95</v>
      </c>
      <c r="H55" s="1">
        <v>3.0</v>
      </c>
      <c r="I55" s="3" t="s">
        <v>33</v>
      </c>
      <c r="J55" s="1" t="s">
        <v>34</v>
      </c>
      <c r="L55" s="3" t="str">
        <f>IFERROR(__xludf.DUMMYFUNCTION("IF(I55&lt;&gt;"""", I55,
   IFERROR(VLOOKUP(E55, FILTER({E:E, I:I}, I:I&lt;&gt;""""), 2, FALSE), """"))"),"toy")</f>
        <v>toy</v>
      </c>
      <c r="M55" s="5">
        <f t="shared" si="1"/>
        <v>80.85</v>
      </c>
    </row>
    <row r="56">
      <c r="A56" s="2">
        <v>44029.0</v>
      </c>
      <c r="B56" s="1" t="s">
        <v>169</v>
      </c>
      <c r="C56" s="1" t="s">
        <v>170</v>
      </c>
      <c r="D56" s="1" t="s">
        <v>108</v>
      </c>
      <c r="E56" s="1" t="s">
        <v>109</v>
      </c>
      <c r="F56" s="4">
        <v>34.38</v>
      </c>
      <c r="H56" s="1">
        <v>3.0</v>
      </c>
      <c r="I56" s="3" t="s">
        <v>27</v>
      </c>
      <c r="J56" s="1" t="s">
        <v>34</v>
      </c>
      <c r="L56" s="3" t="str">
        <f>IFERROR(__xludf.DUMMYFUNCTION("IF(I56&lt;&gt;"""", I56,
   IFERROR(VLOOKUP(E56, FILTER({E:E, I:I}, I:I&lt;&gt;""""), 2, FALSE), """"))"),"bedding")</f>
        <v>bedding</v>
      </c>
      <c r="M56" s="5">
        <f t="shared" si="1"/>
        <v>103.14</v>
      </c>
    </row>
    <row r="57">
      <c r="A57" s="2">
        <v>43862.0</v>
      </c>
      <c r="B57" s="1" t="s">
        <v>171</v>
      </c>
      <c r="C57" s="1" t="s">
        <v>129</v>
      </c>
      <c r="D57" s="1" t="s">
        <v>24</v>
      </c>
      <c r="E57" s="1" t="s">
        <v>25</v>
      </c>
      <c r="F57" s="4">
        <v>36.3</v>
      </c>
      <c r="G57" s="1" t="s">
        <v>26</v>
      </c>
      <c r="H57" s="1">
        <v>2.0</v>
      </c>
      <c r="I57" s="3" t="s">
        <v>27</v>
      </c>
      <c r="J57" s="1" t="s">
        <v>28</v>
      </c>
      <c r="L57" s="3" t="str">
        <f>IFERROR(__xludf.DUMMYFUNCTION("IF(I57&lt;&gt;"""", I57,
   IFERROR(VLOOKUP(E57, FILTER({E:E, I:I}, I:I&lt;&gt;""""), 2, FALSE), """"))"),"bedding")</f>
        <v>bedding</v>
      </c>
      <c r="M57" s="5">
        <f t="shared" si="1"/>
        <v>72.6</v>
      </c>
    </row>
    <row r="58">
      <c r="A58" s="2">
        <v>44371.0</v>
      </c>
      <c r="B58" s="1" t="s">
        <v>172</v>
      </c>
      <c r="C58" s="1" t="s">
        <v>173</v>
      </c>
      <c r="D58" s="1" t="s">
        <v>96</v>
      </c>
      <c r="E58" s="1" t="s">
        <v>97</v>
      </c>
      <c r="F58" s="4">
        <v>29.47</v>
      </c>
      <c r="H58" s="1">
        <v>1.0</v>
      </c>
      <c r="I58" s="3" t="s">
        <v>33</v>
      </c>
      <c r="J58" s="1" t="s">
        <v>28</v>
      </c>
      <c r="L58" s="3" t="str">
        <f>IFERROR(__xludf.DUMMYFUNCTION("IF(I58&lt;&gt;"""", I58,
   IFERROR(VLOOKUP(E58, FILTER({E:E, I:I}, I:I&lt;&gt;""""), 2, FALSE), """"))"),"toy")</f>
        <v>toy</v>
      </c>
      <c r="M58" s="5">
        <f t="shared" si="1"/>
        <v>29.47</v>
      </c>
    </row>
    <row r="59">
      <c r="A59" s="2">
        <v>44403.0</v>
      </c>
      <c r="B59" s="1" t="s">
        <v>174</v>
      </c>
      <c r="C59" s="1" t="s">
        <v>175</v>
      </c>
      <c r="D59" s="1" t="s">
        <v>108</v>
      </c>
      <c r="E59" s="1" t="s">
        <v>109</v>
      </c>
      <c r="F59" s="4">
        <v>34.38</v>
      </c>
      <c r="H59" s="1">
        <v>3.0</v>
      </c>
      <c r="I59" s="3" t="s">
        <v>27</v>
      </c>
      <c r="J59" s="1" t="s">
        <v>34</v>
      </c>
      <c r="L59" s="3" t="str">
        <f>IFERROR(__xludf.DUMMYFUNCTION("IF(I59&lt;&gt;"""", I59,
   IFERROR(VLOOKUP(E59, FILTER({E:E, I:I}, I:I&lt;&gt;""""), 2, FALSE), """"))"),"bedding")</f>
        <v>bedding</v>
      </c>
      <c r="M59" s="5">
        <f t="shared" si="1"/>
        <v>103.14</v>
      </c>
    </row>
    <row r="60">
      <c r="A60" s="2">
        <v>43945.0</v>
      </c>
      <c r="B60" s="1" t="s">
        <v>176</v>
      </c>
      <c r="C60" s="1" t="s">
        <v>177</v>
      </c>
      <c r="D60" s="1" t="s">
        <v>37</v>
      </c>
      <c r="E60" s="1" t="s">
        <v>38</v>
      </c>
      <c r="F60" s="4">
        <v>38.17</v>
      </c>
      <c r="H60" s="1">
        <v>3.0</v>
      </c>
      <c r="I60" s="3" t="s">
        <v>17</v>
      </c>
      <c r="J60" s="1" t="s">
        <v>28</v>
      </c>
      <c r="L60" s="3" t="str">
        <f>IFERROR(__xludf.DUMMYFUNCTION("IF(I60&lt;&gt;"""", I60,
   IFERROR(VLOOKUP(E60, FILTER({E:E, I:I}, I:I&lt;&gt;""""), 2, FALSE), """"))"),"treat")</f>
        <v>treat</v>
      </c>
      <c r="M60" s="5">
        <f t="shared" si="1"/>
        <v>114.51</v>
      </c>
    </row>
    <row r="61">
      <c r="A61" s="2">
        <v>43748.0</v>
      </c>
      <c r="B61" s="1" t="s">
        <v>178</v>
      </c>
      <c r="C61" s="1" t="s">
        <v>179</v>
      </c>
      <c r="D61" s="1" t="s">
        <v>19</v>
      </c>
      <c r="E61" s="1" t="s">
        <v>20</v>
      </c>
      <c r="F61" s="4">
        <v>24.53</v>
      </c>
      <c r="H61" s="1">
        <v>2.0</v>
      </c>
      <c r="I61" s="3" t="s">
        <v>21</v>
      </c>
      <c r="J61" s="1" t="s">
        <v>34</v>
      </c>
      <c r="L61" s="3" t="str">
        <f>IFERROR(__xludf.DUMMYFUNCTION("IF(I61&lt;&gt;"""", I61,
   IFERROR(VLOOKUP(E61, FILTER({E:E, I:I}, I:I&lt;&gt;""""), 2, FALSE), """"))"),"food")</f>
        <v>food</v>
      </c>
      <c r="M61" s="5">
        <f t="shared" si="1"/>
        <v>49.06</v>
      </c>
    </row>
    <row r="62">
      <c r="A62" s="2">
        <v>44153.0</v>
      </c>
      <c r="B62" s="1" t="s">
        <v>180</v>
      </c>
      <c r="D62" s="1" t="s">
        <v>181</v>
      </c>
      <c r="E62" s="1" t="s">
        <v>182</v>
      </c>
      <c r="F62" s="4">
        <v>28.04</v>
      </c>
      <c r="H62" s="1">
        <v>2.0</v>
      </c>
      <c r="I62" s="3" t="s">
        <v>27</v>
      </c>
      <c r="J62" s="1" t="s">
        <v>28</v>
      </c>
      <c r="L62" s="3" t="str">
        <f>IFERROR(__xludf.DUMMYFUNCTION("IF(I62&lt;&gt;"""", I62,
   IFERROR(VLOOKUP(E62, FILTER({E:E, I:I}, I:I&lt;&gt;""""), 2, FALSE), """"))"),"bedding")</f>
        <v>bedding</v>
      </c>
      <c r="M62" s="5">
        <f t="shared" si="1"/>
        <v>56.08</v>
      </c>
    </row>
    <row r="63">
      <c r="A63" s="2">
        <v>44145.0</v>
      </c>
      <c r="B63" s="1" t="s">
        <v>183</v>
      </c>
      <c r="C63" s="1" t="s">
        <v>184</v>
      </c>
      <c r="D63" s="1" t="s">
        <v>108</v>
      </c>
      <c r="E63" s="1" t="s">
        <v>109</v>
      </c>
      <c r="F63" s="4">
        <v>34.38</v>
      </c>
      <c r="H63" s="1">
        <v>3.0</v>
      </c>
      <c r="I63" s="3" t="s">
        <v>27</v>
      </c>
      <c r="J63" s="1" t="s">
        <v>34</v>
      </c>
      <c r="L63" s="3" t="str">
        <f>IFERROR(__xludf.DUMMYFUNCTION("IF(I63&lt;&gt;"""", I63,
   IFERROR(VLOOKUP(E63, FILTER({E:E, I:I}, I:I&lt;&gt;""""), 2, FALSE), """"))"),"bedding")</f>
        <v>bedding</v>
      </c>
      <c r="M63" s="5">
        <f t="shared" si="1"/>
        <v>103.14</v>
      </c>
    </row>
    <row r="64">
      <c r="A64" s="2">
        <v>43756.0</v>
      </c>
      <c r="B64" s="1" t="s">
        <v>185</v>
      </c>
      <c r="C64" s="1" t="s">
        <v>186</v>
      </c>
      <c r="D64" s="1" t="s">
        <v>57</v>
      </c>
      <c r="E64" s="1" t="s">
        <v>58</v>
      </c>
      <c r="F64" s="4">
        <v>15.34</v>
      </c>
      <c r="H64" s="1">
        <v>2.0</v>
      </c>
      <c r="I64" s="3" t="s">
        <v>17</v>
      </c>
      <c r="J64" s="1" t="s">
        <v>34</v>
      </c>
      <c r="L64" s="3" t="str">
        <f>IFERROR(__xludf.DUMMYFUNCTION("IF(I64&lt;&gt;"""", I64,
   IFERROR(VLOOKUP(E64, FILTER({E:E, I:I}, I:I&lt;&gt;""""), 2, FALSE), """"))"),"treat")</f>
        <v>treat</v>
      </c>
      <c r="M64" s="5">
        <f t="shared" si="1"/>
        <v>30.68</v>
      </c>
    </row>
    <row r="65">
      <c r="A65" s="2">
        <v>43673.0</v>
      </c>
      <c r="B65" s="1" t="s">
        <v>187</v>
      </c>
      <c r="C65" s="1" t="s">
        <v>68</v>
      </c>
      <c r="D65" s="1" t="s">
        <v>130</v>
      </c>
      <c r="E65" s="1" t="s">
        <v>131</v>
      </c>
      <c r="F65" s="4">
        <v>18.53</v>
      </c>
      <c r="G65" s="1" t="s">
        <v>91</v>
      </c>
      <c r="H65" s="1">
        <v>3.0</v>
      </c>
      <c r="I65" s="3" t="s">
        <v>21</v>
      </c>
      <c r="J65" s="1" t="s">
        <v>28</v>
      </c>
      <c r="L65" s="3" t="str">
        <f>IFERROR(__xludf.DUMMYFUNCTION("IF(I65&lt;&gt;"""", I65,
   IFERROR(VLOOKUP(E65, FILTER({E:E, I:I}, I:I&lt;&gt;""""), 2, FALSE), """"))"),"food")</f>
        <v>food</v>
      </c>
      <c r="M65" s="5">
        <f t="shared" si="1"/>
        <v>55.59</v>
      </c>
    </row>
    <row r="66">
      <c r="A66" s="2">
        <v>44264.0</v>
      </c>
      <c r="B66" s="1" t="s">
        <v>188</v>
      </c>
      <c r="C66" s="1" t="s">
        <v>189</v>
      </c>
      <c r="D66" s="1" t="s">
        <v>130</v>
      </c>
      <c r="E66" s="1" t="s">
        <v>131</v>
      </c>
      <c r="F66" s="4">
        <v>18.53</v>
      </c>
      <c r="G66" s="1" t="s">
        <v>91</v>
      </c>
      <c r="H66" s="1">
        <v>1.0</v>
      </c>
      <c r="I66" s="3" t="s">
        <v>21</v>
      </c>
      <c r="J66" s="1" t="s">
        <v>28</v>
      </c>
      <c r="L66" s="3" t="str">
        <f>IFERROR(__xludf.DUMMYFUNCTION("IF(I66&lt;&gt;"""", I66,
   IFERROR(VLOOKUP(E66, FILTER({E:E, I:I}, I:I&lt;&gt;""""), 2, FALSE), """"))"),"food")</f>
        <v>food</v>
      </c>
      <c r="M66" s="5">
        <f t="shared" si="1"/>
        <v>18.53</v>
      </c>
    </row>
    <row r="67">
      <c r="A67" s="2">
        <v>44390.0</v>
      </c>
      <c r="B67" s="1" t="s">
        <v>136</v>
      </c>
      <c r="C67" s="1" t="s">
        <v>137</v>
      </c>
      <c r="D67" s="1" t="s">
        <v>31</v>
      </c>
      <c r="E67" s="1" t="s">
        <v>32</v>
      </c>
      <c r="F67" s="4">
        <v>39.32</v>
      </c>
      <c r="H67" s="1">
        <v>2.0</v>
      </c>
      <c r="I67" s="3" t="s">
        <v>33</v>
      </c>
      <c r="J67" s="1" t="s">
        <v>34</v>
      </c>
      <c r="L67" s="3" t="str">
        <f>IFERROR(__xludf.DUMMYFUNCTION("IF(I67&lt;&gt;"""", I67,
   IFERROR(VLOOKUP(E67, FILTER({E:E, I:I}, I:I&lt;&gt;""""), 2, FALSE), """"))"),"toy")</f>
        <v>toy</v>
      </c>
      <c r="M67" s="5">
        <f t="shared" si="1"/>
        <v>78.64</v>
      </c>
    </row>
    <row r="68">
      <c r="A68" s="2">
        <v>43863.0</v>
      </c>
      <c r="B68" s="1" t="s">
        <v>190</v>
      </c>
      <c r="C68" s="1" t="s">
        <v>191</v>
      </c>
      <c r="D68" s="1" t="s">
        <v>41</v>
      </c>
      <c r="E68" s="1" t="s">
        <v>42</v>
      </c>
      <c r="F68" s="4">
        <v>29.66</v>
      </c>
      <c r="H68" s="1">
        <v>2.0</v>
      </c>
      <c r="I68" s="3" t="s">
        <v>27</v>
      </c>
      <c r="J68" s="1" t="s">
        <v>34</v>
      </c>
      <c r="L68" s="3" t="str">
        <f>IFERROR(__xludf.DUMMYFUNCTION("IF(I68&lt;&gt;"""", I68,
   IFERROR(VLOOKUP(E68, FILTER({E:E, I:I}, I:I&lt;&gt;""""), 2, FALSE), """"))"),"bedding")</f>
        <v>bedding</v>
      </c>
      <c r="M68" s="5">
        <f t="shared" si="1"/>
        <v>59.32</v>
      </c>
    </row>
    <row r="69">
      <c r="A69" s="2">
        <v>43646.0</v>
      </c>
      <c r="B69" s="1" t="s">
        <v>192</v>
      </c>
      <c r="C69" s="1" t="s">
        <v>121</v>
      </c>
      <c r="D69" s="1" t="s">
        <v>96</v>
      </c>
      <c r="E69" s="1" t="s">
        <v>97</v>
      </c>
      <c r="F69" s="4">
        <v>29.47</v>
      </c>
      <c r="H69" s="1">
        <v>2.0</v>
      </c>
      <c r="I69" s="3" t="s">
        <v>33</v>
      </c>
      <c r="J69" s="1" t="s">
        <v>28</v>
      </c>
      <c r="L69" s="3" t="str">
        <f>IFERROR(__xludf.DUMMYFUNCTION("IF(I69&lt;&gt;"""", I69,
   IFERROR(VLOOKUP(E69, FILTER({E:E, I:I}, I:I&lt;&gt;""""), 2, FALSE), """"))"),"toy")</f>
        <v>toy</v>
      </c>
      <c r="M69" s="5">
        <f t="shared" si="1"/>
        <v>58.94</v>
      </c>
    </row>
    <row r="70">
      <c r="A70" s="2">
        <v>44153.0</v>
      </c>
      <c r="B70" s="1" t="s">
        <v>193</v>
      </c>
      <c r="C70" s="1" t="s">
        <v>194</v>
      </c>
      <c r="D70" s="1" t="s">
        <v>130</v>
      </c>
      <c r="E70" s="1" t="s">
        <v>131</v>
      </c>
      <c r="F70" s="4">
        <v>18.53</v>
      </c>
      <c r="G70" s="1" t="s">
        <v>91</v>
      </c>
      <c r="H70" s="1">
        <v>3.0</v>
      </c>
      <c r="I70" s="3" t="s">
        <v>21</v>
      </c>
      <c r="J70" s="1" t="s">
        <v>28</v>
      </c>
      <c r="L70" s="3" t="str">
        <f>IFERROR(__xludf.DUMMYFUNCTION("IF(I70&lt;&gt;"""", I70,
   IFERROR(VLOOKUP(E70, FILTER({E:E, I:I}, I:I&lt;&gt;""""), 2, FALSE), """"))"),"food")</f>
        <v>food</v>
      </c>
      <c r="M70" s="5">
        <f t="shared" si="1"/>
        <v>55.59</v>
      </c>
    </row>
    <row r="71">
      <c r="A71" s="2">
        <v>44307.0</v>
      </c>
      <c r="B71" s="1" t="s">
        <v>195</v>
      </c>
      <c r="D71" s="1" t="s">
        <v>151</v>
      </c>
      <c r="E71" s="1" t="s">
        <v>152</v>
      </c>
      <c r="F71" s="4">
        <v>16.71</v>
      </c>
      <c r="H71" s="1">
        <v>3.0</v>
      </c>
      <c r="I71" s="3" t="s">
        <v>33</v>
      </c>
      <c r="J71" s="1" t="s">
        <v>34</v>
      </c>
      <c r="L71" s="3" t="str">
        <f>IFERROR(__xludf.DUMMYFUNCTION("IF(I71&lt;&gt;"""", I71,
   IFERROR(VLOOKUP(E71, FILTER({E:E, I:I}, I:I&lt;&gt;""""), 2, FALSE), """"))"),"toy")</f>
        <v>toy</v>
      </c>
      <c r="M71" s="5">
        <f t="shared" si="1"/>
        <v>50.13</v>
      </c>
    </row>
    <row r="72">
      <c r="A72" s="2">
        <v>44377.0</v>
      </c>
      <c r="B72" s="1" t="s">
        <v>196</v>
      </c>
      <c r="C72" s="1" t="s">
        <v>197</v>
      </c>
      <c r="D72" s="1" t="s">
        <v>15</v>
      </c>
      <c r="E72" s="1" t="s">
        <v>16</v>
      </c>
      <c r="F72" s="4">
        <v>39.55</v>
      </c>
      <c r="H72" s="1">
        <v>2.0</v>
      </c>
      <c r="I72" s="3" t="s">
        <v>17</v>
      </c>
      <c r="J72" s="1" t="s">
        <v>34</v>
      </c>
      <c r="L72" s="3" t="str">
        <f>IFERROR(__xludf.DUMMYFUNCTION("IF(I72&lt;&gt;"""", I72,
   IFERROR(VLOOKUP(E72, FILTER({E:E, I:I}, I:I&lt;&gt;""""), 2, FALSE), """"))"),"treat")</f>
        <v>treat</v>
      </c>
      <c r="M72" s="5">
        <f t="shared" si="1"/>
        <v>79.1</v>
      </c>
    </row>
    <row r="73">
      <c r="A73" s="2">
        <v>43706.0</v>
      </c>
      <c r="B73" s="1" t="s">
        <v>198</v>
      </c>
      <c r="C73" s="1" t="s">
        <v>199</v>
      </c>
      <c r="D73" s="1" t="s">
        <v>24</v>
      </c>
      <c r="E73" s="1" t="s">
        <v>25</v>
      </c>
      <c r="F73" s="4">
        <v>36.3</v>
      </c>
      <c r="G73" s="1" t="s">
        <v>26</v>
      </c>
      <c r="H73" s="1">
        <v>1.0</v>
      </c>
      <c r="I73" s="3" t="s">
        <v>27</v>
      </c>
      <c r="J73" s="1" t="s">
        <v>28</v>
      </c>
      <c r="L73" s="3" t="str">
        <f>IFERROR(__xludf.DUMMYFUNCTION("IF(I73&lt;&gt;"""", I73,
   IFERROR(VLOOKUP(E73, FILTER({E:E, I:I}, I:I&lt;&gt;""""), 2, FALSE), """"))"),"bedding")</f>
        <v>bedding</v>
      </c>
      <c r="M73" s="5">
        <f t="shared" si="1"/>
        <v>36.3</v>
      </c>
    </row>
    <row r="74">
      <c r="A74" s="2">
        <v>43834.0</v>
      </c>
      <c r="B74" s="1" t="s">
        <v>200</v>
      </c>
      <c r="C74" s="1" t="s">
        <v>201</v>
      </c>
      <c r="D74" s="1" t="s">
        <v>31</v>
      </c>
      <c r="E74" s="1" t="s">
        <v>32</v>
      </c>
      <c r="F74" s="4">
        <v>39.32</v>
      </c>
      <c r="H74" s="1">
        <v>2.0</v>
      </c>
      <c r="I74" s="3" t="s">
        <v>33</v>
      </c>
      <c r="J74" s="1" t="s">
        <v>34</v>
      </c>
      <c r="L74" s="3" t="str">
        <f>IFERROR(__xludf.DUMMYFUNCTION("IF(I74&lt;&gt;"""", I74,
   IFERROR(VLOOKUP(E74, FILTER({E:E, I:I}, I:I&lt;&gt;""""), 2, FALSE), """"))"),"toy")</f>
        <v>toy</v>
      </c>
      <c r="M74" s="5">
        <f t="shared" si="1"/>
        <v>78.64</v>
      </c>
    </row>
    <row r="75">
      <c r="A75" s="2">
        <v>43685.0</v>
      </c>
      <c r="B75" s="1" t="s">
        <v>202</v>
      </c>
      <c r="C75" s="1" t="s">
        <v>203</v>
      </c>
      <c r="D75" s="1" t="s">
        <v>130</v>
      </c>
      <c r="E75" s="1" t="s">
        <v>131</v>
      </c>
      <c r="F75" s="4">
        <v>18.53</v>
      </c>
      <c r="G75" s="1" t="s">
        <v>91</v>
      </c>
      <c r="H75" s="1">
        <v>3.0</v>
      </c>
      <c r="I75" s="3" t="s">
        <v>21</v>
      </c>
      <c r="J75" s="1" t="s">
        <v>28</v>
      </c>
      <c r="L75" s="3" t="str">
        <f>IFERROR(__xludf.DUMMYFUNCTION("IF(I75&lt;&gt;"""", I75,
   IFERROR(VLOOKUP(E75, FILTER({E:E, I:I}, I:I&lt;&gt;""""), 2, FALSE), """"))"),"food")</f>
        <v>food</v>
      </c>
      <c r="M75" s="5">
        <f t="shared" si="1"/>
        <v>55.59</v>
      </c>
    </row>
    <row r="76">
      <c r="A76" s="2">
        <v>44007.0</v>
      </c>
      <c r="B76" s="1" t="s">
        <v>204</v>
      </c>
      <c r="C76" s="1" t="s">
        <v>205</v>
      </c>
      <c r="D76" s="1" t="s">
        <v>130</v>
      </c>
      <c r="E76" s="1" t="s">
        <v>131</v>
      </c>
      <c r="F76" s="4">
        <v>18.53</v>
      </c>
      <c r="G76" s="1" t="s">
        <v>91</v>
      </c>
      <c r="H76" s="1">
        <v>2.0</v>
      </c>
      <c r="I76" s="3" t="s">
        <v>21</v>
      </c>
      <c r="J76" s="1" t="s">
        <v>28</v>
      </c>
      <c r="L76" s="3" t="str">
        <f>IFERROR(__xludf.DUMMYFUNCTION("IF(I76&lt;&gt;"""", I76,
   IFERROR(VLOOKUP(E76, FILTER({E:E, I:I}, I:I&lt;&gt;""""), 2, FALSE), """"))"),"food")</f>
        <v>food</v>
      </c>
      <c r="M76" s="5">
        <f t="shared" si="1"/>
        <v>37.06</v>
      </c>
    </row>
    <row r="77">
      <c r="A77" s="2">
        <v>43985.0</v>
      </c>
      <c r="B77" s="1" t="s">
        <v>206</v>
      </c>
      <c r="D77" s="1" t="s">
        <v>96</v>
      </c>
      <c r="E77" s="1" t="s">
        <v>97</v>
      </c>
      <c r="F77" s="4">
        <v>29.47</v>
      </c>
      <c r="H77" s="1">
        <v>3.0</v>
      </c>
      <c r="I77" s="3" t="s">
        <v>33</v>
      </c>
      <c r="J77" s="1" t="s">
        <v>28</v>
      </c>
      <c r="L77" s="3" t="str">
        <f>IFERROR(__xludf.DUMMYFUNCTION("IF(I77&lt;&gt;"""", I77,
   IFERROR(VLOOKUP(E77, FILTER({E:E, I:I}, I:I&lt;&gt;""""), 2, FALSE), """"))"),"toy")</f>
        <v>toy</v>
      </c>
      <c r="M77" s="5">
        <f t="shared" si="1"/>
        <v>88.41</v>
      </c>
    </row>
    <row r="78">
      <c r="A78" s="2">
        <v>44034.0</v>
      </c>
      <c r="B78" s="1" t="s">
        <v>207</v>
      </c>
      <c r="C78" s="1" t="s">
        <v>40</v>
      </c>
      <c r="D78" s="1" t="s">
        <v>31</v>
      </c>
      <c r="E78" s="1" t="s">
        <v>32</v>
      </c>
      <c r="F78" s="4">
        <v>39.32</v>
      </c>
      <c r="H78" s="1">
        <v>2.0</v>
      </c>
      <c r="I78" s="3" t="s">
        <v>33</v>
      </c>
      <c r="J78" s="1" t="s">
        <v>34</v>
      </c>
      <c r="L78" s="3" t="str">
        <f>IFERROR(__xludf.DUMMYFUNCTION("IF(I78&lt;&gt;"""", I78,
   IFERROR(VLOOKUP(E78, FILTER({E:E, I:I}, I:I&lt;&gt;""""), 2, FALSE), """"))"),"toy")</f>
        <v>toy</v>
      </c>
      <c r="M78" s="5">
        <f t="shared" si="1"/>
        <v>78.64</v>
      </c>
    </row>
    <row r="79">
      <c r="A79" s="2">
        <v>43756.0</v>
      </c>
      <c r="B79" s="1" t="s">
        <v>208</v>
      </c>
      <c r="C79" s="1" t="s">
        <v>209</v>
      </c>
      <c r="D79" s="1" t="s">
        <v>41</v>
      </c>
      <c r="E79" s="1" t="s">
        <v>42</v>
      </c>
      <c r="F79" s="4">
        <v>29.66</v>
      </c>
      <c r="H79" s="1">
        <v>1.0</v>
      </c>
      <c r="I79" s="3" t="s">
        <v>27</v>
      </c>
      <c r="J79" s="1" t="s">
        <v>34</v>
      </c>
      <c r="L79" s="3" t="str">
        <f>IFERROR(__xludf.DUMMYFUNCTION("IF(I79&lt;&gt;"""", I79,
   IFERROR(VLOOKUP(E79, FILTER({E:E, I:I}, I:I&lt;&gt;""""), 2, FALSE), """"))"),"bedding")</f>
        <v>bedding</v>
      </c>
      <c r="M79" s="5">
        <f t="shared" si="1"/>
        <v>29.66</v>
      </c>
    </row>
    <row r="80">
      <c r="A80" s="2">
        <v>44020.0</v>
      </c>
      <c r="B80" s="1" t="s">
        <v>210</v>
      </c>
      <c r="C80" s="1" t="s">
        <v>211</v>
      </c>
      <c r="D80" s="1" t="s">
        <v>130</v>
      </c>
      <c r="E80" s="1" t="s">
        <v>131</v>
      </c>
      <c r="F80" s="4">
        <v>18.53</v>
      </c>
      <c r="G80" s="1" t="s">
        <v>91</v>
      </c>
      <c r="H80" s="1">
        <v>3.0</v>
      </c>
      <c r="I80" s="3" t="s">
        <v>21</v>
      </c>
      <c r="J80" s="1" t="s">
        <v>28</v>
      </c>
      <c r="L80" s="3" t="str">
        <f>IFERROR(__xludf.DUMMYFUNCTION("IF(I80&lt;&gt;"""", I80,
   IFERROR(VLOOKUP(E80, FILTER({E:E, I:I}, I:I&lt;&gt;""""), 2, FALSE), """"))"),"food")</f>
        <v>food</v>
      </c>
      <c r="M80" s="5">
        <f t="shared" si="1"/>
        <v>55.59</v>
      </c>
    </row>
    <row r="81">
      <c r="A81" s="2">
        <v>43743.0</v>
      </c>
      <c r="B81" s="1" t="s">
        <v>212</v>
      </c>
      <c r="C81" s="1" t="s">
        <v>213</v>
      </c>
      <c r="D81" s="1" t="s">
        <v>57</v>
      </c>
      <c r="E81" s="1" t="s">
        <v>58</v>
      </c>
      <c r="F81" s="4">
        <v>15.34</v>
      </c>
      <c r="H81" s="1">
        <v>3.0</v>
      </c>
      <c r="I81" s="3" t="s">
        <v>17</v>
      </c>
      <c r="J81" s="1" t="s">
        <v>34</v>
      </c>
      <c r="L81" s="3" t="str">
        <f>IFERROR(__xludf.DUMMYFUNCTION("IF(I81&lt;&gt;"""", I81,
   IFERROR(VLOOKUP(E81, FILTER({E:E, I:I}, I:I&lt;&gt;""""), 2, FALSE), """"))"),"treat")</f>
        <v>treat</v>
      </c>
      <c r="M81" s="5">
        <f t="shared" si="1"/>
        <v>46.02</v>
      </c>
    </row>
    <row r="82">
      <c r="A82" s="2">
        <v>43751.0</v>
      </c>
      <c r="B82" s="1" t="s">
        <v>59</v>
      </c>
      <c r="C82" s="1" t="s">
        <v>60</v>
      </c>
      <c r="D82" s="1" t="s">
        <v>130</v>
      </c>
      <c r="E82" s="1" t="s">
        <v>131</v>
      </c>
      <c r="F82" s="4">
        <v>18.53</v>
      </c>
      <c r="G82" s="1" t="s">
        <v>91</v>
      </c>
      <c r="H82" s="1">
        <v>3.0</v>
      </c>
      <c r="I82" s="3" t="s">
        <v>21</v>
      </c>
      <c r="J82" s="1" t="s">
        <v>28</v>
      </c>
      <c r="L82" s="3" t="str">
        <f>IFERROR(__xludf.DUMMYFUNCTION("IF(I82&lt;&gt;"""", I82,
   IFERROR(VLOOKUP(E82, FILTER({E:E, I:I}, I:I&lt;&gt;""""), 2, FALSE), """"))"),"food")</f>
        <v>food</v>
      </c>
      <c r="M82" s="5">
        <f t="shared" si="1"/>
        <v>55.59</v>
      </c>
    </row>
    <row r="83">
      <c r="A83" s="2">
        <v>43884.0</v>
      </c>
      <c r="B83" s="1" t="s">
        <v>214</v>
      </c>
      <c r="C83" s="1" t="s">
        <v>215</v>
      </c>
      <c r="D83" s="1" t="s">
        <v>130</v>
      </c>
      <c r="E83" s="1" t="s">
        <v>131</v>
      </c>
      <c r="F83" s="4">
        <v>18.53</v>
      </c>
      <c r="G83" s="1" t="s">
        <v>91</v>
      </c>
      <c r="H83" s="1">
        <v>3.0</v>
      </c>
      <c r="I83" s="3" t="s">
        <v>21</v>
      </c>
      <c r="J83" s="1" t="s">
        <v>28</v>
      </c>
      <c r="L83" s="3" t="str">
        <f>IFERROR(__xludf.DUMMYFUNCTION("IF(I83&lt;&gt;"""", I83,
   IFERROR(VLOOKUP(E83, FILTER({E:E, I:I}, I:I&lt;&gt;""""), 2, FALSE), """"))"),"food")</f>
        <v>food</v>
      </c>
      <c r="M83" s="5">
        <f t="shared" si="1"/>
        <v>55.59</v>
      </c>
    </row>
    <row r="84">
      <c r="A84" s="2">
        <v>44263.0</v>
      </c>
      <c r="B84" s="1" t="s">
        <v>216</v>
      </c>
      <c r="C84" s="1" t="s">
        <v>23</v>
      </c>
      <c r="D84" s="1" t="s">
        <v>57</v>
      </c>
      <c r="E84" s="1" t="s">
        <v>58</v>
      </c>
      <c r="F84" s="4">
        <v>15.34</v>
      </c>
      <c r="H84" s="1">
        <v>1.0</v>
      </c>
      <c r="I84" s="3" t="s">
        <v>17</v>
      </c>
      <c r="J84" s="1" t="s">
        <v>34</v>
      </c>
      <c r="L84" s="3" t="str">
        <f>IFERROR(__xludf.DUMMYFUNCTION("IF(I84&lt;&gt;"""", I84,
   IFERROR(VLOOKUP(E84, FILTER({E:E, I:I}, I:I&lt;&gt;""""), 2, FALSE), """"))"),"treat")</f>
        <v>treat</v>
      </c>
      <c r="M84" s="5">
        <f t="shared" si="1"/>
        <v>15.34</v>
      </c>
    </row>
    <row r="85">
      <c r="A85" s="2">
        <v>44288.0</v>
      </c>
      <c r="B85" s="1" t="s">
        <v>217</v>
      </c>
      <c r="C85" s="1" t="s">
        <v>218</v>
      </c>
      <c r="D85" s="1" t="s">
        <v>15</v>
      </c>
      <c r="E85" s="1" t="s">
        <v>16</v>
      </c>
      <c r="F85" s="4">
        <v>39.55</v>
      </c>
      <c r="H85" s="1">
        <v>2.0</v>
      </c>
      <c r="I85" s="3" t="s">
        <v>17</v>
      </c>
      <c r="J85" s="1" t="s">
        <v>34</v>
      </c>
      <c r="L85" s="3" t="str">
        <f>IFERROR(__xludf.DUMMYFUNCTION("IF(I85&lt;&gt;"""", I85,
   IFERROR(VLOOKUP(E85, FILTER({E:E, I:I}, I:I&lt;&gt;""""), 2, FALSE), """"))"),"treat")</f>
        <v>treat</v>
      </c>
      <c r="M85" s="5">
        <f t="shared" si="1"/>
        <v>79.1</v>
      </c>
    </row>
    <row r="86">
      <c r="A86" s="2">
        <v>44124.0</v>
      </c>
      <c r="B86" s="1" t="s">
        <v>219</v>
      </c>
      <c r="C86" s="1" t="s">
        <v>133</v>
      </c>
      <c r="D86" s="1" t="s">
        <v>102</v>
      </c>
      <c r="E86" s="1" t="s">
        <v>103</v>
      </c>
      <c r="F86" s="4">
        <v>10.8</v>
      </c>
      <c r="H86" s="1">
        <v>3.0</v>
      </c>
      <c r="I86" s="3" t="s">
        <v>33</v>
      </c>
      <c r="J86" s="1" t="s">
        <v>34</v>
      </c>
      <c r="L86" s="3" t="str">
        <f>IFERROR(__xludf.DUMMYFUNCTION("IF(I86&lt;&gt;"""", I86,
   IFERROR(VLOOKUP(E86, FILTER({E:E, I:I}, I:I&lt;&gt;""""), 2, FALSE), """"))"),"toy")</f>
        <v>toy</v>
      </c>
      <c r="M86" s="5">
        <f t="shared" si="1"/>
        <v>32.4</v>
      </c>
    </row>
    <row r="87">
      <c r="A87" s="2">
        <v>43636.0</v>
      </c>
      <c r="B87" s="1" t="s">
        <v>220</v>
      </c>
      <c r="C87" s="1" t="s">
        <v>221</v>
      </c>
      <c r="D87" s="1" t="s">
        <v>102</v>
      </c>
      <c r="E87" s="1" t="s">
        <v>103</v>
      </c>
      <c r="F87" s="4">
        <v>10.8</v>
      </c>
      <c r="H87" s="1">
        <v>3.0</v>
      </c>
      <c r="I87" s="3" t="s">
        <v>33</v>
      </c>
      <c r="J87" s="1" t="s">
        <v>34</v>
      </c>
      <c r="L87" s="3" t="str">
        <f>IFERROR(__xludf.DUMMYFUNCTION("IF(I87&lt;&gt;"""", I87,
   IFERROR(VLOOKUP(E87, FILTER({E:E, I:I}, I:I&lt;&gt;""""), 2, FALSE), """"))"),"toy")</f>
        <v>toy</v>
      </c>
      <c r="M87" s="5">
        <f t="shared" si="1"/>
        <v>32.4</v>
      </c>
    </row>
    <row r="88">
      <c r="A88" s="2">
        <v>43718.0</v>
      </c>
      <c r="B88" s="1" t="s">
        <v>222</v>
      </c>
      <c r="C88" s="1" t="s">
        <v>223</v>
      </c>
      <c r="D88" s="1" t="s">
        <v>41</v>
      </c>
      <c r="E88" s="1" t="s">
        <v>42</v>
      </c>
      <c r="F88" s="4">
        <v>29.66</v>
      </c>
      <c r="H88" s="1">
        <v>1.0</v>
      </c>
      <c r="I88" s="3" t="s">
        <v>27</v>
      </c>
      <c r="J88" s="1" t="s">
        <v>34</v>
      </c>
      <c r="L88" s="3" t="str">
        <f>IFERROR(__xludf.DUMMYFUNCTION("IF(I88&lt;&gt;"""", I88,
   IFERROR(VLOOKUP(E88, FILTER({E:E, I:I}, I:I&lt;&gt;""""), 2, FALSE), """"))"),"bedding")</f>
        <v>bedding</v>
      </c>
      <c r="M88" s="5">
        <f t="shared" si="1"/>
        <v>29.66</v>
      </c>
    </row>
    <row r="89">
      <c r="A89" s="2">
        <v>43609.0</v>
      </c>
      <c r="B89" s="1" t="s">
        <v>224</v>
      </c>
      <c r="C89" s="1" t="s">
        <v>225</v>
      </c>
      <c r="D89" s="1" t="s">
        <v>45</v>
      </c>
      <c r="E89" s="1" t="s">
        <v>46</v>
      </c>
      <c r="F89" s="4">
        <v>21.82</v>
      </c>
      <c r="H89" s="1">
        <v>1.0</v>
      </c>
      <c r="I89" s="3" t="s">
        <v>33</v>
      </c>
      <c r="J89" s="1" t="s">
        <v>28</v>
      </c>
      <c r="L89" s="3" t="str">
        <f>IFERROR(__xludf.DUMMYFUNCTION("IF(I89&lt;&gt;"""", I89,
   IFERROR(VLOOKUP(E89, FILTER({E:E, I:I}, I:I&lt;&gt;""""), 2, FALSE), """"))"),"toy")</f>
        <v>toy</v>
      </c>
      <c r="M89" s="5">
        <f t="shared" si="1"/>
        <v>21.82</v>
      </c>
    </row>
    <row r="90">
      <c r="A90" s="2">
        <v>43881.0</v>
      </c>
      <c r="B90" s="1" t="s">
        <v>226</v>
      </c>
      <c r="C90" s="1" t="s">
        <v>227</v>
      </c>
      <c r="D90" s="1" t="s">
        <v>15</v>
      </c>
      <c r="E90" s="1" t="s">
        <v>16</v>
      </c>
      <c r="F90" s="4">
        <v>39.55</v>
      </c>
      <c r="H90" s="1">
        <v>2.0</v>
      </c>
      <c r="I90" s="3" t="s">
        <v>17</v>
      </c>
      <c r="J90" s="1" t="s">
        <v>34</v>
      </c>
      <c r="L90" s="3" t="str">
        <f>IFERROR(__xludf.DUMMYFUNCTION("IF(I90&lt;&gt;"""", I90,
   IFERROR(VLOOKUP(E90, FILTER({E:E, I:I}, I:I&lt;&gt;""""), 2, FALSE), """"))"),"treat")</f>
        <v>treat</v>
      </c>
      <c r="M90" s="5">
        <f t="shared" si="1"/>
        <v>79.1</v>
      </c>
    </row>
    <row r="91">
      <c r="A91" s="2">
        <v>43776.0</v>
      </c>
      <c r="B91" s="1" t="s">
        <v>228</v>
      </c>
      <c r="C91" s="1" t="s">
        <v>229</v>
      </c>
      <c r="D91" s="1" t="s">
        <v>116</v>
      </c>
      <c r="E91" s="1" t="s">
        <v>117</v>
      </c>
      <c r="F91" s="4">
        <v>25.48</v>
      </c>
      <c r="H91" s="1">
        <v>2.0</v>
      </c>
      <c r="I91" s="3" t="s">
        <v>17</v>
      </c>
      <c r="J91" s="1" t="s">
        <v>28</v>
      </c>
      <c r="L91" s="3" t="str">
        <f>IFERROR(__xludf.DUMMYFUNCTION("IF(I91&lt;&gt;"""", I91,
   IFERROR(VLOOKUP(E91, FILTER({E:E, I:I}, I:I&lt;&gt;""""), 2, FALSE), """"))"),"treat")</f>
        <v>treat</v>
      </c>
      <c r="M91" s="5">
        <f t="shared" si="1"/>
        <v>50.96</v>
      </c>
    </row>
    <row r="92">
      <c r="A92" s="2">
        <v>43827.0</v>
      </c>
      <c r="B92" s="1" t="s">
        <v>230</v>
      </c>
      <c r="C92" s="1" t="s">
        <v>231</v>
      </c>
      <c r="D92" s="1" t="s">
        <v>116</v>
      </c>
      <c r="E92" s="1" t="s">
        <v>117</v>
      </c>
      <c r="F92" s="4">
        <v>25.48</v>
      </c>
      <c r="H92" s="1">
        <v>2.0</v>
      </c>
      <c r="I92" s="3" t="s">
        <v>17</v>
      </c>
      <c r="J92" s="1" t="s">
        <v>28</v>
      </c>
      <c r="L92" s="3" t="str">
        <f>IFERROR(__xludf.DUMMYFUNCTION("IF(I92&lt;&gt;"""", I92,
   IFERROR(VLOOKUP(E92, FILTER({E:E, I:I}, I:I&lt;&gt;""""), 2, FALSE), """"))"),"treat")</f>
        <v>treat</v>
      </c>
      <c r="M92" s="5">
        <f t="shared" si="1"/>
        <v>50.96</v>
      </c>
    </row>
    <row r="93">
      <c r="A93" s="2">
        <v>44024.0</v>
      </c>
      <c r="B93" s="1" t="s">
        <v>232</v>
      </c>
      <c r="C93" s="1" t="s">
        <v>225</v>
      </c>
      <c r="D93" s="1" t="s">
        <v>24</v>
      </c>
      <c r="E93" s="1" t="s">
        <v>156</v>
      </c>
      <c r="F93" s="4">
        <v>23.07</v>
      </c>
      <c r="G93" s="1" t="s">
        <v>77</v>
      </c>
      <c r="H93" s="1">
        <v>1.0</v>
      </c>
      <c r="I93" s="3" t="s">
        <v>27</v>
      </c>
      <c r="J93" s="1" t="s">
        <v>28</v>
      </c>
      <c r="L93" s="3" t="str">
        <f>IFERROR(__xludf.DUMMYFUNCTION("IF(I93&lt;&gt;"""", I93,
   IFERROR(VLOOKUP(E93, FILTER({E:E, I:I}, I:I&lt;&gt;""""), 2, FALSE), """"))"),"bedding")</f>
        <v>bedding</v>
      </c>
      <c r="M93" s="5">
        <f t="shared" si="1"/>
        <v>23.07</v>
      </c>
    </row>
    <row r="94">
      <c r="A94" s="2">
        <v>44025.0</v>
      </c>
      <c r="B94" s="1" t="s">
        <v>233</v>
      </c>
      <c r="C94" s="1" t="s">
        <v>234</v>
      </c>
      <c r="D94" s="1" t="s">
        <v>181</v>
      </c>
      <c r="E94" s="1" t="s">
        <v>182</v>
      </c>
      <c r="F94" s="4">
        <v>28.04</v>
      </c>
      <c r="H94" s="1">
        <v>3.0</v>
      </c>
      <c r="I94" s="3" t="s">
        <v>27</v>
      </c>
      <c r="J94" s="1" t="s">
        <v>28</v>
      </c>
      <c r="L94" s="3" t="str">
        <f>IFERROR(__xludf.DUMMYFUNCTION("IF(I94&lt;&gt;"""", I94,
   IFERROR(VLOOKUP(E94, FILTER({E:E, I:I}, I:I&lt;&gt;""""), 2, FALSE), """"))"),"bedding")</f>
        <v>bedding</v>
      </c>
      <c r="M94" s="5">
        <f t="shared" si="1"/>
        <v>84.12</v>
      </c>
    </row>
    <row r="95">
      <c r="A95" s="2">
        <v>43603.0</v>
      </c>
      <c r="B95" s="1" t="s">
        <v>235</v>
      </c>
      <c r="D95" s="1" t="s">
        <v>19</v>
      </c>
      <c r="E95" s="1" t="s">
        <v>20</v>
      </c>
      <c r="F95" s="4">
        <v>24.53</v>
      </c>
      <c r="H95" s="1">
        <v>2.0</v>
      </c>
      <c r="I95" s="3" t="s">
        <v>21</v>
      </c>
      <c r="J95" s="1" t="s">
        <v>34</v>
      </c>
      <c r="L95" s="3" t="str">
        <f>IFERROR(__xludf.DUMMYFUNCTION("IF(I95&lt;&gt;"""", I95,
   IFERROR(VLOOKUP(E95, FILTER({E:E, I:I}, I:I&lt;&gt;""""), 2, FALSE), """"))"),"food")</f>
        <v>food</v>
      </c>
      <c r="M95" s="5">
        <f t="shared" si="1"/>
        <v>49.06</v>
      </c>
    </row>
    <row r="96">
      <c r="A96" s="2">
        <v>44065.0</v>
      </c>
      <c r="B96" s="1" t="s">
        <v>236</v>
      </c>
      <c r="C96" s="1" t="s">
        <v>237</v>
      </c>
      <c r="D96" s="1" t="s">
        <v>45</v>
      </c>
      <c r="E96" s="1" t="s">
        <v>46</v>
      </c>
      <c r="F96" s="4">
        <v>21.82</v>
      </c>
      <c r="H96" s="1">
        <v>2.0</v>
      </c>
      <c r="I96" s="3" t="s">
        <v>33</v>
      </c>
      <c r="J96" s="1" t="s">
        <v>28</v>
      </c>
      <c r="L96" s="3" t="str">
        <f>IFERROR(__xludf.DUMMYFUNCTION("IF(I96&lt;&gt;"""", I96,
   IFERROR(VLOOKUP(E96, FILTER({E:E, I:I}, I:I&lt;&gt;""""), 2, FALSE), """"))"),"toy")</f>
        <v>toy</v>
      </c>
      <c r="M96" s="5">
        <f t="shared" si="1"/>
        <v>43.64</v>
      </c>
    </row>
    <row r="97">
      <c r="A97" s="2">
        <v>43924.0</v>
      </c>
      <c r="B97" s="1" t="s">
        <v>238</v>
      </c>
      <c r="C97" s="1" t="s">
        <v>239</v>
      </c>
      <c r="D97" s="1" t="s">
        <v>41</v>
      </c>
      <c r="E97" s="1" t="s">
        <v>42</v>
      </c>
      <c r="F97" s="4">
        <v>29.66</v>
      </c>
      <c r="H97" s="1">
        <v>3.0</v>
      </c>
      <c r="I97" s="3" t="s">
        <v>27</v>
      </c>
      <c r="J97" s="1" t="s">
        <v>34</v>
      </c>
      <c r="L97" s="3" t="str">
        <f>IFERROR(__xludf.DUMMYFUNCTION("IF(I97&lt;&gt;"""", I97,
   IFERROR(VLOOKUP(E97, FILTER({E:E, I:I}, I:I&lt;&gt;""""), 2, FALSE), """"))"),"bedding")</f>
        <v>bedding</v>
      </c>
      <c r="M97" s="5">
        <f t="shared" si="1"/>
        <v>88.98</v>
      </c>
    </row>
    <row r="98">
      <c r="A98" s="2">
        <v>43859.0</v>
      </c>
      <c r="B98" s="1" t="s">
        <v>240</v>
      </c>
      <c r="C98" s="1" t="s">
        <v>194</v>
      </c>
      <c r="D98" s="1" t="s">
        <v>41</v>
      </c>
      <c r="E98" s="1" t="s">
        <v>42</v>
      </c>
      <c r="F98" s="4">
        <v>29.66</v>
      </c>
      <c r="H98" s="1">
        <v>2.0</v>
      </c>
      <c r="I98" s="3" t="s">
        <v>27</v>
      </c>
      <c r="J98" s="1" t="s">
        <v>34</v>
      </c>
      <c r="L98" s="3" t="str">
        <f>IFERROR(__xludf.DUMMYFUNCTION("IF(I98&lt;&gt;"""", I98,
   IFERROR(VLOOKUP(E98, FILTER({E:E, I:I}, I:I&lt;&gt;""""), 2, FALSE), """"))"),"bedding")</f>
        <v>bedding</v>
      </c>
      <c r="M98" s="5">
        <f t="shared" si="1"/>
        <v>59.32</v>
      </c>
    </row>
    <row r="99">
      <c r="A99" s="2">
        <v>43770.0</v>
      </c>
      <c r="B99" s="1" t="s">
        <v>241</v>
      </c>
      <c r="C99" s="1" t="s">
        <v>242</v>
      </c>
      <c r="D99" s="1" t="s">
        <v>37</v>
      </c>
      <c r="E99" s="1" t="s">
        <v>38</v>
      </c>
      <c r="F99" s="4">
        <v>38.17</v>
      </c>
      <c r="H99" s="1">
        <v>2.0</v>
      </c>
      <c r="I99" s="3" t="s">
        <v>17</v>
      </c>
      <c r="J99" s="1" t="s">
        <v>28</v>
      </c>
      <c r="L99" s="3" t="str">
        <f>IFERROR(__xludf.DUMMYFUNCTION("IF(I99&lt;&gt;"""", I99,
   IFERROR(VLOOKUP(E99, FILTER({E:E, I:I}, I:I&lt;&gt;""""), 2, FALSE), """"))"),"treat")</f>
        <v>treat</v>
      </c>
      <c r="M99" s="5">
        <f t="shared" si="1"/>
        <v>76.34</v>
      </c>
    </row>
    <row r="100">
      <c r="A100" s="2">
        <v>44081.0</v>
      </c>
      <c r="B100" s="1" t="s">
        <v>243</v>
      </c>
      <c r="C100" s="1" t="s">
        <v>244</v>
      </c>
      <c r="D100" s="1" t="s">
        <v>31</v>
      </c>
      <c r="E100" s="1" t="s">
        <v>32</v>
      </c>
      <c r="F100" s="4">
        <v>39.32</v>
      </c>
      <c r="H100" s="1">
        <v>3.0</v>
      </c>
      <c r="I100" s="3" t="s">
        <v>33</v>
      </c>
      <c r="J100" s="1" t="s">
        <v>34</v>
      </c>
      <c r="L100" s="3" t="str">
        <f>IFERROR(__xludf.DUMMYFUNCTION("IF(I100&lt;&gt;"""", I100,
   IFERROR(VLOOKUP(E100, FILTER({E:E, I:I}, I:I&lt;&gt;""""), 2, FALSE), """"))"),"toy")</f>
        <v>toy</v>
      </c>
      <c r="M100" s="5">
        <f t="shared" si="1"/>
        <v>117.96</v>
      </c>
    </row>
    <row r="101">
      <c r="A101" s="2">
        <v>43805.0</v>
      </c>
      <c r="B101" s="1" t="s">
        <v>245</v>
      </c>
      <c r="C101" s="1" t="s">
        <v>246</v>
      </c>
      <c r="D101" s="1" t="s">
        <v>57</v>
      </c>
      <c r="E101" s="1" t="s">
        <v>58</v>
      </c>
      <c r="F101" s="4">
        <v>15.34</v>
      </c>
      <c r="H101" s="1">
        <v>1.0</v>
      </c>
      <c r="I101" s="3" t="s">
        <v>17</v>
      </c>
      <c r="J101" s="1" t="s">
        <v>34</v>
      </c>
      <c r="L101" s="3" t="str">
        <f>IFERROR(__xludf.DUMMYFUNCTION("IF(I101&lt;&gt;"""", I101,
   IFERROR(VLOOKUP(E101, FILTER({E:E, I:I}, I:I&lt;&gt;""""), 2, FALSE), """"))"),"treat")</f>
        <v>treat</v>
      </c>
      <c r="M101" s="5">
        <f t="shared" si="1"/>
        <v>15.34</v>
      </c>
    </row>
    <row r="102">
      <c r="A102" s="2">
        <v>43686.0</v>
      </c>
      <c r="B102" s="1" t="s">
        <v>247</v>
      </c>
      <c r="C102" s="1" t="s">
        <v>248</v>
      </c>
      <c r="D102" s="1" t="s">
        <v>19</v>
      </c>
      <c r="E102" s="1" t="s">
        <v>20</v>
      </c>
      <c r="F102" s="4">
        <v>24.53</v>
      </c>
      <c r="H102" s="1">
        <v>2.0</v>
      </c>
      <c r="I102" s="3" t="s">
        <v>21</v>
      </c>
      <c r="J102" s="1" t="s">
        <v>34</v>
      </c>
      <c r="L102" s="3" t="str">
        <f>IFERROR(__xludf.DUMMYFUNCTION("IF(I102&lt;&gt;"""", I102,
   IFERROR(VLOOKUP(E102, FILTER({E:E, I:I}, I:I&lt;&gt;""""), 2, FALSE), """"))"),"food")</f>
        <v>food</v>
      </c>
      <c r="M102" s="5">
        <f t="shared" si="1"/>
        <v>49.06</v>
      </c>
    </row>
    <row r="103">
      <c r="A103" s="2">
        <v>44103.0</v>
      </c>
      <c r="B103" s="1" t="s">
        <v>249</v>
      </c>
      <c r="C103" s="1" t="s">
        <v>250</v>
      </c>
      <c r="D103" s="1" t="s">
        <v>108</v>
      </c>
      <c r="E103" s="1" t="s">
        <v>109</v>
      </c>
      <c r="F103" s="4">
        <v>34.38</v>
      </c>
      <c r="H103" s="1">
        <v>2.0</v>
      </c>
      <c r="I103" s="3" t="s">
        <v>27</v>
      </c>
      <c r="J103" s="1" t="s">
        <v>34</v>
      </c>
      <c r="L103" s="3" t="str">
        <f>IFERROR(__xludf.DUMMYFUNCTION("IF(I103&lt;&gt;"""", I103,
   IFERROR(VLOOKUP(E103, FILTER({E:E, I:I}, I:I&lt;&gt;""""), 2, FALSE), """"))"),"bedding")</f>
        <v>bedding</v>
      </c>
      <c r="M103" s="5">
        <f t="shared" si="1"/>
        <v>68.76</v>
      </c>
    </row>
    <row r="104">
      <c r="A104" s="2">
        <v>43921.0</v>
      </c>
      <c r="B104" s="1" t="s">
        <v>251</v>
      </c>
      <c r="C104" s="1" t="s">
        <v>252</v>
      </c>
      <c r="D104" s="1" t="s">
        <v>86</v>
      </c>
      <c r="E104" s="1" t="s">
        <v>87</v>
      </c>
      <c r="F104" s="4">
        <v>19.96</v>
      </c>
      <c r="H104" s="1">
        <v>2.0</v>
      </c>
      <c r="I104" s="3" t="s">
        <v>17</v>
      </c>
      <c r="J104" s="1" t="s">
        <v>34</v>
      </c>
      <c r="L104" s="3" t="str">
        <f>IFERROR(__xludf.DUMMYFUNCTION("IF(I104&lt;&gt;"""", I104,
   IFERROR(VLOOKUP(E104, FILTER({E:E, I:I}, I:I&lt;&gt;""""), 2, FALSE), """"))"),"treat")</f>
        <v>treat</v>
      </c>
      <c r="M104" s="5">
        <f t="shared" si="1"/>
        <v>39.92</v>
      </c>
    </row>
    <row r="105">
      <c r="A105" s="2">
        <v>43636.0</v>
      </c>
      <c r="B105" s="1" t="s">
        <v>122</v>
      </c>
      <c r="C105" s="1" t="s">
        <v>123</v>
      </c>
      <c r="D105" s="1" t="s">
        <v>49</v>
      </c>
      <c r="E105" s="1" t="s">
        <v>50</v>
      </c>
      <c r="F105" s="4">
        <v>30.63</v>
      </c>
      <c r="H105" s="1">
        <v>2.0</v>
      </c>
      <c r="I105" s="3" t="s">
        <v>21</v>
      </c>
      <c r="J105" s="1" t="s">
        <v>34</v>
      </c>
      <c r="L105" s="3" t="str">
        <f>IFERROR(__xludf.DUMMYFUNCTION("IF(I105&lt;&gt;"""", I105,
   IFERROR(VLOOKUP(E105, FILTER({E:E, I:I}, I:I&lt;&gt;""""), 2, FALSE), """"))"),"food")</f>
        <v>food</v>
      </c>
      <c r="M105" s="5">
        <f t="shared" si="1"/>
        <v>61.26</v>
      </c>
    </row>
    <row r="106">
      <c r="A106" s="2">
        <v>44311.0</v>
      </c>
      <c r="B106" s="1" t="s">
        <v>253</v>
      </c>
      <c r="C106" s="1" t="s">
        <v>254</v>
      </c>
      <c r="D106" s="1" t="s">
        <v>41</v>
      </c>
      <c r="E106" s="1" t="s">
        <v>42</v>
      </c>
      <c r="F106" s="4">
        <v>29.66</v>
      </c>
      <c r="H106" s="1">
        <v>2.0</v>
      </c>
      <c r="I106" s="3" t="s">
        <v>27</v>
      </c>
      <c r="J106" s="1" t="s">
        <v>34</v>
      </c>
      <c r="L106" s="3" t="str">
        <f>IFERROR(__xludf.DUMMYFUNCTION("IF(I106&lt;&gt;"""", I106,
   IFERROR(VLOOKUP(E106, FILTER({E:E, I:I}, I:I&lt;&gt;""""), 2, FALSE), """"))"),"bedding")</f>
        <v>bedding</v>
      </c>
      <c r="M106" s="5">
        <f t="shared" si="1"/>
        <v>59.32</v>
      </c>
    </row>
    <row r="107">
      <c r="A107" s="2">
        <v>43778.0</v>
      </c>
      <c r="B107" s="1" t="s">
        <v>255</v>
      </c>
      <c r="C107" s="1" t="s">
        <v>256</v>
      </c>
      <c r="D107" s="1" t="s">
        <v>24</v>
      </c>
      <c r="E107" s="1" t="s">
        <v>156</v>
      </c>
      <c r="F107" s="4">
        <v>23.07</v>
      </c>
      <c r="G107" s="1" t="s">
        <v>77</v>
      </c>
      <c r="H107" s="1">
        <v>1.0</v>
      </c>
      <c r="I107" s="3" t="s">
        <v>27</v>
      </c>
      <c r="J107" s="1" t="s">
        <v>28</v>
      </c>
      <c r="L107" s="3" t="str">
        <f>IFERROR(__xludf.DUMMYFUNCTION("IF(I107&lt;&gt;"""", I107,
   IFERROR(VLOOKUP(E107, FILTER({E:E, I:I}, I:I&lt;&gt;""""), 2, FALSE), """"))"),"bedding")</f>
        <v>bedding</v>
      </c>
      <c r="M107" s="5">
        <f t="shared" si="1"/>
        <v>23.07</v>
      </c>
    </row>
    <row r="108">
      <c r="A108" s="2">
        <v>43900.0</v>
      </c>
      <c r="B108" s="1" t="s">
        <v>257</v>
      </c>
      <c r="C108" s="1" t="s">
        <v>258</v>
      </c>
      <c r="D108" s="1" t="s">
        <v>31</v>
      </c>
      <c r="E108" s="1" t="s">
        <v>32</v>
      </c>
      <c r="F108" s="4">
        <v>39.32</v>
      </c>
      <c r="H108" s="1">
        <v>3.0</v>
      </c>
      <c r="I108" s="3" t="s">
        <v>33</v>
      </c>
      <c r="J108" s="1" t="s">
        <v>34</v>
      </c>
      <c r="L108" s="3" t="str">
        <f>IFERROR(__xludf.DUMMYFUNCTION("IF(I108&lt;&gt;"""", I108,
   IFERROR(VLOOKUP(E108, FILTER({E:E, I:I}, I:I&lt;&gt;""""), 2, FALSE), """"))"),"toy")</f>
        <v>toy</v>
      </c>
      <c r="M108" s="5">
        <f t="shared" si="1"/>
        <v>117.96</v>
      </c>
    </row>
    <row r="109">
      <c r="A109" s="2">
        <v>44143.0</v>
      </c>
      <c r="B109" s="1" t="s">
        <v>259</v>
      </c>
      <c r="C109" s="1" t="s">
        <v>260</v>
      </c>
      <c r="D109" s="1" t="s">
        <v>181</v>
      </c>
      <c r="E109" s="1" t="s">
        <v>182</v>
      </c>
      <c r="F109" s="4">
        <v>28.04</v>
      </c>
      <c r="H109" s="1">
        <v>1.0</v>
      </c>
      <c r="I109" s="3" t="s">
        <v>27</v>
      </c>
      <c r="J109" s="1" t="s">
        <v>28</v>
      </c>
      <c r="L109" s="3" t="str">
        <f>IFERROR(__xludf.DUMMYFUNCTION("IF(I109&lt;&gt;"""", I109,
   IFERROR(VLOOKUP(E109, FILTER({E:E, I:I}, I:I&lt;&gt;""""), 2, FALSE), """"))"),"bedding")</f>
        <v>bedding</v>
      </c>
      <c r="M109" s="5">
        <f t="shared" si="1"/>
        <v>28.04</v>
      </c>
    </row>
    <row r="110">
      <c r="A110" s="2">
        <v>44244.0</v>
      </c>
      <c r="B110" s="1" t="s">
        <v>261</v>
      </c>
      <c r="C110" s="1" t="s">
        <v>262</v>
      </c>
      <c r="D110" s="1" t="s">
        <v>130</v>
      </c>
      <c r="E110" s="1" t="s">
        <v>131</v>
      </c>
      <c r="F110" s="4">
        <v>18.53</v>
      </c>
      <c r="G110" s="1" t="s">
        <v>91</v>
      </c>
      <c r="H110" s="1">
        <v>2.0</v>
      </c>
      <c r="I110" s="3" t="s">
        <v>21</v>
      </c>
      <c r="J110" s="1" t="s">
        <v>28</v>
      </c>
      <c r="L110" s="3" t="str">
        <f>IFERROR(__xludf.DUMMYFUNCTION("IF(I110&lt;&gt;"""", I110,
   IFERROR(VLOOKUP(E110, FILTER({E:E, I:I}, I:I&lt;&gt;""""), 2, FALSE), """"))"),"food")</f>
        <v>food</v>
      </c>
      <c r="M110" s="5">
        <f t="shared" si="1"/>
        <v>37.06</v>
      </c>
    </row>
    <row r="111">
      <c r="A111" s="2">
        <v>44193.0</v>
      </c>
      <c r="B111" s="1" t="s">
        <v>263</v>
      </c>
      <c r="C111" s="1" t="s">
        <v>264</v>
      </c>
      <c r="D111" s="1" t="s">
        <v>86</v>
      </c>
      <c r="E111" s="1" t="s">
        <v>87</v>
      </c>
      <c r="F111" s="4">
        <v>19.96</v>
      </c>
      <c r="H111" s="1">
        <v>2.0</v>
      </c>
      <c r="I111" s="3" t="s">
        <v>17</v>
      </c>
      <c r="J111" s="1" t="s">
        <v>34</v>
      </c>
      <c r="L111" s="3" t="str">
        <f>IFERROR(__xludf.DUMMYFUNCTION("IF(I111&lt;&gt;"""", I111,
   IFERROR(VLOOKUP(E111, FILTER({E:E, I:I}, I:I&lt;&gt;""""), 2, FALSE), """"))"),"treat")</f>
        <v>treat</v>
      </c>
      <c r="M111" s="5">
        <f t="shared" si="1"/>
        <v>39.92</v>
      </c>
    </row>
    <row r="112">
      <c r="A112" s="2">
        <v>44003.0</v>
      </c>
      <c r="B112" s="1" t="s">
        <v>265</v>
      </c>
      <c r="C112" s="1" t="s">
        <v>266</v>
      </c>
      <c r="D112" s="1" t="s">
        <v>181</v>
      </c>
      <c r="E112" s="1" t="s">
        <v>182</v>
      </c>
      <c r="F112" s="4">
        <v>28.04</v>
      </c>
      <c r="H112" s="1">
        <v>2.0</v>
      </c>
      <c r="I112" s="3" t="s">
        <v>27</v>
      </c>
      <c r="J112" s="1" t="s">
        <v>28</v>
      </c>
      <c r="L112" s="3" t="str">
        <f>IFERROR(__xludf.DUMMYFUNCTION("IF(I112&lt;&gt;"""", I112,
   IFERROR(VLOOKUP(E112, FILTER({E:E, I:I}, I:I&lt;&gt;""""), 2, FALSE), """"))"),"bedding")</f>
        <v>bedding</v>
      </c>
      <c r="M112" s="5">
        <f t="shared" si="1"/>
        <v>56.08</v>
      </c>
    </row>
    <row r="113">
      <c r="A113" s="2">
        <v>44212.0</v>
      </c>
      <c r="B113" s="1" t="s">
        <v>267</v>
      </c>
      <c r="C113" s="1" t="s">
        <v>268</v>
      </c>
      <c r="D113" s="1" t="s">
        <v>140</v>
      </c>
      <c r="E113" s="1" t="s">
        <v>141</v>
      </c>
      <c r="F113" s="4">
        <v>39.24</v>
      </c>
      <c r="H113" s="1">
        <v>3.0</v>
      </c>
      <c r="I113" s="3" t="s">
        <v>33</v>
      </c>
      <c r="J113" s="1" t="s">
        <v>28</v>
      </c>
      <c r="L113" s="3" t="str">
        <f>IFERROR(__xludf.DUMMYFUNCTION("IF(I113&lt;&gt;"""", I113,
   IFERROR(VLOOKUP(E113, FILTER({E:E, I:I}, I:I&lt;&gt;""""), 2, FALSE), """"))"),"toy")</f>
        <v>toy</v>
      </c>
      <c r="M113" s="5">
        <f t="shared" si="1"/>
        <v>117.72</v>
      </c>
    </row>
    <row r="114">
      <c r="A114" s="2">
        <v>43545.0</v>
      </c>
      <c r="B114" s="1" t="s">
        <v>269</v>
      </c>
      <c r="C114" s="1" t="s">
        <v>270</v>
      </c>
      <c r="D114" s="1" t="s">
        <v>19</v>
      </c>
      <c r="E114" s="1" t="s">
        <v>20</v>
      </c>
      <c r="F114" s="4">
        <v>24.53</v>
      </c>
      <c r="H114" s="1">
        <v>3.0</v>
      </c>
      <c r="I114" s="3" t="s">
        <v>21</v>
      </c>
      <c r="J114" s="1" t="s">
        <v>34</v>
      </c>
      <c r="L114" s="3" t="str">
        <f>IFERROR(__xludf.DUMMYFUNCTION("IF(I114&lt;&gt;"""", I114,
   IFERROR(VLOOKUP(E114, FILTER({E:E, I:I}, I:I&lt;&gt;""""), 2, FALSE), """"))"),"food")</f>
        <v>food</v>
      </c>
      <c r="M114" s="5">
        <f t="shared" si="1"/>
        <v>73.59</v>
      </c>
    </row>
    <row r="115">
      <c r="A115" s="2">
        <v>44402.0</v>
      </c>
      <c r="B115" s="1" t="s">
        <v>271</v>
      </c>
      <c r="C115" s="1" t="s">
        <v>272</v>
      </c>
      <c r="D115" s="1" t="s">
        <v>86</v>
      </c>
      <c r="E115" s="1" t="s">
        <v>87</v>
      </c>
      <c r="F115" s="4">
        <v>19.96</v>
      </c>
      <c r="H115" s="1">
        <v>3.0</v>
      </c>
      <c r="I115" s="3" t="s">
        <v>17</v>
      </c>
      <c r="J115" s="1" t="s">
        <v>34</v>
      </c>
      <c r="L115" s="3" t="str">
        <f>IFERROR(__xludf.DUMMYFUNCTION("IF(I115&lt;&gt;"""", I115,
   IFERROR(VLOOKUP(E115, FILTER({E:E, I:I}, I:I&lt;&gt;""""), 2, FALSE), """"))"),"treat")</f>
        <v>treat</v>
      </c>
      <c r="M115" s="5">
        <f t="shared" si="1"/>
        <v>59.88</v>
      </c>
    </row>
    <row r="116">
      <c r="A116" s="2">
        <v>44061.0</v>
      </c>
      <c r="B116" s="1" t="s">
        <v>273</v>
      </c>
      <c r="C116" s="1" t="s">
        <v>274</v>
      </c>
      <c r="D116" s="1" t="s">
        <v>102</v>
      </c>
      <c r="E116" s="1" t="s">
        <v>103</v>
      </c>
      <c r="F116" s="4">
        <v>10.8</v>
      </c>
      <c r="H116" s="1">
        <v>2.0</v>
      </c>
      <c r="I116" s="3" t="s">
        <v>33</v>
      </c>
      <c r="J116" s="1" t="s">
        <v>34</v>
      </c>
      <c r="L116" s="3" t="str">
        <f>IFERROR(__xludf.DUMMYFUNCTION("IF(I116&lt;&gt;"""", I116,
   IFERROR(VLOOKUP(E116, FILTER({E:E, I:I}, I:I&lt;&gt;""""), 2, FALSE), """"))"),"toy")</f>
        <v>toy</v>
      </c>
      <c r="M116" s="5">
        <f t="shared" si="1"/>
        <v>21.6</v>
      </c>
    </row>
    <row r="117">
      <c r="A117" s="2">
        <v>44343.0</v>
      </c>
      <c r="B117" s="1" t="s">
        <v>275</v>
      </c>
      <c r="C117" s="1" t="s">
        <v>276</v>
      </c>
      <c r="D117" s="1" t="s">
        <v>31</v>
      </c>
      <c r="E117" s="1" t="s">
        <v>32</v>
      </c>
      <c r="F117" s="4">
        <v>39.32</v>
      </c>
      <c r="H117" s="1">
        <v>3.0</v>
      </c>
      <c r="I117" s="3" t="s">
        <v>33</v>
      </c>
      <c r="J117" s="1" t="s">
        <v>34</v>
      </c>
      <c r="L117" s="3" t="str">
        <f>IFERROR(__xludf.DUMMYFUNCTION("IF(I117&lt;&gt;"""", I117,
   IFERROR(VLOOKUP(E117, FILTER({E:E, I:I}, I:I&lt;&gt;""""), 2, FALSE), """"))"),"toy")</f>
        <v>toy</v>
      </c>
      <c r="M117" s="5">
        <f t="shared" si="1"/>
        <v>117.96</v>
      </c>
    </row>
    <row r="118">
      <c r="A118" s="2">
        <v>44088.0</v>
      </c>
      <c r="B118" s="1" t="s">
        <v>277</v>
      </c>
      <c r="C118" s="1" t="s">
        <v>278</v>
      </c>
      <c r="D118" s="1" t="s">
        <v>57</v>
      </c>
      <c r="E118" s="1" t="s">
        <v>58</v>
      </c>
      <c r="F118" s="4">
        <v>15.34</v>
      </c>
      <c r="H118" s="1">
        <v>3.0</v>
      </c>
      <c r="I118" s="3" t="s">
        <v>17</v>
      </c>
      <c r="J118" s="1" t="s">
        <v>34</v>
      </c>
      <c r="L118" s="3" t="str">
        <f>IFERROR(__xludf.DUMMYFUNCTION("IF(I118&lt;&gt;"""", I118,
   IFERROR(VLOOKUP(E118, FILTER({E:E, I:I}, I:I&lt;&gt;""""), 2, FALSE), """"))"),"treat")</f>
        <v>treat</v>
      </c>
      <c r="M118" s="5">
        <f t="shared" si="1"/>
        <v>46.02</v>
      </c>
    </row>
    <row r="119">
      <c r="A119" s="2">
        <v>43654.0</v>
      </c>
      <c r="B119" s="1" t="s">
        <v>279</v>
      </c>
      <c r="D119" s="1" t="s">
        <v>181</v>
      </c>
      <c r="E119" s="1" t="s">
        <v>182</v>
      </c>
      <c r="F119" s="4">
        <v>28.04</v>
      </c>
      <c r="H119" s="1">
        <v>1.0</v>
      </c>
      <c r="I119" s="3" t="s">
        <v>27</v>
      </c>
      <c r="J119" s="1" t="s">
        <v>28</v>
      </c>
      <c r="L119" s="3" t="str">
        <f>IFERROR(__xludf.DUMMYFUNCTION("IF(I119&lt;&gt;"""", I119,
   IFERROR(VLOOKUP(E119, FILTER({E:E, I:I}, I:I&lt;&gt;""""), 2, FALSE), """"))"),"bedding")</f>
        <v>bedding</v>
      </c>
      <c r="M119" s="5">
        <f t="shared" si="1"/>
        <v>28.04</v>
      </c>
    </row>
    <row r="120">
      <c r="A120" s="2">
        <v>44021.0</v>
      </c>
      <c r="B120" s="1" t="s">
        <v>280</v>
      </c>
      <c r="C120" s="1" t="s">
        <v>281</v>
      </c>
      <c r="D120" s="1" t="s">
        <v>108</v>
      </c>
      <c r="E120" s="1" t="s">
        <v>109</v>
      </c>
      <c r="F120" s="4">
        <v>34.38</v>
      </c>
      <c r="H120" s="1">
        <v>3.0</v>
      </c>
      <c r="I120" s="3" t="s">
        <v>27</v>
      </c>
      <c r="J120" s="1" t="s">
        <v>34</v>
      </c>
      <c r="L120" s="3" t="str">
        <f>IFERROR(__xludf.DUMMYFUNCTION("IF(I120&lt;&gt;"""", I120,
   IFERROR(VLOOKUP(E120, FILTER({E:E, I:I}, I:I&lt;&gt;""""), 2, FALSE), """"))"),"bedding")</f>
        <v>bedding</v>
      </c>
      <c r="M120" s="5">
        <f t="shared" si="1"/>
        <v>103.14</v>
      </c>
    </row>
    <row r="121">
      <c r="A121" s="2">
        <v>43837.0</v>
      </c>
      <c r="B121" s="1" t="s">
        <v>282</v>
      </c>
      <c r="C121" s="1" t="s">
        <v>283</v>
      </c>
      <c r="D121" s="1" t="s">
        <v>57</v>
      </c>
      <c r="E121" s="1" t="s">
        <v>58</v>
      </c>
      <c r="F121" s="4">
        <v>15.34</v>
      </c>
      <c r="H121" s="1">
        <v>1.0</v>
      </c>
      <c r="I121" s="3" t="s">
        <v>17</v>
      </c>
      <c r="J121" s="1" t="s">
        <v>34</v>
      </c>
      <c r="L121" s="3" t="str">
        <f>IFERROR(__xludf.DUMMYFUNCTION("IF(I121&lt;&gt;"""", I121,
   IFERROR(VLOOKUP(E121, FILTER({E:E, I:I}, I:I&lt;&gt;""""), 2, FALSE), """"))"),"treat")</f>
        <v>treat</v>
      </c>
      <c r="M121" s="5">
        <f t="shared" si="1"/>
        <v>15.34</v>
      </c>
    </row>
    <row r="122">
      <c r="A122" s="2">
        <v>44207.0</v>
      </c>
      <c r="B122" s="1" t="s">
        <v>284</v>
      </c>
      <c r="C122" s="1" t="s">
        <v>285</v>
      </c>
      <c r="D122" s="1" t="s">
        <v>57</v>
      </c>
      <c r="E122" s="1" t="s">
        <v>58</v>
      </c>
      <c r="F122" s="4">
        <v>15.34</v>
      </c>
      <c r="H122" s="1">
        <v>1.0</v>
      </c>
      <c r="I122" s="3" t="s">
        <v>17</v>
      </c>
      <c r="J122" s="1" t="s">
        <v>34</v>
      </c>
      <c r="L122" s="3" t="str">
        <f>IFERROR(__xludf.DUMMYFUNCTION("IF(I122&lt;&gt;"""", I122,
   IFERROR(VLOOKUP(E122, FILTER({E:E, I:I}, I:I&lt;&gt;""""), 2, FALSE), """"))"),"treat")</f>
        <v>treat</v>
      </c>
      <c r="M122" s="5">
        <f t="shared" si="1"/>
        <v>15.34</v>
      </c>
    </row>
    <row r="123">
      <c r="A123" s="2">
        <v>43908.0</v>
      </c>
      <c r="B123" s="1" t="s">
        <v>286</v>
      </c>
      <c r="C123" s="1" t="s">
        <v>287</v>
      </c>
      <c r="D123" s="1" t="s">
        <v>126</v>
      </c>
      <c r="E123" s="1" t="s">
        <v>127</v>
      </c>
      <c r="F123" s="4">
        <v>14.53</v>
      </c>
      <c r="H123" s="1">
        <v>2.0</v>
      </c>
      <c r="I123" s="3" t="s">
        <v>17</v>
      </c>
      <c r="J123" s="1" t="s">
        <v>34</v>
      </c>
      <c r="L123" s="3" t="str">
        <f>IFERROR(__xludf.DUMMYFUNCTION("IF(I123&lt;&gt;"""", I123,
   IFERROR(VLOOKUP(E123, FILTER({E:E, I:I}, I:I&lt;&gt;""""), 2, FALSE), """"))"),"treat")</f>
        <v>treat</v>
      </c>
      <c r="M123" s="5">
        <f t="shared" si="1"/>
        <v>29.06</v>
      </c>
    </row>
    <row r="124">
      <c r="A124" s="2">
        <v>43902.0</v>
      </c>
      <c r="B124" s="1" t="s">
        <v>288</v>
      </c>
      <c r="C124" s="1" t="s">
        <v>289</v>
      </c>
      <c r="D124" s="1" t="s">
        <v>45</v>
      </c>
      <c r="E124" s="1" t="s">
        <v>46</v>
      </c>
      <c r="F124" s="4">
        <v>21.82</v>
      </c>
      <c r="H124" s="1">
        <v>1.0</v>
      </c>
      <c r="I124" s="3" t="s">
        <v>33</v>
      </c>
      <c r="J124" s="1" t="s">
        <v>28</v>
      </c>
      <c r="L124" s="3" t="str">
        <f>IFERROR(__xludf.DUMMYFUNCTION("IF(I124&lt;&gt;"""", I124,
   IFERROR(VLOOKUP(E124, FILTER({E:E, I:I}, I:I&lt;&gt;""""), 2, FALSE), """"))"),"toy")</f>
        <v>toy</v>
      </c>
      <c r="M124" s="5">
        <f t="shared" si="1"/>
        <v>21.82</v>
      </c>
    </row>
    <row r="125">
      <c r="A125" s="2">
        <v>44188.0</v>
      </c>
      <c r="B125" s="1" t="s">
        <v>290</v>
      </c>
      <c r="C125" s="1" t="s">
        <v>227</v>
      </c>
      <c r="D125" s="1" t="s">
        <v>102</v>
      </c>
      <c r="E125" s="1" t="s">
        <v>103</v>
      </c>
      <c r="F125" s="4">
        <v>10.8</v>
      </c>
      <c r="H125" s="1">
        <v>2.0</v>
      </c>
      <c r="I125" s="3" t="s">
        <v>33</v>
      </c>
      <c r="J125" s="1" t="s">
        <v>34</v>
      </c>
      <c r="L125" s="3" t="str">
        <f>IFERROR(__xludf.DUMMYFUNCTION("IF(I125&lt;&gt;"""", I125,
   IFERROR(VLOOKUP(E125, FILTER({E:E, I:I}, I:I&lt;&gt;""""), 2, FALSE), """"))"),"toy")</f>
        <v>toy</v>
      </c>
      <c r="M125" s="5">
        <f t="shared" si="1"/>
        <v>21.6</v>
      </c>
    </row>
    <row r="126">
      <c r="A126" s="2">
        <v>44368.0</v>
      </c>
      <c r="B126" s="1" t="s">
        <v>291</v>
      </c>
      <c r="C126" s="1" t="s">
        <v>292</v>
      </c>
      <c r="D126" s="1" t="s">
        <v>57</v>
      </c>
      <c r="E126" s="1" t="s">
        <v>58</v>
      </c>
      <c r="F126" s="4">
        <v>15.34</v>
      </c>
      <c r="H126" s="1">
        <v>3.0</v>
      </c>
      <c r="I126" s="3" t="s">
        <v>17</v>
      </c>
      <c r="J126" s="1" t="s">
        <v>34</v>
      </c>
      <c r="L126" s="3" t="str">
        <f>IFERROR(__xludf.DUMMYFUNCTION("IF(I126&lt;&gt;"""", I126,
   IFERROR(VLOOKUP(E126, FILTER({E:E, I:I}, I:I&lt;&gt;""""), 2, FALSE), """"))"),"treat")</f>
        <v>treat</v>
      </c>
      <c r="M126" s="5">
        <f t="shared" si="1"/>
        <v>46.02</v>
      </c>
    </row>
    <row r="127">
      <c r="A127" s="2">
        <v>43828.0</v>
      </c>
      <c r="B127" s="1" t="s">
        <v>293</v>
      </c>
      <c r="C127" s="1" t="s">
        <v>294</v>
      </c>
      <c r="D127" s="1" t="s">
        <v>108</v>
      </c>
      <c r="E127" s="1" t="s">
        <v>109</v>
      </c>
      <c r="F127" s="4">
        <v>34.38</v>
      </c>
      <c r="H127" s="1">
        <v>2.0</v>
      </c>
      <c r="I127" s="3" t="s">
        <v>27</v>
      </c>
      <c r="J127" s="1" t="s">
        <v>34</v>
      </c>
      <c r="L127" s="3" t="str">
        <f>IFERROR(__xludf.DUMMYFUNCTION("IF(I127&lt;&gt;"""", I127,
   IFERROR(VLOOKUP(E127, FILTER({E:E, I:I}, I:I&lt;&gt;""""), 2, FALSE), """"))"),"bedding")</f>
        <v>bedding</v>
      </c>
      <c r="M127" s="5">
        <f t="shared" si="1"/>
        <v>68.76</v>
      </c>
    </row>
    <row r="128">
      <c r="A128" s="2">
        <v>44234.0</v>
      </c>
      <c r="B128" s="1" t="s">
        <v>295</v>
      </c>
      <c r="C128" s="1" t="s">
        <v>296</v>
      </c>
      <c r="D128" s="1" t="s">
        <v>75</v>
      </c>
      <c r="E128" s="1" t="s">
        <v>76</v>
      </c>
      <c r="F128" s="4">
        <v>17.16</v>
      </c>
      <c r="G128" s="1" t="s">
        <v>77</v>
      </c>
      <c r="H128" s="1">
        <v>1.0</v>
      </c>
      <c r="I128" s="3" t="s">
        <v>21</v>
      </c>
      <c r="J128" s="1" t="s">
        <v>28</v>
      </c>
      <c r="L128" s="3" t="str">
        <f>IFERROR(__xludf.DUMMYFUNCTION("IF(I128&lt;&gt;"""", I128,
   IFERROR(VLOOKUP(E128, FILTER({E:E, I:I}, I:I&lt;&gt;""""), 2, FALSE), """"))"),"food")</f>
        <v>food</v>
      </c>
      <c r="M128" s="5">
        <f t="shared" si="1"/>
        <v>17.16</v>
      </c>
    </row>
    <row r="129">
      <c r="A129" s="2">
        <v>44413.0</v>
      </c>
      <c r="B129" s="1" t="s">
        <v>297</v>
      </c>
      <c r="C129" s="1" t="s">
        <v>298</v>
      </c>
      <c r="D129" s="1" t="s">
        <v>45</v>
      </c>
      <c r="E129" s="1" t="s">
        <v>46</v>
      </c>
      <c r="F129" s="4">
        <v>21.82</v>
      </c>
      <c r="H129" s="1">
        <v>1.0</v>
      </c>
      <c r="I129" s="3" t="s">
        <v>33</v>
      </c>
      <c r="J129" s="1" t="s">
        <v>28</v>
      </c>
      <c r="L129" s="3" t="str">
        <f>IFERROR(__xludf.DUMMYFUNCTION("IF(I129&lt;&gt;"""", I129,
   IFERROR(VLOOKUP(E129, FILTER({E:E, I:I}, I:I&lt;&gt;""""), 2, FALSE), """"))"),"toy")</f>
        <v>toy</v>
      </c>
      <c r="M129" s="5">
        <f t="shared" si="1"/>
        <v>21.82</v>
      </c>
    </row>
    <row r="130">
      <c r="A130" s="2">
        <v>43612.0</v>
      </c>
      <c r="B130" s="1" t="s">
        <v>299</v>
      </c>
      <c r="C130" s="1" t="s">
        <v>300</v>
      </c>
      <c r="D130" s="1" t="s">
        <v>45</v>
      </c>
      <c r="E130" s="1" t="s">
        <v>46</v>
      </c>
      <c r="F130" s="4">
        <v>21.82</v>
      </c>
      <c r="H130" s="1">
        <v>3.0</v>
      </c>
      <c r="I130" s="3" t="s">
        <v>33</v>
      </c>
      <c r="J130" s="1" t="s">
        <v>28</v>
      </c>
      <c r="L130" s="3" t="str">
        <f>IFERROR(__xludf.DUMMYFUNCTION("IF(I130&lt;&gt;"""", I130,
   IFERROR(VLOOKUP(E130, FILTER({E:E, I:I}, I:I&lt;&gt;""""), 2, FALSE), """"))"),"toy")</f>
        <v>toy</v>
      </c>
      <c r="M130" s="5">
        <f t="shared" si="1"/>
        <v>65.46</v>
      </c>
    </row>
    <row r="131">
      <c r="A131" s="2">
        <v>44191.0</v>
      </c>
      <c r="B131" s="1" t="s">
        <v>301</v>
      </c>
      <c r="C131" s="1" t="s">
        <v>302</v>
      </c>
      <c r="D131" s="1" t="s">
        <v>86</v>
      </c>
      <c r="E131" s="1" t="s">
        <v>87</v>
      </c>
      <c r="F131" s="4">
        <v>19.96</v>
      </c>
      <c r="H131" s="1">
        <v>2.0</v>
      </c>
      <c r="I131" s="3" t="s">
        <v>17</v>
      </c>
      <c r="J131" s="1" t="s">
        <v>34</v>
      </c>
      <c r="L131" s="3" t="str">
        <f>IFERROR(__xludf.DUMMYFUNCTION("IF(I131&lt;&gt;"""", I131,
   IFERROR(VLOOKUP(E131, FILTER({E:E, I:I}, I:I&lt;&gt;""""), 2, FALSE), """"))"),"treat")</f>
        <v>treat</v>
      </c>
      <c r="M131" s="5">
        <f t="shared" si="1"/>
        <v>39.92</v>
      </c>
    </row>
    <row r="132">
      <c r="A132" s="2">
        <v>44015.0</v>
      </c>
      <c r="B132" s="1" t="s">
        <v>55</v>
      </c>
      <c r="C132" s="1" t="s">
        <v>56</v>
      </c>
      <c r="D132" s="1" t="s">
        <v>130</v>
      </c>
      <c r="E132" s="1" t="s">
        <v>131</v>
      </c>
      <c r="F132" s="4">
        <v>18.53</v>
      </c>
      <c r="G132" s="1" t="s">
        <v>91</v>
      </c>
      <c r="H132" s="1">
        <v>2.0</v>
      </c>
      <c r="I132" s="3" t="s">
        <v>21</v>
      </c>
      <c r="J132" s="1" t="s">
        <v>28</v>
      </c>
      <c r="L132" s="3" t="str">
        <f>IFERROR(__xludf.DUMMYFUNCTION("IF(I132&lt;&gt;"""", I132,
   IFERROR(VLOOKUP(E132, FILTER({E:E, I:I}, I:I&lt;&gt;""""), 2, FALSE), """"))"),"food")</f>
        <v>food</v>
      </c>
      <c r="M132" s="5">
        <f t="shared" si="1"/>
        <v>37.06</v>
      </c>
    </row>
    <row r="133">
      <c r="A133" s="2">
        <v>43641.0</v>
      </c>
      <c r="B133" s="1" t="s">
        <v>303</v>
      </c>
      <c r="C133" s="1" t="s">
        <v>304</v>
      </c>
      <c r="D133" s="1" t="s">
        <v>96</v>
      </c>
      <c r="E133" s="1" t="s">
        <v>97</v>
      </c>
      <c r="F133" s="4">
        <v>29.47</v>
      </c>
      <c r="H133" s="1">
        <v>2.0</v>
      </c>
      <c r="I133" s="3" t="s">
        <v>33</v>
      </c>
      <c r="J133" s="1" t="s">
        <v>28</v>
      </c>
      <c r="L133" s="3" t="str">
        <f>IFERROR(__xludf.DUMMYFUNCTION("IF(I133&lt;&gt;"""", I133,
   IFERROR(VLOOKUP(E133, FILTER({E:E, I:I}, I:I&lt;&gt;""""), 2, FALSE), """"))"),"toy")</f>
        <v>toy</v>
      </c>
      <c r="M133" s="5">
        <f t="shared" si="1"/>
        <v>58.94</v>
      </c>
    </row>
    <row r="134">
      <c r="A134" s="2">
        <v>43785.0</v>
      </c>
      <c r="B134" s="1" t="s">
        <v>305</v>
      </c>
      <c r="C134" s="1" t="s">
        <v>306</v>
      </c>
      <c r="D134" s="1" t="s">
        <v>181</v>
      </c>
      <c r="E134" s="1" t="s">
        <v>182</v>
      </c>
      <c r="F134" s="4">
        <v>28.04</v>
      </c>
      <c r="H134" s="1">
        <v>2.0</v>
      </c>
      <c r="I134" s="3" t="s">
        <v>27</v>
      </c>
      <c r="J134" s="1" t="s">
        <v>28</v>
      </c>
      <c r="L134" s="3" t="str">
        <f>IFERROR(__xludf.DUMMYFUNCTION("IF(I134&lt;&gt;"""", I134,
   IFERROR(VLOOKUP(E134, FILTER({E:E, I:I}, I:I&lt;&gt;""""), 2, FALSE), """"))"),"bedding")</f>
        <v>bedding</v>
      </c>
      <c r="M134" s="5">
        <f t="shared" si="1"/>
        <v>56.08</v>
      </c>
    </row>
    <row r="135">
      <c r="A135" s="2">
        <v>44140.0</v>
      </c>
      <c r="B135" s="1" t="s">
        <v>307</v>
      </c>
      <c r="C135" s="1" t="s">
        <v>308</v>
      </c>
      <c r="D135" s="1" t="s">
        <v>75</v>
      </c>
      <c r="E135" s="1" t="s">
        <v>76</v>
      </c>
      <c r="F135" s="4">
        <v>17.16</v>
      </c>
      <c r="G135" s="1" t="s">
        <v>77</v>
      </c>
      <c r="H135" s="1">
        <v>3.0</v>
      </c>
      <c r="I135" s="3" t="s">
        <v>21</v>
      </c>
      <c r="J135" s="1" t="s">
        <v>28</v>
      </c>
      <c r="L135" s="3" t="str">
        <f>IFERROR(__xludf.DUMMYFUNCTION("IF(I135&lt;&gt;"""", I135,
   IFERROR(VLOOKUP(E135, FILTER({E:E, I:I}, I:I&lt;&gt;""""), 2, FALSE), """"))"),"food")</f>
        <v>food</v>
      </c>
      <c r="M135" s="5">
        <f t="shared" si="1"/>
        <v>51.48</v>
      </c>
    </row>
    <row r="136">
      <c r="A136" s="2">
        <v>44150.0</v>
      </c>
      <c r="B136" s="1" t="s">
        <v>309</v>
      </c>
      <c r="C136" s="1" t="s">
        <v>310</v>
      </c>
      <c r="D136" s="1" t="s">
        <v>108</v>
      </c>
      <c r="E136" s="1" t="s">
        <v>109</v>
      </c>
      <c r="F136" s="4">
        <v>34.38</v>
      </c>
      <c r="H136" s="1">
        <v>1.0</v>
      </c>
      <c r="I136" s="3" t="s">
        <v>27</v>
      </c>
      <c r="J136" s="1" t="s">
        <v>34</v>
      </c>
      <c r="L136" s="3" t="str">
        <f>IFERROR(__xludf.DUMMYFUNCTION("IF(I136&lt;&gt;"""", I136,
   IFERROR(VLOOKUP(E136, FILTER({E:E, I:I}, I:I&lt;&gt;""""), 2, FALSE), """"))"),"bedding")</f>
        <v>bedding</v>
      </c>
      <c r="M136" s="5">
        <f t="shared" si="1"/>
        <v>34.38</v>
      </c>
    </row>
    <row r="137">
      <c r="A137" s="2">
        <v>44081.0</v>
      </c>
      <c r="B137" s="1" t="s">
        <v>243</v>
      </c>
      <c r="C137" s="1" t="s">
        <v>244</v>
      </c>
      <c r="D137" s="1" t="s">
        <v>57</v>
      </c>
      <c r="E137" s="1" t="s">
        <v>58</v>
      </c>
      <c r="F137" s="4">
        <v>15.34</v>
      </c>
      <c r="H137" s="1">
        <v>2.0</v>
      </c>
      <c r="I137" s="3" t="s">
        <v>17</v>
      </c>
      <c r="J137" s="1" t="s">
        <v>34</v>
      </c>
      <c r="L137" s="3" t="str">
        <f>IFERROR(__xludf.DUMMYFUNCTION("IF(I137&lt;&gt;"""", I137,
   IFERROR(VLOOKUP(E137, FILTER({E:E, I:I}, I:I&lt;&gt;""""), 2, FALSE), """"))"),"treat")</f>
        <v>treat</v>
      </c>
      <c r="M137" s="5">
        <f t="shared" si="1"/>
        <v>30.68</v>
      </c>
    </row>
    <row r="138">
      <c r="A138" s="2">
        <v>44198.0</v>
      </c>
      <c r="B138" s="1" t="s">
        <v>311</v>
      </c>
      <c r="C138" s="1" t="s">
        <v>312</v>
      </c>
      <c r="D138" s="1" t="s">
        <v>151</v>
      </c>
      <c r="E138" s="1" t="s">
        <v>152</v>
      </c>
      <c r="F138" s="4">
        <v>16.71</v>
      </c>
      <c r="H138" s="1">
        <v>3.0</v>
      </c>
      <c r="I138" s="3" t="s">
        <v>33</v>
      </c>
      <c r="J138" s="1" t="s">
        <v>34</v>
      </c>
      <c r="L138" s="3" t="str">
        <f>IFERROR(__xludf.DUMMYFUNCTION("IF(I138&lt;&gt;"""", I138,
   IFERROR(VLOOKUP(E138, FILTER({E:E, I:I}, I:I&lt;&gt;""""), 2, FALSE), """"))"),"toy")</f>
        <v>toy</v>
      </c>
      <c r="M138" s="5">
        <f t="shared" si="1"/>
        <v>50.13</v>
      </c>
    </row>
    <row r="139">
      <c r="A139" s="2">
        <v>43743.0</v>
      </c>
      <c r="B139" s="1" t="s">
        <v>212</v>
      </c>
      <c r="C139" s="1" t="s">
        <v>213</v>
      </c>
      <c r="D139" s="1" t="s">
        <v>151</v>
      </c>
      <c r="E139" s="1" t="s">
        <v>152</v>
      </c>
      <c r="F139" s="4">
        <v>16.71</v>
      </c>
      <c r="H139" s="1">
        <v>2.0</v>
      </c>
      <c r="I139" s="3" t="s">
        <v>33</v>
      </c>
      <c r="J139" s="1" t="s">
        <v>34</v>
      </c>
      <c r="L139" s="3" t="str">
        <f>IFERROR(__xludf.DUMMYFUNCTION("IF(I139&lt;&gt;"""", I139,
   IFERROR(VLOOKUP(E139, FILTER({E:E, I:I}, I:I&lt;&gt;""""), 2, FALSE), """"))"),"toy")</f>
        <v>toy</v>
      </c>
      <c r="M139" s="5">
        <f t="shared" si="1"/>
        <v>33.42</v>
      </c>
    </row>
    <row r="140">
      <c r="A140" s="2">
        <v>44113.0</v>
      </c>
      <c r="B140" s="1" t="s">
        <v>313</v>
      </c>
      <c r="C140" s="1" t="s">
        <v>314</v>
      </c>
      <c r="D140" s="1" t="s">
        <v>24</v>
      </c>
      <c r="E140" s="1" t="s">
        <v>90</v>
      </c>
      <c r="F140" s="4">
        <v>13.84</v>
      </c>
      <c r="G140" s="1" t="s">
        <v>91</v>
      </c>
      <c r="H140" s="1">
        <v>1.0</v>
      </c>
      <c r="I140" s="3" t="s">
        <v>27</v>
      </c>
      <c r="J140" s="1" t="s">
        <v>28</v>
      </c>
      <c r="L140" s="3" t="str">
        <f>IFERROR(__xludf.DUMMYFUNCTION("IF(I140&lt;&gt;"""", I140,
   IFERROR(VLOOKUP(E140, FILTER({E:E, I:I}, I:I&lt;&gt;""""), 2, FALSE), """"))"),"bedding")</f>
        <v>bedding</v>
      </c>
      <c r="M140" s="5">
        <f t="shared" si="1"/>
        <v>13.84</v>
      </c>
    </row>
    <row r="141">
      <c r="A141" s="2">
        <v>43868.0</v>
      </c>
      <c r="B141" s="1" t="s">
        <v>315</v>
      </c>
      <c r="C141" s="1" t="s">
        <v>316</v>
      </c>
      <c r="D141" s="1" t="s">
        <v>181</v>
      </c>
      <c r="E141" s="1" t="s">
        <v>182</v>
      </c>
      <c r="F141" s="4">
        <v>28.04</v>
      </c>
      <c r="H141" s="1">
        <v>1.0</v>
      </c>
      <c r="I141" s="3" t="s">
        <v>27</v>
      </c>
      <c r="J141" s="1" t="s">
        <v>28</v>
      </c>
      <c r="L141" s="3" t="str">
        <f>IFERROR(__xludf.DUMMYFUNCTION("IF(I141&lt;&gt;"""", I141,
   IFERROR(VLOOKUP(E141, FILTER({E:E, I:I}, I:I&lt;&gt;""""), 2, FALSE), """"))"),"bedding")</f>
        <v>bedding</v>
      </c>
      <c r="M141" s="5">
        <f t="shared" si="1"/>
        <v>28.04</v>
      </c>
    </row>
    <row r="142">
      <c r="A142" s="2">
        <v>43542.0</v>
      </c>
      <c r="B142" s="1" t="s">
        <v>317</v>
      </c>
      <c r="C142" s="1" t="s">
        <v>318</v>
      </c>
      <c r="D142" s="1" t="s">
        <v>140</v>
      </c>
      <c r="E142" s="1" t="s">
        <v>141</v>
      </c>
      <c r="F142" s="4">
        <v>39.24</v>
      </c>
      <c r="H142" s="1">
        <v>3.0</v>
      </c>
      <c r="I142" s="3" t="s">
        <v>33</v>
      </c>
      <c r="J142" s="1" t="s">
        <v>28</v>
      </c>
      <c r="L142" s="3" t="str">
        <f>IFERROR(__xludf.DUMMYFUNCTION("IF(I142&lt;&gt;"""", I142,
   IFERROR(VLOOKUP(E142, FILTER({E:E, I:I}, I:I&lt;&gt;""""), 2, FALSE), """"))"),"toy")</f>
        <v>toy</v>
      </c>
      <c r="M142" s="5">
        <f t="shared" si="1"/>
        <v>117.72</v>
      </c>
    </row>
    <row r="143">
      <c r="A143" s="2">
        <v>44342.0</v>
      </c>
      <c r="B143" s="1" t="s">
        <v>319</v>
      </c>
      <c r="C143" s="1" t="s">
        <v>209</v>
      </c>
      <c r="D143" s="1" t="s">
        <v>130</v>
      </c>
      <c r="E143" s="1" t="s">
        <v>131</v>
      </c>
      <c r="F143" s="4">
        <v>18.53</v>
      </c>
      <c r="G143" s="1" t="s">
        <v>91</v>
      </c>
      <c r="H143" s="1">
        <v>3.0</v>
      </c>
      <c r="I143" s="3" t="s">
        <v>21</v>
      </c>
      <c r="J143" s="1" t="s">
        <v>28</v>
      </c>
      <c r="L143" s="3" t="str">
        <f>IFERROR(__xludf.DUMMYFUNCTION("IF(I143&lt;&gt;"""", I143,
   IFERROR(VLOOKUP(E143, FILTER({E:E, I:I}, I:I&lt;&gt;""""), 2, FALSE), """"))"),"food")</f>
        <v>food</v>
      </c>
      <c r="M143" s="5">
        <f t="shared" si="1"/>
        <v>55.59</v>
      </c>
    </row>
    <row r="144">
      <c r="A144" s="2">
        <v>44118.0</v>
      </c>
      <c r="B144" s="1" t="s">
        <v>320</v>
      </c>
      <c r="C144" s="1" t="s">
        <v>321</v>
      </c>
      <c r="D144" s="1" t="s">
        <v>31</v>
      </c>
      <c r="E144" s="1" t="s">
        <v>32</v>
      </c>
      <c r="F144" s="4">
        <v>39.32</v>
      </c>
      <c r="H144" s="1">
        <v>3.0</v>
      </c>
      <c r="I144" s="3" t="s">
        <v>33</v>
      </c>
      <c r="J144" s="1" t="s">
        <v>34</v>
      </c>
      <c r="L144" s="3" t="str">
        <f>IFERROR(__xludf.DUMMYFUNCTION("IF(I144&lt;&gt;"""", I144,
   IFERROR(VLOOKUP(E144, FILTER({E:E, I:I}, I:I&lt;&gt;""""), 2, FALSE), """"))"),"toy")</f>
        <v>toy</v>
      </c>
      <c r="M144" s="5">
        <f t="shared" si="1"/>
        <v>117.96</v>
      </c>
    </row>
    <row r="145">
      <c r="A145" s="2">
        <v>43748.0</v>
      </c>
      <c r="B145" s="1" t="s">
        <v>322</v>
      </c>
      <c r="C145" s="1" t="s">
        <v>323</v>
      </c>
      <c r="D145" s="1" t="s">
        <v>15</v>
      </c>
      <c r="E145" s="1" t="s">
        <v>16</v>
      </c>
      <c r="F145" s="4">
        <v>39.55</v>
      </c>
      <c r="H145" s="1">
        <v>3.0</v>
      </c>
      <c r="I145" s="3" t="s">
        <v>17</v>
      </c>
      <c r="J145" s="1" t="s">
        <v>34</v>
      </c>
      <c r="L145" s="3" t="str">
        <f>IFERROR(__xludf.DUMMYFUNCTION("IF(I145&lt;&gt;"""", I145,
   IFERROR(VLOOKUP(E145, FILTER({E:E, I:I}, I:I&lt;&gt;""""), 2, FALSE), """"))"),"treat")</f>
        <v>treat</v>
      </c>
      <c r="M145" s="5">
        <f t="shared" si="1"/>
        <v>118.65</v>
      </c>
    </row>
    <row r="146">
      <c r="A146" s="2">
        <v>43809.0</v>
      </c>
      <c r="B146" s="1" t="s">
        <v>324</v>
      </c>
      <c r="C146" s="1" t="s">
        <v>325</v>
      </c>
      <c r="D146" s="1" t="s">
        <v>19</v>
      </c>
      <c r="E146" s="1" t="s">
        <v>20</v>
      </c>
      <c r="F146" s="4">
        <v>24.53</v>
      </c>
      <c r="H146" s="1">
        <v>3.0</v>
      </c>
      <c r="I146" s="3" t="s">
        <v>21</v>
      </c>
      <c r="J146" s="1" t="s">
        <v>34</v>
      </c>
      <c r="L146" s="3" t="str">
        <f>IFERROR(__xludf.DUMMYFUNCTION("IF(I146&lt;&gt;"""", I146,
   IFERROR(VLOOKUP(E146, FILTER({E:E, I:I}, I:I&lt;&gt;""""), 2, FALSE), """"))"),"food")</f>
        <v>food</v>
      </c>
      <c r="M146" s="5">
        <f t="shared" si="1"/>
        <v>73.59</v>
      </c>
    </row>
    <row r="147">
      <c r="A147" s="2">
        <v>43682.0</v>
      </c>
      <c r="B147" s="1" t="s">
        <v>326</v>
      </c>
      <c r="C147" s="1" t="s">
        <v>327</v>
      </c>
      <c r="D147" s="1" t="s">
        <v>75</v>
      </c>
      <c r="E147" s="1" t="s">
        <v>76</v>
      </c>
      <c r="F147" s="4">
        <v>17.16</v>
      </c>
      <c r="G147" s="1" t="s">
        <v>77</v>
      </c>
      <c r="H147" s="1">
        <v>3.0</v>
      </c>
      <c r="I147" s="1" t="s">
        <v>21</v>
      </c>
      <c r="J147" s="1" t="s">
        <v>28</v>
      </c>
    </row>
    <row r="148">
      <c r="A148" s="2">
        <v>43609.0</v>
      </c>
      <c r="B148" s="1" t="s">
        <v>224</v>
      </c>
      <c r="C148" s="1" t="s">
        <v>225</v>
      </c>
      <c r="D148" s="1" t="s">
        <v>116</v>
      </c>
      <c r="E148" s="1" t="s">
        <v>117</v>
      </c>
      <c r="F148" s="4">
        <v>25.48</v>
      </c>
      <c r="H148" s="1">
        <v>3.0</v>
      </c>
      <c r="I148" s="1" t="s">
        <v>17</v>
      </c>
      <c r="J148" s="1" t="s">
        <v>28</v>
      </c>
    </row>
    <row r="149">
      <c r="A149" s="2">
        <v>43569.0</v>
      </c>
      <c r="B149" s="1" t="s">
        <v>328</v>
      </c>
      <c r="C149" s="1" t="s">
        <v>329</v>
      </c>
      <c r="D149" s="1" t="s">
        <v>96</v>
      </c>
      <c r="E149" s="1" t="s">
        <v>97</v>
      </c>
      <c r="F149" s="4">
        <v>29.47</v>
      </c>
      <c r="H149" s="1">
        <v>3.0</v>
      </c>
      <c r="I149" s="1" t="s">
        <v>33</v>
      </c>
      <c r="J149" s="1" t="s">
        <v>28</v>
      </c>
    </row>
    <row r="150">
      <c r="A150" s="2">
        <v>43827.0</v>
      </c>
      <c r="B150" s="1" t="s">
        <v>330</v>
      </c>
      <c r="C150" s="1" t="s">
        <v>331</v>
      </c>
      <c r="D150" s="1" t="s">
        <v>15</v>
      </c>
      <c r="E150" s="1" t="s">
        <v>16</v>
      </c>
      <c r="F150" s="4">
        <v>39.55</v>
      </c>
      <c r="H150" s="1">
        <v>3.0</v>
      </c>
      <c r="I150" s="1" t="s">
        <v>17</v>
      </c>
      <c r="J150" s="1" t="s">
        <v>34</v>
      </c>
    </row>
    <row r="151">
      <c r="A151" s="2">
        <v>44396.0</v>
      </c>
      <c r="B151" s="1" t="s">
        <v>332</v>
      </c>
      <c r="C151" s="1" t="s">
        <v>333</v>
      </c>
      <c r="D151" s="1" t="s">
        <v>116</v>
      </c>
      <c r="E151" s="1" t="s">
        <v>117</v>
      </c>
      <c r="F151" s="4">
        <v>25.48</v>
      </c>
      <c r="H151" s="1">
        <v>2.0</v>
      </c>
      <c r="I151" s="1" t="s">
        <v>17</v>
      </c>
      <c r="J151" s="1" t="s">
        <v>28</v>
      </c>
    </row>
    <row r="152">
      <c r="A152" s="2">
        <v>43816.0</v>
      </c>
      <c r="B152" s="1" t="s">
        <v>334</v>
      </c>
      <c r="C152" s="1" t="s">
        <v>335</v>
      </c>
      <c r="D152" s="1" t="s">
        <v>57</v>
      </c>
      <c r="E152" s="1" t="s">
        <v>58</v>
      </c>
      <c r="F152" s="4">
        <v>15.34</v>
      </c>
      <c r="H152" s="1">
        <v>1.0</v>
      </c>
      <c r="I152" s="1" t="s">
        <v>17</v>
      </c>
      <c r="J152" s="1" t="s">
        <v>34</v>
      </c>
    </row>
    <row r="153">
      <c r="A153" s="2">
        <v>44301.0</v>
      </c>
      <c r="B153" s="1" t="s">
        <v>336</v>
      </c>
      <c r="C153" s="1" t="s">
        <v>337</v>
      </c>
      <c r="D153" s="1" t="s">
        <v>57</v>
      </c>
      <c r="E153" s="1" t="s">
        <v>58</v>
      </c>
      <c r="F153" s="4">
        <v>15.34</v>
      </c>
      <c r="H153" s="1">
        <v>3.0</v>
      </c>
      <c r="I153" s="1" t="s">
        <v>17</v>
      </c>
      <c r="J153" s="1" t="s">
        <v>34</v>
      </c>
    </row>
    <row r="154">
      <c r="A154" s="2">
        <v>44036.0</v>
      </c>
      <c r="B154" s="1" t="s">
        <v>47</v>
      </c>
      <c r="C154" s="1" t="s">
        <v>48</v>
      </c>
      <c r="D154" s="1" t="s">
        <v>86</v>
      </c>
      <c r="E154" s="1" t="s">
        <v>87</v>
      </c>
      <c r="F154" s="4">
        <v>19.96</v>
      </c>
      <c r="H154" s="1">
        <v>2.0</v>
      </c>
      <c r="I154" s="1" t="s">
        <v>17</v>
      </c>
      <c r="J154" s="1" t="s">
        <v>34</v>
      </c>
    </row>
    <row r="155">
      <c r="A155" s="2">
        <v>43986.0</v>
      </c>
      <c r="B155" s="1" t="s">
        <v>338</v>
      </c>
      <c r="C155" s="1" t="s">
        <v>339</v>
      </c>
      <c r="D155" s="1" t="s">
        <v>75</v>
      </c>
      <c r="E155" s="1" t="s">
        <v>76</v>
      </c>
      <c r="F155" s="4">
        <v>17.16</v>
      </c>
      <c r="G155" s="1" t="s">
        <v>77</v>
      </c>
      <c r="H155" s="1">
        <v>3.0</v>
      </c>
      <c r="I155" s="1" t="s">
        <v>21</v>
      </c>
      <c r="J155" s="1" t="s">
        <v>28</v>
      </c>
    </row>
    <row r="156">
      <c r="A156" s="2">
        <v>44180.0</v>
      </c>
      <c r="B156" s="1" t="s">
        <v>340</v>
      </c>
      <c r="C156" s="1" t="s">
        <v>341</v>
      </c>
      <c r="D156" s="1" t="s">
        <v>19</v>
      </c>
      <c r="E156" s="1" t="s">
        <v>20</v>
      </c>
      <c r="F156" s="4">
        <v>24.53</v>
      </c>
      <c r="H156" s="1">
        <v>1.0</v>
      </c>
      <c r="I156" s="1" t="s">
        <v>21</v>
      </c>
      <c r="J156" s="1" t="s">
        <v>34</v>
      </c>
    </row>
    <row r="157">
      <c r="A157" s="2">
        <v>44254.0</v>
      </c>
      <c r="B157" s="1" t="s">
        <v>342</v>
      </c>
      <c r="C157" s="1" t="s">
        <v>213</v>
      </c>
      <c r="D157" s="1" t="s">
        <v>24</v>
      </c>
      <c r="E157" s="1" t="s">
        <v>25</v>
      </c>
      <c r="F157" s="4">
        <v>36.3</v>
      </c>
      <c r="G157" s="1" t="s">
        <v>26</v>
      </c>
      <c r="H157" s="1">
        <v>3.0</v>
      </c>
      <c r="I157" s="1" t="s">
        <v>27</v>
      </c>
      <c r="J157" s="1" t="s">
        <v>28</v>
      </c>
    </row>
    <row r="158">
      <c r="A158" s="2">
        <v>43729.0</v>
      </c>
      <c r="B158" s="1" t="s">
        <v>343</v>
      </c>
      <c r="C158" s="1" t="s">
        <v>344</v>
      </c>
      <c r="D158" s="1" t="s">
        <v>80</v>
      </c>
      <c r="E158" s="1" t="s">
        <v>81</v>
      </c>
      <c r="F158" s="4">
        <v>26.95</v>
      </c>
      <c r="H158" s="1">
        <v>3.0</v>
      </c>
      <c r="I158" s="1" t="s">
        <v>33</v>
      </c>
      <c r="J158" s="1" t="s">
        <v>34</v>
      </c>
    </row>
    <row r="159">
      <c r="A159" s="2">
        <v>44418.0</v>
      </c>
      <c r="B159" s="1" t="s">
        <v>345</v>
      </c>
      <c r="C159" s="1" t="s">
        <v>346</v>
      </c>
      <c r="D159" s="1" t="s">
        <v>75</v>
      </c>
      <c r="E159" s="1" t="s">
        <v>76</v>
      </c>
      <c r="F159" s="4">
        <v>17.16</v>
      </c>
      <c r="G159" s="1" t="s">
        <v>77</v>
      </c>
      <c r="H159" s="1">
        <v>2.0</v>
      </c>
      <c r="I159" s="1" t="s">
        <v>21</v>
      </c>
      <c r="J159" s="1" t="s">
        <v>28</v>
      </c>
    </row>
    <row r="160">
      <c r="A160" s="2">
        <v>43707.0</v>
      </c>
      <c r="B160" s="1" t="s">
        <v>347</v>
      </c>
      <c r="C160" s="1" t="s">
        <v>346</v>
      </c>
      <c r="D160" s="1" t="s">
        <v>31</v>
      </c>
      <c r="E160" s="1" t="s">
        <v>32</v>
      </c>
      <c r="F160" s="4">
        <v>39.32</v>
      </c>
      <c r="H160" s="1">
        <v>3.0</v>
      </c>
      <c r="I160" s="1" t="s">
        <v>33</v>
      </c>
      <c r="J160" s="1" t="s">
        <v>34</v>
      </c>
    </row>
    <row r="161">
      <c r="A161" s="2">
        <v>43595.0</v>
      </c>
      <c r="B161" s="1" t="s">
        <v>348</v>
      </c>
      <c r="C161" s="1" t="s">
        <v>234</v>
      </c>
      <c r="D161" s="1" t="s">
        <v>116</v>
      </c>
      <c r="E161" s="1" t="s">
        <v>117</v>
      </c>
      <c r="F161" s="4">
        <v>25.48</v>
      </c>
      <c r="H161" s="1">
        <v>3.0</v>
      </c>
      <c r="I161" s="1" t="s">
        <v>17</v>
      </c>
      <c r="J161" s="1" t="s">
        <v>28</v>
      </c>
    </row>
    <row r="162">
      <c r="A162" s="2">
        <v>44019.0</v>
      </c>
      <c r="B162" s="1" t="s">
        <v>349</v>
      </c>
      <c r="C162" s="1" t="s">
        <v>350</v>
      </c>
      <c r="D162" s="1" t="s">
        <v>116</v>
      </c>
      <c r="E162" s="1" t="s">
        <v>117</v>
      </c>
      <c r="F162" s="4">
        <v>25.48</v>
      </c>
      <c r="H162" s="1">
        <v>1.0</v>
      </c>
      <c r="I162" s="1" t="s">
        <v>17</v>
      </c>
      <c r="J162" s="1" t="s">
        <v>28</v>
      </c>
    </row>
    <row r="163">
      <c r="A163" s="2">
        <v>43936.0</v>
      </c>
      <c r="B163" s="1" t="s">
        <v>351</v>
      </c>
      <c r="C163" s="1" t="s">
        <v>352</v>
      </c>
      <c r="D163" s="1" t="s">
        <v>31</v>
      </c>
      <c r="E163" s="1" t="s">
        <v>32</v>
      </c>
      <c r="F163" s="4">
        <v>39.32</v>
      </c>
      <c r="H163" s="1">
        <v>2.0</v>
      </c>
      <c r="I163" s="1" t="s">
        <v>33</v>
      </c>
      <c r="J163" s="1" t="s">
        <v>34</v>
      </c>
    </row>
    <row r="164">
      <c r="A164" s="2">
        <v>44405.0</v>
      </c>
      <c r="B164" s="1" t="s">
        <v>43</v>
      </c>
      <c r="C164" s="1" t="s">
        <v>44</v>
      </c>
      <c r="D164" s="1" t="s">
        <v>37</v>
      </c>
      <c r="E164" s="1" t="s">
        <v>38</v>
      </c>
      <c r="F164" s="4">
        <v>38.17</v>
      </c>
      <c r="H164" s="1">
        <v>3.0</v>
      </c>
      <c r="I164" s="1" t="s">
        <v>17</v>
      </c>
      <c r="J164" s="1" t="s">
        <v>28</v>
      </c>
    </row>
    <row r="165">
      <c r="A165" s="2">
        <v>44031.0</v>
      </c>
      <c r="B165" s="1" t="s">
        <v>353</v>
      </c>
      <c r="C165" s="1" t="s">
        <v>354</v>
      </c>
      <c r="D165" s="1" t="s">
        <v>24</v>
      </c>
      <c r="E165" s="1" t="s">
        <v>156</v>
      </c>
      <c r="F165" s="4">
        <v>23.07</v>
      </c>
      <c r="G165" s="1" t="s">
        <v>77</v>
      </c>
      <c r="H165" s="1">
        <v>2.0</v>
      </c>
      <c r="I165" s="1" t="s">
        <v>27</v>
      </c>
      <c r="J165" s="1" t="s">
        <v>28</v>
      </c>
    </row>
    <row r="166">
      <c r="A166" s="2">
        <v>43920.0</v>
      </c>
      <c r="B166" s="1" t="s">
        <v>355</v>
      </c>
      <c r="C166" s="1" t="s">
        <v>356</v>
      </c>
      <c r="D166" s="1" t="s">
        <v>108</v>
      </c>
      <c r="E166" s="1" t="s">
        <v>109</v>
      </c>
      <c r="F166" s="4">
        <v>34.38</v>
      </c>
      <c r="H166" s="1">
        <v>1.0</v>
      </c>
      <c r="I166" s="1" t="s">
        <v>27</v>
      </c>
      <c r="J166" s="1" t="s">
        <v>34</v>
      </c>
    </row>
    <row r="167">
      <c r="A167" s="2">
        <v>43742.0</v>
      </c>
      <c r="B167" s="1" t="s">
        <v>357</v>
      </c>
      <c r="C167" s="1" t="s">
        <v>358</v>
      </c>
      <c r="D167" s="1" t="s">
        <v>57</v>
      </c>
      <c r="E167" s="1" t="s">
        <v>58</v>
      </c>
      <c r="F167" s="4">
        <v>15.34</v>
      </c>
      <c r="H167" s="1">
        <v>3.0</v>
      </c>
      <c r="I167" s="1" t="s">
        <v>17</v>
      </c>
      <c r="J167" s="1" t="s">
        <v>34</v>
      </c>
    </row>
    <row r="168">
      <c r="A168" s="2">
        <v>44396.0</v>
      </c>
      <c r="B168" s="1" t="s">
        <v>332</v>
      </c>
      <c r="C168" s="1" t="s">
        <v>333</v>
      </c>
      <c r="D168" s="1" t="s">
        <v>19</v>
      </c>
      <c r="E168" s="1" t="s">
        <v>20</v>
      </c>
      <c r="F168" s="4">
        <v>24.53</v>
      </c>
      <c r="H168" s="1">
        <v>1.0</v>
      </c>
      <c r="I168" s="1" t="s">
        <v>21</v>
      </c>
      <c r="J168" s="1" t="s">
        <v>34</v>
      </c>
    </row>
    <row r="169">
      <c r="A169" s="2">
        <v>44087.0</v>
      </c>
      <c r="B169" s="1" t="s">
        <v>359</v>
      </c>
      <c r="C169" s="1" t="s">
        <v>360</v>
      </c>
      <c r="D169" s="1" t="s">
        <v>75</v>
      </c>
      <c r="E169" s="1" t="s">
        <v>76</v>
      </c>
      <c r="F169" s="4">
        <v>17.16</v>
      </c>
      <c r="G169" s="1" t="s">
        <v>77</v>
      </c>
      <c r="H169" s="1">
        <v>2.0</v>
      </c>
      <c r="I169" s="1" t="s">
        <v>21</v>
      </c>
      <c r="J169" s="1" t="s">
        <v>28</v>
      </c>
    </row>
    <row r="170">
      <c r="A170" s="2">
        <v>44205.0</v>
      </c>
      <c r="B170" s="1" t="s">
        <v>361</v>
      </c>
      <c r="C170" s="1" t="s">
        <v>362</v>
      </c>
      <c r="D170" s="1" t="s">
        <v>108</v>
      </c>
      <c r="E170" s="1" t="s">
        <v>109</v>
      </c>
      <c r="F170" s="4">
        <v>34.38</v>
      </c>
      <c r="H170" s="1">
        <v>3.0</v>
      </c>
      <c r="I170" s="1" t="s">
        <v>27</v>
      </c>
      <c r="J170" s="1" t="s">
        <v>34</v>
      </c>
    </row>
    <row r="171">
      <c r="A171" s="2">
        <v>44382.0</v>
      </c>
      <c r="B171" s="1" t="s">
        <v>363</v>
      </c>
      <c r="C171" s="1" t="s">
        <v>364</v>
      </c>
      <c r="D171" s="1" t="s">
        <v>96</v>
      </c>
      <c r="E171" s="1" t="s">
        <v>97</v>
      </c>
      <c r="F171" s="4">
        <v>29.47</v>
      </c>
      <c r="H171" s="1">
        <v>3.0</v>
      </c>
      <c r="I171" s="1" t="s">
        <v>33</v>
      </c>
      <c r="J171" s="1" t="s">
        <v>28</v>
      </c>
    </row>
    <row r="172">
      <c r="A172" s="2">
        <v>43805.0</v>
      </c>
      <c r="B172" s="1" t="s">
        <v>245</v>
      </c>
      <c r="C172" s="1" t="s">
        <v>246</v>
      </c>
      <c r="D172" s="1" t="s">
        <v>24</v>
      </c>
      <c r="E172" s="1" t="s">
        <v>25</v>
      </c>
      <c r="F172" s="4">
        <v>36.3</v>
      </c>
      <c r="G172" s="1" t="s">
        <v>26</v>
      </c>
      <c r="H172" s="1">
        <v>2.0</v>
      </c>
      <c r="I172" s="1" t="s">
        <v>27</v>
      </c>
      <c r="J172" s="1" t="s">
        <v>28</v>
      </c>
    </row>
    <row r="173">
      <c r="A173" s="2">
        <v>43595.0</v>
      </c>
      <c r="B173" s="1" t="s">
        <v>348</v>
      </c>
      <c r="C173" s="1" t="s">
        <v>234</v>
      </c>
      <c r="D173" s="1" t="s">
        <v>57</v>
      </c>
      <c r="E173" s="1" t="s">
        <v>58</v>
      </c>
      <c r="F173" s="4">
        <v>15.34</v>
      </c>
      <c r="H173" s="1">
        <v>1.0</v>
      </c>
      <c r="I173" s="1" t="s">
        <v>17</v>
      </c>
      <c r="J173" s="1" t="s">
        <v>34</v>
      </c>
    </row>
    <row r="174">
      <c r="A174" s="2">
        <v>44400.0</v>
      </c>
      <c r="B174" s="1" t="s">
        <v>365</v>
      </c>
      <c r="C174" s="1" t="s">
        <v>366</v>
      </c>
      <c r="D174" s="1" t="s">
        <v>24</v>
      </c>
      <c r="E174" s="1" t="s">
        <v>90</v>
      </c>
      <c r="F174" s="4">
        <v>13.84</v>
      </c>
      <c r="G174" s="1" t="s">
        <v>91</v>
      </c>
      <c r="H174" s="1">
        <v>1.0</v>
      </c>
      <c r="I174" s="1" t="s">
        <v>27</v>
      </c>
      <c r="J174" s="1" t="s">
        <v>28</v>
      </c>
    </row>
    <row r="175">
      <c r="A175" s="2">
        <v>44177.0</v>
      </c>
      <c r="B175" s="1" t="s">
        <v>367</v>
      </c>
      <c r="C175" s="1" t="s">
        <v>368</v>
      </c>
      <c r="D175" s="1" t="s">
        <v>15</v>
      </c>
      <c r="E175" s="1" t="s">
        <v>16</v>
      </c>
      <c r="F175" s="4">
        <v>39.55</v>
      </c>
      <c r="H175" s="1">
        <v>2.0</v>
      </c>
      <c r="I175" s="1" t="s">
        <v>17</v>
      </c>
      <c r="J175" s="1" t="s">
        <v>34</v>
      </c>
    </row>
    <row r="176">
      <c r="A176" s="2">
        <v>43854.0</v>
      </c>
      <c r="B176" s="1" t="s">
        <v>369</v>
      </c>
      <c r="C176" s="1" t="s">
        <v>370</v>
      </c>
      <c r="D176" s="1" t="s">
        <v>31</v>
      </c>
      <c r="E176" s="1" t="s">
        <v>32</v>
      </c>
      <c r="F176" s="4">
        <v>39.32</v>
      </c>
      <c r="H176" s="1">
        <v>1.0</v>
      </c>
      <c r="I176" s="1" t="s">
        <v>33</v>
      </c>
      <c r="J176" s="1" t="s">
        <v>34</v>
      </c>
    </row>
    <row r="177">
      <c r="A177" s="2">
        <v>44183.0</v>
      </c>
      <c r="B177" s="1" t="s">
        <v>371</v>
      </c>
      <c r="C177" s="1" t="s">
        <v>372</v>
      </c>
      <c r="D177" s="1" t="s">
        <v>57</v>
      </c>
      <c r="E177" s="1" t="s">
        <v>58</v>
      </c>
      <c r="F177" s="4">
        <v>15.34</v>
      </c>
      <c r="H177" s="1">
        <v>3.0</v>
      </c>
      <c r="I177" s="1" t="s">
        <v>17</v>
      </c>
      <c r="J177" s="1" t="s">
        <v>34</v>
      </c>
    </row>
    <row r="178">
      <c r="A178" s="2">
        <v>44029.0</v>
      </c>
      <c r="B178" s="1" t="s">
        <v>373</v>
      </c>
      <c r="C178" s="1" t="s">
        <v>374</v>
      </c>
      <c r="D178" s="1" t="s">
        <v>31</v>
      </c>
      <c r="E178" s="1" t="s">
        <v>32</v>
      </c>
      <c r="F178" s="4">
        <v>39.32</v>
      </c>
      <c r="H178" s="1">
        <v>2.0</v>
      </c>
      <c r="I178" s="1" t="s">
        <v>33</v>
      </c>
      <c r="J178" s="1" t="s">
        <v>34</v>
      </c>
    </row>
    <row r="179">
      <c r="A179" s="2">
        <v>43917.0</v>
      </c>
      <c r="B179" s="1" t="s">
        <v>375</v>
      </c>
      <c r="C179" s="1" t="s">
        <v>376</v>
      </c>
      <c r="D179" s="1" t="s">
        <v>75</v>
      </c>
      <c r="E179" s="1" t="s">
        <v>76</v>
      </c>
      <c r="F179" s="4">
        <v>17.16</v>
      </c>
      <c r="G179" s="1" t="s">
        <v>77</v>
      </c>
      <c r="H179" s="1">
        <v>2.0</v>
      </c>
      <c r="I179" s="1" t="s">
        <v>21</v>
      </c>
      <c r="J179" s="1" t="s">
        <v>28</v>
      </c>
    </row>
    <row r="180">
      <c r="A180" s="2">
        <v>44088.0</v>
      </c>
      <c r="B180" s="1" t="s">
        <v>377</v>
      </c>
      <c r="C180" s="1" t="s">
        <v>378</v>
      </c>
      <c r="D180" s="1" t="s">
        <v>130</v>
      </c>
      <c r="E180" s="1" t="s">
        <v>131</v>
      </c>
      <c r="F180" s="4">
        <v>18.53</v>
      </c>
      <c r="G180" s="1" t="s">
        <v>91</v>
      </c>
      <c r="H180" s="1">
        <v>1.0</v>
      </c>
      <c r="I180" s="1" t="s">
        <v>21</v>
      </c>
      <c r="J180" s="1" t="s">
        <v>28</v>
      </c>
    </row>
    <row r="181">
      <c r="A181" s="2">
        <v>44400.0</v>
      </c>
      <c r="B181" s="1" t="s">
        <v>365</v>
      </c>
      <c r="C181" s="1" t="s">
        <v>366</v>
      </c>
      <c r="D181" s="1" t="s">
        <v>126</v>
      </c>
      <c r="E181" s="1" t="s">
        <v>127</v>
      </c>
      <c r="F181" s="4">
        <v>14.53</v>
      </c>
      <c r="H181" s="1">
        <v>2.0</v>
      </c>
      <c r="I181" s="1" t="s">
        <v>17</v>
      </c>
      <c r="J181" s="1" t="s">
        <v>34</v>
      </c>
    </row>
    <row r="182">
      <c r="A182" s="2">
        <v>43745.0</v>
      </c>
      <c r="B182" s="1" t="s">
        <v>379</v>
      </c>
      <c r="C182" s="1" t="s">
        <v>380</v>
      </c>
      <c r="D182" s="1" t="s">
        <v>140</v>
      </c>
      <c r="E182" s="1" t="s">
        <v>141</v>
      </c>
      <c r="F182" s="4">
        <v>39.24</v>
      </c>
      <c r="H182" s="1">
        <v>1.0</v>
      </c>
      <c r="I182" s="1" t="s">
        <v>33</v>
      </c>
      <c r="J182" s="1" t="s">
        <v>28</v>
      </c>
    </row>
    <row r="183">
      <c r="A183" s="2">
        <v>44074.0</v>
      </c>
      <c r="B183" s="1" t="s">
        <v>381</v>
      </c>
      <c r="C183" s="1" t="s">
        <v>382</v>
      </c>
      <c r="D183" s="1" t="s">
        <v>108</v>
      </c>
      <c r="E183" s="1" t="s">
        <v>109</v>
      </c>
      <c r="F183" s="4">
        <v>34.38</v>
      </c>
      <c r="H183" s="1">
        <v>2.0</v>
      </c>
      <c r="I183" s="1" t="s">
        <v>27</v>
      </c>
      <c r="J183" s="1" t="s">
        <v>34</v>
      </c>
    </row>
    <row r="184">
      <c r="A184" s="2">
        <v>44019.0</v>
      </c>
      <c r="B184" s="1" t="s">
        <v>383</v>
      </c>
      <c r="C184" s="1" t="s">
        <v>384</v>
      </c>
      <c r="D184" s="1" t="s">
        <v>86</v>
      </c>
      <c r="E184" s="1" t="s">
        <v>87</v>
      </c>
      <c r="F184" s="4">
        <v>19.96</v>
      </c>
      <c r="H184" s="1">
        <v>3.0</v>
      </c>
      <c r="I184" s="1" t="s">
        <v>17</v>
      </c>
      <c r="J184" s="1" t="s">
        <v>34</v>
      </c>
    </row>
    <row r="185">
      <c r="A185" s="2">
        <v>43619.0</v>
      </c>
      <c r="B185" s="1" t="s">
        <v>385</v>
      </c>
      <c r="C185" s="1" t="s">
        <v>386</v>
      </c>
      <c r="D185" s="1" t="s">
        <v>41</v>
      </c>
      <c r="E185" s="1" t="s">
        <v>42</v>
      </c>
      <c r="F185" s="4">
        <v>29.66</v>
      </c>
      <c r="H185" s="1">
        <v>1.0</v>
      </c>
      <c r="I185" s="1" t="s">
        <v>27</v>
      </c>
      <c r="J185" s="1" t="s">
        <v>34</v>
      </c>
    </row>
    <row r="186">
      <c r="A186" s="2">
        <v>43964.0</v>
      </c>
      <c r="B186" s="1" t="s">
        <v>387</v>
      </c>
      <c r="C186" s="1" t="s">
        <v>388</v>
      </c>
      <c r="D186" s="1" t="s">
        <v>49</v>
      </c>
      <c r="E186" s="1" t="s">
        <v>50</v>
      </c>
      <c r="F186" s="4">
        <v>30.63</v>
      </c>
      <c r="H186" s="1">
        <v>2.0</v>
      </c>
      <c r="I186" s="1" t="s">
        <v>21</v>
      </c>
      <c r="J186" s="1" t="s">
        <v>34</v>
      </c>
    </row>
    <row r="187">
      <c r="A187" s="2">
        <v>43879.0</v>
      </c>
      <c r="B187" s="1" t="s">
        <v>389</v>
      </c>
      <c r="C187" s="1" t="s">
        <v>390</v>
      </c>
      <c r="D187" s="1" t="s">
        <v>86</v>
      </c>
      <c r="E187" s="1" t="s">
        <v>87</v>
      </c>
      <c r="F187" s="4">
        <v>19.96</v>
      </c>
      <c r="H187" s="1">
        <v>1.0</v>
      </c>
      <c r="I187" s="1" t="s">
        <v>17</v>
      </c>
      <c r="J187" s="1" t="s">
        <v>34</v>
      </c>
    </row>
    <row r="188">
      <c r="A188" s="2">
        <v>43556.0</v>
      </c>
      <c r="B188" s="1" t="s">
        <v>391</v>
      </c>
      <c r="C188" s="1" t="s">
        <v>285</v>
      </c>
      <c r="D188" s="1" t="s">
        <v>19</v>
      </c>
      <c r="E188" s="1" t="s">
        <v>20</v>
      </c>
      <c r="F188" s="4">
        <v>24.53</v>
      </c>
      <c r="H188" s="1">
        <v>3.0</v>
      </c>
      <c r="I188" s="1" t="s">
        <v>21</v>
      </c>
      <c r="J188" s="1" t="s">
        <v>34</v>
      </c>
    </row>
    <row r="189">
      <c r="A189" s="2">
        <v>44371.0</v>
      </c>
      <c r="B189" s="1" t="s">
        <v>172</v>
      </c>
      <c r="C189" s="1" t="s">
        <v>173</v>
      </c>
      <c r="D189" s="1" t="s">
        <v>80</v>
      </c>
      <c r="E189" s="1" t="s">
        <v>81</v>
      </c>
      <c r="F189" s="4">
        <v>26.95</v>
      </c>
      <c r="H189" s="1">
        <v>1.0</v>
      </c>
      <c r="I189" s="1" t="s">
        <v>33</v>
      </c>
      <c r="J189" s="1" t="s">
        <v>34</v>
      </c>
    </row>
    <row r="190">
      <c r="A190" s="2">
        <v>43562.0</v>
      </c>
      <c r="B190" s="1" t="s">
        <v>392</v>
      </c>
      <c r="C190" s="1" t="s">
        <v>393</v>
      </c>
      <c r="D190" s="1" t="s">
        <v>80</v>
      </c>
      <c r="E190" s="1" t="s">
        <v>81</v>
      </c>
      <c r="F190" s="4">
        <v>26.95</v>
      </c>
      <c r="H190" s="1">
        <v>2.0</v>
      </c>
      <c r="I190" s="1" t="s">
        <v>33</v>
      </c>
      <c r="J190" s="1" t="s">
        <v>34</v>
      </c>
    </row>
    <row r="191">
      <c r="A191" s="2">
        <v>44044.0</v>
      </c>
      <c r="B191" s="1" t="s">
        <v>394</v>
      </c>
      <c r="C191" s="1" t="s">
        <v>395</v>
      </c>
      <c r="D191" s="1" t="s">
        <v>19</v>
      </c>
      <c r="E191" s="1" t="s">
        <v>20</v>
      </c>
      <c r="F191" s="4">
        <v>24.53</v>
      </c>
      <c r="H191" s="1">
        <v>3.0</v>
      </c>
      <c r="I191" s="1" t="s">
        <v>21</v>
      </c>
      <c r="J191" s="1" t="s">
        <v>34</v>
      </c>
    </row>
    <row r="192">
      <c r="A192" s="2">
        <v>43796.0</v>
      </c>
      <c r="B192" s="1" t="s">
        <v>396</v>
      </c>
      <c r="C192" s="1" t="s">
        <v>201</v>
      </c>
      <c r="D192" s="1" t="s">
        <v>116</v>
      </c>
      <c r="E192" s="1" t="s">
        <v>117</v>
      </c>
      <c r="F192" s="4">
        <v>25.48</v>
      </c>
      <c r="H192" s="1">
        <v>2.0</v>
      </c>
      <c r="I192" s="1" t="s">
        <v>17</v>
      </c>
      <c r="J192" s="1" t="s">
        <v>28</v>
      </c>
    </row>
    <row r="193">
      <c r="A193" s="2">
        <v>43931.0</v>
      </c>
      <c r="B193" s="1" t="s">
        <v>397</v>
      </c>
      <c r="C193" s="1" t="s">
        <v>398</v>
      </c>
      <c r="D193" s="1" t="s">
        <v>126</v>
      </c>
      <c r="E193" s="1" t="s">
        <v>127</v>
      </c>
      <c r="F193" s="4">
        <v>14.53</v>
      </c>
      <c r="H193" s="1">
        <v>2.0</v>
      </c>
      <c r="I193" s="1" t="s">
        <v>17</v>
      </c>
      <c r="J193" s="1" t="s">
        <v>34</v>
      </c>
    </row>
    <row r="194">
      <c r="A194" s="2">
        <v>43619.0</v>
      </c>
      <c r="B194" s="1" t="s">
        <v>399</v>
      </c>
      <c r="C194" s="1" t="s">
        <v>400</v>
      </c>
      <c r="D194" s="1" t="s">
        <v>86</v>
      </c>
      <c r="E194" s="1" t="s">
        <v>87</v>
      </c>
      <c r="F194" s="4">
        <v>19.96</v>
      </c>
      <c r="H194" s="1">
        <v>3.0</v>
      </c>
      <c r="I194" s="1" t="s">
        <v>17</v>
      </c>
      <c r="J194" s="1" t="s">
        <v>34</v>
      </c>
    </row>
    <row r="195">
      <c r="A195" s="2">
        <v>44113.0</v>
      </c>
      <c r="B195" s="1" t="s">
        <v>313</v>
      </c>
      <c r="C195" s="1" t="s">
        <v>314</v>
      </c>
      <c r="D195" s="1" t="s">
        <v>86</v>
      </c>
      <c r="E195" s="1" t="s">
        <v>87</v>
      </c>
      <c r="F195" s="4">
        <v>19.96</v>
      </c>
      <c r="H195" s="1">
        <v>2.0</v>
      </c>
      <c r="I195" s="1" t="s">
        <v>17</v>
      </c>
      <c r="J195" s="1" t="s">
        <v>34</v>
      </c>
    </row>
    <row r="196">
      <c r="A196" s="2">
        <v>43961.0</v>
      </c>
      <c r="B196" s="1" t="s">
        <v>401</v>
      </c>
      <c r="C196" s="1" t="s">
        <v>402</v>
      </c>
      <c r="D196" s="1" t="s">
        <v>86</v>
      </c>
      <c r="E196" s="1" t="s">
        <v>87</v>
      </c>
      <c r="F196" s="4">
        <v>19.96</v>
      </c>
      <c r="H196" s="1">
        <v>2.0</v>
      </c>
      <c r="I196" s="1" t="s">
        <v>17</v>
      </c>
      <c r="J196" s="1" t="s">
        <v>34</v>
      </c>
    </row>
    <row r="197">
      <c r="A197" s="2">
        <v>44353.0</v>
      </c>
      <c r="B197" s="1" t="s">
        <v>403</v>
      </c>
      <c r="C197" s="1" t="s">
        <v>404</v>
      </c>
      <c r="D197" s="1" t="s">
        <v>108</v>
      </c>
      <c r="E197" s="1" t="s">
        <v>109</v>
      </c>
      <c r="F197" s="4">
        <v>34.38</v>
      </c>
      <c r="H197" s="1">
        <v>1.0</v>
      </c>
      <c r="I197" s="1" t="s">
        <v>27</v>
      </c>
      <c r="J197" s="1" t="s">
        <v>34</v>
      </c>
    </row>
    <row r="198">
      <c r="A198" s="2">
        <v>43796.0</v>
      </c>
      <c r="B198" s="1" t="s">
        <v>396</v>
      </c>
      <c r="C198" s="1" t="s">
        <v>201</v>
      </c>
      <c r="D198" s="1" t="s">
        <v>24</v>
      </c>
      <c r="E198" s="1" t="s">
        <v>25</v>
      </c>
      <c r="F198" s="4">
        <v>36.3</v>
      </c>
      <c r="G198" s="1" t="s">
        <v>26</v>
      </c>
      <c r="H198" s="1">
        <v>3.0</v>
      </c>
      <c r="I198" s="1" t="s">
        <v>27</v>
      </c>
      <c r="J198" s="1" t="s">
        <v>28</v>
      </c>
    </row>
    <row r="199">
      <c r="A199" s="2">
        <v>43900.0</v>
      </c>
      <c r="B199" s="1" t="s">
        <v>257</v>
      </c>
      <c r="C199" s="1" t="s">
        <v>258</v>
      </c>
      <c r="D199" s="1" t="s">
        <v>96</v>
      </c>
      <c r="E199" s="1" t="s">
        <v>97</v>
      </c>
      <c r="F199" s="4">
        <v>29.47</v>
      </c>
      <c r="H199" s="1">
        <v>3.0</v>
      </c>
      <c r="I199" s="1" t="s">
        <v>33</v>
      </c>
      <c r="J199" s="1" t="s">
        <v>28</v>
      </c>
    </row>
    <row r="200">
      <c r="A200" s="2">
        <v>44183.0</v>
      </c>
      <c r="B200" s="1" t="s">
        <v>405</v>
      </c>
      <c r="C200" s="1" t="s">
        <v>406</v>
      </c>
      <c r="D200" s="1" t="s">
        <v>24</v>
      </c>
      <c r="E200" s="1" t="s">
        <v>25</v>
      </c>
      <c r="F200" s="4">
        <v>36.3</v>
      </c>
      <c r="G200" s="1" t="s">
        <v>26</v>
      </c>
      <c r="H200" s="1">
        <v>2.0</v>
      </c>
      <c r="I200" s="1" t="s">
        <v>27</v>
      </c>
      <c r="J200" s="1" t="s">
        <v>28</v>
      </c>
    </row>
    <row r="201">
      <c r="A201" s="2">
        <v>43809.0</v>
      </c>
      <c r="B201" s="1" t="s">
        <v>407</v>
      </c>
      <c r="C201" s="1" t="s">
        <v>186</v>
      </c>
      <c r="D201" s="1" t="s">
        <v>126</v>
      </c>
      <c r="E201" s="1" t="s">
        <v>127</v>
      </c>
      <c r="F201" s="4">
        <v>14.53</v>
      </c>
      <c r="H201" s="1">
        <v>3.0</v>
      </c>
      <c r="I201" s="1" t="s">
        <v>17</v>
      </c>
      <c r="J201" s="1" t="s">
        <v>34</v>
      </c>
    </row>
    <row r="202">
      <c r="A202" s="2">
        <v>43637.0</v>
      </c>
      <c r="B202" s="1" t="s">
        <v>408</v>
      </c>
      <c r="C202" s="1" t="s">
        <v>409</v>
      </c>
      <c r="D202" s="1" t="s">
        <v>15</v>
      </c>
      <c r="E202" s="1" t="s">
        <v>16</v>
      </c>
      <c r="F202" s="4">
        <v>39.55</v>
      </c>
      <c r="H202" s="1">
        <v>3.0</v>
      </c>
      <c r="I202" s="1" t="s">
        <v>17</v>
      </c>
      <c r="J202" s="1" t="s">
        <v>34</v>
      </c>
    </row>
    <row r="203">
      <c r="A203" s="2">
        <v>43661.0</v>
      </c>
      <c r="B203" s="1" t="s">
        <v>410</v>
      </c>
      <c r="C203" s="1" t="s">
        <v>411</v>
      </c>
      <c r="D203" s="1" t="s">
        <v>24</v>
      </c>
      <c r="E203" s="1" t="s">
        <v>90</v>
      </c>
      <c r="F203" s="4">
        <v>13.84</v>
      </c>
      <c r="G203" s="1" t="s">
        <v>91</v>
      </c>
      <c r="H203" s="1">
        <v>2.0</v>
      </c>
      <c r="I203" s="1" t="s">
        <v>27</v>
      </c>
      <c r="J203" s="1" t="s">
        <v>28</v>
      </c>
    </row>
    <row r="204">
      <c r="A204" s="2">
        <v>43877.0</v>
      </c>
      <c r="B204" s="1" t="s">
        <v>412</v>
      </c>
      <c r="C204" s="1" t="s">
        <v>413</v>
      </c>
      <c r="D204" s="1" t="s">
        <v>86</v>
      </c>
      <c r="E204" s="1" t="s">
        <v>87</v>
      </c>
      <c r="F204" s="4">
        <v>19.96</v>
      </c>
      <c r="H204" s="1">
        <v>2.0</v>
      </c>
      <c r="I204" s="1" t="s">
        <v>17</v>
      </c>
      <c r="J204" s="1" t="s">
        <v>34</v>
      </c>
    </row>
    <row r="205">
      <c r="A205" s="2">
        <v>43869.0</v>
      </c>
      <c r="B205" s="1" t="s">
        <v>414</v>
      </c>
      <c r="C205" s="1" t="s">
        <v>415</v>
      </c>
      <c r="D205" s="1" t="s">
        <v>19</v>
      </c>
      <c r="E205" s="1" t="s">
        <v>20</v>
      </c>
      <c r="F205" s="4">
        <v>24.53</v>
      </c>
      <c r="H205" s="1">
        <v>1.0</v>
      </c>
      <c r="I205" s="1" t="s">
        <v>21</v>
      </c>
      <c r="J205" s="1" t="s">
        <v>34</v>
      </c>
    </row>
    <row r="206">
      <c r="A206" s="2">
        <v>44143.0</v>
      </c>
      <c r="B206" s="1" t="s">
        <v>416</v>
      </c>
      <c r="C206" s="1" t="s">
        <v>417</v>
      </c>
      <c r="D206" s="1" t="s">
        <v>24</v>
      </c>
      <c r="E206" s="1" t="s">
        <v>25</v>
      </c>
      <c r="F206" s="4">
        <v>36.3</v>
      </c>
      <c r="G206" s="1" t="s">
        <v>26</v>
      </c>
      <c r="H206" s="1">
        <v>1.0</v>
      </c>
      <c r="I206" s="1" t="s">
        <v>27</v>
      </c>
      <c r="J206" s="1" t="s">
        <v>28</v>
      </c>
    </row>
    <row r="207">
      <c r="A207" s="2">
        <v>44015.0</v>
      </c>
      <c r="B207" s="1" t="s">
        <v>55</v>
      </c>
      <c r="C207" s="1" t="s">
        <v>56</v>
      </c>
      <c r="D207" s="1" t="s">
        <v>41</v>
      </c>
      <c r="E207" s="1" t="s">
        <v>42</v>
      </c>
      <c r="F207" s="4">
        <v>29.66</v>
      </c>
      <c r="H207" s="1">
        <v>3.0</v>
      </c>
      <c r="I207" s="1" t="s">
        <v>27</v>
      </c>
      <c r="J207" s="1" t="s">
        <v>34</v>
      </c>
    </row>
    <row r="208">
      <c r="A208" s="2">
        <v>43913.0</v>
      </c>
      <c r="B208" s="1" t="s">
        <v>418</v>
      </c>
      <c r="C208" s="1" t="s">
        <v>419</v>
      </c>
      <c r="D208" s="1" t="s">
        <v>130</v>
      </c>
      <c r="E208" s="1" t="s">
        <v>131</v>
      </c>
      <c r="F208" s="4">
        <v>18.53</v>
      </c>
      <c r="G208" s="1" t="s">
        <v>91</v>
      </c>
      <c r="H208" s="1">
        <v>3.0</v>
      </c>
      <c r="I208" s="1" t="s">
        <v>21</v>
      </c>
      <c r="J208" s="1" t="s">
        <v>28</v>
      </c>
    </row>
    <row r="209">
      <c r="A209" s="2">
        <v>43992.0</v>
      </c>
      <c r="B209" s="1" t="s">
        <v>420</v>
      </c>
      <c r="C209" s="1" t="s">
        <v>421</v>
      </c>
      <c r="D209" s="1" t="s">
        <v>15</v>
      </c>
      <c r="E209" s="1" t="s">
        <v>16</v>
      </c>
      <c r="F209" s="4">
        <v>39.55</v>
      </c>
      <c r="H209" s="1">
        <v>1.0</v>
      </c>
      <c r="I209" s="1" t="s">
        <v>17</v>
      </c>
      <c r="J209" s="1" t="s">
        <v>34</v>
      </c>
    </row>
    <row r="210">
      <c r="A210" s="2">
        <v>44407.0</v>
      </c>
      <c r="B210" s="1" t="s">
        <v>422</v>
      </c>
      <c r="C210" s="1" t="s">
        <v>344</v>
      </c>
      <c r="D210" s="1" t="s">
        <v>151</v>
      </c>
      <c r="E210" s="1" t="s">
        <v>152</v>
      </c>
      <c r="F210" s="4">
        <v>16.71</v>
      </c>
      <c r="H210" s="1">
        <v>3.0</v>
      </c>
      <c r="I210" s="1" t="s">
        <v>33</v>
      </c>
      <c r="J210" s="1" t="s">
        <v>34</v>
      </c>
    </row>
    <row r="211">
      <c r="A211" s="2">
        <v>43975.0</v>
      </c>
      <c r="B211" s="1" t="s">
        <v>423</v>
      </c>
      <c r="C211" s="1" t="s">
        <v>68</v>
      </c>
      <c r="D211" s="1" t="s">
        <v>75</v>
      </c>
      <c r="E211" s="1" t="s">
        <v>76</v>
      </c>
      <c r="F211" s="4">
        <v>17.16</v>
      </c>
      <c r="G211" s="1" t="s">
        <v>77</v>
      </c>
      <c r="H211" s="1">
        <v>2.0</v>
      </c>
      <c r="I211" s="1" t="s">
        <v>21</v>
      </c>
      <c r="J211" s="1" t="s">
        <v>28</v>
      </c>
    </row>
    <row r="212">
      <c r="A212" s="2">
        <v>43862.0</v>
      </c>
      <c r="B212" s="1" t="s">
        <v>424</v>
      </c>
      <c r="C212" s="1" t="s">
        <v>425</v>
      </c>
      <c r="D212" s="1" t="s">
        <v>24</v>
      </c>
      <c r="E212" s="1" t="s">
        <v>90</v>
      </c>
      <c r="F212" s="4">
        <v>13.84</v>
      </c>
      <c r="G212" s="1" t="s">
        <v>91</v>
      </c>
      <c r="H212" s="1">
        <v>1.0</v>
      </c>
      <c r="I212" s="1" t="s">
        <v>27</v>
      </c>
      <c r="J212" s="1" t="s">
        <v>28</v>
      </c>
    </row>
    <row r="213">
      <c r="A213" s="2">
        <v>43553.0</v>
      </c>
      <c r="B213" s="1" t="s">
        <v>426</v>
      </c>
      <c r="C213" s="1" t="s">
        <v>139</v>
      </c>
      <c r="D213" s="1" t="s">
        <v>24</v>
      </c>
      <c r="E213" s="1" t="s">
        <v>90</v>
      </c>
      <c r="F213" s="4">
        <v>13.84</v>
      </c>
      <c r="G213" s="1" t="s">
        <v>91</v>
      </c>
      <c r="H213" s="1">
        <v>1.0</v>
      </c>
      <c r="I213" s="1" t="s">
        <v>27</v>
      </c>
      <c r="J213" s="1" t="s">
        <v>28</v>
      </c>
    </row>
    <row r="214">
      <c r="A214" s="2">
        <v>44177.0</v>
      </c>
      <c r="B214" s="1" t="s">
        <v>367</v>
      </c>
      <c r="C214" s="1" t="s">
        <v>368</v>
      </c>
      <c r="D214" s="1" t="s">
        <v>24</v>
      </c>
      <c r="E214" s="1" t="s">
        <v>90</v>
      </c>
      <c r="F214" s="4">
        <v>13.84</v>
      </c>
      <c r="G214" s="1" t="s">
        <v>91</v>
      </c>
      <c r="H214" s="1">
        <v>1.0</v>
      </c>
      <c r="I214" s="1" t="s">
        <v>27</v>
      </c>
      <c r="J214" s="1" t="s">
        <v>28</v>
      </c>
    </row>
    <row r="215">
      <c r="A215" s="2">
        <v>44273.0</v>
      </c>
      <c r="B215" s="1" t="s">
        <v>427</v>
      </c>
      <c r="C215" s="1" t="s">
        <v>428</v>
      </c>
      <c r="D215" s="1" t="s">
        <v>181</v>
      </c>
      <c r="E215" s="1" t="s">
        <v>182</v>
      </c>
      <c r="F215" s="4">
        <v>28.04</v>
      </c>
      <c r="H215" s="1">
        <v>1.0</v>
      </c>
      <c r="I215" s="1" t="s">
        <v>27</v>
      </c>
      <c r="J215" s="1" t="s">
        <v>28</v>
      </c>
    </row>
    <row r="216">
      <c r="A216" s="2">
        <v>43913.0</v>
      </c>
      <c r="B216" s="1" t="s">
        <v>429</v>
      </c>
      <c r="C216" s="1" t="s">
        <v>36</v>
      </c>
      <c r="D216" s="1" t="s">
        <v>130</v>
      </c>
      <c r="E216" s="1" t="s">
        <v>131</v>
      </c>
      <c r="F216" s="4">
        <v>18.53</v>
      </c>
      <c r="G216" s="1" t="s">
        <v>91</v>
      </c>
      <c r="H216" s="1">
        <v>3.0</v>
      </c>
      <c r="I216" s="1" t="s">
        <v>21</v>
      </c>
      <c r="J216" s="1" t="s">
        <v>28</v>
      </c>
    </row>
    <row r="217">
      <c r="A217" s="2">
        <v>44048.0</v>
      </c>
      <c r="B217" s="1" t="s">
        <v>430</v>
      </c>
      <c r="C217" s="1" t="s">
        <v>431</v>
      </c>
      <c r="D217" s="1" t="s">
        <v>37</v>
      </c>
      <c r="E217" s="1" t="s">
        <v>38</v>
      </c>
      <c r="F217" s="4">
        <v>38.17</v>
      </c>
      <c r="H217" s="1">
        <v>2.0</v>
      </c>
      <c r="I217" s="1" t="s">
        <v>17</v>
      </c>
      <c r="J217" s="1" t="s">
        <v>28</v>
      </c>
    </row>
    <row r="218">
      <c r="A218" s="2">
        <v>44057.0</v>
      </c>
      <c r="B218" s="1" t="s">
        <v>432</v>
      </c>
      <c r="C218" s="1" t="s">
        <v>283</v>
      </c>
      <c r="D218" s="1" t="s">
        <v>24</v>
      </c>
      <c r="E218" s="1" t="s">
        <v>25</v>
      </c>
      <c r="F218" s="4">
        <v>36.3</v>
      </c>
      <c r="G218" s="1" t="s">
        <v>26</v>
      </c>
      <c r="H218" s="1">
        <v>3.0</v>
      </c>
      <c r="I218" s="1" t="s">
        <v>27</v>
      </c>
      <c r="J218" s="1" t="s">
        <v>28</v>
      </c>
    </row>
    <row r="219">
      <c r="A219" s="2">
        <v>44183.0</v>
      </c>
      <c r="B219" s="1" t="s">
        <v>433</v>
      </c>
      <c r="C219" s="1" t="s">
        <v>434</v>
      </c>
      <c r="D219" s="1" t="s">
        <v>80</v>
      </c>
      <c r="E219" s="1" t="s">
        <v>81</v>
      </c>
      <c r="F219" s="4">
        <v>26.95</v>
      </c>
      <c r="H219" s="1">
        <v>2.0</v>
      </c>
      <c r="I219" s="1" t="s">
        <v>33</v>
      </c>
      <c r="J219" s="1" t="s">
        <v>34</v>
      </c>
    </row>
    <row r="220">
      <c r="A220" s="2">
        <v>44265.0</v>
      </c>
      <c r="B220" s="1" t="s">
        <v>435</v>
      </c>
      <c r="C220" s="1" t="s">
        <v>268</v>
      </c>
      <c r="D220" s="1" t="s">
        <v>57</v>
      </c>
      <c r="E220" s="1" t="s">
        <v>58</v>
      </c>
      <c r="F220" s="4">
        <v>15.34</v>
      </c>
      <c r="H220" s="1">
        <v>2.0</v>
      </c>
      <c r="I220" s="1" t="s">
        <v>17</v>
      </c>
      <c r="J220" s="1" t="s">
        <v>34</v>
      </c>
    </row>
    <row r="221">
      <c r="A221" s="2">
        <v>44038.0</v>
      </c>
      <c r="B221" s="1" t="s">
        <v>436</v>
      </c>
      <c r="C221" s="1" t="s">
        <v>437</v>
      </c>
      <c r="D221" s="1" t="s">
        <v>24</v>
      </c>
      <c r="E221" s="1" t="s">
        <v>90</v>
      </c>
      <c r="F221" s="4">
        <v>13.84</v>
      </c>
      <c r="G221" s="1" t="s">
        <v>91</v>
      </c>
      <c r="H221" s="1">
        <v>3.0</v>
      </c>
      <c r="I221" s="1" t="s">
        <v>27</v>
      </c>
      <c r="J221" s="1" t="s">
        <v>28</v>
      </c>
    </row>
    <row r="222">
      <c r="A222" s="2">
        <v>44153.0</v>
      </c>
      <c r="B222" s="1" t="s">
        <v>180</v>
      </c>
      <c r="C222" s="1" t="s">
        <v>438</v>
      </c>
      <c r="D222" s="1" t="s">
        <v>86</v>
      </c>
      <c r="E222" s="1" t="s">
        <v>87</v>
      </c>
      <c r="F222" s="4">
        <v>19.96</v>
      </c>
      <c r="H222" s="1">
        <v>2.0</v>
      </c>
      <c r="I222" s="1" t="s">
        <v>17</v>
      </c>
      <c r="J222" s="1" t="s">
        <v>34</v>
      </c>
    </row>
    <row r="223">
      <c r="A223" s="2">
        <v>44150.0</v>
      </c>
      <c r="B223" s="1" t="s">
        <v>309</v>
      </c>
      <c r="C223" s="1" t="s">
        <v>310</v>
      </c>
      <c r="D223" s="1" t="s">
        <v>24</v>
      </c>
      <c r="E223" s="1" t="s">
        <v>90</v>
      </c>
      <c r="F223" s="4">
        <v>13.84</v>
      </c>
      <c r="G223" s="1" t="s">
        <v>91</v>
      </c>
      <c r="H223" s="1">
        <v>1.0</v>
      </c>
      <c r="I223" s="1" t="s">
        <v>27</v>
      </c>
      <c r="J223" s="1" t="s">
        <v>28</v>
      </c>
    </row>
    <row r="224">
      <c r="A224" s="2">
        <v>43718.0</v>
      </c>
      <c r="B224" s="1" t="s">
        <v>439</v>
      </c>
      <c r="C224" s="1" t="s">
        <v>440</v>
      </c>
      <c r="D224" s="1" t="s">
        <v>49</v>
      </c>
      <c r="E224" s="1" t="s">
        <v>50</v>
      </c>
      <c r="F224" s="4">
        <v>30.63</v>
      </c>
      <c r="H224" s="1">
        <v>1.0</v>
      </c>
      <c r="I224" s="1" t="s">
        <v>21</v>
      </c>
      <c r="J224" s="1" t="s">
        <v>34</v>
      </c>
    </row>
    <row r="225">
      <c r="A225" s="2">
        <v>43934.0</v>
      </c>
      <c r="B225" s="1" t="s">
        <v>441</v>
      </c>
      <c r="C225" s="1" t="s">
        <v>442</v>
      </c>
      <c r="D225" s="1" t="s">
        <v>15</v>
      </c>
      <c r="E225" s="1" t="s">
        <v>16</v>
      </c>
      <c r="F225" s="4">
        <v>39.55</v>
      </c>
      <c r="H225" s="1">
        <v>3.0</v>
      </c>
      <c r="I225" s="1" t="s">
        <v>17</v>
      </c>
      <c r="J225" s="1" t="s">
        <v>34</v>
      </c>
    </row>
    <row r="226">
      <c r="A226" s="2">
        <v>44362.0</v>
      </c>
      <c r="B226" s="1" t="s">
        <v>443</v>
      </c>
      <c r="C226" s="1" t="s">
        <v>444</v>
      </c>
      <c r="D226" s="1" t="s">
        <v>86</v>
      </c>
      <c r="E226" s="1" t="s">
        <v>87</v>
      </c>
      <c r="F226" s="4">
        <v>19.96</v>
      </c>
      <c r="H226" s="1">
        <v>1.0</v>
      </c>
      <c r="I226" s="1" t="s">
        <v>17</v>
      </c>
      <c r="J226" s="1" t="s">
        <v>34</v>
      </c>
    </row>
    <row r="227">
      <c r="A227" s="2">
        <v>43892.0</v>
      </c>
      <c r="B227" s="1" t="s">
        <v>445</v>
      </c>
      <c r="C227" s="1" t="s">
        <v>446</v>
      </c>
      <c r="D227" s="1" t="s">
        <v>45</v>
      </c>
      <c r="E227" s="1" t="s">
        <v>46</v>
      </c>
      <c r="F227" s="4">
        <v>21.82</v>
      </c>
      <c r="H227" s="1">
        <v>1.0</v>
      </c>
      <c r="I227" s="1" t="s">
        <v>33</v>
      </c>
      <c r="J227" s="1" t="s">
        <v>28</v>
      </c>
    </row>
    <row r="228">
      <c r="A228" s="2">
        <v>43591.0</v>
      </c>
      <c r="B228" s="1" t="s">
        <v>447</v>
      </c>
      <c r="C228" s="1" t="s">
        <v>213</v>
      </c>
      <c r="D228" s="1" t="s">
        <v>102</v>
      </c>
      <c r="E228" s="1" t="s">
        <v>103</v>
      </c>
      <c r="F228" s="4">
        <v>10.8</v>
      </c>
      <c r="H228" s="1">
        <v>3.0</v>
      </c>
      <c r="I228" s="1" t="s">
        <v>33</v>
      </c>
      <c r="J228" s="1" t="s">
        <v>34</v>
      </c>
    </row>
    <row r="229">
      <c r="A229" s="2">
        <v>43688.0</v>
      </c>
      <c r="B229" s="1" t="s">
        <v>448</v>
      </c>
      <c r="C229" s="1" t="s">
        <v>449</v>
      </c>
      <c r="D229" s="1" t="s">
        <v>41</v>
      </c>
      <c r="E229" s="1" t="s">
        <v>42</v>
      </c>
      <c r="F229" s="4">
        <v>29.66</v>
      </c>
      <c r="H229" s="1">
        <v>3.0</v>
      </c>
      <c r="I229" s="1" t="s">
        <v>27</v>
      </c>
      <c r="J229" s="1" t="s">
        <v>34</v>
      </c>
    </row>
    <row r="230">
      <c r="A230" s="2">
        <v>43898.0</v>
      </c>
      <c r="B230" s="1" t="s">
        <v>18</v>
      </c>
      <c r="C230" s="1" t="s">
        <v>339</v>
      </c>
      <c r="D230" s="1" t="s">
        <v>96</v>
      </c>
      <c r="E230" s="1" t="s">
        <v>97</v>
      </c>
      <c r="F230" s="4">
        <v>29.47</v>
      </c>
      <c r="H230" s="1">
        <v>3.0</v>
      </c>
      <c r="I230" s="1" t="s">
        <v>33</v>
      </c>
      <c r="J230" s="1" t="s">
        <v>28</v>
      </c>
    </row>
    <row r="231">
      <c r="A231" s="2">
        <v>44003.0</v>
      </c>
      <c r="B231" s="1" t="s">
        <v>450</v>
      </c>
      <c r="C231" s="1" t="s">
        <v>451</v>
      </c>
      <c r="D231" s="1" t="s">
        <v>15</v>
      </c>
      <c r="E231" s="1" t="s">
        <v>16</v>
      </c>
      <c r="F231" s="4">
        <v>39.55</v>
      </c>
      <c r="H231" s="1">
        <v>2.0</v>
      </c>
      <c r="I231" s="1" t="s">
        <v>17</v>
      </c>
      <c r="J231" s="1" t="s">
        <v>34</v>
      </c>
    </row>
    <row r="232">
      <c r="A232" s="2">
        <v>43771.0</v>
      </c>
      <c r="B232" s="1" t="s">
        <v>452</v>
      </c>
      <c r="C232" s="1" t="s">
        <v>453</v>
      </c>
      <c r="D232" s="1" t="s">
        <v>116</v>
      </c>
      <c r="E232" s="1" t="s">
        <v>117</v>
      </c>
      <c r="F232" s="4">
        <v>25.48</v>
      </c>
      <c r="H232" s="1">
        <v>2.0</v>
      </c>
      <c r="I232" s="1" t="s">
        <v>17</v>
      </c>
      <c r="J232" s="1" t="s">
        <v>28</v>
      </c>
    </row>
    <row r="233">
      <c r="A233" s="2">
        <v>44342.0</v>
      </c>
      <c r="B233" s="1" t="s">
        <v>454</v>
      </c>
      <c r="C233" s="1" t="s">
        <v>455</v>
      </c>
      <c r="D233" s="1" t="s">
        <v>151</v>
      </c>
      <c r="E233" s="1" t="s">
        <v>152</v>
      </c>
      <c r="F233" s="4">
        <v>16.71</v>
      </c>
      <c r="H233" s="1">
        <v>2.0</v>
      </c>
      <c r="I233" s="1" t="s">
        <v>33</v>
      </c>
      <c r="J233" s="1" t="s">
        <v>34</v>
      </c>
    </row>
    <row r="234">
      <c r="A234" s="2">
        <v>44263.0</v>
      </c>
      <c r="B234" s="1" t="s">
        <v>456</v>
      </c>
      <c r="C234" s="1" t="s">
        <v>457</v>
      </c>
      <c r="D234" s="1" t="s">
        <v>41</v>
      </c>
      <c r="E234" s="1" t="s">
        <v>42</v>
      </c>
      <c r="F234" s="4">
        <v>29.66</v>
      </c>
      <c r="H234" s="1">
        <v>2.0</v>
      </c>
      <c r="I234" s="1" t="s">
        <v>27</v>
      </c>
      <c r="J234" s="1" t="s">
        <v>34</v>
      </c>
    </row>
    <row r="235">
      <c r="A235" s="2">
        <v>43667.0</v>
      </c>
      <c r="B235" s="1" t="s">
        <v>458</v>
      </c>
      <c r="C235" s="1" t="s">
        <v>459</v>
      </c>
      <c r="D235" s="1" t="s">
        <v>49</v>
      </c>
      <c r="E235" s="1" t="s">
        <v>50</v>
      </c>
      <c r="F235" s="4">
        <v>30.63</v>
      </c>
      <c r="H235" s="1">
        <v>3.0</v>
      </c>
      <c r="I235" s="1" t="s">
        <v>21</v>
      </c>
      <c r="J235" s="1" t="s">
        <v>34</v>
      </c>
    </row>
    <row r="236">
      <c r="A236" s="2">
        <v>44257.0</v>
      </c>
      <c r="B236" s="1" t="s">
        <v>460</v>
      </c>
      <c r="C236" s="1" t="s">
        <v>461</v>
      </c>
      <c r="D236" s="1" t="s">
        <v>31</v>
      </c>
      <c r="E236" s="1" t="s">
        <v>32</v>
      </c>
      <c r="F236" s="4">
        <v>39.32</v>
      </c>
      <c r="H236" s="1">
        <v>3.0</v>
      </c>
      <c r="I236" s="1" t="s">
        <v>33</v>
      </c>
      <c r="J236" s="1" t="s">
        <v>34</v>
      </c>
    </row>
    <row r="237">
      <c r="A237" s="2">
        <v>44010.0</v>
      </c>
      <c r="B237" s="1" t="s">
        <v>462</v>
      </c>
      <c r="C237" s="1" t="s">
        <v>463</v>
      </c>
      <c r="D237" s="1" t="s">
        <v>96</v>
      </c>
      <c r="E237" s="1" t="s">
        <v>97</v>
      </c>
      <c r="F237" s="4">
        <v>29.47</v>
      </c>
      <c r="H237" s="1">
        <v>1.0</v>
      </c>
      <c r="I237" s="1" t="s">
        <v>33</v>
      </c>
      <c r="J237" s="1" t="s">
        <v>28</v>
      </c>
    </row>
    <row r="238">
      <c r="A238" s="2">
        <v>43571.0</v>
      </c>
      <c r="B238" s="1" t="s">
        <v>464</v>
      </c>
      <c r="C238" s="1" t="s">
        <v>465</v>
      </c>
      <c r="D238" s="1" t="s">
        <v>24</v>
      </c>
      <c r="E238" s="1" t="s">
        <v>156</v>
      </c>
      <c r="F238" s="4">
        <v>23.07</v>
      </c>
      <c r="G238" s="1" t="s">
        <v>77</v>
      </c>
      <c r="H238" s="1">
        <v>2.0</v>
      </c>
      <c r="I238" s="1" t="s">
        <v>27</v>
      </c>
      <c r="J238" s="1" t="s">
        <v>28</v>
      </c>
    </row>
    <row r="239">
      <c r="A239" s="2">
        <v>43952.0</v>
      </c>
      <c r="B239" s="1" t="s">
        <v>466</v>
      </c>
      <c r="D239" s="1" t="s">
        <v>49</v>
      </c>
      <c r="E239" s="1" t="s">
        <v>50</v>
      </c>
      <c r="F239" s="4">
        <v>30.63</v>
      </c>
      <c r="H239" s="1">
        <v>1.0</v>
      </c>
      <c r="I239" s="1" t="s">
        <v>21</v>
      </c>
      <c r="J239" s="1" t="s">
        <v>34</v>
      </c>
    </row>
    <row r="240">
      <c r="A240" s="2">
        <v>43789.0</v>
      </c>
      <c r="B240" s="1" t="s">
        <v>467</v>
      </c>
      <c r="C240" s="1" t="s">
        <v>468</v>
      </c>
      <c r="D240" s="1" t="s">
        <v>80</v>
      </c>
      <c r="E240" s="1" t="s">
        <v>81</v>
      </c>
      <c r="F240" s="4">
        <v>26.95</v>
      </c>
      <c r="H240" s="1">
        <v>1.0</v>
      </c>
      <c r="I240" s="1" t="s">
        <v>33</v>
      </c>
      <c r="J240" s="1" t="s">
        <v>34</v>
      </c>
    </row>
    <row r="241">
      <c r="A241" s="2">
        <v>43857.0</v>
      </c>
      <c r="B241" s="1" t="s">
        <v>469</v>
      </c>
      <c r="C241" s="1" t="s">
        <v>400</v>
      </c>
      <c r="D241" s="1" t="s">
        <v>86</v>
      </c>
      <c r="E241" s="1" t="s">
        <v>87</v>
      </c>
      <c r="F241" s="4">
        <v>19.96</v>
      </c>
      <c r="H241" s="1">
        <v>1.0</v>
      </c>
      <c r="I241" s="1" t="s">
        <v>17</v>
      </c>
      <c r="J241" s="1" t="s">
        <v>34</v>
      </c>
    </row>
    <row r="242">
      <c r="A242" s="2">
        <v>44020.0</v>
      </c>
      <c r="B242" s="1" t="s">
        <v>470</v>
      </c>
      <c r="C242" s="1" t="s">
        <v>471</v>
      </c>
      <c r="D242" s="1" t="s">
        <v>15</v>
      </c>
      <c r="E242" s="1" t="s">
        <v>16</v>
      </c>
      <c r="F242" s="4">
        <v>39.55</v>
      </c>
      <c r="H242" s="1">
        <v>2.0</v>
      </c>
      <c r="I242" s="1" t="s">
        <v>17</v>
      </c>
      <c r="J242" s="1" t="s">
        <v>34</v>
      </c>
    </row>
    <row r="243">
      <c r="A243" s="2">
        <v>44067.0</v>
      </c>
      <c r="B243" s="1" t="s">
        <v>472</v>
      </c>
      <c r="C243" s="1" t="s">
        <v>419</v>
      </c>
      <c r="D243" s="1" t="s">
        <v>86</v>
      </c>
      <c r="E243" s="1" t="s">
        <v>87</v>
      </c>
      <c r="F243" s="4">
        <v>19.96</v>
      </c>
      <c r="H243" s="1">
        <v>3.0</v>
      </c>
      <c r="I243" s="1" t="s">
        <v>17</v>
      </c>
      <c r="J243" s="1" t="s">
        <v>34</v>
      </c>
    </row>
    <row r="244">
      <c r="A244" s="2">
        <v>44147.0</v>
      </c>
      <c r="B244" s="1" t="s">
        <v>473</v>
      </c>
      <c r="C244" s="1" t="s">
        <v>474</v>
      </c>
      <c r="D244" s="1" t="s">
        <v>181</v>
      </c>
      <c r="E244" s="1" t="s">
        <v>182</v>
      </c>
      <c r="F244" s="4">
        <v>28.04</v>
      </c>
      <c r="H244" s="1">
        <v>3.0</v>
      </c>
      <c r="I244" s="1" t="s">
        <v>27</v>
      </c>
      <c r="J244" s="1" t="s">
        <v>28</v>
      </c>
    </row>
    <row r="245">
      <c r="A245" s="2">
        <v>43695.0</v>
      </c>
      <c r="B245" s="1" t="s">
        <v>475</v>
      </c>
      <c r="C245" s="1" t="s">
        <v>476</v>
      </c>
      <c r="D245" s="1" t="s">
        <v>181</v>
      </c>
      <c r="E245" s="1" t="s">
        <v>182</v>
      </c>
      <c r="F245" s="4">
        <v>28.04</v>
      </c>
      <c r="H245" s="1">
        <v>3.0</v>
      </c>
      <c r="I245" s="1" t="s">
        <v>27</v>
      </c>
      <c r="J245" s="1" t="s">
        <v>28</v>
      </c>
    </row>
    <row r="246">
      <c r="A246" s="2">
        <v>43606.0</v>
      </c>
      <c r="B246" s="1" t="s">
        <v>477</v>
      </c>
      <c r="C246" s="1" t="s">
        <v>478</v>
      </c>
      <c r="D246" s="1" t="s">
        <v>15</v>
      </c>
      <c r="E246" s="1" t="s">
        <v>16</v>
      </c>
      <c r="F246" s="4">
        <v>39.55</v>
      </c>
      <c r="H246" s="1">
        <v>1.0</v>
      </c>
      <c r="I246" s="1" t="s">
        <v>17</v>
      </c>
      <c r="J246" s="1" t="s">
        <v>34</v>
      </c>
    </row>
    <row r="247">
      <c r="A247" s="2">
        <v>44170.0</v>
      </c>
      <c r="B247" s="1" t="s">
        <v>479</v>
      </c>
      <c r="C247" s="1" t="s">
        <v>137</v>
      </c>
      <c r="D247" s="1" t="s">
        <v>86</v>
      </c>
      <c r="E247" s="1" t="s">
        <v>87</v>
      </c>
      <c r="F247" s="4">
        <v>19.96</v>
      </c>
      <c r="H247" s="1">
        <v>2.0</v>
      </c>
      <c r="I247" s="1" t="s">
        <v>17</v>
      </c>
      <c r="J247" s="1" t="s">
        <v>34</v>
      </c>
    </row>
    <row r="248">
      <c r="A248" s="2">
        <v>44288.0</v>
      </c>
      <c r="B248" s="1" t="s">
        <v>480</v>
      </c>
      <c r="C248" s="1" t="s">
        <v>115</v>
      </c>
      <c r="D248" s="1" t="s">
        <v>181</v>
      </c>
      <c r="E248" s="1" t="s">
        <v>182</v>
      </c>
      <c r="F248" s="4">
        <v>28.04</v>
      </c>
      <c r="H248" s="1">
        <v>1.0</v>
      </c>
      <c r="I248" s="1" t="s">
        <v>27</v>
      </c>
      <c r="J248" s="1" t="s">
        <v>28</v>
      </c>
    </row>
    <row r="249">
      <c r="A249" s="2">
        <v>44330.0</v>
      </c>
      <c r="B249" s="1" t="s">
        <v>481</v>
      </c>
      <c r="C249" s="1" t="s">
        <v>482</v>
      </c>
      <c r="D249" s="1" t="s">
        <v>49</v>
      </c>
      <c r="E249" s="1" t="s">
        <v>50</v>
      </c>
      <c r="F249" s="4">
        <v>30.63</v>
      </c>
      <c r="H249" s="1">
        <v>2.0</v>
      </c>
      <c r="I249" s="1" t="s">
        <v>21</v>
      </c>
      <c r="J249" s="1" t="s">
        <v>34</v>
      </c>
    </row>
    <row r="250">
      <c r="A250" s="2">
        <v>43927.0</v>
      </c>
      <c r="B250" s="1" t="s">
        <v>483</v>
      </c>
      <c r="C250" s="1" t="s">
        <v>484</v>
      </c>
      <c r="D250" s="1" t="s">
        <v>140</v>
      </c>
      <c r="E250" s="1" t="s">
        <v>141</v>
      </c>
      <c r="F250" s="4">
        <v>39.24</v>
      </c>
      <c r="H250" s="1">
        <v>1.0</v>
      </c>
      <c r="I250" s="1" t="s">
        <v>33</v>
      </c>
      <c r="J250" s="1" t="s">
        <v>28</v>
      </c>
    </row>
    <row r="251">
      <c r="A251" s="2">
        <v>43688.0</v>
      </c>
      <c r="B251" s="1" t="s">
        <v>485</v>
      </c>
      <c r="C251" s="1" t="s">
        <v>486</v>
      </c>
      <c r="D251" s="1" t="s">
        <v>57</v>
      </c>
      <c r="E251" s="1" t="s">
        <v>58</v>
      </c>
      <c r="F251" s="4">
        <v>15.34</v>
      </c>
      <c r="H251" s="1">
        <v>3.0</v>
      </c>
      <c r="I251" s="1" t="s">
        <v>17</v>
      </c>
      <c r="J251" s="1" t="s">
        <v>34</v>
      </c>
    </row>
    <row r="252">
      <c r="A252" s="2">
        <v>44028.0</v>
      </c>
      <c r="B252" s="1" t="s">
        <v>487</v>
      </c>
      <c r="C252" s="1" t="s">
        <v>406</v>
      </c>
      <c r="D252" s="1" t="s">
        <v>19</v>
      </c>
      <c r="E252" s="1" t="s">
        <v>20</v>
      </c>
      <c r="F252" s="4">
        <v>24.53</v>
      </c>
      <c r="H252" s="1">
        <v>1.0</v>
      </c>
      <c r="I252" s="1" t="s">
        <v>21</v>
      </c>
      <c r="J252" s="1" t="s">
        <v>34</v>
      </c>
    </row>
    <row r="253">
      <c r="A253" s="2">
        <v>43994.0</v>
      </c>
      <c r="B253" s="1" t="s">
        <v>488</v>
      </c>
      <c r="C253" s="1" t="s">
        <v>489</v>
      </c>
      <c r="D253" s="1" t="s">
        <v>24</v>
      </c>
      <c r="E253" s="1" t="s">
        <v>90</v>
      </c>
      <c r="F253" s="4">
        <v>13.84</v>
      </c>
      <c r="G253" s="1" t="s">
        <v>91</v>
      </c>
      <c r="H253" s="1">
        <v>3.0</v>
      </c>
      <c r="I253" s="1" t="s">
        <v>27</v>
      </c>
      <c r="J253" s="1" t="s">
        <v>28</v>
      </c>
    </row>
    <row r="254">
      <c r="A254" s="2">
        <v>44031.0</v>
      </c>
      <c r="B254" s="1" t="s">
        <v>106</v>
      </c>
      <c r="D254" s="1" t="s">
        <v>80</v>
      </c>
      <c r="E254" s="1" t="s">
        <v>81</v>
      </c>
      <c r="F254" s="4">
        <v>26.95</v>
      </c>
      <c r="H254" s="1">
        <v>1.0</v>
      </c>
      <c r="I254" s="1" t="s">
        <v>33</v>
      </c>
      <c r="J254" s="1" t="s">
        <v>34</v>
      </c>
    </row>
    <row r="255">
      <c r="A255" s="2">
        <v>43573.0</v>
      </c>
      <c r="B255" s="1" t="s">
        <v>490</v>
      </c>
      <c r="C255" s="1" t="s">
        <v>491</v>
      </c>
      <c r="D255" s="1" t="s">
        <v>140</v>
      </c>
      <c r="E255" s="1" t="s">
        <v>141</v>
      </c>
      <c r="F255" s="4">
        <v>39.24</v>
      </c>
      <c r="H255" s="1">
        <v>1.0</v>
      </c>
      <c r="I255" s="1" t="s">
        <v>33</v>
      </c>
      <c r="J255" s="1" t="s">
        <v>28</v>
      </c>
    </row>
    <row r="256">
      <c r="A256" s="2">
        <v>44089.0</v>
      </c>
      <c r="B256" s="1" t="s">
        <v>492</v>
      </c>
      <c r="C256" s="1" t="s">
        <v>493</v>
      </c>
      <c r="D256" s="1" t="s">
        <v>86</v>
      </c>
      <c r="E256" s="1" t="s">
        <v>87</v>
      </c>
      <c r="F256" s="4">
        <v>19.96</v>
      </c>
      <c r="H256" s="1">
        <v>2.0</v>
      </c>
      <c r="I256" s="1" t="s">
        <v>17</v>
      </c>
      <c r="J256" s="1" t="s">
        <v>34</v>
      </c>
    </row>
    <row r="257">
      <c r="A257" s="2">
        <v>43660.0</v>
      </c>
      <c r="B257" s="1" t="s">
        <v>494</v>
      </c>
      <c r="C257" s="1" t="s">
        <v>495</v>
      </c>
      <c r="D257" s="1" t="s">
        <v>102</v>
      </c>
      <c r="E257" s="1" t="s">
        <v>103</v>
      </c>
      <c r="F257" s="4">
        <v>10.8</v>
      </c>
      <c r="H257" s="1">
        <v>1.0</v>
      </c>
      <c r="I257" s="1" t="s">
        <v>33</v>
      </c>
      <c r="J257" s="1" t="s">
        <v>34</v>
      </c>
    </row>
    <row r="258">
      <c r="A258" s="2">
        <v>44118.0</v>
      </c>
      <c r="B258" s="1" t="s">
        <v>496</v>
      </c>
      <c r="C258" s="1" t="s">
        <v>497</v>
      </c>
      <c r="D258" s="1" t="s">
        <v>151</v>
      </c>
      <c r="E258" s="1" t="s">
        <v>152</v>
      </c>
      <c r="F258" s="4">
        <v>16.71</v>
      </c>
      <c r="H258" s="1">
        <v>2.0</v>
      </c>
      <c r="I258" s="1" t="s">
        <v>33</v>
      </c>
      <c r="J258" s="1" t="s">
        <v>34</v>
      </c>
    </row>
    <row r="259">
      <c r="A259" s="2">
        <v>44306.0</v>
      </c>
      <c r="B259" s="1" t="s">
        <v>167</v>
      </c>
      <c r="C259" s="1" t="s">
        <v>168</v>
      </c>
      <c r="D259" s="1" t="s">
        <v>102</v>
      </c>
      <c r="E259" s="1" t="s">
        <v>103</v>
      </c>
      <c r="F259" s="4">
        <v>10.8</v>
      </c>
      <c r="H259" s="1">
        <v>1.0</v>
      </c>
      <c r="I259" s="1" t="s">
        <v>33</v>
      </c>
      <c r="J259" s="1" t="s">
        <v>34</v>
      </c>
    </row>
    <row r="260">
      <c r="A260" s="2">
        <v>44213.0</v>
      </c>
      <c r="B260" s="1" t="s">
        <v>498</v>
      </c>
      <c r="C260" s="1" t="s">
        <v>499</v>
      </c>
      <c r="D260" s="1" t="s">
        <v>140</v>
      </c>
      <c r="E260" s="1" t="s">
        <v>141</v>
      </c>
      <c r="F260" s="4">
        <v>39.24</v>
      </c>
      <c r="H260" s="1">
        <v>1.0</v>
      </c>
      <c r="I260" s="1" t="s">
        <v>33</v>
      </c>
      <c r="J260" s="1" t="s">
        <v>28</v>
      </c>
    </row>
    <row r="261">
      <c r="A261" s="2">
        <v>43967.0</v>
      </c>
      <c r="B261" s="1" t="s">
        <v>500</v>
      </c>
      <c r="C261" s="1" t="s">
        <v>501</v>
      </c>
      <c r="D261" s="1" t="s">
        <v>102</v>
      </c>
      <c r="E261" s="1" t="s">
        <v>103</v>
      </c>
      <c r="F261" s="4">
        <v>10.8</v>
      </c>
      <c r="H261" s="1">
        <v>2.0</v>
      </c>
      <c r="I261" s="1" t="s">
        <v>33</v>
      </c>
      <c r="J261" s="1" t="s">
        <v>34</v>
      </c>
    </row>
    <row r="262">
      <c r="A262" s="2">
        <v>44219.0</v>
      </c>
      <c r="B262" s="1" t="s">
        <v>502</v>
      </c>
      <c r="C262" s="1" t="s">
        <v>503</v>
      </c>
      <c r="D262" s="1" t="s">
        <v>181</v>
      </c>
      <c r="E262" s="1" t="s">
        <v>182</v>
      </c>
      <c r="F262" s="4">
        <v>28.04</v>
      </c>
      <c r="H262" s="1">
        <v>3.0</v>
      </c>
      <c r="I262" s="1" t="s">
        <v>27</v>
      </c>
      <c r="J262" s="1" t="s">
        <v>28</v>
      </c>
    </row>
    <row r="263">
      <c r="A263" s="2">
        <v>44288.0</v>
      </c>
      <c r="B263" s="1" t="s">
        <v>480</v>
      </c>
      <c r="C263" s="1" t="s">
        <v>115</v>
      </c>
      <c r="D263" s="1" t="s">
        <v>140</v>
      </c>
      <c r="E263" s="1" t="s">
        <v>141</v>
      </c>
      <c r="F263" s="4">
        <v>39.24</v>
      </c>
      <c r="H263" s="1">
        <v>2.0</v>
      </c>
      <c r="I263" s="1" t="s">
        <v>33</v>
      </c>
      <c r="J263" s="1" t="s">
        <v>28</v>
      </c>
    </row>
    <row r="264">
      <c r="A264" s="2">
        <v>44301.0</v>
      </c>
      <c r="B264" s="1" t="s">
        <v>504</v>
      </c>
      <c r="D264" s="1" t="s">
        <v>24</v>
      </c>
      <c r="E264" s="1" t="s">
        <v>25</v>
      </c>
      <c r="F264" s="4">
        <v>36.3</v>
      </c>
      <c r="G264" s="1" t="s">
        <v>26</v>
      </c>
      <c r="H264" s="1">
        <v>3.0</v>
      </c>
      <c r="I264" s="1" t="s">
        <v>27</v>
      </c>
      <c r="J264" s="1" t="s">
        <v>28</v>
      </c>
    </row>
    <row r="265">
      <c r="A265" s="2">
        <v>43926.0</v>
      </c>
      <c r="B265" s="1" t="s">
        <v>505</v>
      </c>
      <c r="C265" s="1" t="s">
        <v>506</v>
      </c>
      <c r="D265" s="1" t="s">
        <v>140</v>
      </c>
      <c r="E265" s="1" t="s">
        <v>141</v>
      </c>
      <c r="F265" s="4">
        <v>39.24</v>
      </c>
      <c r="H265" s="1">
        <v>3.0</v>
      </c>
      <c r="I265" s="1" t="s">
        <v>33</v>
      </c>
      <c r="J265" s="1" t="s">
        <v>28</v>
      </c>
    </row>
    <row r="266">
      <c r="A266" s="2">
        <v>43950.0</v>
      </c>
      <c r="B266" s="1" t="s">
        <v>507</v>
      </c>
      <c r="C266" s="1" t="s">
        <v>508</v>
      </c>
      <c r="D266" s="1" t="s">
        <v>15</v>
      </c>
      <c r="E266" s="1" t="s">
        <v>16</v>
      </c>
      <c r="F266" s="4">
        <v>39.55</v>
      </c>
      <c r="H266" s="1">
        <v>2.0</v>
      </c>
      <c r="I266" s="1" t="s">
        <v>17</v>
      </c>
      <c r="J266" s="1" t="s">
        <v>34</v>
      </c>
    </row>
    <row r="267">
      <c r="A267" s="2">
        <v>44216.0</v>
      </c>
      <c r="B267" s="1" t="s">
        <v>65</v>
      </c>
      <c r="C267" s="1" t="s">
        <v>66</v>
      </c>
      <c r="D267" s="1" t="s">
        <v>24</v>
      </c>
      <c r="E267" s="1" t="s">
        <v>25</v>
      </c>
      <c r="F267" s="4">
        <v>36.3</v>
      </c>
      <c r="G267" s="1" t="s">
        <v>26</v>
      </c>
      <c r="H267" s="1">
        <v>3.0</v>
      </c>
      <c r="I267" s="1" t="s">
        <v>27</v>
      </c>
      <c r="J267" s="1" t="s">
        <v>28</v>
      </c>
    </row>
    <row r="268">
      <c r="A268" s="2">
        <v>44054.0</v>
      </c>
      <c r="B268" s="1" t="s">
        <v>509</v>
      </c>
      <c r="C268" s="1" t="s">
        <v>510</v>
      </c>
      <c r="D268" s="1" t="s">
        <v>24</v>
      </c>
      <c r="E268" s="1" t="s">
        <v>156</v>
      </c>
      <c r="F268" s="4">
        <v>23.07</v>
      </c>
      <c r="G268" s="1" t="s">
        <v>77</v>
      </c>
      <c r="H268" s="1">
        <v>3.0</v>
      </c>
      <c r="I268" s="1" t="s">
        <v>27</v>
      </c>
      <c r="J268" s="1" t="s">
        <v>28</v>
      </c>
    </row>
    <row r="269">
      <c r="A269" s="2">
        <v>43666.0</v>
      </c>
      <c r="B269" s="1" t="s">
        <v>511</v>
      </c>
      <c r="C269" s="1" t="s">
        <v>512</v>
      </c>
      <c r="D269" s="1" t="s">
        <v>19</v>
      </c>
      <c r="E269" s="1" t="s">
        <v>20</v>
      </c>
      <c r="F269" s="4">
        <v>24.53</v>
      </c>
      <c r="H269" s="1">
        <v>2.0</v>
      </c>
      <c r="I269" s="1" t="s">
        <v>21</v>
      </c>
      <c r="J269" s="1" t="s">
        <v>34</v>
      </c>
    </row>
    <row r="270">
      <c r="A270" s="2">
        <v>43703.0</v>
      </c>
      <c r="B270" s="1" t="s">
        <v>513</v>
      </c>
      <c r="C270" s="1" t="s">
        <v>276</v>
      </c>
      <c r="D270" s="1" t="s">
        <v>75</v>
      </c>
      <c r="E270" s="1" t="s">
        <v>76</v>
      </c>
      <c r="F270" s="4">
        <v>17.16</v>
      </c>
      <c r="G270" s="1" t="s">
        <v>77</v>
      </c>
      <c r="H270" s="1">
        <v>3.0</v>
      </c>
      <c r="I270" s="1" t="s">
        <v>21</v>
      </c>
      <c r="J270" s="1" t="s">
        <v>28</v>
      </c>
    </row>
    <row r="271">
      <c r="A271" s="2">
        <v>43652.0</v>
      </c>
      <c r="B271" s="1" t="s">
        <v>514</v>
      </c>
      <c r="C271" s="1" t="s">
        <v>515</v>
      </c>
      <c r="D271" s="1" t="s">
        <v>41</v>
      </c>
      <c r="E271" s="1" t="s">
        <v>42</v>
      </c>
      <c r="F271" s="4">
        <v>29.66</v>
      </c>
      <c r="H271" s="1">
        <v>3.0</v>
      </c>
      <c r="I271" s="1" t="s">
        <v>27</v>
      </c>
      <c r="J271" s="1" t="s">
        <v>34</v>
      </c>
    </row>
    <row r="272">
      <c r="A272" s="2">
        <v>43756.0</v>
      </c>
      <c r="B272" s="1" t="s">
        <v>185</v>
      </c>
      <c r="C272" s="1" t="s">
        <v>186</v>
      </c>
      <c r="D272" s="1" t="s">
        <v>24</v>
      </c>
      <c r="E272" s="1" t="s">
        <v>156</v>
      </c>
      <c r="F272" s="4">
        <v>23.07</v>
      </c>
      <c r="G272" s="1" t="s">
        <v>77</v>
      </c>
      <c r="H272" s="1">
        <v>1.0</v>
      </c>
      <c r="I272" s="1" t="s">
        <v>27</v>
      </c>
      <c r="J272" s="1" t="s">
        <v>28</v>
      </c>
    </row>
    <row r="273">
      <c r="A273" s="2">
        <v>43903.0</v>
      </c>
      <c r="B273" s="1" t="s">
        <v>516</v>
      </c>
      <c r="C273" s="1" t="s">
        <v>517</v>
      </c>
      <c r="D273" s="1" t="s">
        <v>130</v>
      </c>
      <c r="E273" s="1" t="s">
        <v>131</v>
      </c>
      <c r="F273" s="4">
        <v>18.53</v>
      </c>
      <c r="G273" s="1" t="s">
        <v>91</v>
      </c>
      <c r="H273" s="1">
        <v>3.0</v>
      </c>
      <c r="I273" s="1" t="s">
        <v>21</v>
      </c>
      <c r="J273" s="1" t="s">
        <v>28</v>
      </c>
    </row>
    <row r="274">
      <c r="A274" s="2">
        <v>43716.0</v>
      </c>
      <c r="B274" s="1" t="s">
        <v>518</v>
      </c>
      <c r="C274" s="1" t="s">
        <v>519</v>
      </c>
      <c r="D274" s="1" t="s">
        <v>49</v>
      </c>
      <c r="E274" s="1" t="s">
        <v>50</v>
      </c>
      <c r="F274" s="4">
        <v>30.63</v>
      </c>
      <c r="H274" s="1">
        <v>3.0</v>
      </c>
      <c r="I274" s="1" t="s">
        <v>21</v>
      </c>
      <c r="J274" s="1" t="s">
        <v>34</v>
      </c>
    </row>
    <row r="275">
      <c r="A275" s="2">
        <v>43773.0</v>
      </c>
      <c r="B275" s="1" t="s">
        <v>520</v>
      </c>
      <c r="C275" s="1" t="s">
        <v>521</v>
      </c>
      <c r="D275" s="1" t="s">
        <v>80</v>
      </c>
      <c r="E275" s="1" t="s">
        <v>81</v>
      </c>
      <c r="F275" s="4">
        <v>26.95</v>
      </c>
      <c r="H275" s="1">
        <v>2.0</v>
      </c>
      <c r="I275" s="1" t="s">
        <v>33</v>
      </c>
      <c r="J275" s="1" t="s">
        <v>34</v>
      </c>
    </row>
    <row r="276">
      <c r="A276" s="2">
        <v>44143.0</v>
      </c>
      <c r="B276" s="1" t="s">
        <v>259</v>
      </c>
      <c r="C276" s="1" t="s">
        <v>260</v>
      </c>
      <c r="D276" s="1" t="s">
        <v>130</v>
      </c>
      <c r="E276" s="1" t="s">
        <v>131</v>
      </c>
      <c r="F276" s="4">
        <v>18.53</v>
      </c>
      <c r="G276" s="1" t="s">
        <v>91</v>
      </c>
      <c r="H276" s="1">
        <v>3.0</v>
      </c>
      <c r="I276" s="1" t="s">
        <v>21</v>
      </c>
      <c r="J276" s="1" t="s">
        <v>28</v>
      </c>
    </row>
    <row r="277">
      <c r="A277" s="2">
        <v>43616.0</v>
      </c>
      <c r="B277" s="1" t="s">
        <v>522</v>
      </c>
      <c r="C277" s="1" t="s">
        <v>523</v>
      </c>
      <c r="D277" s="1" t="s">
        <v>45</v>
      </c>
      <c r="E277" s="1" t="s">
        <v>46</v>
      </c>
      <c r="F277" s="4">
        <v>21.82</v>
      </c>
      <c r="H277" s="1">
        <v>3.0</v>
      </c>
      <c r="I277" s="1" t="s">
        <v>33</v>
      </c>
      <c r="J277" s="1" t="s">
        <v>28</v>
      </c>
    </row>
    <row r="278">
      <c r="A278" s="2">
        <v>44008.0</v>
      </c>
      <c r="B278" s="1" t="s">
        <v>524</v>
      </c>
      <c r="C278" s="1" t="s">
        <v>525</v>
      </c>
      <c r="D278" s="1" t="s">
        <v>57</v>
      </c>
      <c r="E278" s="1" t="s">
        <v>58</v>
      </c>
      <c r="F278" s="4">
        <v>15.34</v>
      </c>
      <c r="H278" s="1">
        <v>2.0</v>
      </c>
      <c r="I278" s="1" t="s">
        <v>17</v>
      </c>
      <c r="J278" s="1" t="s">
        <v>34</v>
      </c>
    </row>
    <row r="279">
      <c r="A279" s="2">
        <v>44078.0</v>
      </c>
      <c r="B279" s="1" t="s">
        <v>526</v>
      </c>
      <c r="C279" s="1" t="s">
        <v>527</v>
      </c>
      <c r="D279" s="1" t="s">
        <v>24</v>
      </c>
      <c r="E279" s="1" t="s">
        <v>90</v>
      </c>
      <c r="F279" s="4">
        <v>13.84</v>
      </c>
      <c r="G279" s="1" t="s">
        <v>91</v>
      </c>
      <c r="H279" s="1">
        <v>1.0</v>
      </c>
      <c r="I279" s="1" t="s">
        <v>27</v>
      </c>
      <c r="J279" s="1" t="s">
        <v>28</v>
      </c>
    </row>
    <row r="280">
      <c r="A280" s="2">
        <v>43708.0</v>
      </c>
      <c r="B280" s="1" t="s">
        <v>528</v>
      </c>
      <c r="C280" s="1" t="s">
        <v>529</v>
      </c>
      <c r="D280" s="1" t="s">
        <v>96</v>
      </c>
      <c r="E280" s="1" t="s">
        <v>97</v>
      </c>
      <c r="F280" s="4">
        <v>29.47</v>
      </c>
      <c r="H280" s="1">
        <v>1.0</v>
      </c>
      <c r="I280" s="1" t="s">
        <v>33</v>
      </c>
      <c r="J280" s="1" t="s">
        <v>28</v>
      </c>
    </row>
    <row r="281">
      <c r="A281" s="2">
        <v>44200.0</v>
      </c>
      <c r="B281" s="1" t="s">
        <v>530</v>
      </c>
      <c r="C281" s="1" t="s">
        <v>531</v>
      </c>
      <c r="D281" s="1" t="s">
        <v>126</v>
      </c>
      <c r="E281" s="1" t="s">
        <v>127</v>
      </c>
      <c r="F281" s="4">
        <v>14.53</v>
      </c>
      <c r="H281" s="1">
        <v>2.0</v>
      </c>
      <c r="I281" s="1" t="s">
        <v>17</v>
      </c>
      <c r="J281" s="1" t="s">
        <v>34</v>
      </c>
    </row>
    <row r="282">
      <c r="A282" s="2">
        <v>43668.0</v>
      </c>
      <c r="B282" s="1" t="s">
        <v>532</v>
      </c>
      <c r="C282" s="1" t="s">
        <v>85</v>
      </c>
      <c r="D282" s="1" t="s">
        <v>108</v>
      </c>
      <c r="E282" s="1" t="s">
        <v>109</v>
      </c>
      <c r="F282" s="4">
        <v>34.38</v>
      </c>
      <c r="H282" s="1">
        <v>2.0</v>
      </c>
      <c r="I282" s="1" t="s">
        <v>27</v>
      </c>
      <c r="J282" s="1" t="s">
        <v>34</v>
      </c>
    </row>
    <row r="283">
      <c r="A283" s="2">
        <v>44318.0</v>
      </c>
      <c r="B283" s="1" t="s">
        <v>533</v>
      </c>
      <c r="C283" s="1" t="s">
        <v>534</v>
      </c>
      <c r="D283" s="1" t="s">
        <v>151</v>
      </c>
      <c r="E283" s="1" t="s">
        <v>152</v>
      </c>
      <c r="F283" s="4">
        <v>16.71</v>
      </c>
      <c r="H283" s="1">
        <v>3.0</v>
      </c>
      <c r="I283" s="1" t="s">
        <v>33</v>
      </c>
      <c r="J283" s="1" t="s">
        <v>34</v>
      </c>
    </row>
    <row r="284">
      <c r="A284" s="2">
        <v>43745.0</v>
      </c>
      <c r="B284" s="1" t="s">
        <v>379</v>
      </c>
      <c r="D284" s="1" t="s">
        <v>31</v>
      </c>
      <c r="E284" s="1" t="s">
        <v>32</v>
      </c>
      <c r="F284" s="4">
        <v>39.32</v>
      </c>
      <c r="H284" s="1">
        <v>2.0</v>
      </c>
      <c r="I284" s="1" t="s">
        <v>33</v>
      </c>
      <c r="J284" s="1" t="s">
        <v>34</v>
      </c>
    </row>
    <row r="285">
      <c r="A285" s="2">
        <v>43652.0</v>
      </c>
      <c r="B285" s="1" t="s">
        <v>514</v>
      </c>
      <c r="C285" s="1" t="s">
        <v>515</v>
      </c>
      <c r="D285" s="1" t="s">
        <v>37</v>
      </c>
      <c r="E285" s="1" t="s">
        <v>38</v>
      </c>
      <c r="F285" s="4">
        <v>38.17</v>
      </c>
      <c r="H285" s="1">
        <v>1.0</v>
      </c>
      <c r="I285" s="1" t="s">
        <v>17</v>
      </c>
      <c r="J285" s="1" t="s">
        <v>28</v>
      </c>
    </row>
    <row r="286">
      <c r="A286" s="2">
        <v>44101.0</v>
      </c>
      <c r="B286" s="1" t="s">
        <v>535</v>
      </c>
      <c r="C286" s="1" t="s">
        <v>536</v>
      </c>
      <c r="D286" s="1" t="s">
        <v>49</v>
      </c>
      <c r="E286" s="1" t="s">
        <v>50</v>
      </c>
      <c r="F286" s="4">
        <v>30.63</v>
      </c>
      <c r="H286" s="1">
        <v>3.0</v>
      </c>
      <c r="I286" s="1" t="s">
        <v>21</v>
      </c>
      <c r="J286" s="1" t="s">
        <v>34</v>
      </c>
    </row>
    <row r="287">
      <c r="A287" s="2">
        <v>44439.0</v>
      </c>
      <c r="B287" s="1" t="s">
        <v>128</v>
      </c>
      <c r="C287" s="1" t="s">
        <v>129</v>
      </c>
      <c r="D287" s="1" t="s">
        <v>15</v>
      </c>
      <c r="E287" s="1" t="s">
        <v>16</v>
      </c>
      <c r="F287" s="4">
        <v>39.55</v>
      </c>
      <c r="H287" s="1">
        <v>2.0</v>
      </c>
      <c r="I287" s="1" t="s">
        <v>17</v>
      </c>
      <c r="J287" s="1" t="s">
        <v>34</v>
      </c>
    </row>
    <row r="288">
      <c r="A288" s="2">
        <v>43625.0</v>
      </c>
      <c r="B288" s="1" t="s">
        <v>537</v>
      </c>
      <c r="C288" s="1" t="s">
        <v>316</v>
      </c>
      <c r="D288" s="1" t="s">
        <v>75</v>
      </c>
      <c r="E288" s="1" t="s">
        <v>76</v>
      </c>
      <c r="F288" s="4">
        <v>17.16</v>
      </c>
      <c r="G288" s="1" t="s">
        <v>77</v>
      </c>
      <c r="H288" s="1">
        <v>3.0</v>
      </c>
      <c r="I288" s="1" t="s">
        <v>21</v>
      </c>
      <c r="J288" s="1" t="s">
        <v>28</v>
      </c>
    </row>
    <row r="289">
      <c r="A289" s="2">
        <v>44115.0</v>
      </c>
      <c r="B289" s="1" t="s">
        <v>538</v>
      </c>
      <c r="C289" s="1" t="s">
        <v>213</v>
      </c>
      <c r="D289" s="1" t="s">
        <v>24</v>
      </c>
      <c r="E289" s="1" t="s">
        <v>25</v>
      </c>
      <c r="F289" s="4">
        <v>36.3</v>
      </c>
      <c r="G289" s="1" t="s">
        <v>26</v>
      </c>
      <c r="H289" s="1">
        <v>1.0</v>
      </c>
      <c r="I289" s="1" t="s">
        <v>27</v>
      </c>
      <c r="J289" s="1" t="s">
        <v>28</v>
      </c>
    </row>
    <row r="290">
      <c r="A290" s="2">
        <v>43718.0</v>
      </c>
      <c r="B290" s="1" t="s">
        <v>539</v>
      </c>
      <c r="C290" s="1" t="s">
        <v>540</v>
      </c>
      <c r="D290" s="1" t="s">
        <v>130</v>
      </c>
      <c r="E290" s="1" t="s">
        <v>131</v>
      </c>
      <c r="F290" s="4">
        <v>18.53</v>
      </c>
      <c r="G290" s="1" t="s">
        <v>91</v>
      </c>
      <c r="H290" s="1">
        <v>3.0</v>
      </c>
      <c r="I290" s="1" t="s">
        <v>21</v>
      </c>
      <c r="J290" s="1" t="s">
        <v>28</v>
      </c>
    </row>
    <row r="291">
      <c r="A291" s="2">
        <v>43571.0</v>
      </c>
      <c r="B291" s="1" t="s">
        <v>464</v>
      </c>
      <c r="C291" s="1" t="s">
        <v>465</v>
      </c>
      <c r="D291" s="1" t="s">
        <v>126</v>
      </c>
      <c r="E291" s="1" t="s">
        <v>127</v>
      </c>
      <c r="F291" s="4">
        <v>14.53</v>
      </c>
      <c r="H291" s="1">
        <v>2.0</v>
      </c>
      <c r="I291" s="1" t="s">
        <v>17</v>
      </c>
      <c r="J291" s="1" t="s">
        <v>34</v>
      </c>
    </row>
    <row r="292">
      <c r="A292" s="2">
        <v>43579.0</v>
      </c>
      <c r="B292" s="1" t="s">
        <v>541</v>
      </c>
      <c r="C292" s="1" t="s">
        <v>542</v>
      </c>
      <c r="D292" s="1" t="s">
        <v>24</v>
      </c>
      <c r="E292" s="1" t="s">
        <v>25</v>
      </c>
      <c r="F292" s="4">
        <v>36.3</v>
      </c>
      <c r="G292" s="1" t="s">
        <v>26</v>
      </c>
      <c r="H292" s="1">
        <v>2.0</v>
      </c>
      <c r="I292" s="1" t="s">
        <v>27</v>
      </c>
      <c r="J292" s="1" t="s">
        <v>28</v>
      </c>
    </row>
    <row r="293">
      <c r="A293" s="2">
        <v>43930.0</v>
      </c>
      <c r="B293" s="1" t="s">
        <v>543</v>
      </c>
      <c r="C293" s="1" t="s">
        <v>544</v>
      </c>
      <c r="D293" s="1" t="s">
        <v>24</v>
      </c>
      <c r="E293" s="1" t="s">
        <v>25</v>
      </c>
      <c r="F293" s="4">
        <v>36.3</v>
      </c>
      <c r="G293" s="1" t="s">
        <v>26</v>
      </c>
      <c r="H293" s="1">
        <v>1.0</v>
      </c>
      <c r="I293" s="1" t="s">
        <v>27</v>
      </c>
      <c r="J293" s="1" t="s">
        <v>28</v>
      </c>
    </row>
    <row r="294">
      <c r="A294" s="2">
        <v>44008.0</v>
      </c>
      <c r="B294" s="1" t="s">
        <v>545</v>
      </c>
      <c r="C294" s="1" t="s">
        <v>431</v>
      </c>
      <c r="D294" s="1" t="s">
        <v>24</v>
      </c>
      <c r="E294" s="1" t="s">
        <v>25</v>
      </c>
      <c r="F294" s="4">
        <v>36.3</v>
      </c>
      <c r="G294" s="1" t="s">
        <v>26</v>
      </c>
      <c r="H294" s="1">
        <v>3.0</v>
      </c>
      <c r="I294" s="1" t="s">
        <v>27</v>
      </c>
      <c r="J294" s="1" t="s">
        <v>28</v>
      </c>
    </row>
    <row r="295">
      <c r="A295" s="2">
        <v>43852.0</v>
      </c>
      <c r="B295" s="1" t="s">
        <v>546</v>
      </c>
      <c r="C295" s="1" t="s">
        <v>547</v>
      </c>
      <c r="D295" s="1" t="s">
        <v>80</v>
      </c>
      <c r="E295" s="1" t="s">
        <v>81</v>
      </c>
      <c r="F295" s="4">
        <v>26.95</v>
      </c>
      <c r="H295" s="1">
        <v>2.0</v>
      </c>
      <c r="I295" s="1" t="s">
        <v>33</v>
      </c>
      <c r="J295" s="1" t="s">
        <v>34</v>
      </c>
    </row>
    <row r="296">
      <c r="A296" s="2">
        <v>43969.0</v>
      </c>
      <c r="B296" s="1" t="s">
        <v>548</v>
      </c>
      <c r="C296" s="1" t="s">
        <v>306</v>
      </c>
      <c r="D296" s="1" t="s">
        <v>15</v>
      </c>
      <c r="E296" s="1" t="s">
        <v>16</v>
      </c>
      <c r="F296" s="4">
        <v>39.55</v>
      </c>
      <c r="H296" s="1">
        <v>2.0</v>
      </c>
      <c r="I296" s="1" t="s">
        <v>17</v>
      </c>
      <c r="J296" s="1" t="s">
        <v>34</v>
      </c>
    </row>
    <row r="297">
      <c r="A297" s="2">
        <v>43809.0</v>
      </c>
      <c r="B297" s="1" t="s">
        <v>549</v>
      </c>
      <c r="C297" s="1" t="s">
        <v>463</v>
      </c>
      <c r="D297" s="1" t="s">
        <v>108</v>
      </c>
      <c r="E297" s="1" t="s">
        <v>109</v>
      </c>
      <c r="F297" s="4">
        <v>34.38</v>
      </c>
      <c r="H297" s="1">
        <v>1.0</v>
      </c>
      <c r="I297" s="1" t="s">
        <v>27</v>
      </c>
      <c r="J297" s="1" t="s">
        <v>34</v>
      </c>
    </row>
    <row r="298">
      <c r="A298" s="2">
        <v>43923.0</v>
      </c>
      <c r="B298" s="1" t="s">
        <v>550</v>
      </c>
      <c r="C298" s="1" t="s">
        <v>551</v>
      </c>
      <c r="D298" s="1" t="s">
        <v>126</v>
      </c>
      <c r="E298" s="1" t="s">
        <v>127</v>
      </c>
      <c r="F298" s="4">
        <v>14.53</v>
      </c>
      <c r="H298" s="1">
        <v>2.0</v>
      </c>
      <c r="I298" s="1" t="s">
        <v>17</v>
      </c>
      <c r="J298" s="1" t="s">
        <v>34</v>
      </c>
    </row>
    <row r="299">
      <c r="A299" s="2">
        <v>43668.0</v>
      </c>
      <c r="B299" s="1" t="s">
        <v>532</v>
      </c>
      <c r="C299" s="1" t="s">
        <v>85</v>
      </c>
      <c r="D299" s="1" t="s">
        <v>80</v>
      </c>
      <c r="E299" s="1" t="s">
        <v>81</v>
      </c>
      <c r="F299" s="4">
        <v>26.95</v>
      </c>
      <c r="H299" s="1">
        <v>2.0</v>
      </c>
      <c r="I299" s="1" t="s">
        <v>33</v>
      </c>
      <c r="J299" s="1" t="s">
        <v>34</v>
      </c>
    </row>
    <row r="300">
      <c r="A300" s="2">
        <v>43596.0</v>
      </c>
      <c r="B300" s="1" t="s">
        <v>552</v>
      </c>
      <c r="C300" s="1" t="s">
        <v>553</v>
      </c>
      <c r="D300" s="1" t="s">
        <v>19</v>
      </c>
      <c r="E300" s="1" t="s">
        <v>20</v>
      </c>
      <c r="F300" s="4">
        <v>24.53</v>
      </c>
      <c r="H300" s="1">
        <v>1.0</v>
      </c>
      <c r="I300" s="1" t="s">
        <v>21</v>
      </c>
      <c r="J300" s="1" t="s">
        <v>34</v>
      </c>
    </row>
    <row r="301">
      <c r="A301" s="2">
        <v>44219.0</v>
      </c>
      <c r="B301" s="1" t="s">
        <v>554</v>
      </c>
      <c r="C301" s="1" t="s">
        <v>555</v>
      </c>
      <c r="D301" s="1" t="s">
        <v>102</v>
      </c>
      <c r="E301" s="1" t="s">
        <v>103</v>
      </c>
      <c r="F301" s="4">
        <v>10.8</v>
      </c>
      <c r="H301" s="1">
        <v>3.0</v>
      </c>
      <c r="I301" s="1" t="s">
        <v>33</v>
      </c>
      <c r="J301" s="1" t="s">
        <v>34</v>
      </c>
    </row>
    <row r="302">
      <c r="A302" s="6"/>
    </row>
    <row r="303">
      <c r="A303" s="6"/>
    </row>
    <row r="304">
      <c r="A304" s="6"/>
    </row>
    <row r="305">
      <c r="A305" s="6"/>
    </row>
    <row r="306">
      <c r="A306" s="6"/>
    </row>
    <row r="307">
      <c r="A307" s="6"/>
    </row>
    <row r="308">
      <c r="A308" s="6"/>
    </row>
    <row r="309">
      <c r="A309" s="6"/>
    </row>
    <row r="310">
      <c r="A310" s="6"/>
    </row>
    <row r="311">
      <c r="A311" s="6"/>
    </row>
    <row r="312">
      <c r="A312" s="6"/>
    </row>
    <row r="313">
      <c r="A313" s="6"/>
    </row>
    <row r="314">
      <c r="A314" s="6"/>
    </row>
    <row r="315">
      <c r="A315" s="6"/>
    </row>
    <row r="316">
      <c r="A316" s="6"/>
    </row>
    <row r="317">
      <c r="A317" s="6"/>
    </row>
    <row r="318">
      <c r="A318" s="6"/>
    </row>
    <row r="319">
      <c r="A319" s="6"/>
    </row>
    <row r="320">
      <c r="A320" s="6"/>
    </row>
    <row r="321">
      <c r="A321" s="6"/>
    </row>
    <row r="322">
      <c r="A322" s="6"/>
    </row>
    <row r="323">
      <c r="A323" s="6"/>
    </row>
    <row r="324">
      <c r="A324" s="6"/>
    </row>
    <row r="325">
      <c r="A325" s="6"/>
    </row>
    <row r="326">
      <c r="A326" s="6"/>
    </row>
    <row r="327">
      <c r="A327" s="6"/>
    </row>
    <row r="328">
      <c r="A328" s="6"/>
    </row>
    <row r="329">
      <c r="A329" s="6"/>
    </row>
    <row r="330">
      <c r="A330" s="6"/>
    </row>
    <row r="331">
      <c r="A331" s="6"/>
    </row>
    <row r="332">
      <c r="A332" s="6"/>
    </row>
    <row r="333">
      <c r="A333" s="6"/>
    </row>
    <row r="334">
      <c r="A334" s="6"/>
    </row>
    <row r="335">
      <c r="A335" s="6"/>
    </row>
    <row r="336">
      <c r="A336" s="6"/>
    </row>
    <row r="337">
      <c r="A337" s="6"/>
    </row>
    <row r="338">
      <c r="A338" s="6"/>
    </row>
    <row r="339">
      <c r="A339" s="6"/>
    </row>
    <row r="340">
      <c r="A340" s="6"/>
    </row>
    <row r="341">
      <c r="A341" s="6"/>
    </row>
    <row r="342">
      <c r="A342" s="6"/>
    </row>
    <row r="343">
      <c r="A343" s="6"/>
    </row>
    <row r="344">
      <c r="A344" s="6"/>
    </row>
    <row r="345">
      <c r="A345" s="6"/>
    </row>
    <row r="346">
      <c r="A346" s="6"/>
    </row>
    <row r="347">
      <c r="A347" s="6"/>
    </row>
    <row r="348">
      <c r="A348" s="6"/>
    </row>
    <row r="349">
      <c r="A349" s="6"/>
    </row>
    <row r="350">
      <c r="A350" s="6"/>
    </row>
    <row r="351">
      <c r="A351" s="6"/>
    </row>
    <row r="352">
      <c r="A352" s="6"/>
    </row>
    <row r="353">
      <c r="A353" s="6"/>
    </row>
    <row r="354">
      <c r="A354" s="6"/>
    </row>
    <row r="355">
      <c r="A355" s="6"/>
    </row>
    <row r="356">
      <c r="A356" s="6"/>
    </row>
    <row r="357">
      <c r="A357" s="6"/>
    </row>
    <row r="358">
      <c r="A358" s="6"/>
    </row>
    <row r="359">
      <c r="A359" s="6"/>
    </row>
    <row r="360">
      <c r="A360" s="6"/>
    </row>
    <row r="361">
      <c r="A361" s="6"/>
    </row>
    <row r="362">
      <c r="A362" s="6"/>
    </row>
    <row r="363">
      <c r="A363" s="6"/>
    </row>
    <row r="364">
      <c r="A364" s="6"/>
    </row>
    <row r="365">
      <c r="A365" s="6"/>
    </row>
    <row r="366">
      <c r="A366" s="6"/>
    </row>
    <row r="367">
      <c r="A367" s="6"/>
    </row>
    <row r="368">
      <c r="A368" s="6"/>
    </row>
    <row r="369">
      <c r="A369" s="6"/>
    </row>
    <row r="370">
      <c r="A370" s="6"/>
    </row>
    <row r="371">
      <c r="A371" s="6"/>
    </row>
    <row r="372">
      <c r="A372" s="6"/>
    </row>
    <row r="373">
      <c r="A373" s="6"/>
    </row>
    <row r="374">
      <c r="A374" s="6"/>
    </row>
    <row r="375">
      <c r="A375" s="6"/>
    </row>
    <row r="376">
      <c r="A376" s="6"/>
    </row>
    <row r="377">
      <c r="A377" s="6"/>
    </row>
    <row r="378">
      <c r="A378" s="6"/>
    </row>
    <row r="379">
      <c r="A379" s="6"/>
    </row>
    <row r="380">
      <c r="A380" s="6"/>
    </row>
    <row r="381">
      <c r="A381" s="6"/>
    </row>
    <row r="382">
      <c r="A382" s="6"/>
    </row>
    <row r="383">
      <c r="A383" s="6"/>
    </row>
    <row r="384">
      <c r="A384" s="6"/>
    </row>
    <row r="385">
      <c r="A385" s="6"/>
    </row>
    <row r="386">
      <c r="A386" s="6"/>
    </row>
    <row r="387">
      <c r="A387" s="6"/>
    </row>
    <row r="388">
      <c r="A388" s="6"/>
    </row>
    <row r="389">
      <c r="A389" s="6"/>
    </row>
    <row r="390">
      <c r="A390" s="6"/>
    </row>
    <row r="391">
      <c r="A391" s="6"/>
    </row>
    <row r="392">
      <c r="A392" s="6"/>
    </row>
    <row r="393">
      <c r="A393" s="6"/>
    </row>
    <row r="394">
      <c r="A394" s="6"/>
    </row>
    <row r="395">
      <c r="A395" s="6"/>
    </row>
    <row r="396">
      <c r="A396" s="6"/>
    </row>
    <row r="397">
      <c r="A397" s="6"/>
    </row>
    <row r="398">
      <c r="A398" s="6"/>
    </row>
    <row r="399">
      <c r="A399" s="6"/>
    </row>
    <row r="400">
      <c r="A400" s="6"/>
    </row>
    <row r="401">
      <c r="A401" s="6"/>
    </row>
    <row r="402">
      <c r="A402" s="6"/>
    </row>
    <row r="403">
      <c r="A403" s="6"/>
    </row>
    <row r="404">
      <c r="A404" s="6"/>
    </row>
    <row r="405">
      <c r="A405" s="6"/>
    </row>
    <row r="406">
      <c r="A406" s="6"/>
    </row>
    <row r="407">
      <c r="A407" s="6"/>
    </row>
    <row r="408">
      <c r="A408" s="6"/>
    </row>
    <row r="409">
      <c r="A409" s="6"/>
    </row>
    <row r="410">
      <c r="A410" s="6"/>
    </row>
    <row r="411">
      <c r="A411" s="6"/>
    </row>
    <row r="412">
      <c r="A412" s="6"/>
    </row>
    <row r="413">
      <c r="A413" s="6"/>
    </row>
    <row r="414">
      <c r="A414" s="6"/>
    </row>
    <row r="415">
      <c r="A415" s="6"/>
    </row>
    <row r="416">
      <c r="A416" s="6"/>
    </row>
    <row r="417">
      <c r="A417" s="6"/>
    </row>
    <row r="418">
      <c r="A418" s="6"/>
    </row>
    <row r="419">
      <c r="A419" s="6"/>
    </row>
    <row r="420">
      <c r="A420" s="6"/>
    </row>
    <row r="421">
      <c r="A421" s="6"/>
    </row>
    <row r="422">
      <c r="A422" s="6"/>
    </row>
    <row r="423">
      <c r="A423" s="6"/>
    </row>
    <row r="424">
      <c r="A424" s="6"/>
    </row>
    <row r="425">
      <c r="A425" s="6"/>
    </row>
    <row r="426">
      <c r="A426" s="6"/>
    </row>
    <row r="427">
      <c r="A427" s="6"/>
    </row>
    <row r="428">
      <c r="A428" s="6"/>
    </row>
    <row r="429">
      <c r="A429" s="6"/>
    </row>
    <row r="430">
      <c r="A430" s="6"/>
    </row>
    <row r="431">
      <c r="A431" s="6"/>
    </row>
    <row r="432">
      <c r="A432" s="6"/>
    </row>
    <row r="433">
      <c r="A433" s="6"/>
    </row>
    <row r="434">
      <c r="A434" s="6"/>
    </row>
    <row r="435">
      <c r="A435" s="6"/>
    </row>
    <row r="436">
      <c r="A436" s="6"/>
    </row>
    <row r="437">
      <c r="A437" s="6"/>
    </row>
    <row r="438">
      <c r="A438" s="6"/>
    </row>
    <row r="439">
      <c r="A439" s="6"/>
    </row>
    <row r="440">
      <c r="A440" s="6"/>
    </row>
    <row r="441">
      <c r="A441" s="6"/>
    </row>
    <row r="442">
      <c r="A442" s="6"/>
    </row>
    <row r="443">
      <c r="A443" s="6"/>
    </row>
    <row r="444">
      <c r="A444" s="6"/>
    </row>
    <row r="445">
      <c r="A445" s="6"/>
    </row>
    <row r="446">
      <c r="A446" s="6"/>
    </row>
    <row r="447">
      <c r="A447" s="6"/>
    </row>
    <row r="448">
      <c r="A448" s="6"/>
    </row>
    <row r="449">
      <c r="A449" s="6"/>
    </row>
    <row r="450">
      <c r="A450" s="6"/>
    </row>
    <row r="451">
      <c r="A451" s="6"/>
    </row>
    <row r="452">
      <c r="A452" s="6"/>
    </row>
    <row r="453">
      <c r="A453" s="6"/>
    </row>
    <row r="454">
      <c r="A454" s="6"/>
    </row>
    <row r="455">
      <c r="A455" s="6"/>
    </row>
    <row r="456">
      <c r="A456" s="6"/>
    </row>
    <row r="457">
      <c r="A457" s="6"/>
    </row>
    <row r="458">
      <c r="A458" s="6"/>
    </row>
    <row r="459">
      <c r="A459" s="6"/>
    </row>
    <row r="460">
      <c r="A460" s="6"/>
    </row>
    <row r="461">
      <c r="A461" s="6"/>
    </row>
    <row r="462">
      <c r="A462" s="6"/>
    </row>
    <row r="463">
      <c r="A463" s="6"/>
    </row>
    <row r="464">
      <c r="A464" s="6"/>
    </row>
    <row r="465">
      <c r="A465" s="6"/>
    </row>
    <row r="466">
      <c r="A466" s="6"/>
    </row>
    <row r="467">
      <c r="A467" s="6"/>
    </row>
    <row r="468">
      <c r="A468" s="6"/>
    </row>
    <row r="469">
      <c r="A469" s="6"/>
    </row>
    <row r="470">
      <c r="A470" s="6"/>
    </row>
    <row r="471">
      <c r="A471" s="6"/>
    </row>
    <row r="472">
      <c r="A472" s="6"/>
    </row>
    <row r="473">
      <c r="A473" s="6"/>
    </row>
    <row r="474">
      <c r="A474" s="6"/>
    </row>
    <row r="475">
      <c r="A475" s="6"/>
    </row>
    <row r="476">
      <c r="A476" s="6"/>
    </row>
    <row r="477">
      <c r="A477" s="6"/>
    </row>
    <row r="478">
      <c r="A478" s="6"/>
    </row>
    <row r="479">
      <c r="A479" s="6"/>
    </row>
    <row r="480">
      <c r="A480" s="6"/>
    </row>
    <row r="481">
      <c r="A481" s="6"/>
    </row>
    <row r="482">
      <c r="A482" s="6"/>
    </row>
    <row r="483">
      <c r="A483" s="6"/>
    </row>
    <row r="484">
      <c r="A484" s="6"/>
    </row>
    <row r="485">
      <c r="A485" s="6"/>
    </row>
    <row r="486">
      <c r="A486" s="6"/>
    </row>
    <row r="487">
      <c r="A487" s="6"/>
    </row>
    <row r="488">
      <c r="A488" s="6"/>
    </row>
    <row r="489">
      <c r="A489" s="6"/>
    </row>
    <row r="490">
      <c r="A490" s="6"/>
    </row>
    <row r="491">
      <c r="A491" s="6"/>
    </row>
    <row r="492">
      <c r="A492" s="6"/>
    </row>
    <row r="493">
      <c r="A493" s="6"/>
    </row>
    <row r="494">
      <c r="A494" s="6"/>
    </row>
    <row r="495">
      <c r="A495" s="6"/>
    </row>
    <row r="496">
      <c r="A496" s="6"/>
    </row>
    <row r="497">
      <c r="A497" s="6"/>
    </row>
    <row r="498">
      <c r="A498" s="6"/>
    </row>
    <row r="499">
      <c r="A499" s="6"/>
    </row>
    <row r="500">
      <c r="A500" s="6"/>
    </row>
    <row r="501">
      <c r="A501" s="6"/>
    </row>
    <row r="502">
      <c r="A502" s="6"/>
    </row>
    <row r="503">
      <c r="A503" s="6"/>
    </row>
    <row r="504">
      <c r="A504" s="6"/>
    </row>
    <row r="505">
      <c r="A505" s="6"/>
    </row>
    <row r="506">
      <c r="A506" s="6"/>
    </row>
    <row r="507">
      <c r="A507" s="6"/>
    </row>
    <row r="508">
      <c r="A508" s="6"/>
    </row>
    <row r="509">
      <c r="A509" s="6"/>
    </row>
    <row r="510">
      <c r="A510" s="6"/>
    </row>
    <row r="511">
      <c r="A511" s="6"/>
    </row>
    <row r="512">
      <c r="A512" s="6"/>
    </row>
    <row r="513">
      <c r="A513" s="6"/>
    </row>
    <row r="514">
      <c r="A514" s="6"/>
    </row>
    <row r="515">
      <c r="A515" s="6"/>
    </row>
    <row r="516">
      <c r="A516" s="6"/>
    </row>
    <row r="517">
      <c r="A517" s="6"/>
    </row>
    <row r="518">
      <c r="A518" s="6"/>
    </row>
    <row r="519">
      <c r="A519" s="6"/>
    </row>
    <row r="520">
      <c r="A520" s="6"/>
    </row>
    <row r="521">
      <c r="A521" s="6"/>
    </row>
    <row r="522">
      <c r="A522" s="6"/>
    </row>
    <row r="523">
      <c r="A523" s="6"/>
    </row>
    <row r="524">
      <c r="A524" s="6"/>
    </row>
    <row r="525">
      <c r="A525" s="6"/>
    </row>
    <row r="526">
      <c r="A526" s="6"/>
    </row>
    <row r="527">
      <c r="A527" s="6"/>
    </row>
    <row r="528">
      <c r="A528" s="6"/>
    </row>
    <row r="529">
      <c r="A529" s="6"/>
    </row>
    <row r="530">
      <c r="A530" s="6"/>
    </row>
    <row r="531">
      <c r="A531" s="6"/>
    </row>
    <row r="532">
      <c r="A532" s="6"/>
    </row>
    <row r="533">
      <c r="A533" s="6"/>
    </row>
    <row r="534">
      <c r="A534" s="6"/>
    </row>
    <row r="535">
      <c r="A535" s="6"/>
    </row>
    <row r="536">
      <c r="A536" s="6"/>
    </row>
    <row r="537">
      <c r="A537" s="6"/>
    </row>
    <row r="538">
      <c r="A538" s="6"/>
    </row>
    <row r="539">
      <c r="A539" s="6"/>
    </row>
    <row r="540">
      <c r="A540" s="6"/>
    </row>
    <row r="541">
      <c r="A541" s="6"/>
    </row>
    <row r="542">
      <c r="A542" s="6"/>
    </row>
    <row r="543">
      <c r="A543" s="6"/>
    </row>
    <row r="544">
      <c r="A544" s="6"/>
    </row>
    <row r="545">
      <c r="A545" s="6"/>
    </row>
    <row r="546">
      <c r="A546" s="6"/>
    </row>
    <row r="547">
      <c r="A547" s="6"/>
    </row>
    <row r="548">
      <c r="A548" s="6"/>
    </row>
    <row r="549">
      <c r="A549" s="6"/>
    </row>
    <row r="550">
      <c r="A550" s="6"/>
    </row>
    <row r="551">
      <c r="A551" s="6"/>
    </row>
    <row r="552">
      <c r="A552" s="6"/>
    </row>
    <row r="553">
      <c r="A553" s="6"/>
    </row>
    <row r="554">
      <c r="A554" s="6"/>
    </row>
    <row r="555">
      <c r="A555" s="6"/>
    </row>
    <row r="556">
      <c r="A556" s="6"/>
    </row>
    <row r="557">
      <c r="A557" s="6"/>
    </row>
    <row r="558">
      <c r="A558" s="6"/>
    </row>
    <row r="559">
      <c r="A559" s="6"/>
    </row>
    <row r="560">
      <c r="A560" s="6"/>
    </row>
    <row r="561">
      <c r="A561" s="6"/>
    </row>
    <row r="562">
      <c r="A562" s="6"/>
    </row>
    <row r="563">
      <c r="A563" s="6"/>
    </row>
    <row r="564">
      <c r="A564" s="6"/>
    </row>
    <row r="565">
      <c r="A565" s="6"/>
    </row>
    <row r="566">
      <c r="A566" s="6"/>
    </row>
    <row r="567">
      <c r="A567" s="6"/>
    </row>
    <row r="568">
      <c r="A568" s="6"/>
    </row>
    <row r="569">
      <c r="A569" s="6"/>
    </row>
    <row r="570">
      <c r="A570" s="6"/>
    </row>
    <row r="571">
      <c r="A571" s="6"/>
    </row>
    <row r="572">
      <c r="A572" s="6"/>
    </row>
    <row r="573">
      <c r="A573" s="6"/>
    </row>
    <row r="574">
      <c r="A574" s="6"/>
    </row>
    <row r="575">
      <c r="A575" s="6"/>
    </row>
    <row r="576">
      <c r="A576" s="6"/>
    </row>
    <row r="577">
      <c r="A577" s="6"/>
    </row>
    <row r="578">
      <c r="A578" s="6"/>
    </row>
    <row r="579">
      <c r="A579" s="6"/>
    </row>
    <row r="580">
      <c r="A580" s="6"/>
    </row>
    <row r="581">
      <c r="A581" s="6"/>
    </row>
    <row r="582">
      <c r="A582" s="6"/>
    </row>
    <row r="583">
      <c r="A583" s="6"/>
    </row>
    <row r="584">
      <c r="A584" s="6"/>
    </row>
    <row r="585">
      <c r="A585" s="6"/>
    </row>
    <row r="586">
      <c r="A586" s="6"/>
    </row>
    <row r="587">
      <c r="A587" s="6"/>
    </row>
    <row r="588">
      <c r="A588" s="6"/>
    </row>
    <row r="589">
      <c r="A589" s="6"/>
    </row>
    <row r="590">
      <c r="A590" s="6"/>
    </row>
    <row r="591">
      <c r="A591" s="6"/>
    </row>
    <row r="592">
      <c r="A592" s="6"/>
    </row>
    <row r="593">
      <c r="A593" s="6"/>
    </row>
    <row r="594">
      <c r="A594" s="6"/>
    </row>
    <row r="595">
      <c r="A595" s="6"/>
    </row>
    <row r="596">
      <c r="A596" s="6"/>
    </row>
    <row r="597">
      <c r="A597" s="6"/>
    </row>
    <row r="598">
      <c r="A598" s="6"/>
    </row>
    <row r="599">
      <c r="A599" s="6"/>
    </row>
    <row r="600">
      <c r="A600" s="6"/>
    </row>
    <row r="601">
      <c r="A601" s="6"/>
    </row>
    <row r="602">
      <c r="A602" s="6"/>
    </row>
    <row r="603">
      <c r="A603" s="6"/>
    </row>
    <row r="604">
      <c r="A604" s="6"/>
    </row>
    <row r="605">
      <c r="A605" s="6"/>
    </row>
    <row r="606">
      <c r="A606" s="6"/>
    </row>
    <row r="607">
      <c r="A607" s="6"/>
    </row>
    <row r="608">
      <c r="A608" s="6"/>
    </row>
    <row r="609">
      <c r="A609" s="6"/>
    </row>
    <row r="610">
      <c r="A610" s="6"/>
    </row>
    <row r="611">
      <c r="A611" s="6"/>
    </row>
    <row r="612">
      <c r="A612" s="6"/>
    </row>
    <row r="613">
      <c r="A613" s="6"/>
    </row>
    <row r="614">
      <c r="A614" s="6"/>
    </row>
    <row r="615">
      <c r="A615" s="6"/>
    </row>
    <row r="616">
      <c r="A616" s="6"/>
    </row>
    <row r="617">
      <c r="A617" s="6"/>
    </row>
    <row r="618">
      <c r="A618" s="6"/>
    </row>
    <row r="619">
      <c r="A619" s="6"/>
    </row>
    <row r="620">
      <c r="A620" s="6"/>
    </row>
    <row r="621">
      <c r="A621" s="6"/>
    </row>
    <row r="622">
      <c r="A622" s="6"/>
    </row>
    <row r="623">
      <c r="A623" s="6"/>
    </row>
    <row r="624">
      <c r="A624" s="6"/>
    </row>
    <row r="625">
      <c r="A625" s="6"/>
    </row>
    <row r="626">
      <c r="A626" s="6"/>
    </row>
    <row r="627">
      <c r="A627" s="6"/>
    </row>
    <row r="628">
      <c r="A628" s="6"/>
    </row>
    <row r="629">
      <c r="A629" s="6"/>
    </row>
    <row r="630">
      <c r="A630" s="6"/>
    </row>
    <row r="631">
      <c r="A631" s="6"/>
    </row>
    <row r="632">
      <c r="A632" s="6"/>
    </row>
    <row r="633">
      <c r="A633" s="6"/>
    </row>
    <row r="634">
      <c r="A634" s="6"/>
    </row>
    <row r="635">
      <c r="A635" s="6"/>
    </row>
    <row r="636">
      <c r="A636" s="6"/>
    </row>
    <row r="637">
      <c r="A637" s="6"/>
    </row>
    <row r="638">
      <c r="A638" s="6"/>
    </row>
    <row r="639">
      <c r="A639" s="6"/>
    </row>
    <row r="640">
      <c r="A640" s="6"/>
    </row>
    <row r="641">
      <c r="A641" s="6"/>
    </row>
    <row r="642">
      <c r="A642" s="6"/>
    </row>
    <row r="643">
      <c r="A643" s="6"/>
    </row>
    <row r="644">
      <c r="A644" s="6"/>
    </row>
    <row r="645">
      <c r="A645" s="6"/>
    </row>
    <row r="646">
      <c r="A646" s="6"/>
    </row>
    <row r="647">
      <c r="A647" s="6"/>
    </row>
    <row r="648">
      <c r="A648" s="6"/>
    </row>
    <row r="649">
      <c r="A649" s="6"/>
    </row>
    <row r="650">
      <c r="A650" s="6"/>
    </row>
    <row r="651">
      <c r="A651" s="6"/>
    </row>
    <row r="652">
      <c r="A652" s="6"/>
    </row>
    <row r="653">
      <c r="A653" s="6"/>
    </row>
    <row r="654">
      <c r="A654" s="6"/>
    </row>
    <row r="655">
      <c r="A655" s="6"/>
    </row>
    <row r="656">
      <c r="A656" s="6"/>
    </row>
    <row r="657">
      <c r="A657" s="6"/>
    </row>
    <row r="658">
      <c r="A658" s="6"/>
    </row>
    <row r="659">
      <c r="A659" s="6"/>
    </row>
    <row r="660">
      <c r="A660" s="6"/>
    </row>
    <row r="661">
      <c r="A661" s="6"/>
    </row>
    <row r="662">
      <c r="A662" s="6"/>
    </row>
    <row r="663">
      <c r="A663" s="6"/>
    </row>
    <row r="664">
      <c r="A664" s="6"/>
    </row>
    <row r="665">
      <c r="A665" s="6"/>
    </row>
    <row r="666">
      <c r="A666" s="6"/>
    </row>
    <row r="667">
      <c r="A667" s="6"/>
    </row>
    <row r="668">
      <c r="A668" s="6"/>
    </row>
    <row r="669">
      <c r="A669" s="6"/>
    </row>
    <row r="670">
      <c r="A670" s="6"/>
    </row>
    <row r="671">
      <c r="A671" s="6"/>
    </row>
    <row r="672">
      <c r="A672" s="6"/>
    </row>
    <row r="673">
      <c r="A673" s="6"/>
    </row>
    <row r="674">
      <c r="A674" s="6"/>
    </row>
    <row r="675">
      <c r="A675" s="6"/>
    </row>
    <row r="676">
      <c r="A676" s="6"/>
    </row>
    <row r="677">
      <c r="A677" s="6"/>
    </row>
    <row r="678">
      <c r="A678" s="6"/>
    </row>
    <row r="679">
      <c r="A679" s="6"/>
    </row>
    <row r="680">
      <c r="A680" s="6"/>
    </row>
    <row r="681">
      <c r="A681" s="6"/>
    </row>
    <row r="682">
      <c r="A682" s="6"/>
    </row>
    <row r="683">
      <c r="A683" s="6"/>
    </row>
    <row r="684">
      <c r="A684" s="6"/>
    </row>
    <row r="685">
      <c r="A685" s="6"/>
    </row>
    <row r="686">
      <c r="A686" s="6"/>
    </row>
    <row r="687">
      <c r="A687" s="6"/>
    </row>
    <row r="688">
      <c r="A688" s="6"/>
    </row>
    <row r="689">
      <c r="A689" s="6"/>
    </row>
    <row r="690">
      <c r="A690" s="6"/>
    </row>
    <row r="691">
      <c r="A691" s="6"/>
    </row>
    <row r="692">
      <c r="A692" s="6"/>
    </row>
    <row r="693">
      <c r="A693" s="6"/>
    </row>
    <row r="694">
      <c r="A694" s="6"/>
    </row>
    <row r="695">
      <c r="A695" s="6"/>
    </row>
    <row r="696">
      <c r="A696" s="6"/>
    </row>
    <row r="697">
      <c r="A697" s="6"/>
    </row>
    <row r="698">
      <c r="A698" s="6"/>
    </row>
    <row r="699">
      <c r="A699" s="6"/>
    </row>
    <row r="700">
      <c r="A700" s="6"/>
    </row>
    <row r="701">
      <c r="A701" s="6"/>
    </row>
    <row r="702">
      <c r="A702" s="6"/>
    </row>
    <row r="703">
      <c r="A703" s="6"/>
    </row>
    <row r="704">
      <c r="A704" s="6"/>
    </row>
    <row r="705">
      <c r="A705" s="6"/>
    </row>
    <row r="706">
      <c r="A706" s="6"/>
    </row>
    <row r="707">
      <c r="A707" s="6"/>
    </row>
    <row r="708">
      <c r="A708" s="6"/>
    </row>
    <row r="709">
      <c r="A709" s="6"/>
    </row>
    <row r="710">
      <c r="A710" s="6"/>
    </row>
    <row r="711">
      <c r="A711" s="6"/>
    </row>
    <row r="712">
      <c r="A712" s="6"/>
    </row>
    <row r="713">
      <c r="A713" s="6"/>
    </row>
    <row r="714">
      <c r="A714" s="6"/>
    </row>
    <row r="715">
      <c r="A715" s="6"/>
    </row>
    <row r="716">
      <c r="A716" s="6"/>
    </row>
    <row r="717">
      <c r="A717" s="6"/>
    </row>
    <row r="718">
      <c r="A718" s="6"/>
    </row>
    <row r="719">
      <c r="A719" s="6"/>
    </row>
    <row r="720">
      <c r="A720" s="6"/>
    </row>
    <row r="721">
      <c r="A721" s="6"/>
    </row>
    <row r="722">
      <c r="A722" s="6"/>
    </row>
    <row r="723">
      <c r="A723" s="6"/>
    </row>
    <row r="724">
      <c r="A724" s="6"/>
    </row>
    <row r="725">
      <c r="A725" s="6"/>
    </row>
    <row r="726">
      <c r="A726" s="6"/>
    </row>
    <row r="727">
      <c r="A727" s="6"/>
    </row>
    <row r="728">
      <c r="A728" s="6"/>
    </row>
    <row r="729">
      <c r="A729" s="6"/>
    </row>
    <row r="730">
      <c r="A730" s="6"/>
    </row>
    <row r="731">
      <c r="A731" s="6"/>
    </row>
    <row r="732">
      <c r="A732" s="6"/>
    </row>
    <row r="733">
      <c r="A733" s="6"/>
    </row>
    <row r="734">
      <c r="A734" s="6"/>
    </row>
    <row r="735">
      <c r="A735" s="6"/>
    </row>
    <row r="736">
      <c r="A736" s="6"/>
    </row>
    <row r="737">
      <c r="A737" s="6"/>
    </row>
    <row r="738">
      <c r="A738" s="6"/>
    </row>
    <row r="739">
      <c r="A739" s="6"/>
    </row>
    <row r="740">
      <c r="A740" s="6"/>
    </row>
    <row r="741">
      <c r="A741" s="6"/>
    </row>
    <row r="742">
      <c r="A742" s="6"/>
    </row>
    <row r="743">
      <c r="A743" s="6"/>
    </row>
    <row r="744">
      <c r="A744" s="6"/>
    </row>
    <row r="745">
      <c r="A745" s="6"/>
    </row>
    <row r="746">
      <c r="A746" s="6"/>
    </row>
    <row r="747">
      <c r="A747" s="6"/>
    </row>
    <row r="748">
      <c r="A748" s="6"/>
    </row>
    <row r="749">
      <c r="A749" s="6"/>
    </row>
    <row r="750">
      <c r="A750" s="6"/>
    </row>
    <row r="751">
      <c r="A751" s="6"/>
    </row>
    <row r="752">
      <c r="A752" s="6"/>
    </row>
    <row r="753">
      <c r="A753" s="6"/>
    </row>
    <row r="754">
      <c r="A754" s="6"/>
    </row>
    <row r="755">
      <c r="A755" s="6"/>
    </row>
    <row r="756">
      <c r="A756" s="6"/>
    </row>
    <row r="757">
      <c r="A757" s="6"/>
    </row>
    <row r="758">
      <c r="A758" s="6"/>
    </row>
    <row r="759">
      <c r="A759" s="6"/>
    </row>
    <row r="760">
      <c r="A760" s="6"/>
    </row>
    <row r="761">
      <c r="A761" s="6"/>
    </row>
    <row r="762">
      <c r="A762" s="6"/>
    </row>
    <row r="763">
      <c r="A763" s="6"/>
    </row>
    <row r="764">
      <c r="A764" s="6"/>
    </row>
    <row r="765">
      <c r="A765" s="6"/>
    </row>
    <row r="766">
      <c r="A766" s="6"/>
    </row>
    <row r="767">
      <c r="A767" s="6"/>
    </row>
    <row r="768">
      <c r="A768" s="6"/>
    </row>
    <row r="769">
      <c r="A769" s="6"/>
    </row>
    <row r="770">
      <c r="A770" s="6"/>
    </row>
    <row r="771">
      <c r="A771" s="6"/>
    </row>
    <row r="772">
      <c r="A772" s="6"/>
    </row>
    <row r="773">
      <c r="A773" s="6"/>
    </row>
    <row r="774">
      <c r="A774" s="6"/>
    </row>
    <row r="775">
      <c r="A775" s="6"/>
    </row>
    <row r="776">
      <c r="A776" s="6"/>
    </row>
    <row r="777">
      <c r="A777" s="6"/>
    </row>
    <row r="778">
      <c r="A778" s="6"/>
    </row>
    <row r="779">
      <c r="A779" s="6"/>
    </row>
    <row r="780">
      <c r="A780" s="6"/>
    </row>
    <row r="781">
      <c r="A781" s="6"/>
    </row>
    <row r="782">
      <c r="A782" s="6"/>
    </row>
    <row r="783">
      <c r="A783" s="6"/>
    </row>
    <row r="784">
      <c r="A784" s="6"/>
    </row>
    <row r="785">
      <c r="A785" s="6"/>
    </row>
    <row r="786">
      <c r="A786" s="6"/>
    </row>
    <row r="787">
      <c r="A787" s="6"/>
    </row>
    <row r="788">
      <c r="A788" s="6"/>
    </row>
    <row r="789">
      <c r="A789" s="6"/>
    </row>
    <row r="790">
      <c r="A790" s="6"/>
    </row>
    <row r="791">
      <c r="A791" s="6"/>
    </row>
    <row r="792">
      <c r="A792" s="6"/>
    </row>
    <row r="793">
      <c r="A793" s="6"/>
    </row>
    <row r="794">
      <c r="A794" s="6"/>
    </row>
    <row r="795">
      <c r="A795" s="6"/>
    </row>
    <row r="796">
      <c r="A796" s="6"/>
    </row>
    <row r="797">
      <c r="A797" s="6"/>
    </row>
    <row r="798">
      <c r="A798" s="6"/>
    </row>
    <row r="799">
      <c r="A799" s="6"/>
    </row>
    <row r="800">
      <c r="A800" s="6"/>
    </row>
    <row r="801">
      <c r="A801" s="6"/>
    </row>
    <row r="802">
      <c r="A802" s="6"/>
    </row>
    <row r="803">
      <c r="A803" s="6"/>
    </row>
    <row r="804">
      <c r="A804" s="6"/>
    </row>
    <row r="805">
      <c r="A805" s="6"/>
    </row>
    <row r="806">
      <c r="A806" s="6"/>
    </row>
    <row r="807">
      <c r="A807" s="6"/>
    </row>
    <row r="808">
      <c r="A808" s="6"/>
    </row>
    <row r="809">
      <c r="A809" s="6"/>
    </row>
    <row r="810">
      <c r="A810" s="6"/>
    </row>
    <row r="811">
      <c r="A811" s="6"/>
    </row>
    <row r="812">
      <c r="A812" s="6"/>
    </row>
    <row r="813">
      <c r="A813" s="6"/>
    </row>
    <row r="814">
      <c r="A814" s="6"/>
    </row>
    <row r="815">
      <c r="A815" s="6"/>
    </row>
    <row r="816">
      <c r="A816" s="6"/>
    </row>
    <row r="817">
      <c r="A817" s="6"/>
    </row>
    <row r="818">
      <c r="A818" s="6"/>
    </row>
    <row r="819">
      <c r="A819" s="6"/>
    </row>
    <row r="820">
      <c r="A820" s="6"/>
    </row>
    <row r="821">
      <c r="A821" s="6"/>
    </row>
    <row r="822">
      <c r="A822" s="6"/>
    </row>
    <row r="823">
      <c r="A823" s="6"/>
    </row>
    <row r="824">
      <c r="A824" s="6"/>
    </row>
    <row r="825">
      <c r="A825" s="6"/>
    </row>
    <row r="826">
      <c r="A826" s="6"/>
    </row>
    <row r="827">
      <c r="A827" s="6"/>
    </row>
    <row r="828">
      <c r="A828" s="6"/>
    </row>
    <row r="829">
      <c r="A829" s="6"/>
    </row>
    <row r="830">
      <c r="A830" s="6"/>
    </row>
    <row r="831">
      <c r="A831" s="6"/>
    </row>
    <row r="832">
      <c r="A832" s="6"/>
    </row>
    <row r="833">
      <c r="A833" s="6"/>
    </row>
    <row r="834">
      <c r="A834" s="6"/>
    </row>
    <row r="835">
      <c r="A835" s="6"/>
    </row>
    <row r="836">
      <c r="A836" s="6"/>
    </row>
    <row r="837">
      <c r="A837" s="6"/>
    </row>
    <row r="838">
      <c r="A838" s="6"/>
    </row>
    <row r="839">
      <c r="A839" s="6"/>
    </row>
    <row r="840">
      <c r="A840" s="6"/>
    </row>
    <row r="841">
      <c r="A841" s="6"/>
    </row>
    <row r="842">
      <c r="A842" s="6"/>
    </row>
    <row r="843">
      <c r="A843" s="6"/>
    </row>
    <row r="844">
      <c r="A844" s="6"/>
    </row>
    <row r="845">
      <c r="A845" s="6"/>
    </row>
    <row r="846">
      <c r="A846" s="6"/>
    </row>
    <row r="847">
      <c r="A847" s="6"/>
    </row>
    <row r="848">
      <c r="A848" s="6"/>
    </row>
    <row r="849">
      <c r="A849" s="6"/>
    </row>
    <row r="850">
      <c r="A850" s="6"/>
    </row>
    <row r="851">
      <c r="A851" s="6"/>
    </row>
    <row r="852">
      <c r="A852" s="6"/>
    </row>
    <row r="853">
      <c r="A853" s="6"/>
    </row>
    <row r="854">
      <c r="A854" s="6"/>
    </row>
    <row r="855">
      <c r="A855" s="6"/>
    </row>
    <row r="856">
      <c r="A856" s="6"/>
    </row>
    <row r="857">
      <c r="A857" s="6"/>
    </row>
    <row r="858">
      <c r="A858" s="6"/>
    </row>
    <row r="859">
      <c r="A859" s="6"/>
    </row>
    <row r="860">
      <c r="A860" s="6"/>
    </row>
    <row r="861">
      <c r="A861" s="6"/>
    </row>
    <row r="862">
      <c r="A862" s="6"/>
    </row>
    <row r="863">
      <c r="A863" s="6"/>
    </row>
    <row r="864">
      <c r="A864" s="6"/>
    </row>
    <row r="865">
      <c r="A865" s="6"/>
    </row>
    <row r="866">
      <c r="A866" s="6"/>
    </row>
    <row r="867">
      <c r="A867" s="6"/>
    </row>
    <row r="868">
      <c r="A868" s="6"/>
    </row>
    <row r="869">
      <c r="A869" s="6"/>
    </row>
    <row r="870">
      <c r="A870" s="6"/>
    </row>
    <row r="871">
      <c r="A871" s="6"/>
    </row>
    <row r="872">
      <c r="A872" s="6"/>
    </row>
    <row r="873">
      <c r="A873" s="6"/>
    </row>
    <row r="874">
      <c r="A874" s="6"/>
    </row>
    <row r="875">
      <c r="A875" s="6"/>
    </row>
    <row r="876">
      <c r="A876" s="6"/>
    </row>
    <row r="877">
      <c r="A877" s="6"/>
    </row>
    <row r="878">
      <c r="A878" s="6"/>
    </row>
    <row r="879">
      <c r="A879" s="6"/>
    </row>
    <row r="880">
      <c r="A880" s="6"/>
    </row>
    <row r="881">
      <c r="A881" s="6"/>
    </row>
    <row r="882">
      <c r="A882" s="6"/>
    </row>
    <row r="883">
      <c r="A883" s="6"/>
    </row>
    <row r="884">
      <c r="A884" s="6"/>
    </row>
    <row r="885">
      <c r="A885" s="6"/>
    </row>
    <row r="886">
      <c r="A886" s="6"/>
    </row>
    <row r="887">
      <c r="A887" s="6"/>
    </row>
    <row r="888">
      <c r="A888" s="6"/>
    </row>
    <row r="889">
      <c r="A889" s="6"/>
    </row>
    <row r="890">
      <c r="A890" s="6"/>
    </row>
    <row r="891">
      <c r="A891" s="6"/>
    </row>
    <row r="892">
      <c r="A892" s="6"/>
    </row>
    <row r="893">
      <c r="A893" s="6"/>
    </row>
    <row r="894">
      <c r="A894" s="6"/>
    </row>
    <row r="895">
      <c r="A895" s="6"/>
    </row>
    <row r="896">
      <c r="A896" s="6"/>
    </row>
    <row r="897">
      <c r="A897" s="6"/>
    </row>
    <row r="898">
      <c r="A898" s="6"/>
    </row>
    <row r="899">
      <c r="A899" s="6"/>
    </row>
    <row r="900">
      <c r="A900" s="6"/>
    </row>
    <row r="901">
      <c r="A901" s="6"/>
    </row>
    <row r="902">
      <c r="A902" s="6"/>
    </row>
    <row r="903">
      <c r="A903" s="6"/>
    </row>
    <row r="904">
      <c r="A904" s="6"/>
    </row>
    <row r="905">
      <c r="A905" s="6"/>
    </row>
    <row r="906">
      <c r="A906" s="6"/>
    </row>
    <row r="907">
      <c r="A907" s="6"/>
    </row>
    <row r="908">
      <c r="A908" s="6"/>
    </row>
    <row r="909">
      <c r="A909" s="6"/>
    </row>
    <row r="910">
      <c r="A910" s="6"/>
    </row>
    <row r="911">
      <c r="A911" s="6"/>
    </row>
    <row r="912">
      <c r="A912" s="6"/>
    </row>
    <row r="913">
      <c r="A913" s="6"/>
    </row>
    <row r="914">
      <c r="A914" s="6"/>
    </row>
    <row r="915">
      <c r="A915" s="6"/>
    </row>
    <row r="916">
      <c r="A916" s="6"/>
    </row>
    <row r="917">
      <c r="A917" s="6"/>
    </row>
    <row r="918">
      <c r="A918" s="6"/>
    </row>
    <row r="919">
      <c r="A919" s="6"/>
    </row>
    <row r="920">
      <c r="A920" s="6"/>
    </row>
    <row r="921">
      <c r="A921" s="6"/>
    </row>
    <row r="922">
      <c r="A922" s="6"/>
    </row>
    <row r="923">
      <c r="A923" s="6"/>
    </row>
    <row r="924">
      <c r="A924" s="6"/>
    </row>
    <row r="925">
      <c r="A925" s="6"/>
    </row>
    <row r="926">
      <c r="A926" s="6"/>
    </row>
    <row r="927">
      <c r="A927" s="6"/>
    </row>
    <row r="928">
      <c r="A928" s="6"/>
    </row>
    <row r="929">
      <c r="A929" s="6"/>
    </row>
    <row r="930">
      <c r="A930" s="6"/>
    </row>
    <row r="931">
      <c r="A931" s="6"/>
    </row>
    <row r="932">
      <c r="A932" s="6"/>
    </row>
    <row r="933">
      <c r="A933" s="6"/>
    </row>
    <row r="934">
      <c r="A934" s="6"/>
    </row>
    <row r="935">
      <c r="A935" s="6"/>
    </row>
    <row r="936">
      <c r="A936" s="6"/>
    </row>
    <row r="937">
      <c r="A937" s="6"/>
    </row>
    <row r="938">
      <c r="A938" s="6"/>
    </row>
    <row r="939">
      <c r="A939" s="6"/>
    </row>
    <row r="940">
      <c r="A940" s="6"/>
    </row>
    <row r="941">
      <c r="A941" s="6"/>
    </row>
    <row r="942">
      <c r="A942" s="6"/>
    </row>
    <row r="943">
      <c r="A943" s="6"/>
    </row>
    <row r="944">
      <c r="A944" s="6"/>
    </row>
    <row r="945">
      <c r="A945" s="6"/>
    </row>
    <row r="946">
      <c r="A946" s="6"/>
    </row>
    <row r="947">
      <c r="A947" s="6"/>
    </row>
    <row r="948">
      <c r="A948" s="6"/>
    </row>
    <row r="949">
      <c r="A949" s="6"/>
    </row>
    <row r="950">
      <c r="A950" s="6"/>
    </row>
    <row r="951">
      <c r="A951" s="6"/>
    </row>
    <row r="952">
      <c r="A952" s="6"/>
    </row>
    <row r="953">
      <c r="A953" s="6"/>
    </row>
    <row r="954">
      <c r="A954" s="6"/>
    </row>
    <row r="955">
      <c r="A955" s="6"/>
    </row>
    <row r="956">
      <c r="A956" s="6"/>
    </row>
    <row r="957">
      <c r="A957" s="6"/>
    </row>
    <row r="958">
      <c r="A958" s="6"/>
    </row>
    <row r="959">
      <c r="A959" s="6"/>
    </row>
    <row r="960">
      <c r="A960" s="6"/>
    </row>
    <row r="961">
      <c r="A961" s="6"/>
    </row>
    <row r="962">
      <c r="A962" s="6"/>
    </row>
    <row r="963">
      <c r="A963" s="6"/>
    </row>
    <row r="964">
      <c r="A964" s="6"/>
    </row>
    <row r="965">
      <c r="A965" s="6"/>
    </row>
    <row r="966">
      <c r="A966" s="6"/>
    </row>
    <row r="967">
      <c r="A967" s="6"/>
    </row>
    <row r="968">
      <c r="A968" s="6"/>
    </row>
    <row r="969">
      <c r="A969" s="6"/>
    </row>
    <row r="970">
      <c r="A970" s="6"/>
    </row>
    <row r="971">
      <c r="A971" s="6"/>
    </row>
    <row r="972">
      <c r="A972" s="6"/>
    </row>
    <row r="973">
      <c r="A973" s="6"/>
    </row>
    <row r="974">
      <c r="A974" s="6"/>
    </row>
    <row r="975">
      <c r="A975" s="6"/>
    </row>
    <row r="976">
      <c r="A976" s="6"/>
    </row>
    <row r="977">
      <c r="A977" s="6"/>
    </row>
    <row r="978">
      <c r="A978" s="6"/>
    </row>
    <row r="979">
      <c r="A979" s="6"/>
    </row>
    <row r="980">
      <c r="A980" s="6"/>
    </row>
    <row r="981">
      <c r="A981" s="6"/>
    </row>
    <row r="982">
      <c r="A982" s="6"/>
    </row>
    <row r="983">
      <c r="A983" s="6"/>
    </row>
    <row r="984">
      <c r="A984" s="6"/>
    </row>
    <row r="985">
      <c r="A985" s="6"/>
    </row>
    <row r="986">
      <c r="A986" s="6"/>
    </row>
    <row r="987">
      <c r="A987" s="6"/>
    </row>
    <row r="988">
      <c r="A988" s="6"/>
    </row>
    <row r="989">
      <c r="A989" s="6"/>
    </row>
    <row r="990">
      <c r="A990" s="6"/>
    </row>
    <row r="991">
      <c r="A991" s="6"/>
    </row>
    <row r="992">
      <c r="A992" s="6"/>
    </row>
    <row r="993">
      <c r="A993" s="6"/>
    </row>
    <row r="994">
      <c r="A994" s="6"/>
    </row>
    <row r="995">
      <c r="A995" s="6"/>
    </row>
    <row r="996">
      <c r="A996" s="6"/>
    </row>
    <row r="997">
      <c r="A997" s="6"/>
    </row>
    <row r="998">
      <c r="A998" s="6"/>
    </row>
    <row r="999">
      <c r="A999" s="6"/>
    </row>
    <row r="1000">
      <c r="A1000" s="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">
        <f>SUMIF(Data!I:I, "treat", Data!F:F)</f>
        <v>2095.79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">
        <f>AVERAGEIF(Data!I:I, "treat", Data!F:F)
</f>
        <v>25.25048193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" t="str">
        <f>IFERROR(__xludf.DUMMYFUNCTION("QUERY(Data!A:H, ""SELECT D, SUM(H) WHERE D IS NOT NULL GROUP BY D ORDER BY SUM(H) DESC LIMIT 1"", 1)"),"Product_Name")</f>
        <v>Product_Name</v>
      </c>
      <c r="B1" s="3" t="str">
        <f>IFERROR(__xludf.DUMMYFUNCTION("""COMPUTED_VALUE"""),"sum Quantity")</f>
        <v>sum Quantity</v>
      </c>
    </row>
    <row r="2">
      <c r="A2" s="3" t="str">
        <f>IFERROR(__xludf.DUMMYFUNCTION("""COMPUTED_VALUE"""),"Reddy Beddy")</f>
        <v>Reddy Beddy</v>
      </c>
      <c r="B2" s="3">
        <f>IFERROR(__xludf.DUMMYFUNCTION("""COMPUTED_VALUE"""),75.0)</f>
        <v>75</v>
      </c>
    </row>
  </sheetData>
  <drawing r:id="rId1"/>
</worksheet>
</file>