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F:\DATA ANALYSIS\Ninjas\CPI case study\"/>
    </mc:Choice>
  </mc:AlternateContent>
  <xr:revisionPtr revIDLastSave="0" documentId="8_{EE28C74C-CF9E-4A52-84CF-26888AC8143D}" xr6:coauthVersionLast="47" xr6:coauthVersionMax="47" xr10:uidLastSave="{00000000-0000-0000-0000-000000000000}"/>
  <bookViews>
    <workbookView xWindow="-108" yWindow="-108" windowWidth="23256" windowHeight="12456" tabRatio="754" firstSheet="3" activeTab="9" xr2:uid="{0DEC0C4D-66C0-4D29-91EF-94BDA35A0DFC}"/>
  </bookViews>
  <sheets>
    <sheet name="Raw Data" sheetId="1" r:id="rId1"/>
    <sheet name="Notes" sheetId="9" r:id="rId2"/>
    <sheet name="Main Data" sheetId="2" r:id="rId3"/>
    <sheet name="Objectives" sheetId="10" r:id="rId4"/>
    <sheet name="1. Contribution" sheetId="7" r:id="rId5"/>
    <sheet name="2. YoY Trend" sheetId="5" r:id="rId6"/>
    <sheet name="3. MoM analysis 2023" sheetId="6" r:id="rId7"/>
    <sheet name="4. Covid-19 impact" sheetId="3" r:id="rId8"/>
    <sheet name="5. Crude Oil impact" sheetId="11" r:id="rId9"/>
    <sheet name="Communication " sheetId="12" r:id="rId10"/>
  </sheets>
  <definedNames>
    <definedName name="Apr">Notes!$Z$16</definedName>
    <definedName name="Feb">Notes!$Z$14</definedName>
    <definedName name="Feb21_Price">'5. Crude Oil impact'!$D$8</definedName>
    <definedName name="Jan">Notes!$Z$13</definedName>
    <definedName name="Jan21_Index">'5. Crude Oil impact'!$C$9</definedName>
    <definedName name="Jan21_Price">'5. Crude Oil impact'!$C$8</definedName>
    <definedName name="July">Notes!$Z$19</definedName>
    <definedName name="Jun">Notes!$Z$18</definedName>
    <definedName name="Mar">Notes!$Z$15</definedName>
    <definedName name="May">Notes!$Z$17</definedName>
    <definedName name="Month1">Notes!$AN$5</definedName>
    <definedName name="Month2">Notes!$AN$6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9" l="1"/>
  <c r="D70" i="11"/>
  <c r="D71" i="11"/>
  <c r="D9" i="11"/>
  <c r="E9" i="11" s="1"/>
  <c r="F9" i="11" s="1"/>
  <c r="G9" i="11" s="1"/>
  <c r="H9" i="11" s="1"/>
  <c r="I9" i="11" s="1"/>
  <c r="J9" i="11" s="1"/>
  <c r="K9" i="11" s="1"/>
  <c r="L9" i="11" s="1"/>
  <c r="M9" i="11" s="1"/>
  <c r="N9" i="11" s="1"/>
  <c r="O9" i="11" s="1"/>
  <c r="P9" i="11" s="1"/>
  <c r="Q9" i="11" s="1"/>
  <c r="R9" i="11" s="1"/>
  <c r="S9" i="11" s="1"/>
  <c r="T9" i="11" s="1"/>
  <c r="U9" i="11" s="1"/>
  <c r="V9" i="11" s="1"/>
  <c r="W9" i="11" s="1"/>
  <c r="X9" i="11" s="1"/>
  <c r="Y9" i="11" s="1"/>
  <c r="Z9" i="11" s="1"/>
  <c r="AA9" i="11" s="1"/>
  <c r="AB9" i="11" s="1"/>
  <c r="AC9" i="11" s="1"/>
  <c r="AD9" i="11" s="1"/>
  <c r="AE9" i="11" s="1"/>
  <c r="AH9" i="11" s="1"/>
  <c r="AI9" i="11" s="1"/>
  <c r="AJ9" i="11" s="1"/>
  <c r="AK9" i="11" s="1"/>
  <c r="AL9" i="11" s="1"/>
  <c r="AM9" i="11" s="1"/>
  <c r="AN9" i="11" s="1"/>
  <c r="G17" i="3"/>
  <c r="F17" i="3"/>
  <c r="E18" i="3"/>
  <c r="E17" i="3"/>
  <c r="D18" i="3"/>
  <c r="D17" i="3"/>
  <c r="F95" i="9"/>
  <c r="F96" i="9"/>
  <c r="F94" i="9"/>
  <c r="G87" i="9"/>
  <c r="F87" i="9"/>
  <c r="E87" i="9"/>
  <c r="D87" i="9"/>
  <c r="G86" i="9"/>
  <c r="F86" i="9"/>
  <c r="E86" i="9"/>
  <c r="D86" i="9"/>
  <c r="G85" i="9"/>
  <c r="F85" i="9"/>
  <c r="E85" i="9"/>
  <c r="D85" i="9"/>
  <c r="G12" i="3"/>
  <c r="F12" i="3"/>
  <c r="E12" i="3"/>
  <c r="D12" i="3"/>
  <c r="D19" i="3" s="1"/>
  <c r="G11" i="3"/>
  <c r="F11" i="3"/>
  <c r="G18" i="3" s="1"/>
  <c r="E11" i="3"/>
  <c r="D11" i="3"/>
  <c r="Q28" i="6"/>
  <c r="Q29" i="6"/>
  <c r="Q30" i="6"/>
  <c r="Q31" i="6"/>
  <c r="Q32" i="6"/>
  <c r="Q33" i="6"/>
  <c r="Q34" i="6"/>
  <c r="Q35" i="6"/>
  <c r="Q36" i="6"/>
  <c r="Q37" i="6"/>
  <c r="Q38" i="6"/>
  <c r="Q27" i="6"/>
  <c r="Q11" i="6"/>
  <c r="Q12" i="6"/>
  <c r="R12" i="6" s="1"/>
  <c r="Q13" i="6"/>
  <c r="R13" i="6" s="1"/>
  <c r="Q14" i="6"/>
  <c r="R14" i="6" s="1"/>
  <c r="Q15" i="6"/>
  <c r="R15" i="6" s="1"/>
  <c r="Q16" i="6"/>
  <c r="R16" i="6" s="1"/>
  <c r="Q17" i="6"/>
  <c r="R17" i="6" s="1"/>
  <c r="Q18" i="6"/>
  <c r="R18" i="6" s="1"/>
  <c r="Q19" i="6"/>
  <c r="R19" i="6" s="1"/>
  <c r="Q20" i="6"/>
  <c r="Q21" i="6"/>
  <c r="R21" i="6" s="1"/>
  <c r="Q22" i="6"/>
  <c r="R22" i="6" s="1"/>
  <c r="Q10" i="6"/>
  <c r="F40" i="5"/>
  <c r="G40" i="5"/>
  <c r="H40" i="5"/>
  <c r="I40" i="5"/>
  <c r="J40" i="5"/>
  <c r="K40" i="5"/>
  <c r="L40" i="5"/>
  <c r="M40" i="5"/>
  <c r="N40" i="5"/>
  <c r="O40" i="5"/>
  <c r="P40" i="5"/>
  <c r="Q40" i="5"/>
  <c r="R40" i="5"/>
  <c r="S40" i="5"/>
  <c r="T40" i="5"/>
  <c r="U40" i="5"/>
  <c r="V40" i="5"/>
  <c r="W40" i="5"/>
  <c r="X40" i="5"/>
  <c r="Y40" i="5"/>
  <c r="Z40" i="5"/>
  <c r="AA40" i="5"/>
  <c r="AB40" i="5"/>
  <c r="AC40" i="5"/>
  <c r="AD40" i="5"/>
  <c r="AE40" i="5"/>
  <c r="E40" i="5"/>
  <c r="F17" i="5"/>
  <c r="F15" i="5"/>
  <c r="F13" i="5"/>
  <c r="F11" i="5"/>
  <c r="F9" i="5"/>
  <c r="F7" i="5"/>
  <c r="Q7" i="7"/>
  <c r="Q8" i="7"/>
  <c r="Q9" i="7"/>
  <c r="Q10" i="7"/>
  <c r="Q11" i="7"/>
  <c r="Q12" i="7"/>
  <c r="Q13" i="7"/>
  <c r="Q14" i="7"/>
  <c r="Q6" i="7"/>
  <c r="P7" i="7"/>
  <c r="P8" i="7"/>
  <c r="P9" i="7"/>
  <c r="P10" i="7"/>
  <c r="P11" i="7"/>
  <c r="P12" i="7"/>
  <c r="P13" i="7"/>
  <c r="P14" i="7"/>
  <c r="P6" i="7"/>
  <c r="O8" i="7"/>
  <c r="O9" i="7"/>
  <c r="O10" i="7"/>
  <c r="O11" i="7"/>
  <c r="O12" i="7"/>
  <c r="O13" i="7"/>
  <c r="O14" i="7"/>
  <c r="O7" i="7"/>
  <c r="O6" i="7"/>
  <c r="N15" i="7"/>
  <c r="M15" i="7"/>
  <c r="L15" i="7"/>
  <c r="N14" i="7"/>
  <c r="M14" i="7"/>
  <c r="L14" i="7"/>
  <c r="N13" i="7"/>
  <c r="M13" i="7"/>
  <c r="L13" i="7"/>
  <c r="N12" i="7"/>
  <c r="M12" i="7"/>
  <c r="L12" i="7"/>
  <c r="N11" i="7"/>
  <c r="M11" i="7"/>
  <c r="L11" i="7"/>
  <c r="N10" i="7"/>
  <c r="M10" i="7"/>
  <c r="L10" i="7"/>
  <c r="N9" i="7"/>
  <c r="M9" i="7"/>
  <c r="L9" i="7"/>
  <c r="N8" i="7"/>
  <c r="M8" i="7"/>
  <c r="L8" i="7"/>
  <c r="N7" i="7"/>
  <c r="M7" i="7"/>
  <c r="L7" i="7"/>
  <c r="N6" i="7"/>
  <c r="M6" i="7"/>
  <c r="M16" i="7" s="1"/>
  <c r="L6" i="7"/>
  <c r="L16" i="7" s="1"/>
  <c r="N51" i="9"/>
  <c r="N50" i="9"/>
  <c r="N49" i="9"/>
  <c r="N48" i="9"/>
  <c r="N47" i="9"/>
  <c r="N46" i="9"/>
  <c r="N45" i="9"/>
  <c r="N44" i="9"/>
  <c r="N43" i="9"/>
  <c r="N42" i="9"/>
  <c r="M51" i="9"/>
  <c r="M50" i="9"/>
  <c r="M49" i="9"/>
  <c r="M48" i="9"/>
  <c r="M47" i="9"/>
  <c r="M46" i="9"/>
  <c r="M45" i="9"/>
  <c r="M44" i="9"/>
  <c r="M43" i="9"/>
  <c r="M42" i="9"/>
  <c r="L51" i="9"/>
  <c r="L50" i="9"/>
  <c r="L49" i="9"/>
  <c r="L48" i="9"/>
  <c r="L47" i="9"/>
  <c r="L46" i="9"/>
  <c r="L45" i="9"/>
  <c r="L44" i="9"/>
  <c r="L43" i="9"/>
  <c r="L42" i="9"/>
  <c r="AQ6" i="9"/>
  <c r="AT6" i="9" s="1"/>
  <c r="AD15" i="9"/>
  <c r="C13" i="11"/>
  <c r="AQ5" i="9"/>
  <c r="E19" i="3" l="1"/>
  <c r="F19" i="3"/>
  <c r="G19" i="3"/>
  <c r="F18" i="3"/>
  <c r="D69" i="11"/>
  <c r="D68" i="11"/>
  <c r="D67" i="11"/>
  <c r="D66" i="11"/>
  <c r="D65" i="11"/>
  <c r="D64" i="11"/>
  <c r="D63" i="11"/>
  <c r="D62" i="11"/>
  <c r="D77" i="11"/>
  <c r="D76" i="11"/>
  <c r="D59" i="11"/>
  <c r="D58" i="11"/>
  <c r="D73" i="11"/>
  <c r="D57" i="11"/>
  <c r="D55" i="11"/>
  <c r="D81" i="11"/>
  <c r="D80" i="11"/>
  <c r="D79" i="11"/>
  <c r="D78" i="11"/>
  <c r="D61" i="11"/>
  <c r="D60" i="11"/>
  <c r="D75" i="11"/>
  <c r="D74" i="11"/>
  <c r="D72" i="11"/>
  <c r="D56" i="11"/>
  <c r="M52" i="9"/>
  <c r="N52" i="9"/>
  <c r="Q44" i="9" s="1"/>
  <c r="L52" i="9"/>
  <c r="O45" i="9" s="1"/>
  <c r="O43" i="9"/>
  <c r="O44" i="9"/>
  <c r="O47" i="9"/>
  <c r="O48" i="9"/>
  <c r="P49" i="9"/>
  <c r="P47" i="9"/>
  <c r="P48" i="9"/>
  <c r="P50" i="9"/>
  <c r="Q47" i="9"/>
  <c r="Q48" i="9"/>
  <c r="Q42" i="9"/>
  <c r="Q43" i="9"/>
  <c r="P43" i="9"/>
  <c r="P44" i="9"/>
  <c r="Q50" i="9"/>
  <c r="P45" i="9"/>
  <c r="P46" i="9"/>
  <c r="Q45" i="9"/>
  <c r="Q46" i="9"/>
  <c r="P42" i="9"/>
  <c r="O50" i="9"/>
  <c r="O46" i="9"/>
  <c r="R11" i="6"/>
  <c r="R20" i="6"/>
  <c r="E42" i="5"/>
  <c r="Q16" i="7"/>
  <c r="O16" i="7"/>
  <c r="P16" i="7"/>
  <c r="N16" i="7"/>
  <c r="Q49" i="9" l="1"/>
  <c r="O42" i="9"/>
  <c r="O49" i="9"/>
  <c r="O52" i="9" s="1"/>
  <c r="P52" i="9"/>
  <c r="Q52" i="9"/>
</calcChain>
</file>

<file path=xl/sharedStrings.xml><?xml version="1.0" encoding="utf-8"?>
<sst xmlns="http://schemas.openxmlformats.org/spreadsheetml/2006/main" count="2915" uniqueCount="204">
  <si>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</si>
  <si>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</si>
  <si>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</si>
  <si>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</si>
  <si>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</si>
  <si>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</si>
  <si>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</si>
  <si>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</si>
  <si>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</si>
  <si>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</si>
  <si>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</si>
  <si>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</si>
  <si>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</si>
  <si>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</si>
  <si>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</si>
  <si>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</si>
  <si>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</si>
  <si>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</si>
  <si>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</si>
  <si>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</si>
  <si>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</si>
  <si>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</si>
  <si>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</si>
  <si>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</si>
  <si>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</si>
  <si>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</si>
  <si>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</si>
  <si>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</si>
  <si>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</si>
  <si>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</si>
  <si>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</si>
  <si>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</si>
  <si>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</si>
  <si>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</si>
  <si>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</si>
  <si>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</si>
  <si>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</si>
  <si>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</si>
  <si>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</si>
  <si>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</si>
  <si>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</si>
  <si>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</si>
  <si>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</si>
  <si>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</si>
  <si>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</si>
  <si>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</si>
  <si>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</si>
  <si>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</si>
  <si>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</si>
  <si>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Data Dictionary</t>
  </si>
  <si>
    <t>Data Cleaning</t>
  </si>
  <si>
    <t>CPI is used to measure inflation</t>
  </si>
  <si>
    <t>Consumer Price Index (CPI)</t>
  </si>
  <si>
    <t>Contains buckets of products which involve expenditure of money</t>
  </si>
  <si>
    <t>Calculated by comparing General Price Index of a year with a base year</t>
  </si>
  <si>
    <t>The data is taken from the Government of India website</t>
  </si>
  <si>
    <t>a.</t>
  </si>
  <si>
    <t>Based on the latest month’s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t>
  </si>
  <si>
    <t>calculation</t>
  </si>
  <si>
    <t>Contribution is calculated by evaluating the underlying index values for</t>
  </si>
  <si>
    <t>broader category and should add to 100% when contribution from different</t>
  </si>
  <si>
    <t xml:space="preserve">broader categories are added </t>
  </si>
  <si>
    <t>Which broader category has the highest contribution towards CPI</t>
  </si>
  <si>
    <t>b.</t>
  </si>
  <si>
    <t>A trend of Y-o-Y increase in CPI (rural + urban) inflation starting 2017 for the
entire basket of products combined.</t>
  </si>
  <si>
    <t>c.</t>
  </si>
  <si>
    <t>With India's retail inflation reaching a 3-month high of 5.55% in November
2023, largely due to a sharp rise in food prices. Analyze the following for 12
months ending May’23</t>
  </si>
  <si>
    <t>Investigate trends in the prices of broader food bucket category and evaluate</t>
  </si>
  <si>
    <t>month-on-month changes. Highlight month with highest and lowest food</t>
  </si>
  <si>
    <t>inflation</t>
  </si>
  <si>
    <t>Identify the absolute changes in inflation over the same 12 months period</t>
  </si>
  <si>
    <t>and identify the biggest individual category contributor (only within broader</t>
  </si>
  <si>
    <t>d.</t>
  </si>
  <si>
    <t>food category) towards inflation</t>
  </si>
  <si>
    <t>Investigate how the onset and progression of the COVID-19 pandemic affected
inflation rates in India. Analyze the Impact of key pandemic milestone ( first
lockdown) on the CPI inflation %, specially focus on categories like healthcare,
food, and essential services.
Hint: You can consider Mar’20 as the onset of covid, and can compare the
inflation trend before and after Mar’20 to see if there is a change in inflation %
before and after</t>
  </si>
  <si>
    <t>e.</t>
  </si>
  <si>
    <t>For the purpose of this analysis, focus only on the imported oil price</t>
  </si>
  <si>
    <t>fluctuations for years 2021 to 2023 (Month-on-month)</t>
  </si>
  <si>
    <t>Identify trends in oil price change with change in inflation prices of all the</t>
  </si>
  <si>
    <t>Create a graph depicting the growth rate Y-o-Y and identify</t>
  </si>
  <si>
    <t>the year with highest inflation rate</t>
  </si>
  <si>
    <t>Highlight the reason why the year has the highest inflation</t>
  </si>
  <si>
    <t>(based on research)</t>
  </si>
  <si>
    <t>Investigate how major global economic events (like imported crude oil price
fluctuations) have influenced India's inflation.
This can include an analysis of imported goods and their price trends.</t>
  </si>
  <si>
    <t>categories and identify category whose inflation prices strongly changes</t>
  </si>
  <si>
    <t>with fluctuations in imported oil price (Hint: you can use =correl function)</t>
  </si>
  <si>
    <t>Notes</t>
  </si>
  <si>
    <t>Column Name</t>
  </si>
  <si>
    <t>Dictionary</t>
  </si>
  <si>
    <t>Sector type: Urban, Rural, Urban+Rural</t>
  </si>
  <si>
    <t>The data is available from year 2013 to 2023</t>
  </si>
  <si>
    <t>Which month of the year</t>
  </si>
  <si>
    <t>Price index of this category for a particular month of the year</t>
  </si>
  <si>
    <t>Gives overall inflation for the month for all the categories combined</t>
  </si>
  <si>
    <t>Description</t>
  </si>
  <si>
    <t>Formula</t>
  </si>
  <si>
    <t>Particular category</t>
  </si>
  <si>
    <t>Month1</t>
  </si>
  <si>
    <t>Month2</t>
  </si>
  <si>
    <t>CPI</t>
  </si>
  <si>
    <t>Percentage Value</t>
  </si>
  <si>
    <t>Contribution</t>
  </si>
  <si>
    <t>Category</t>
  </si>
  <si>
    <t>New Category Mapped</t>
  </si>
  <si>
    <t>Food</t>
  </si>
  <si>
    <t>Luxury</t>
  </si>
  <si>
    <t>Fuel and Light</t>
  </si>
  <si>
    <t>Transport &amp; Communication</t>
  </si>
  <si>
    <t>Misc</t>
  </si>
  <si>
    <t>GI</t>
  </si>
  <si>
    <t>New categories mapped</t>
  </si>
  <si>
    <t>New Categories Mapped</t>
  </si>
  <si>
    <t>Total (except GI)</t>
  </si>
  <si>
    <t>Distribution for May 2023 (because lastest month's data is required)</t>
  </si>
  <si>
    <t>Contribution of the latest month (May 2023)</t>
  </si>
  <si>
    <t>answer</t>
  </si>
  <si>
    <t>b</t>
  </si>
  <si>
    <t>a</t>
  </si>
  <si>
    <t>YoY Inflation</t>
  </si>
  <si>
    <t>2017 onwards YoY Inflation for Rural + Urban (Taking GI because all baskets are combined)</t>
  </si>
  <si>
    <t>YoY Inflation is calculated between 2 months which are 12 months apart (1 year apart)</t>
  </si>
  <si>
    <t>No Data</t>
  </si>
  <si>
    <t>Difference</t>
  </si>
  <si>
    <t xml:space="preserve"> --&gt; Vegetables category</t>
  </si>
  <si>
    <t>Max difference</t>
  </si>
  <si>
    <t>Since the sector is not asked in the problem, Rural+Urban sector is taken for the analysis</t>
  </si>
  <si>
    <t>Month on Month analysis of Food category for twelve months ending May 2023</t>
  </si>
  <si>
    <t>This means the analysis is to be done for the period June 2022 to May 2023</t>
  </si>
  <si>
    <t>Oils &amp; fats</t>
  </si>
  <si>
    <t>Food bucket</t>
  </si>
  <si>
    <t>MoM changes</t>
  </si>
  <si>
    <t>c1</t>
  </si>
  <si>
    <t>c2</t>
  </si>
  <si>
    <t>Identify the Year on Year inflation for all the food categories</t>
  </si>
  <si>
    <t>The period to consider is from June 2022 to May 2023</t>
  </si>
  <si>
    <t>Individual Categories</t>
  </si>
  <si>
    <t>YoY inflation</t>
  </si>
  <si>
    <r>
      <t>The analysis shows that the highest MoM inflation in Food category was in</t>
    </r>
    <r>
      <rPr>
        <b/>
        <sz val="12"/>
        <color theme="1"/>
        <rFont val="Calibri"/>
        <family val="2"/>
        <scheme val="minor"/>
      </rPr>
      <t xml:space="preserve"> </t>
    </r>
    <r>
      <rPr>
        <b/>
        <sz val="12"/>
        <color theme="9" tint="-0.249977111117893"/>
        <rFont val="Calibri"/>
        <family val="2"/>
        <scheme val="minor"/>
      </rPr>
      <t>June 2022 (1.1%)</t>
    </r>
  </si>
  <si>
    <r>
      <t xml:space="preserve">And the lowest MoM inflation in Food category was in </t>
    </r>
    <r>
      <rPr>
        <b/>
        <sz val="12"/>
        <color theme="5" tint="-0.249977111117893"/>
        <rFont val="Calibri"/>
        <family val="2"/>
        <scheme val="minor"/>
      </rPr>
      <t>December 2022 and February 2023 (-0.7% each)</t>
    </r>
  </si>
  <si>
    <r>
      <t xml:space="preserve">The biggest individual category contributor is </t>
    </r>
    <r>
      <rPr>
        <b/>
        <sz val="12"/>
        <color theme="9" tint="-0.249977111117893"/>
        <rFont val="Calibri"/>
        <family val="2"/>
        <scheme val="minor"/>
      </rPr>
      <t>Spices (17.9%)</t>
    </r>
  </si>
  <si>
    <r>
      <t xml:space="preserve">The above analysis shows that the highest YoY inflation for Rural+Urban sector was in </t>
    </r>
    <r>
      <rPr>
        <b/>
        <sz val="14"/>
        <color theme="9" tint="-0.249977111117893"/>
        <rFont val="Calibri"/>
        <family val="2"/>
        <scheme val="minor"/>
      </rPr>
      <t>year 2019</t>
    </r>
  </si>
  <si>
    <r>
      <t>The percentage hike is 8%. The reason for this hike is the sudden</t>
    </r>
    <r>
      <rPr>
        <b/>
        <sz val="12"/>
        <color theme="9" tint="-0.249977111117893"/>
        <rFont val="Calibri"/>
        <family val="2"/>
        <scheme val="minor"/>
      </rPr>
      <t xml:space="preserve"> increase in the </t>
    </r>
    <r>
      <rPr>
        <b/>
        <sz val="14"/>
        <color theme="9" tint="-0.249977111117893"/>
        <rFont val="Calibri"/>
        <family val="2"/>
        <scheme val="minor"/>
      </rPr>
      <t>price of Vegetables</t>
    </r>
    <r>
      <rPr>
        <b/>
        <sz val="11"/>
        <color theme="1"/>
        <rFont val="Calibri"/>
        <family val="2"/>
        <scheme val="minor"/>
      </rPr>
      <t>.</t>
    </r>
  </si>
  <si>
    <r>
      <rPr>
        <b/>
        <sz val="14"/>
        <color theme="9"/>
        <rFont val="Calibri"/>
        <family val="2"/>
        <scheme val="minor"/>
      </rPr>
      <t>Food category</t>
    </r>
    <r>
      <rPr>
        <b/>
        <sz val="11"/>
        <color theme="1"/>
        <rFont val="Calibri"/>
        <family val="2"/>
        <scheme val="minor"/>
      </rPr>
      <t xml:space="preserve"> has the highest contribution towards CPI calculation</t>
    </r>
  </si>
  <si>
    <t>Calculation for YoY inflation = (May 23 - Jun 22)/Jun 22</t>
  </si>
  <si>
    <t>d</t>
  </si>
  <si>
    <t>Effect of COVID-19 pandemic on inflation rates in India</t>
  </si>
  <si>
    <t>Onset of Covid-19 was March 2020</t>
  </si>
  <si>
    <t>Area</t>
  </si>
  <si>
    <t>Inflation Y-o-Y before and after Covid-19</t>
  </si>
  <si>
    <t>2018 - 2019</t>
  </si>
  <si>
    <t>2019 - 2020</t>
  </si>
  <si>
    <t>2020 - 2021</t>
  </si>
  <si>
    <t>2021 - 2022</t>
  </si>
  <si>
    <t>Rural + Urban</t>
  </si>
  <si>
    <t>Healthcare</t>
  </si>
  <si>
    <t>Essential Services</t>
  </si>
  <si>
    <t>Essential</t>
  </si>
  <si>
    <t>Used 6 months moving average on NA values</t>
  </si>
  <si>
    <t>April 2020 to May 2020</t>
  </si>
  <si>
    <t>d problem</t>
  </si>
  <si>
    <r>
      <t xml:space="preserve">Formulas used (from </t>
    </r>
    <r>
      <rPr>
        <u/>
        <sz val="11"/>
        <color theme="1"/>
        <rFont val="Calibri"/>
        <family val="2"/>
        <scheme val="minor"/>
      </rPr>
      <t>4.Covid-19 Impact sheet</t>
    </r>
    <r>
      <rPr>
        <sz val="11"/>
        <color theme="1"/>
        <rFont val="Calibri"/>
        <family val="2"/>
        <scheme val="minor"/>
      </rPr>
      <t>)</t>
    </r>
  </si>
  <si>
    <t>Mar to Feb</t>
  </si>
  <si>
    <t>2017-18 data</t>
  </si>
  <si>
    <t>values</t>
  </si>
  <si>
    <t>The Inflation rates of Food &amp; Essential Services increased by large % after the onset of Covid-19</t>
  </si>
  <si>
    <t>From the above graph it can be seen that there's a significant change in Inflation rates on Pre &amp; Post Covid-19 periods</t>
  </si>
  <si>
    <r>
      <t>Effect on Healthcare, Food, &amp; Essential services (</t>
    </r>
    <r>
      <rPr>
        <b/>
        <u/>
        <sz val="11"/>
        <color theme="1"/>
        <rFont val="Calibri"/>
        <family val="2"/>
        <scheme val="minor"/>
      </rPr>
      <t>Taking Rural+Urban area for the analysis</t>
    </r>
    <r>
      <rPr>
        <b/>
        <sz val="11"/>
        <color theme="1"/>
        <rFont val="Calibri"/>
        <family val="2"/>
        <scheme val="minor"/>
      </rPr>
      <t>)</t>
    </r>
  </si>
  <si>
    <t>Inflation Y-o-Y before &amp; after Covid-19</t>
  </si>
  <si>
    <t>Price</t>
  </si>
  <si>
    <t>Change</t>
  </si>
  <si>
    <t>e</t>
  </si>
  <si>
    <t>Influence of Crude Oil price fluctuations on Inflation in India</t>
  </si>
  <si>
    <t>e problem</t>
  </si>
  <si>
    <t>Index</t>
  </si>
  <si>
    <t>The below Crude Oil Price data has been taken from ChatGPT for years 2021, 2022 &amp; 2023:</t>
  </si>
  <si>
    <t>Assuming the Index value for Jan-2021 = 100</t>
  </si>
  <si>
    <t>Calculating consecutive indices by the below formula:</t>
  </si>
  <si>
    <t>Below is the India CPI index values for years 2021 to 2023:</t>
  </si>
  <si>
    <t xml:space="preserve">Calculating the Month on Month Correlation </t>
  </si>
  <si>
    <t>Between Crude Oil indices and CPI indices of all the categories</t>
  </si>
  <si>
    <t>Period of analysis 2021-2023</t>
  </si>
  <si>
    <t>Correlation with Crude Oil</t>
  </si>
  <si>
    <t>Answer</t>
  </si>
  <si>
    <t>From the above chart it can be concluded that the correlation between Crude Oil is:</t>
  </si>
  <si>
    <r>
      <t xml:space="preserve">a) Positive and Strongest with </t>
    </r>
    <r>
      <rPr>
        <b/>
        <sz val="11"/>
        <color rgb="FF00B050"/>
        <rFont val="Calibri"/>
        <family val="2"/>
        <scheme val="minor"/>
      </rPr>
      <t xml:space="preserve">Meat &amp; Fish </t>
    </r>
    <r>
      <rPr>
        <sz val="11"/>
        <rFont val="Calibri"/>
        <family val="2"/>
        <scheme val="minor"/>
      </rPr>
      <t>category</t>
    </r>
    <r>
      <rPr>
        <b/>
        <sz val="11"/>
        <color rgb="FF00B050"/>
        <rFont val="Calibri"/>
        <family val="2"/>
        <scheme val="minor"/>
      </rPr>
      <t xml:space="preserve"> (0.83)</t>
    </r>
  </si>
  <si>
    <r>
      <t>b) Negative and Weakest with</t>
    </r>
    <r>
      <rPr>
        <b/>
        <sz val="11"/>
        <color rgb="FFFF0000"/>
        <rFont val="Calibri"/>
        <family val="2"/>
        <scheme val="minor"/>
      </rPr>
      <t xml:space="preserve"> Egg</t>
    </r>
    <r>
      <rPr>
        <sz val="11"/>
        <color theme="1"/>
        <rFont val="Calibri"/>
        <family val="2"/>
        <scheme val="minor"/>
      </rPr>
      <t xml:space="preserve"> category</t>
    </r>
    <r>
      <rPr>
        <b/>
        <sz val="11"/>
        <color rgb="FFFF0000"/>
        <rFont val="Calibri"/>
        <family val="2"/>
        <scheme val="minor"/>
      </rPr>
      <t xml:space="preserve"> (-0.11)</t>
    </r>
  </si>
  <si>
    <t>Consumer Price Index(CPI) Inflation trends in India</t>
  </si>
  <si>
    <t>By:</t>
  </si>
  <si>
    <t>Rachit Shukla</t>
  </si>
  <si>
    <t>Data Analytics Job Bootcamp</t>
  </si>
  <si>
    <t>24th December 2024 batch</t>
  </si>
  <si>
    <r>
      <t xml:space="preserve">Filling blank values in the column by </t>
    </r>
    <r>
      <rPr>
        <b/>
        <sz val="11"/>
        <color theme="1"/>
        <rFont val="Calibri"/>
        <family val="2"/>
        <scheme val="minor"/>
      </rPr>
      <t>THREE MONTH MOVING AVERAGE</t>
    </r>
  </si>
  <si>
    <t>Moving Average</t>
  </si>
  <si>
    <t>Percent</t>
  </si>
  <si>
    <t>blank</t>
  </si>
  <si>
    <t>Jan</t>
  </si>
  <si>
    <t>Feb</t>
  </si>
  <si>
    <t>Mar</t>
  </si>
  <si>
    <t>Apr</t>
  </si>
  <si>
    <t>Jun</t>
  </si>
  <si>
    <t>Blank</t>
  </si>
  <si>
    <t>=</t>
  </si>
  <si>
    <t>Password for "Raw Data" is "#####"</t>
  </si>
  <si>
    <t>New Category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</si>
</sst>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rgb="FFFF0000"/>
      <name val="Calibri"/>
      <family val="2"/>
      <scheme val="minor"/>
    </font>
    <font>
      <b/>
      <sz val="11"/>
      <color rgb="FFFF0000"/>
      <name val="Calibri"/>
      <family val="2"/>
      <scheme val="minor"/>
    </font>
    <font>
      <b/>
      <sz val="11"/>
      <color theme="1" tint="0.34998626667073579"/>
      <name val="Calibri"/>
      <family val="2"/>
      <scheme val="minor"/>
    </font>
    <font>
      <b/>
      <sz val="11"/>
      <name val="Calibri"/>
      <family val="2"/>
      <scheme val="minor"/>
    </font>
    <font>
      <sz val="11"/>
      <name val="Calibri"/>
      <family val="2"/>
      <scheme val="minor"/>
    </font>
    <font>
      <b/>
      <sz val="12"/>
      <color theme="1"/>
      <name val="Calibri"/>
      <family val="2"/>
      <scheme val="minor"/>
    </font>
    <font>
      <b/>
      <sz val="12"/>
      <color theme="9" tint="-0.249977111117893"/>
      <name val="Calibri"/>
      <family val="2"/>
      <scheme val="minor"/>
    </font>
    <font>
      <b/>
      <sz val="14"/>
      <color theme="9" tint="-0.249977111117893"/>
      <name val="Calibri"/>
      <family val="2"/>
      <scheme val="minor"/>
    </font>
    <font>
      <b/>
      <sz val="12"/>
      <color theme="5" tint="-0.249977111117893"/>
      <name val="Calibri"/>
      <family val="2"/>
      <scheme val="minor"/>
    </font>
    <font>
      <b/>
      <sz val="14"/>
      <color theme="9"/>
      <name val="Calibri"/>
      <family val="2"/>
      <scheme val="minor"/>
    </font>
    <font>
      <u/>
      <sz val="11"/>
      <color theme="1"/>
      <name val="Calibri"/>
      <family val="2"/>
      <scheme val="minor"/>
    </font>
    <font>
      <b/>
      <u/>
      <sz val="11"/>
      <color theme="1"/>
      <name val="Calibri"/>
      <family val="2"/>
      <scheme val="minor"/>
    </font>
    <font>
      <b/>
      <sz val="8"/>
      <color rgb="FF333333"/>
      <name val="Arial"/>
      <family val="2"/>
    </font>
    <font>
      <sz val="8"/>
      <color rgb="FF333333"/>
      <name val="Arial"/>
      <family val="2"/>
    </font>
    <font>
      <b/>
      <sz val="11"/>
      <color rgb="FF00B050"/>
      <name val="Calibri"/>
      <family val="2"/>
      <scheme val="minor"/>
    </font>
    <font>
      <b/>
      <u/>
      <sz val="14"/>
      <color theme="1"/>
      <name val="Calibri"/>
      <family val="2"/>
      <scheme val="minor"/>
    </font>
    <font>
      <b/>
      <u/>
      <sz val="16"/>
      <color theme="1"/>
      <name val="Calibri"/>
      <family val="2"/>
      <scheme val="minor"/>
    </font>
    <font>
      <i/>
      <sz val="16"/>
      <color theme="4" tint="-0.499984740745262"/>
      <name val="Calibri"/>
      <family val="2"/>
      <scheme val="minor"/>
    </font>
    <font>
      <sz val="11"/>
      <color theme="4" tint="-0.499984740745262"/>
      <name val="Calibri"/>
      <family val="2"/>
      <scheme val="minor"/>
    </font>
    <font>
      <sz val="8"/>
      <name val="Calibri"/>
      <family val="2"/>
      <scheme val="minor"/>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4"/>
        <bgColor theme="4"/>
      </patternFill>
    </fill>
    <fill>
      <patternFill patternType="solid">
        <fgColor theme="0" tint="-4.9989318521683403E-2"/>
        <bgColor theme="4"/>
      </patternFill>
    </fill>
    <fill>
      <patternFill patternType="solid">
        <fgColor theme="7" tint="0.59999389629810485"/>
        <bgColor indexed="64"/>
      </patternFill>
    </fill>
    <fill>
      <patternFill patternType="solid">
        <fgColor theme="5" tint="-0.249977111117893"/>
        <bgColor theme="4"/>
      </patternFill>
    </fill>
    <fill>
      <patternFill patternType="solid">
        <fgColor theme="5"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theme="4"/>
      </patternFill>
    </fill>
    <fill>
      <patternFill patternType="solid">
        <fgColor theme="0"/>
        <bgColor theme="4"/>
      </patternFill>
    </fill>
    <fill>
      <patternFill patternType="solid">
        <fgColor theme="9" tint="0.59999389629810485"/>
        <bgColor theme="4"/>
      </patternFill>
    </fill>
    <fill>
      <patternFill patternType="solid">
        <fgColor theme="8"/>
        <bgColor theme="4"/>
      </patternFill>
    </fill>
    <fill>
      <patternFill patternType="solid">
        <fgColor theme="8"/>
        <bgColor indexed="64"/>
      </patternFill>
    </fill>
    <fill>
      <patternFill patternType="solid">
        <fgColor theme="0"/>
        <bgColor indexed="64"/>
      </patternFill>
    </fill>
    <fill>
      <patternFill patternType="solid">
        <fgColor rgb="FFE5ECF9"/>
        <bgColor indexed="64"/>
      </patternFill>
    </fill>
    <fill>
      <patternFill patternType="solid">
        <fgColor rgb="FFFFFFFF"/>
        <bgColor indexed="64"/>
      </patternFill>
    </fill>
    <fill>
      <patternFill patternType="solid">
        <fgColor rgb="FFEFEFEF"/>
        <bgColor indexed="64"/>
      </patternFill>
    </fill>
    <fill>
      <patternFill patternType="solid">
        <fgColor theme="6" tint="0.79998168889431442"/>
        <bgColor indexed="64"/>
      </patternFill>
    </fill>
    <fill>
      <patternFill patternType="solid">
        <fgColor theme="0" tint="-0.249977111117893"/>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left>
      <right/>
      <top style="thin">
        <color theme="4"/>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indexed="64"/>
      </right>
      <top style="thin">
        <color theme="4"/>
      </top>
      <bottom/>
      <diagonal/>
    </border>
    <border>
      <left style="thin">
        <color theme="4"/>
      </left>
      <right style="thin">
        <color indexed="64"/>
      </right>
      <top/>
      <bottom/>
      <diagonal/>
    </border>
    <border>
      <left style="thin">
        <color theme="4"/>
      </left>
      <right style="thin">
        <color indexed="64"/>
      </right>
      <top/>
      <bottom style="thin">
        <color theme="4"/>
      </bottom>
      <diagonal/>
    </border>
    <border>
      <left style="thin">
        <color indexed="64"/>
      </left>
      <right style="thin">
        <color indexed="64"/>
      </right>
      <top style="thin">
        <color theme="4"/>
      </top>
      <bottom style="thin">
        <color theme="4"/>
      </bottom>
      <diagonal/>
    </border>
    <border>
      <left style="thin">
        <color indexed="64"/>
      </left>
      <right style="thin">
        <color indexed="64"/>
      </right>
      <top style="thin">
        <color theme="4"/>
      </top>
      <bottom/>
      <diagonal/>
    </border>
    <border>
      <left style="thin">
        <color indexed="64"/>
      </left>
      <right style="thin">
        <color indexed="64"/>
      </right>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indexed="64"/>
      </bottom>
      <diagonal/>
    </border>
    <border>
      <left style="thin">
        <color theme="4"/>
      </left>
      <right style="thin">
        <color theme="4"/>
      </right>
      <top style="thin">
        <color theme="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2">
    <xf numFmtId="0" fontId="0" fillId="0" borderId="0" xfId="0"/>
    <xf numFmtId="0" fontId="0" fillId="0" borderId="11" xfId="0" applyBorder="1"/>
    <xf numFmtId="0" fontId="0" fillId="0" borderId="13" xfId="0" applyBorder="1"/>
    <xf numFmtId="0" fontId="0" fillId="0" borderId="14" xfId="0" applyBorder="1"/>
    <xf numFmtId="0" fontId="0" fillId="0" borderId="10" xfId="0" applyBorder="1" applyAlignment="1">
      <alignment horizontal="center"/>
    </xf>
    <xf numFmtId="0" fontId="0" fillId="0" borderId="12" xfId="0" applyBorder="1" applyAlignment="1">
      <alignment horizontal="center"/>
    </xf>
    <xf numFmtId="0" fontId="18" fillId="0" borderId="0" xfId="0" applyFont="1"/>
    <xf numFmtId="0" fontId="0" fillId="0" borderId="0" xfId="0" applyAlignment="1">
      <alignment horizontal="left"/>
    </xf>
    <xf numFmtId="0" fontId="0" fillId="0" borderId="10" xfId="0" applyBorder="1"/>
    <xf numFmtId="0" fontId="0" fillId="0" borderId="12" xfId="0" applyBorder="1"/>
    <xf numFmtId="0" fontId="0" fillId="0" borderId="0" xfId="0" applyAlignment="1">
      <alignment vertical="top" wrapText="1"/>
    </xf>
    <xf numFmtId="0" fontId="0" fillId="0" borderId="20" xfId="0" applyBorder="1"/>
    <xf numFmtId="0" fontId="16" fillId="33" borderId="17" xfId="0" applyFont="1" applyFill="1" applyBorder="1"/>
    <xf numFmtId="0" fontId="0" fillId="34" borderId="0" xfId="0" applyFill="1"/>
    <xf numFmtId="0" fontId="0" fillId="33" borderId="16" xfId="0" applyFill="1" applyBorder="1"/>
    <xf numFmtId="0" fontId="0" fillId="33" borderId="17" xfId="0" applyFill="1" applyBorder="1"/>
    <xf numFmtId="0" fontId="16" fillId="33" borderId="15" xfId="0" applyFont="1" applyFill="1" applyBorder="1"/>
    <xf numFmtId="0" fontId="16" fillId="33" borderId="16" xfId="0" applyFont="1" applyFill="1" applyBorder="1"/>
    <xf numFmtId="0" fontId="16" fillId="34" borderId="0" xfId="0" applyFont="1" applyFill="1"/>
    <xf numFmtId="0" fontId="0" fillId="35" borderId="15" xfId="0" applyFill="1" applyBorder="1"/>
    <xf numFmtId="0" fontId="0" fillId="35" borderId="16" xfId="0" applyFill="1" applyBorder="1"/>
    <xf numFmtId="0" fontId="0" fillId="35" borderId="17" xfId="0" applyFill="1" applyBorder="1"/>
    <xf numFmtId="0" fontId="0" fillId="0" borderId="15" xfId="0" applyBorder="1"/>
    <xf numFmtId="0" fontId="0" fillId="0" borderId="17" xfId="0" applyBorder="1"/>
    <xf numFmtId="9" fontId="0" fillId="0" borderId="15" xfId="42" applyFont="1" applyBorder="1"/>
    <xf numFmtId="0" fontId="19" fillId="0" borderId="0" xfId="0" applyFont="1"/>
    <xf numFmtId="0" fontId="0" fillId="0" borderId="21" xfId="0" applyBorder="1"/>
    <xf numFmtId="0" fontId="16" fillId="38" borderId="21" xfId="0" applyFont="1" applyFill="1" applyBorder="1"/>
    <xf numFmtId="0" fontId="0" fillId="40" borderId="21" xfId="0" applyFill="1" applyBorder="1"/>
    <xf numFmtId="0" fontId="0" fillId="0" borderId="0" xfId="0" applyAlignment="1">
      <alignment horizontal="center"/>
    </xf>
    <xf numFmtId="9" fontId="0" fillId="0" borderId="21" xfId="42" applyFont="1" applyBorder="1"/>
    <xf numFmtId="9" fontId="0" fillId="40" borderId="21" xfId="0" applyNumberFormat="1" applyFill="1" applyBorder="1"/>
    <xf numFmtId="164" fontId="0" fillId="0" borderId="21" xfId="42" applyNumberFormat="1" applyFont="1" applyBorder="1"/>
    <xf numFmtId="0" fontId="0" fillId="34" borderId="0" xfId="0" applyFill="1" applyAlignment="1">
      <alignment horizontal="center"/>
    </xf>
    <xf numFmtId="0" fontId="16" fillId="38" borderId="21"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21" xfId="0" applyBorder="1" applyAlignment="1">
      <alignment horizontal="center"/>
    </xf>
    <xf numFmtId="164" fontId="0" fillId="0" borderId="21" xfId="42" applyNumberFormat="1" applyFont="1" applyBorder="1" applyAlignment="1">
      <alignment horizontal="center"/>
    </xf>
    <xf numFmtId="0" fontId="0" fillId="40" borderId="21" xfId="0" applyFill="1" applyBorder="1" applyAlignment="1">
      <alignment horizontal="center"/>
    </xf>
    <xf numFmtId="9" fontId="0" fillId="40" borderId="21" xfId="0" applyNumberFormat="1" applyFill="1" applyBorder="1" applyAlignment="1">
      <alignment horizontal="center"/>
    </xf>
    <xf numFmtId="0" fontId="13" fillId="36" borderId="26" xfId="0" applyFont="1" applyFill="1" applyBorder="1" applyAlignment="1">
      <alignment horizontal="center"/>
    </xf>
    <xf numFmtId="0" fontId="13" fillId="36" borderId="22" xfId="0" applyFont="1" applyFill="1" applyBorder="1" applyAlignment="1">
      <alignment horizontal="center"/>
    </xf>
    <xf numFmtId="0" fontId="13" fillId="36" borderId="23" xfId="0" applyFont="1" applyFill="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41" borderId="25" xfId="0" applyFill="1" applyBorder="1" applyAlignment="1">
      <alignment horizontal="center"/>
    </xf>
    <xf numFmtId="0" fontId="0" fillId="0" borderId="32" xfId="0" applyBorder="1" applyAlignment="1">
      <alignment horizontal="center" vertical="center"/>
    </xf>
    <xf numFmtId="0" fontId="13" fillId="36" borderId="22" xfId="0" applyFont="1" applyFill="1" applyBorder="1"/>
    <xf numFmtId="0" fontId="0" fillId="0" borderId="22" xfId="0" applyBorder="1"/>
    <xf numFmtId="0" fontId="0" fillId="0" borderId="23" xfId="0" applyBorder="1"/>
    <xf numFmtId="0" fontId="13" fillId="36" borderId="26" xfId="0" applyFont="1" applyFill="1" applyBorder="1"/>
    <xf numFmtId="0" fontId="0" fillId="0" borderId="26" xfId="0" applyBorder="1"/>
    <xf numFmtId="0" fontId="0" fillId="0" borderId="35" xfId="0" applyBorder="1"/>
    <xf numFmtId="0" fontId="0" fillId="0" borderId="24" xfId="0" applyBorder="1"/>
    <xf numFmtId="0" fontId="0" fillId="0" borderId="25" xfId="0" applyBorder="1"/>
    <xf numFmtId="0" fontId="13" fillId="36" borderId="22" xfId="0" applyFont="1" applyFill="1" applyBorder="1" applyAlignment="1">
      <alignment horizontal="center" vertical="center"/>
    </xf>
    <xf numFmtId="0" fontId="13" fillId="36" borderId="23" xfId="0" applyFont="1" applyFill="1" applyBorder="1" applyAlignment="1">
      <alignment horizontal="center" vertical="center"/>
    </xf>
    <xf numFmtId="0" fontId="16" fillId="0" borderId="15" xfId="0" applyFont="1" applyBorder="1"/>
    <xf numFmtId="0" fontId="16" fillId="42" borderId="16" xfId="0" applyFont="1" applyFill="1" applyBorder="1"/>
    <xf numFmtId="0" fontId="0" fillId="42" borderId="0" xfId="0" applyFill="1"/>
    <xf numFmtId="164" fontId="0" fillId="0" borderId="23" xfId="42" applyNumberFormat="1" applyFont="1" applyBorder="1" applyAlignment="1">
      <alignment horizontal="center"/>
    </xf>
    <xf numFmtId="0" fontId="13" fillId="43" borderId="23" xfId="0" applyFont="1" applyFill="1" applyBorder="1" applyAlignment="1">
      <alignment horizontal="center"/>
    </xf>
    <xf numFmtId="0" fontId="0" fillId="0" borderId="26"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164" fontId="0" fillId="0" borderId="37" xfId="42" applyNumberFormat="1" applyFont="1" applyBorder="1" applyAlignment="1">
      <alignment horizontal="center"/>
    </xf>
    <xf numFmtId="164" fontId="0" fillId="0" borderId="0" xfId="42" applyNumberFormat="1" applyFont="1" applyBorder="1" applyAlignment="1">
      <alignment horizontal="center"/>
    </xf>
    <xf numFmtId="164" fontId="0" fillId="0" borderId="0" xfId="0" applyNumberFormat="1"/>
    <xf numFmtId="164" fontId="16" fillId="42" borderId="21" xfId="42" applyNumberFormat="1" applyFont="1" applyFill="1" applyBorder="1" applyAlignment="1">
      <alignment horizontal="center"/>
    </xf>
    <xf numFmtId="164" fontId="16" fillId="42" borderId="23" xfId="42" applyNumberFormat="1" applyFont="1" applyFill="1" applyBorder="1" applyAlignment="1">
      <alignment horizontal="center"/>
    </xf>
    <xf numFmtId="164" fontId="16" fillId="41" borderId="23" xfId="42" applyNumberFormat="1" applyFont="1" applyFill="1" applyBorder="1" applyAlignment="1">
      <alignment horizontal="center"/>
    </xf>
    <xf numFmtId="0" fontId="21" fillId="46" borderId="26" xfId="0" applyFont="1" applyFill="1" applyBorder="1" applyAlignment="1">
      <alignment horizontal="center"/>
    </xf>
    <xf numFmtId="0" fontId="21" fillId="46" borderId="22" xfId="0" applyFont="1" applyFill="1" applyBorder="1" applyAlignment="1">
      <alignment horizontal="center"/>
    </xf>
    <xf numFmtId="0" fontId="22" fillId="46" borderId="22" xfId="0" applyFont="1" applyFill="1" applyBorder="1" applyAlignment="1">
      <alignment horizontal="center"/>
    </xf>
    <xf numFmtId="17" fontId="0" fillId="47" borderId="21" xfId="0" applyNumberFormat="1" applyFill="1" applyBorder="1" applyAlignment="1">
      <alignment horizontal="center"/>
    </xf>
    <xf numFmtId="0" fontId="13" fillId="47" borderId="21" xfId="0" applyFont="1" applyFill="1" applyBorder="1" applyAlignment="1">
      <alignment horizontal="center"/>
    </xf>
    <xf numFmtId="0" fontId="0" fillId="0" borderId="18" xfId="0" applyBorder="1"/>
    <xf numFmtId="0" fontId="0" fillId="0" borderId="19" xfId="0" applyBorder="1"/>
    <xf numFmtId="0" fontId="16" fillId="48" borderId="10" xfId="0" applyFont="1" applyFill="1" applyBorder="1"/>
    <xf numFmtId="0" fontId="16" fillId="48" borderId="0" xfId="0" applyFont="1" applyFill="1"/>
    <xf numFmtId="0" fontId="0" fillId="48" borderId="0" xfId="0" applyFill="1"/>
    <xf numFmtId="0" fontId="0" fillId="48" borderId="11" xfId="0" applyFill="1" applyBorder="1"/>
    <xf numFmtId="0" fontId="16" fillId="0" borderId="0" xfId="0" applyFont="1"/>
    <xf numFmtId="0" fontId="16" fillId="48" borderId="11" xfId="0" applyFont="1" applyFill="1" applyBorder="1"/>
    <xf numFmtId="164" fontId="0" fillId="42" borderId="21" xfId="42" applyNumberFormat="1" applyFont="1" applyFill="1" applyBorder="1" applyAlignment="1">
      <alignment horizontal="center"/>
    </xf>
    <xf numFmtId="0" fontId="13" fillId="36" borderId="23" xfId="0" applyFont="1" applyFill="1"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xf numFmtId="0" fontId="30" fillId="49" borderId="49" xfId="0" applyFont="1" applyFill="1" applyBorder="1" applyAlignment="1">
      <alignment horizontal="left" vertical="center" wrapText="1"/>
    </xf>
    <xf numFmtId="17" fontId="31" fillId="50" borderId="49" xfId="0" applyNumberFormat="1" applyFont="1" applyFill="1" applyBorder="1" applyAlignment="1">
      <alignment horizontal="right" vertical="center" wrapText="1"/>
    </xf>
    <xf numFmtId="4" fontId="31" fillId="50" borderId="49" xfId="0" applyNumberFormat="1" applyFont="1" applyFill="1" applyBorder="1" applyAlignment="1">
      <alignment horizontal="right" vertical="center" wrapText="1"/>
    </xf>
    <xf numFmtId="17" fontId="31" fillId="51" borderId="49" xfId="0" applyNumberFormat="1" applyFont="1" applyFill="1" applyBorder="1" applyAlignment="1">
      <alignment horizontal="right" vertical="center" wrapText="1"/>
    </xf>
    <xf numFmtId="4" fontId="31" fillId="51" borderId="49" xfId="0" applyNumberFormat="1" applyFont="1" applyFill="1" applyBorder="1" applyAlignment="1">
      <alignment horizontal="right" vertical="center" wrapText="1"/>
    </xf>
    <xf numFmtId="10" fontId="31" fillId="51" borderId="49" xfId="0" applyNumberFormat="1" applyFont="1" applyFill="1" applyBorder="1" applyAlignment="1">
      <alignment horizontal="right" vertical="center" wrapText="1"/>
    </xf>
    <xf numFmtId="10" fontId="31" fillId="50" borderId="49" xfId="0" applyNumberFormat="1" applyFont="1" applyFill="1" applyBorder="1" applyAlignment="1">
      <alignment horizontal="right" vertical="center" wrapText="1"/>
    </xf>
    <xf numFmtId="0" fontId="31" fillId="51" borderId="49" xfId="42" applyNumberFormat="1" applyFont="1" applyFill="1" applyBorder="1" applyAlignment="1">
      <alignment horizontal="right" vertical="center" wrapText="1"/>
    </xf>
    <xf numFmtId="0" fontId="31" fillId="50" borderId="49" xfId="42" applyNumberFormat="1" applyFont="1" applyFill="1" applyBorder="1" applyAlignment="1">
      <alignment horizontal="right" vertical="center" wrapText="1"/>
    </xf>
    <xf numFmtId="0" fontId="13" fillId="36" borderId="21" xfId="0" applyFont="1" applyFill="1" applyBorder="1"/>
    <xf numFmtId="2" fontId="0" fillId="0" borderId="0" xfId="0" applyNumberFormat="1"/>
    <xf numFmtId="0" fontId="0" fillId="52" borderId="0" xfId="0" applyFill="1"/>
    <xf numFmtId="0" fontId="33" fillId="52" borderId="0" xfId="0" applyFont="1" applyFill="1"/>
    <xf numFmtId="0" fontId="34" fillId="52" borderId="0" xfId="0" applyFont="1" applyFill="1"/>
    <xf numFmtId="0" fontId="35" fillId="53" borderId="18" xfId="0" applyFont="1" applyFill="1" applyBorder="1"/>
    <xf numFmtId="0" fontId="35" fillId="53" borderId="19" xfId="0" applyFont="1" applyFill="1" applyBorder="1"/>
    <xf numFmtId="0" fontId="36" fillId="53" borderId="19" xfId="0" applyFont="1" applyFill="1" applyBorder="1"/>
    <xf numFmtId="0" fontId="36" fillId="53" borderId="20" xfId="0" applyFont="1" applyFill="1" applyBorder="1"/>
    <xf numFmtId="0" fontId="35" fillId="53" borderId="10" xfId="0" applyFont="1" applyFill="1" applyBorder="1"/>
    <xf numFmtId="0" fontId="35" fillId="53" borderId="0" xfId="0" applyFont="1" applyFill="1"/>
    <xf numFmtId="0" fontId="36" fillId="53" borderId="0" xfId="0" applyFont="1" applyFill="1"/>
    <xf numFmtId="0" fontId="36" fillId="53" borderId="11" xfId="0" applyFont="1" applyFill="1" applyBorder="1"/>
    <xf numFmtId="0" fontId="35" fillId="53" borderId="12" xfId="0" applyFont="1" applyFill="1" applyBorder="1"/>
    <xf numFmtId="0" fontId="35" fillId="53" borderId="13" xfId="0" applyFont="1" applyFill="1" applyBorder="1"/>
    <xf numFmtId="0" fontId="36" fillId="53" borderId="13" xfId="0" applyFont="1" applyFill="1" applyBorder="1"/>
    <xf numFmtId="0" fontId="36" fillId="53" borderId="14" xfId="0" applyFont="1" applyFill="1" applyBorder="1"/>
    <xf numFmtId="0" fontId="16" fillId="39" borderId="21" xfId="0" applyFont="1" applyFill="1" applyBorder="1" applyAlignment="1">
      <alignment horizontal="left"/>
    </xf>
    <xf numFmtId="0" fontId="20" fillId="37" borderId="21" xfId="0" applyFont="1" applyFill="1" applyBorder="1" applyAlignment="1">
      <alignment horizontal="left"/>
    </xf>
    <xf numFmtId="0" fontId="13" fillId="36" borderId="21" xfId="0" applyFont="1" applyFill="1" applyBorder="1" applyAlignment="1">
      <alignment horizontal="left"/>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6" fillId="38" borderId="15" xfId="0" applyFont="1" applyFill="1" applyBorder="1" applyAlignment="1">
      <alignment horizontal="center"/>
    </xf>
    <xf numFmtId="0" fontId="16" fillId="38" borderId="17" xfId="0" applyFont="1" applyFill="1" applyBorder="1" applyAlignment="1">
      <alignment horizontal="center"/>
    </xf>
    <xf numFmtId="0" fontId="0" fillId="0" borderId="18" xfId="0"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9" fontId="0" fillId="0" borderId="27" xfId="42" applyFont="1" applyBorder="1" applyAlignment="1">
      <alignment horizontal="center" vertical="center"/>
    </xf>
    <xf numFmtId="9" fontId="0" fillId="0" borderId="28" xfId="42" applyFont="1" applyBorder="1" applyAlignment="1">
      <alignment horizontal="center" vertical="center"/>
    </xf>
    <xf numFmtId="0" fontId="16" fillId="42" borderId="16" xfId="0" applyFont="1" applyFill="1" applyBorder="1" applyAlignment="1">
      <alignment horizontal="center"/>
    </xf>
    <xf numFmtId="0" fontId="16" fillId="42" borderId="17" xfId="0" applyFont="1" applyFill="1" applyBorder="1" applyAlignment="1">
      <alignment horizontal="center"/>
    </xf>
    <xf numFmtId="9" fontId="0" fillId="42" borderId="27" xfId="42" applyFont="1" applyFill="1" applyBorder="1" applyAlignment="1">
      <alignment horizontal="center" vertical="center"/>
    </xf>
    <xf numFmtId="9" fontId="0" fillId="42" borderId="28" xfId="42" applyFont="1"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21" fillId="45" borderId="21" xfId="0" applyFont="1" applyFill="1" applyBorder="1" applyAlignment="1">
      <alignment horizontal="center" wrapText="1"/>
    </xf>
    <xf numFmtId="0" fontId="22" fillId="44" borderId="21" xfId="0" applyFont="1" applyFill="1" applyBorder="1" applyAlignment="1">
      <alignment horizontal="center" wrapText="1"/>
    </xf>
    <xf numFmtId="0" fontId="13" fillId="47" borderId="21" xfId="0" applyFont="1" applyFill="1" applyBorder="1" applyAlignment="1">
      <alignment horizontal="center"/>
    </xf>
    <xf numFmtId="0" fontId="0" fillId="0" borderId="21" xfId="0" applyBorder="1" applyAlignment="1">
      <alignment horizontal="center"/>
    </xf>
    <xf numFmtId="0" fontId="0" fillId="0" borderId="21" xfId="0" applyBorder="1" applyAlignment="1">
      <alignment horizontal="center" vertical="center"/>
    </xf>
    <xf numFmtId="0" fontId="0" fillId="0" borderId="35" xfId="0" applyBorder="1" applyAlignment="1">
      <alignment horizontal="center"/>
    </xf>
    <xf numFmtId="0" fontId="0" fillId="0" borderId="24" xfId="0" applyBorder="1" applyAlignment="1">
      <alignment horizontal="center"/>
    </xf>
    <xf numFmtId="0" fontId="16" fillId="34" borderId="0" xfId="0" applyFont="1" applyFill="1" applyAlignment="1">
      <alignment horizontal="center"/>
    </xf>
    <xf numFmtId="0" fontId="0" fillId="0" borderId="0" xfId="0" applyAlignment="1">
      <alignment horizontal="right"/>
    </xf>
    <xf numFmtId="0" fontId="14" fillId="0" borderId="0" xfId="0" applyFont="1" applyAlignment="1">
      <alignment horizontal="center"/>
    </xf>
    <xf numFmtId="0" fontId="16" fillId="0" borderId="50"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99300087489063"/>
          <c:y val="0.1129844706911636"/>
          <c:w val="0.52612532808398949"/>
          <c:h val="0.87687554680664914"/>
        </c:manualLayout>
      </c:layout>
      <c:doughnutChart>
        <c:varyColors val="1"/>
        <c:ser>
          <c:idx val="1"/>
          <c:order val="1"/>
          <c:tx>
            <c:strRef>
              <c:f>Notes!$O$41</c:f>
              <c:strCache>
                <c:ptCount val="1"/>
                <c:pt idx="0">
                  <c:v>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2B-4A31-8E4E-48CBD52C6C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2B-4A31-8E4E-48CBD52C6C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2B-4A31-8E4E-48CBD52C6C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2B-4A31-8E4E-48CBD52C6C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2B-4A31-8E4E-48CBD52C6C0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62B-4A31-8E4E-48CBD52C6C0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62B-4A31-8E4E-48CBD52C6C0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62B-4A31-8E4E-48CBD52C6C0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62B-4A31-8E4E-48CBD52C6C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Notes!$J$42:$J$50</c:f>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f>Notes!$O$42:$O$50</c:f>
              <c:numCache>
                <c:formatCode>0.0%</c:formatCode>
                <c:ptCount val="9"/>
                <c:pt idx="0">
                  <c:v>0.46945852227260604</c:v>
                </c:pt>
                <c:pt idx="1">
                  <c:v>0.16388814795056458</c:v>
                </c:pt>
                <c:pt idx="2">
                  <c:v>0.12667822530452563</c:v>
                </c:pt>
                <c:pt idx="3">
                  <c:v>3.9966213212412192E-2</c:v>
                </c:pt>
                <c:pt idx="4">
                  <c:v>4.0566373255090236E-2</c:v>
                </c:pt>
                <c:pt idx="5">
                  <c:v>4.174446519071752E-2</c:v>
                </c:pt>
                <c:pt idx="6">
                  <c:v>3.7721170089801713E-2</c:v>
                </c:pt>
                <c:pt idx="7">
                  <c:v>4.0077353961056272E-2</c:v>
                </c:pt>
                <c:pt idx="8">
                  <c:v>3.9899528763225736E-2</c:v>
                </c:pt>
              </c:numCache>
            </c:numRef>
          </c:val>
          <c:extLst>
            <c:ext xmlns:c16="http://schemas.microsoft.com/office/drawing/2014/chart" uri="{C3380CC4-5D6E-409C-BE32-E72D297353CC}">
              <c16:uniqueId val="{00000001-0AD0-462A-86A3-629A8BC3554B}"/>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Notes!$K$41</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662B-4A31-8E4E-48CBD52C6C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662B-4A31-8E4E-48CBD52C6C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662B-4A31-8E4E-48CBD52C6C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662B-4A31-8E4E-48CBD52C6C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662B-4A31-8E4E-48CBD52C6C0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662B-4A31-8E4E-48CBD52C6C0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662B-4A31-8E4E-48CBD52C6C0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662B-4A31-8E4E-48CBD52C6C0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662B-4A31-8E4E-48CBD52C6C06}"/>
                    </c:ext>
                  </c:extLst>
                </c:dPt>
                <c:cat>
                  <c:strRef>
                    <c:extLst>
                      <c:ext uri="{02D57815-91ED-43cb-92C2-25804820EDAC}">
                        <c15:formulaRef>
                          <c15:sqref>Notes!$J$42:$J$50</c15:sqref>
                        </c15:formulaRef>
                      </c:ext>
                    </c:extLst>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extLst>
                      <c:ext uri="{02D57815-91ED-43cb-92C2-25804820EDAC}">
                        <c15:formulaRef>
                          <c15:sqref>Notes!$K$42:$K$50</c15:sqref>
                        </c15:formulaRef>
                      </c:ext>
                    </c:extLst>
                    <c:numCache>
                      <c:formatCode>General</c:formatCode>
                      <c:ptCount val="9"/>
                    </c:numCache>
                  </c:numRef>
                </c:val>
                <c:extLst>
                  <c:ext xmlns:c16="http://schemas.microsoft.com/office/drawing/2014/chart" uri="{C3380CC4-5D6E-409C-BE32-E72D297353CC}">
                    <c16:uniqueId val="{00000000-0AD0-462A-86A3-629A8BC3554B}"/>
                  </c:ext>
                </c:extLst>
              </c15:ser>
            </c15:filteredPieSeries>
          </c:ext>
        </c:extLst>
      </c:doughnutChart>
      <c:spPr>
        <a:noFill/>
        <a:ln>
          <a:noFill/>
        </a:ln>
        <a:effectLst/>
      </c:spPr>
    </c:plotArea>
    <c:legend>
      <c:legendPos val="b"/>
      <c:layout>
        <c:manualLayout>
          <c:xMode val="edge"/>
          <c:yMode val="edge"/>
          <c:x val="0.70953608923884515"/>
          <c:y val="7.4650043744531908E-2"/>
          <c:w val="0.2309278215223097"/>
          <c:h val="0.86979440069991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YoY Inflation for Rural+Urban sector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'2. YoY Trend'!$F$6</c:f>
              <c:strCache>
                <c:ptCount val="1"/>
                <c:pt idx="0">
                  <c:v>YoY Inflation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 YoY Trend'!$C$7:$C$18</c:f>
              <c:numCache>
                <c:formatCode>General</c:formatCode>
                <c:ptCount val="12"/>
                <c:pt idx="0">
                  <c:v>2017</c:v>
                </c:pt>
                <c:pt idx="2">
                  <c:v>2018</c:v>
                </c:pt>
                <c:pt idx="4">
                  <c:v>2019</c:v>
                </c:pt>
                <c:pt idx="6">
                  <c:v>2020</c:v>
                </c:pt>
                <c:pt idx="8">
                  <c:v>2021</c:v>
                </c:pt>
                <c:pt idx="10">
                  <c:v>2022</c:v>
                </c:pt>
              </c:numCache>
            </c:numRef>
          </c:cat>
          <c:val>
            <c:numRef>
              <c:f>'2. YoY Trend'!$F$7:$F$18</c:f>
              <c:numCache>
                <c:formatCode>0%</c:formatCode>
                <c:ptCount val="12"/>
                <c:pt idx="0">
                  <c:v>5.295471987720627E-2</c:v>
                </c:pt>
                <c:pt idx="2">
                  <c:v>2.3374726077428697E-2</c:v>
                </c:pt>
                <c:pt idx="4">
                  <c:v>7.7363896848137617E-2</c:v>
                </c:pt>
                <c:pt idx="6">
                  <c:v>5.7922769640479481E-2</c:v>
                </c:pt>
                <c:pt idx="8">
                  <c:v>5.657978385251098E-2</c:v>
                </c:pt>
                <c:pt idx="10">
                  <c:v>6.0350030175015092E-2</c:v>
                </c:pt>
              </c:numCache>
            </c:numRef>
          </c:val>
          <c:extLst>
            <c:ext xmlns:c16="http://schemas.microsoft.com/office/drawing/2014/chart" uri="{C3380CC4-5D6E-409C-BE32-E72D297353CC}">
              <c16:uniqueId val="{00000000-006E-4C43-8AE3-42FC8A41CDCC}"/>
            </c:ext>
          </c:extLst>
        </c:ser>
        <c:dLbls>
          <c:showLegendKey val="0"/>
          <c:showVal val="0"/>
          <c:showCatName val="0"/>
          <c:showSerName val="0"/>
          <c:showPercent val="0"/>
          <c:showBubbleSize val="0"/>
        </c:dLbls>
        <c:gapWidth val="100"/>
        <c:overlap val="-24"/>
        <c:axId val="750455759"/>
        <c:axId val="750454319"/>
      </c:barChart>
      <c:catAx>
        <c:axId val="750455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0454319"/>
        <c:crosses val="autoZero"/>
        <c:auto val="1"/>
        <c:lblAlgn val="ctr"/>
        <c:lblOffset val="100"/>
        <c:noMultiLvlLbl val="0"/>
      </c:catAx>
      <c:valAx>
        <c:axId val="750454319"/>
        <c:scaling>
          <c:orientation val="minMax"/>
          <c:max val="8.0000000000000016E-2"/>
        </c:scaling>
        <c:delete val="1"/>
        <c:axPos val="l"/>
        <c:numFmt formatCode="0%" sourceLinked="1"/>
        <c:majorTickMark val="none"/>
        <c:minorTickMark val="none"/>
        <c:tickLblPos val="nextTo"/>
        <c:crossAx val="7504557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Contribution towards CPI</a:t>
            </a:r>
          </a:p>
          <a:p>
            <a:pPr>
              <a:defRPr/>
            </a:pPr>
            <a:r>
              <a:rPr lang="en-US"/>
              <a:t>sector: Rural+Urban</a:t>
            </a:r>
          </a:p>
        </c:rich>
      </c:tx>
      <c:layout>
        <c:manualLayout>
          <c:xMode val="edge"/>
          <c:yMode val="edge"/>
          <c:x val="0.16090245109137716"/>
          <c:y val="2.598366740905716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980096237970254E-2"/>
          <c:y val="0.22779426310583581"/>
          <c:w val="0.52870669291338579"/>
          <c:h val="0.62754503609897427"/>
        </c:manualLayout>
      </c:layout>
      <c:pieChart>
        <c:varyColors val="1"/>
        <c:ser>
          <c:idx val="1"/>
          <c:order val="1"/>
          <c:tx>
            <c:strRef>
              <c:f>'1. Contribution'!$Q$5</c:f>
              <c:strCache>
                <c:ptCount val="1"/>
                <c:pt idx="0">
                  <c:v>Rural+Urban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F0-4986-8BAC-2645995238B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F0-4986-8BAC-2645995238B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F0-4986-8BAC-2645995238B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F0-4986-8BAC-2645995238B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F0-4986-8BAC-2645995238B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F0-4986-8BAC-2645995238B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F0-4986-8BAC-2645995238B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4F0-4986-8BAC-2645995238B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4F0-4986-8BAC-2645995238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Contribution'!$J$6:$J$14</c:f>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f>'1. Contribution'!$Q$6:$Q$14</c:f>
              <c:numCache>
                <c:formatCode>0.0%</c:formatCode>
                <c:ptCount val="9"/>
                <c:pt idx="0">
                  <c:v>0.45838346510828459</c:v>
                </c:pt>
                <c:pt idx="1">
                  <c:v>0.15701271914747333</c:v>
                </c:pt>
                <c:pt idx="2">
                  <c:v>0.11885527672739772</c:v>
                </c:pt>
                <c:pt idx="3">
                  <c:v>7.5369542798212424E-2</c:v>
                </c:pt>
                <c:pt idx="4">
                  <c:v>3.9274664833276039E-2</c:v>
                </c:pt>
                <c:pt idx="5">
                  <c:v>3.9897731179099338E-2</c:v>
                </c:pt>
                <c:pt idx="6">
                  <c:v>3.5407356479889997E-2</c:v>
                </c:pt>
                <c:pt idx="7">
                  <c:v>3.8050017188037119E-2</c:v>
                </c:pt>
                <c:pt idx="8">
                  <c:v>3.7749226538329315E-2</c:v>
                </c:pt>
              </c:numCache>
            </c:numRef>
          </c:val>
          <c:extLst>
            <c:ext xmlns:c16="http://schemas.microsoft.com/office/drawing/2014/chart" uri="{C3380CC4-5D6E-409C-BE32-E72D297353CC}">
              <c16:uniqueId val="{00000012-54F0-4986-8BAC-2645995238B6}"/>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'1. Contribution'!$K$5</c15:sqref>
                        </c15:formulaRef>
                      </c:ext>
                    </c:extLst>
                    <c:strCache>
                      <c:ptCount val="1"/>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54F0-4986-8BAC-2645995238B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54F0-4986-8BAC-2645995238B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54F0-4986-8BAC-2645995238B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54F0-4986-8BAC-2645995238B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54F0-4986-8BAC-2645995238B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54F0-4986-8BAC-2645995238B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54F0-4986-8BAC-2645995238B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54F0-4986-8BAC-2645995238B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54F0-4986-8BAC-2645995238B6}"/>
                    </c:ext>
                  </c:extLst>
                </c:dPt>
                <c:cat>
                  <c:strRef>
                    <c:extLst>
                      <c:ext uri="{02D57815-91ED-43cb-92C2-25804820EDAC}">
                        <c15:formulaRef>
                          <c15:sqref>'1. Contribution'!$J$6:$J$14</c15:sqref>
                        </c15:formulaRef>
                      </c:ext>
                    </c:extLst>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extLst>
                      <c:ext uri="{02D57815-91ED-43cb-92C2-25804820EDAC}">
                        <c15:formulaRef>
                          <c15:sqref>'1. Contribution'!$K$6:$K$14</c15:sqref>
                        </c15:formulaRef>
                      </c:ext>
                    </c:extLst>
                    <c:numCache>
                      <c:formatCode>General</c:formatCode>
                      <c:ptCount val="9"/>
                    </c:numCache>
                  </c:numRef>
                </c:val>
                <c:extLst>
                  <c:ext xmlns:c16="http://schemas.microsoft.com/office/drawing/2014/chart" uri="{C3380CC4-5D6E-409C-BE32-E72D297353CC}">
                    <c16:uniqueId val="{00000025-54F0-4986-8BAC-2645995238B6}"/>
                  </c:ext>
                </c:extLst>
              </c15:ser>
            </c15:filteredPieSeries>
          </c:ext>
        </c:extLst>
      </c:pieChart>
      <c:spPr>
        <a:noFill/>
        <a:ln>
          <a:noFill/>
        </a:ln>
        <a:effectLst/>
      </c:spPr>
    </c:plotArea>
    <c:legend>
      <c:legendPos val="b"/>
      <c:layout>
        <c:manualLayout>
          <c:xMode val="edge"/>
          <c:yMode val="edge"/>
          <c:x val="0.59167463292328071"/>
          <c:y val="0.21352787471721929"/>
          <c:w val="0.40770504725248002"/>
          <c:h val="0.7382167429516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Month on Month changes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'3. MoM analysis 2023'!$R$9</c:f>
              <c:strCache>
                <c:ptCount val="1"/>
                <c:pt idx="0">
                  <c:v>MoM changes</c:v>
                </c:pt>
              </c:strCache>
            </c:strRef>
          </c:tx>
          <c:spPr>
            <a:gradFill>
              <a:gsLst>
                <a:gs pos="0">
                  <a:schemeClr val="accent1"/>
                </a:gs>
                <a:gs pos="100000">
                  <a:schemeClr val="accent1">
                    <a:lumMod val="84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'3. MoM analysis 2023'!$C$10:$D$22</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f>'3. MoM analysis 2023'!$R$10:$R$22</c:f>
              <c:numCache>
                <c:formatCode>0.0%</c:formatCode>
                <c:ptCount val="13"/>
                <c:pt idx="0" formatCode="General">
                  <c:v>0</c:v>
                </c:pt>
                <c:pt idx="1">
                  <c:v>1.0715320011584041E-2</c:v>
                </c:pt>
                <c:pt idx="2">
                  <c:v>1.8624641833811322E-3</c:v>
                </c:pt>
                <c:pt idx="3">
                  <c:v>1.191667858334525E-3</c:v>
                </c:pt>
                <c:pt idx="4">
                  <c:v>5.2847076747283631E-3</c:v>
                </c:pt>
                <c:pt idx="5">
                  <c:v>7.5301918067726967E-3</c:v>
                </c:pt>
                <c:pt idx="6">
                  <c:v>-4.7005734699654729E-4</c:v>
                </c:pt>
                <c:pt idx="7">
                  <c:v>-6.5838976674188997E-3</c:v>
                </c:pt>
                <c:pt idx="8">
                  <c:v>4.2132171937133544E-3</c:v>
                </c:pt>
                <c:pt idx="9">
                  <c:v>-6.8354311035685655E-3</c:v>
                </c:pt>
                <c:pt idx="10">
                  <c:v>4.7465350294026154E-5</c:v>
                </c:pt>
                <c:pt idx="11">
                  <c:v>4.6513835492907295E-3</c:v>
                </c:pt>
                <c:pt idx="12">
                  <c:v>7.9368828837339846E-3</c:v>
                </c:pt>
              </c:numCache>
            </c:numRef>
          </c:val>
          <c:extLst>
            <c:ext xmlns:c16="http://schemas.microsoft.com/office/drawing/2014/chart" uri="{C3380CC4-5D6E-409C-BE32-E72D297353CC}">
              <c16:uniqueId val="{00000000-BFE4-43ED-9B4A-4236A6375B13}"/>
            </c:ext>
          </c:extLst>
        </c:ser>
        <c:dLbls>
          <c:dLblPos val="inEnd"/>
          <c:showLegendKey val="0"/>
          <c:showVal val="1"/>
          <c:showCatName val="0"/>
          <c:showSerName val="0"/>
          <c:showPercent val="0"/>
          <c:showBubbleSize val="0"/>
        </c:dLbls>
        <c:gapWidth val="41"/>
        <c:axId val="1123083615"/>
        <c:axId val="1123084575"/>
      </c:barChart>
      <c:catAx>
        <c:axId val="1123083615"/>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1123084575"/>
        <c:crosses val="autoZero"/>
        <c:auto val="1"/>
        <c:lblAlgn val="ctr"/>
        <c:lblOffset val="100"/>
        <c:noMultiLvlLbl val="0"/>
      </c:catAx>
      <c:valAx>
        <c:axId val="1123084575"/>
        <c:scaling>
          <c:orientation val="minMax"/>
        </c:scaling>
        <c:delete val="1"/>
        <c:axPos val="l"/>
        <c:numFmt formatCode="General" sourceLinked="1"/>
        <c:majorTickMark val="none"/>
        <c:minorTickMark val="none"/>
        <c:tickLblPos val="nextTo"/>
        <c:crossAx val="1123083615"/>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02687643395608E-2"/>
          <c:y val="9.2262637210834469E-2"/>
          <c:w val="0.96395266336076246"/>
          <c:h val="0.64547710992897123"/>
        </c:manualLayout>
      </c:layout>
      <c:barChart>
        <c:barDir val="col"/>
        <c:grouping val="clustered"/>
        <c:varyColors val="0"/>
        <c:ser>
          <c:idx val="0"/>
          <c:order val="0"/>
          <c:tx>
            <c:strRef>
              <c:f>'4. Covid-19 impact'!$C$17</c:f>
              <c:strCache>
                <c:ptCount val="1"/>
                <c:pt idx="0">
                  <c:v>Healthcare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'4. Covid-19 impact'!$D$15:$G$16</c15:sqref>
                  </c15:fullRef>
                  <c15:levelRef>
                    <c15:sqref>'4. Covid-19 impact'!$D$15:$G$15</c15:sqref>
                  </c15:levelRef>
                </c:ext>
              </c:extLst>
              <c:f>'4. Covid-19 impact'!$D$15:$G$15</c:f>
              <c:strCache>
                <c:ptCount val="4"/>
                <c:pt idx="0">
                  <c:v>Inflation Y-o-Y before &amp; after Covid-19</c:v>
                </c:pt>
              </c:strCache>
            </c:strRef>
          </c:cat>
          <c:val>
            <c:numRef>
              <c:f>'4. Covid-19 impact'!$D$17:$G$17</c:f>
              <c:numCache>
                <c:formatCode>0%</c:formatCode>
                <c:ptCount val="4"/>
                <c:pt idx="0">
                  <c:v>6.8598047348605862E-2</c:v>
                </c:pt>
                <c:pt idx="1">
                  <c:v>6.9389705004180263E-2</c:v>
                </c:pt>
                <c:pt idx="2">
                  <c:v>4.304407713498605E-2</c:v>
                </c:pt>
                <c:pt idx="3">
                  <c:v>7.7743970447833252E-2</c:v>
                </c:pt>
              </c:numCache>
            </c:numRef>
          </c:val>
          <c:extLst>
            <c:ext xmlns:c16="http://schemas.microsoft.com/office/drawing/2014/chart" uri="{C3380CC4-5D6E-409C-BE32-E72D297353CC}">
              <c16:uniqueId val="{00000000-66A7-4DF0-A2C5-38A06DD39F5F}"/>
            </c:ext>
          </c:extLst>
        </c:ser>
        <c:ser>
          <c:idx val="1"/>
          <c:order val="1"/>
          <c:tx>
            <c:strRef>
              <c:f>'4. Covid-19 impact'!$C$18</c:f>
              <c:strCache>
                <c:ptCount val="1"/>
                <c:pt idx="0">
                  <c:v>Food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'4. Covid-19 impact'!$D$15:$G$16</c15:sqref>
                  </c15:fullRef>
                  <c15:levelRef>
                    <c15:sqref>'4. Covid-19 impact'!$D$15:$G$15</c15:sqref>
                  </c15:levelRef>
                </c:ext>
              </c:extLst>
              <c:f>'4. Covid-19 impact'!$D$15:$G$15</c:f>
              <c:strCache>
                <c:ptCount val="4"/>
                <c:pt idx="0">
                  <c:v>Inflation Y-o-Y before &amp; after Covid-19</c:v>
                </c:pt>
              </c:strCache>
            </c:strRef>
          </c:cat>
          <c:val>
            <c:numRef>
              <c:f>'4. Covid-19 impact'!$D$18:$G$18</c:f>
              <c:numCache>
                <c:formatCode>0%</c:formatCode>
                <c:ptCount val="4"/>
                <c:pt idx="0">
                  <c:v>3.5259239604646733E-3</c:v>
                </c:pt>
                <c:pt idx="1">
                  <c:v>-3.2892997335611539E-2</c:v>
                </c:pt>
                <c:pt idx="2">
                  <c:v>0.17176133067646665</c:v>
                </c:pt>
                <c:pt idx="3">
                  <c:v>6.3868196920896458E-2</c:v>
                </c:pt>
              </c:numCache>
            </c:numRef>
          </c:val>
          <c:extLst>
            <c:ext xmlns:c16="http://schemas.microsoft.com/office/drawing/2014/chart" uri="{C3380CC4-5D6E-409C-BE32-E72D297353CC}">
              <c16:uniqueId val="{00000001-66A7-4DF0-A2C5-38A06DD39F5F}"/>
            </c:ext>
          </c:extLst>
        </c:ser>
        <c:ser>
          <c:idx val="2"/>
          <c:order val="2"/>
          <c:tx>
            <c:strRef>
              <c:f>'4. Covid-19 impact'!$C$19</c:f>
              <c:strCache>
                <c:ptCount val="1"/>
                <c:pt idx="0">
                  <c:v>Essential Services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'4. Covid-19 impact'!$D$15:$G$16</c15:sqref>
                  </c15:fullRef>
                  <c15:levelRef>
                    <c15:sqref>'4. Covid-19 impact'!$D$15:$G$15</c15:sqref>
                  </c15:levelRef>
                </c:ext>
              </c:extLst>
              <c:f>'4. Covid-19 impact'!$D$15:$G$15</c:f>
              <c:strCache>
                <c:ptCount val="4"/>
                <c:pt idx="0">
                  <c:v>Inflation Y-o-Y before &amp; after Covid-19</c:v>
                </c:pt>
              </c:strCache>
            </c:strRef>
          </c:cat>
          <c:val>
            <c:numRef>
              <c:f>'4. Covid-19 impact'!$D$19:$G$19</c:f>
              <c:numCache>
                <c:formatCode>0%</c:formatCode>
                <c:ptCount val="4"/>
                <c:pt idx="0">
                  <c:v>5.7679803678921969E-2</c:v>
                </c:pt>
                <c:pt idx="1">
                  <c:v>-5.3780712713426958E-2</c:v>
                </c:pt>
                <c:pt idx="2">
                  <c:v>0.11839044325683777</c:v>
                </c:pt>
                <c:pt idx="3">
                  <c:v>0.26383891762236739</c:v>
                </c:pt>
              </c:numCache>
            </c:numRef>
          </c:val>
          <c:extLst>
            <c:ext xmlns:c16="http://schemas.microsoft.com/office/drawing/2014/chart" uri="{C3380CC4-5D6E-409C-BE32-E72D297353CC}">
              <c16:uniqueId val="{00000002-66A7-4DF0-A2C5-38A06DD39F5F}"/>
            </c:ext>
          </c:extLst>
        </c:ser>
        <c:dLbls>
          <c:showLegendKey val="0"/>
          <c:showVal val="0"/>
          <c:showCatName val="0"/>
          <c:showSerName val="0"/>
          <c:showPercent val="0"/>
          <c:showBubbleSize val="0"/>
        </c:dLbls>
        <c:gapWidth val="219"/>
        <c:overlap val="-27"/>
        <c:axId val="1939382912"/>
        <c:axId val="1939377152"/>
      </c:barChart>
      <c:catAx>
        <c:axId val="193938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0" spcFirstLastPara="1" vertOverflow="ellipsis" wrap="square" anchor="t" anchorCtr="1"/>
          <a:lstStyle/>
          <a:p>
            <a:pPr>
              <a:defRPr sz="900" b="0" i="0" u="none" strike="noStrike" kern="1200" baseline="0">
                <a:ln>
                  <a:solidFill>
                    <a:schemeClr val="accent1"/>
                  </a:solidFill>
                </a:ln>
                <a:solidFill>
                  <a:schemeClr val="tx1">
                    <a:lumMod val="65000"/>
                    <a:lumOff val="35000"/>
                    <a:alpha val="99000"/>
                  </a:schemeClr>
                </a:solidFill>
                <a:effectLst/>
                <a:latin typeface="+mn-lt"/>
                <a:ea typeface="+mn-ea"/>
                <a:cs typeface="+mn-cs"/>
              </a:defRPr>
            </a:pPr>
            <a:endParaRPr lang="en-US"/>
          </a:p>
        </c:txPr>
        <c:crossAx val="1939377152"/>
        <c:crosses val="autoZero"/>
        <c:auto val="0"/>
        <c:lblAlgn val="ctr"/>
        <c:lblOffset val="100"/>
        <c:noMultiLvlLbl val="0"/>
      </c:catAx>
      <c:valAx>
        <c:axId val="1939377152"/>
        <c:scaling>
          <c:orientation val="minMax"/>
        </c:scaling>
        <c:delete val="1"/>
        <c:axPos val="l"/>
        <c:numFmt formatCode="0%" sourceLinked="1"/>
        <c:majorTickMark val="none"/>
        <c:minorTickMark val="none"/>
        <c:tickLblPos val="nextTo"/>
        <c:crossAx val="1939382912"/>
        <c:crosses val="autoZero"/>
        <c:crossBetween val="between"/>
      </c:valAx>
      <c:spPr>
        <a:noFill/>
        <a:ln>
          <a:noFill/>
        </a:ln>
        <a:effectLst/>
      </c:spPr>
    </c:plotArea>
    <c:legend>
      <c:legendPos val="b"/>
      <c:layout>
        <c:manualLayout>
          <c:xMode val="edge"/>
          <c:yMode val="edge"/>
          <c:x val="0.33820594291531386"/>
          <c:y val="2.3831097241383443E-2"/>
          <c:w val="0.35772812923360092"/>
          <c:h val="7.18874945528518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400">
                <a:solidFill>
                  <a:schemeClr val="tx1"/>
                </a:solidFill>
              </a:rPr>
              <a:t>Correlation between Crude Oil Prices and CPI Index values</a:t>
            </a:r>
          </a:p>
          <a:p>
            <a:pPr>
              <a:defRPr sz="1400">
                <a:solidFill>
                  <a:schemeClr val="tx1"/>
                </a:solidFill>
              </a:defRPr>
            </a:pPr>
            <a:r>
              <a:rPr lang="en-IN" sz="1400">
                <a:solidFill>
                  <a:schemeClr val="tx1"/>
                </a:solidFill>
              </a:rPr>
              <a:t>for the period Jan-21 to May-23</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04F-4348-B439-78C2B1359C42}"/>
              </c:ext>
            </c:extLst>
          </c:dPt>
          <c:dPt>
            <c:idx val="2"/>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04F-4348-B439-78C2B1359C4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'5. Crude Oil impact'!$B$55:$B$81</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cat>
          <c:val>
            <c:numRef>
              <c:f>'5. Crude Oil impact'!$D$55:$D$81</c:f>
              <c:numCache>
                <c:formatCode>0.00</c:formatCode>
                <c:ptCount val="27"/>
                <c:pt idx="0">
                  <c:v>0.41406417772575005</c:v>
                </c:pt>
                <c:pt idx="1">
                  <c:v>0.8297600017275788</c:v>
                </c:pt>
                <c:pt idx="2">
                  <c:v>-0.10573760239933634</c:v>
                </c:pt>
                <c:pt idx="3">
                  <c:v>0.50191206660561427</c:v>
                </c:pt>
                <c:pt idx="4">
                  <c:v>0.78612655775260609</c:v>
                </c:pt>
                <c:pt idx="5">
                  <c:v>0.53866711105625797</c:v>
                </c:pt>
                <c:pt idx="6">
                  <c:v>0.32748325455167648</c:v>
                </c:pt>
                <c:pt idx="7">
                  <c:v>0.32126191720009506</c:v>
                </c:pt>
                <c:pt idx="8">
                  <c:v>0.57884029312468532</c:v>
                </c:pt>
                <c:pt idx="9">
                  <c:v>0.49037621142597687</c:v>
                </c:pt>
                <c:pt idx="10">
                  <c:v>0.67318203204301941</c:v>
                </c:pt>
                <c:pt idx="11">
                  <c:v>0.62017585155151822</c:v>
                </c:pt>
                <c:pt idx="12">
                  <c:v>0.69924875977609902</c:v>
                </c:pt>
                <c:pt idx="13">
                  <c:v>0.53078984242568161</c:v>
                </c:pt>
                <c:pt idx="14">
                  <c:v>0.65210691657911846</c:v>
                </c:pt>
                <c:pt idx="15">
                  <c:v>0.67757089027903039</c:v>
                </c:pt>
                <c:pt idx="16">
                  <c:v>0.65640717777537971</c:v>
                </c:pt>
                <c:pt idx="17">
                  <c:v>0.56669439541330813</c:v>
                </c:pt>
                <c:pt idx="18">
                  <c:v>0.69868863736555331</c:v>
                </c:pt>
                <c:pt idx="19">
                  <c:v>0.63868476399803542</c:v>
                </c:pt>
                <c:pt idx="20">
                  <c:v>0.60701633505987962</c:v>
                </c:pt>
                <c:pt idx="21">
                  <c:v>0.76913461785445314</c:v>
                </c:pt>
                <c:pt idx="22">
                  <c:v>0.70915143783047208</c:v>
                </c:pt>
                <c:pt idx="23">
                  <c:v>0.58096182334470869</c:v>
                </c:pt>
                <c:pt idx="24">
                  <c:v>0.53627413116002942</c:v>
                </c:pt>
                <c:pt idx="25">
                  <c:v>0.66105300882740059</c:v>
                </c:pt>
                <c:pt idx="26">
                  <c:v>0.68188677658506713</c:v>
                </c:pt>
              </c:numCache>
            </c:numRef>
          </c:val>
          <c:extLst>
            <c:ext xmlns:c16="http://schemas.microsoft.com/office/drawing/2014/chart" uri="{C3380CC4-5D6E-409C-BE32-E72D297353CC}">
              <c16:uniqueId val="{00000004-B04F-4348-B439-78C2B1359C42}"/>
            </c:ext>
          </c:extLst>
        </c:ser>
        <c:dLbls>
          <c:showLegendKey val="0"/>
          <c:showVal val="0"/>
          <c:showCatName val="0"/>
          <c:showSerName val="0"/>
          <c:showPercent val="0"/>
          <c:showBubbleSize val="0"/>
        </c:dLbls>
        <c:gapWidth val="115"/>
        <c:overlap val="-20"/>
        <c:axId val="269613280"/>
        <c:axId val="269617600"/>
      </c:barChart>
      <c:catAx>
        <c:axId val="2696132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tx2">
                    <a:lumMod val="50000"/>
                  </a:schemeClr>
                </a:solidFill>
                <a:latin typeface="+mn-lt"/>
                <a:ea typeface="+mn-ea"/>
                <a:cs typeface="+mn-cs"/>
              </a:defRPr>
            </a:pPr>
            <a:endParaRPr lang="en-US"/>
          </a:p>
        </c:txPr>
        <c:crossAx val="269617600"/>
        <c:crosses val="autoZero"/>
        <c:auto val="1"/>
        <c:lblAlgn val="ctr"/>
        <c:lblOffset val="100"/>
        <c:noMultiLvlLbl val="0"/>
      </c:catAx>
      <c:valAx>
        <c:axId val="269617600"/>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961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99300087489063"/>
          <c:y val="0.1129844706911636"/>
          <c:w val="0.52612532808398949"/>
          <c:h val="0.87687554680664914"/>
        </c:manualLayout>
      </c:layout>
      <c:pieChart>
        <c:varyColors val="1"/>
        <c:ser>
          <c:idx val="1"/>
          <c:order val="1"/>
          <c:tx>
            <c:strRef>
              <c:f>Notes!$O$41</c:f>
              <c:strCache>
                <c:ptCount val="1"/>
                <c:pt idx="0">
                  <c:v>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DF-4683-AD20-920D5001BB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DF-4683-AD20-920D5001BB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DF-4683-AD20-920D5001BB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DF-4683-AD20-920D5001BB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DF-4683-AD20-920D5001BB5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DF-4683-AD20-920D5001BB5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DF-4683-AD20-920D5001BB5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DF-4683-AD20-920D5001BB5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DF-4683-AD20-920D5001BB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Notes!$J$42:$J$50</c:f>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f>Notes!$O$42:$O$50</c:f>
              <c:numCache>
                <c:formatCode>0.0%</c:formatCode>
                <c:ptCount val="9"/>
                <c:pt idx="0">
                  <c:v>0.46945852227260604</c:v>
                </c:pt>
                <c:pt idx="1">
                  <c:v>0.16388814795056458</c:v>
                </c:pt>
                <c:pt idx="2">
                  <c:v>0.12667822530452563</c:v>
                </c:pt>
                <c:pt idx="3">
                  <c:v>3.9966213212412192E-2</c:v>
                </c:pt>
                <c:pt idx="4">
                  <c:v>4.0566373255090236E-2</c:v>
                </c:pt>
                <c:pt idx="5">
                  <c:v>4.174446519071752E-2</c:v>
                </c:pt>
                <c:pt idx="6">
                  <c:v>3.7721170089801713E-2</c:v>
                </c:pt>
                <c:pt idx="7">
                  <c:v>4.0077353961056272E-2</c:v>
                </c:pt>
                <c:pt idx="8">
                  <c:v>3.9899528763225736E-2</c:v>
                </c:pt>
              </c:numCache>
            </c:numRef>
          </c:val>
          <c:extLst>
            <c:ext xmlns:c16="http://schemas.microsoft.com/office/drawing/2014/chart" uri="{C3380CC4-5D6E-409C-BE32-E72D297353CC}">
              <c16:uniqueId val="{00000012-D6DF-4683-AD20-920D5001BB59}"/>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Notes!$K$41</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D6DF-4683-AD20-920D5001BB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6-D6DF-4683-AD20-920D5001BB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8-D6DF-4683-AD20-920D5001BB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A-D6DF-4683-AD20-920D5001BB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C-D6DF-4683-AD20-920D5001BB5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E-D6DF-4683-AD20-920D5001BB5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0-D6DF-4683-AD20-920D5001BB5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2-D6DF-4683-AD20-920D5001BB5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4-D6DF-4683-AD20-920D5001BB59}"/>
                    </c:ext>
                  </c:extLst>
                </c:dPt>
                <c:cat>
                  <c:strRef>
                    <c:extLst>
                      <c:ext uri="{02D57815-91ED-43cb-92C2-25804820EDAC}">
                        <c15:formulaRef>
                          <c15:sqref>Notes!$J$42:$J$50</c15:sqref>
                        </c15:formulaRef>
                      </c:ext>
                    </c:extLst>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extLst>
                      <c:ext uri="{02D57815-91ED-43cb-92C2-25804820EDAC}">
                        <c15:formulaRef>
                          <c15:sqref>Notes!$K$42:$K$50</c15:sqref>
                        </c15:formulaRef>
                      </c:ext>
                    </c:extLst>
                    <c:numCache>
                      <c:formatCode>General</c:formatCode>
                      <c:ptCount val="9"/>
                    </c:numCache>
                  </c:numRef>
                </c:val>
                <c:extLst>
                  <c:ext xmlns:c16="http://schemas.microsoft.com/office/drawing/2014/chart" uri="{C3380CC4-5D6E-409C-BE32-E72D297353CC}">
                    <c16:uniqueId val="{00000025-D6DF-4683-AD20-920D5001BB59}"/>
                  </c:ext>
                </c:extLst>
              </c15:ser>
            </c15:filteredPieSeries>
          </c:ext>
        </c:extLst>
      </c:pieChart>
      <c:spPr>
        <a:noFill/>
        <a:ln>
          <a:noFill/>
        </a:ln>
        <a:effectLst/>
      </c:spPr>
    </c:plotArea>
    <c:legend>
      <c:legendPos val="b"/>
      <c:layout>
        <c:manualLayout>
          <c:xMode val="edge"/>
          <c:yMode val="edge"/>
          <c:x val="0.70953608923884515"/>
          <c:y val="7.4650043744531908E-2"/>
          <c:w val="0.29046388390047734"/>
          <c:h val="0.865700931926282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872122408847496E-2"/>
          <c:y val="0.21130893504780746"/>
          <c:w val="0.54523841447063703"/>
          <c:h val="0.69678341394269339"/>
        </c:manualLayout>
      </c:layout>
      <c:pieChart>
        <c:varyColors val="1"/>
        <c:ser>
          <c:idx val="1"/>
          <c:order val="1"/>
          <c:tx>
            <c:strRef>
              <c:f>'1. Contribution'!$P$5</c:f>
              <c:strCache>
                <c:ptCount val="1"/>
                <c:pt idx="0">
                  <c:v>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59-4C08-A6ED-E04EC24E7A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59-4C08-A6ED-E04EC24E7A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59-4C08-A6ED-E04EC24E7A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59-4C08-A6ED-E04EC24E7A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59-4C08-A6ED-E04EC24E7AB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959-4C08-A6ED-E04EC24E7AB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959-4C08-A6ED-E04EC24E7AB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959-4C08-A6ED-E04EC24E7AB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959-4C08-A6ED-E04EC24E7A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Contribution'!$J$6:$J$14</c:f>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f>'1. Contribution'!$P$6:$P$14</c:f>
              <c:numCache>
                <c:formatCode>0.0%</c:formatCode>
                <c:ptCount val="9"/>
                <c:pt idx="0">
                  <c:v>0.46740933870585449</c:v>
                </c:pt>
                <c:pt idx="1">
                  <c:v>0.15619815122066838</c:v>
                </c:pt>
                <c:pt idx="2">
                  <c:v>0.11392186860307267</c:v>
                </c:pt>
                <c:pt idx="3">
                  <c:v>7.4489861880238734E-2</c:v>
                </c:pt>
                <c:pt idx="4">
                  <c:v>3.9518196901463076E-2</c:v>
                </c:pt>
                <c:pt idx="5">
                  <c:v>3.9259626365575638E-2</c:v>
                </c:pt>
                <c:pt idx="6">
                  <c:v>3.4562261630287229E-2</c:v>
                </c:pt>
                <c:pt idx="7">
                  <c:v>3.7665108060936453E-2</c:v>
                </c:pt>
                <c:pt idx="8">
                  <c:v>3.6975586631903291E-2</c:v>
                </c:pt>
              </c:numCache>
            </c:numRef>
          </c:val>
          <c:extLst>
            <c:ext xmlns:c16="http://schemas.microsoft.com/office/drawing/2014/chart" uri="{C3380CC4-5D6E-409C-BE32-E72D297353CC}">
              <c16:uniqueId val="{00000001-4E48-450E-97BE-8C13528B1C39}"/>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'1. Contribution'!$K$5</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B959-4C08-A6ED-E04EC24E7A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B959-4C08-A6ED-E04EC24E7A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B959-4C08-A6ED-E04EC24E7A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B959-4C08-A6ED-E04EC24E7A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B959-4C08-A6ED-E04EC24E7AB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B959-4C08-A6ED-E04EC24E7AB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B959-4C08-A6ED-E04EC24E7AB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B959-4C08-A6ED-E04EC24E7AB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B959-4C08-A6ED-E04EC24E7ABD}"/>
                    </c:ext>
                  </c:extLst>
                </c:dPt>
                <c:cat>
                  <c:strRef>
                    <c:extLst>
                      <c:ext uri="{02D57815-91ED-43cb-92C2-25804820EDAC}">
                        <c15:formulaRef>
                          <c15:sqref>'1. Contribution'!$J$6:$J$14</c15:sqref>
                        </c15:formulaRef>
                      </c:ext>
                    </c:extLst>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extLst>
                      <c:ext uri="{02D57815-91ED-43cb-92C2-25804820EDAC}">
                        <c15:formulaRef>
                          <c15:sqref>'1. Contribution'!$K$6:$K$14</c15:sqref>
                        </c15:formulaRef>
                      </c:ext>
                    </c:extLst>
                    <c:numCache>
                      <c:formatCode>General</c:formatCode>
                      <c:ptCount val="9"/>
                    </c:numCache>
                  </c:numRef>
                </c:val>
                <c:extLst>
                  <c:ext xmlns:c16="http://schemas.microsoft.com/office/drawing/2014/chart" uri="{C3380CC4-5D6E-409C-BE32-E72D297353CC}">
                    <c16:uniqueId val="{00000000-4E48-450E-97BE-8C13528B1C39}"/>
                  </c:ext>
                </c:extLst>
              </c15:ser>
            </c15:filteredPieSeries>
          </c:ext>
        </c:extLst>
      </c:pieChart>
      <c:spPr>
        <a:noFill/>
        <a:ln>
          <a:noFill/>
        </a:ln>
        <a:effectLst/>
      </c:spPr>
    </c:plotArea>
    <c:legend>
      <c:legendPos val="b"/>
      <c:layout>
        <c:manualLayout>
          <c:xMode val="edge"/>
          <c:yMode val="edge"/>
          <c:x val="0.69961178420808845"/>
          <c:y val="6.1008434776513479E-2"/>
          <c:w val="0.26429552343108814"/>
          <c:h val="0.84856967063093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980096237970254E-2"/>
          <c:y val="0.22779426310583581"/>
          <c:w val="0.52870669291338579"/>
          <c:h val="0.62754503609897427"/>
        </c:manualLayout>
      </c:layout>
      <c:pieChart>
        <c:varyColors val="1"/>
        <c:ser>
          <c:idx val="1"/>
          <c:order val="1"/>
          <c:tx>
            <c:strRef>
              <c:f>'1. Contribution'!$Q$5</c:f>
              <c:strCache>
                <c:ptCount val="1"/>
                <c:pt idx="0">
                  <c:v>Rural+Urban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6E-4ADE-8B49-8BE21E1CAE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6E-4ADE-8B49-8BE21E1CAE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6E-4ADE-8B49-8BE21E1CAE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6E-4ADE-8B49-8BE21E1CAE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6E-4ADE-8B49-8BE21E1CAE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6E-4ADE-8B49-8BE21E1CAE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06E-4ADE-8B49-8BE21E1CAEE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06E-4ADE-8B49-8BE21E1CAEE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06E-4ADE-8B49-8BE21E1CAE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Contribution'!$J$6:$J$14</c:f>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f>'1. Contribution'!$Q$6:$Q$14</c:f>
              <c:numCache>
                <c:formatCode>0.0%</c:formatCode>
                <c:ptCount val="9"/>
                <c:pt idx="0">
                  <c:v>0.45838346510828459</c:v>
                </c:pt>
                <c:pt idx="1">
                  <c:v>0.15701271914747333</c:v>
                </c:pt>
                <c:pt idx="2">
                  <c:v>0.11885527672739772</c:v>
                </c:pt>
                <c:pt idx="3">
                  <c:v>7.5369542798212424E-2</c:v>
                </c:pt>
                <c:pt idx="4">
                  <c:v>3.9274664833276039E-2</c:v>
                </c:pt>
                <c:pt idx="5">
                  <c:v>3.9897731179099338E-2</c:v>
                </c:pt>
                <c:pt idx="6">
                  <c:v>3.5407356479889997E-2</c:v>
                </c:pt>
                <c:pt idx="7">
                  <c:v>3.8050017188037119E-2</c:v>
                </c:pt>
                <c:pt idx="8">
                  <c:v>3.7749226538329315E-2</c:v>
                </c:pt>
              </c:numCache>
            </c:numRef>
          </c:val>
          <c:extLst>
            <c:ext xmlns:c16="http://schemas.microsoft.com/office/drawing/2014/chart" uri="{C3380CC4-5D6E-409C-BE32-E72D297353CC}">
              <c16:uniqueId val="{00000001-1BE0-47CD-99F8-6B831FBDE4C8}"/>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'1. Contribution'!$K$5</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706E-4ADE-8B49-8BE21E1CAE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706E-4ADE-8B49-8BE21E1CAE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706E-4ADE-8B49-8BE21E1CAE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706E-4ADE-8B49-8BE21E1CAE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706E-4ADE-8B49-8BE21E1CAE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706E-4ADE-8B49-8BE21E1CAE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706E-4ADE-8B49-8BE21E1CAEE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706E-4ADE-8B49-8BE21E1CAEE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706E-4ADE-8B49-8BE21E1CAEEC}"/>
                    </c:ext>
                  </c:extLst>
                </c:dPt>
                <c:cat>
                  <c:strRef>
                    <c:extLst>
                      <c:ext uri="{02D57815-91ED-43cb-92C2-25804820EDAC}">
                        <c15:formulaRef>
                          <c15:sqref>'1. Contribution'!$J$6:$J$14</c15:sqref>
                        </c15:formulaRef>
                      </c:ext>
                    </c:extLst>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extLst>
                      <c:ext uri="{02D57815-91ED-43cb-92C2-25804820EDAC}">
                        <c15:formulaRef>
                          <c15:sqref>'1. Contribution'!$K$6:$K$14</c15:sqref>
                        </c15:formulaRef>
                      </c:ext>
                    </c:extLst>
                    <c:numCache>
                      <c:formatCode>General</c:formatCode>
                      <c:ptCount val="9"/>
                    </c:numCache>
                  </c:numRef>
                </c:val>
                <c:extLst>
                  <c:ext xmlns:c16="http://schemas.microsoft.com/office/drawing/2014/chart" uri="{C3380CC4-5D6E-409C-BE32-E72D297353CC}">
                    <c16:uniqueId val="{00000000-1BE0-47CD-99F8-6B831FBDE4C8}"/>
                  </c:ext>
                </c:extLst>
              </c15:ser>
            </c15:filteredPieSeries>
          </c:ext>
        </c:extLst>
      </c:pieChart>
      <c:spPr>
        <a:noFill/>
        <a:ln>
          <a:noFill/>
        </a:ln>
        <a:effectLst/>
      </c:spPr>
    </c:plotArea>
    <c:legend>
      <c:legendPos val="b"/>
      <c:layout>
        <c:manualLayout>
          <c:xMode val="edge"/>
          <c:yMode val="edge"/>
          <c:x val="0.6595360892388451"/>
          <c:y val="5.0855289973026366E-2"/>
          <c:w val="0.33648337707786524"/>
          <c:h val="0.88650046340646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CPI index values</a:t>
            </a:r>
            <a:r>
              <a:rPr lang="en-IN" baseline="0"/>
              <a:t> - May 2023</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percentStacked"/>
        <c:varyColors val="0"/>
        <c:ser>
          <c:idx val="0"/>
          <c:order val="0"/>
          <c:tx>
            <c:strRef>
              <c:f>'1. Contribution'!$J$6</c:f>
              <c:strCache>
                <c:ptCount val="1"/>
                <c:pt idx="0">
                  <c:v>Food</c:v>
                </c:pt>
              </c:strCache>
            </c:strRef>
          </c:tx>
          <c:spPr>
            <a:solidFill>
              <a:schemeClr val="accent1"/>
            </a:solidFill>
            <a:ln>
              <a:noFill/>
            </a:ln>
            <a:effectLst/>
          </c:spPr>
          <c:invertIfNegative val="0"/>
          <c:cat>
            <c:strRef>
              <c:f>'1. Contribution'!$K$5:$N$5</c:f>
              <c:strCache>
                <c:ptCount val="4"/>
                <c:pt idx="1">
                  <c:v>Rural</c:v>
                </c:pt>
                <c:pt idx="2">
                  <c:v>Urban</c:v>
                </c:pt>
                <c:pt idx="3">
                  <c:v>Rural+Urban</c:v>
                </c:pt>
              </c:strCache>
            </c:strRef>
          </c:cat>
          <c:val>
            <c:numRef>
              <c:f>'1. Contribution'!$K$6:$N$6</c:f>
              <c:numCache>
                <c:formatCode>General</c:formatCode>
                <c:ptCount val="4"/>
                <c:pt idx="1">
                  <c:v>2112.0000000000005</c:v>
                </c:pt>
                <c:pt idx="2">
                  <c:v>2169.2000000000003</c:v>
                </c:pt>
                <c:pt idx="3">
                  <c:v>2133.5</c:v>
                </c:pt>
              </c:numCache>
            </c:numRef>
          </c:val>
          <c:extLst>
            <c:ext xmlns:c16="http://schemas.microsoft.com/office/drawing/2014/chart" uri="{C3380CC4-5D6E-409C-BE32-E72D297353CC}">
              <c16:uniqueId val="{00000000-F758-46C8-A25C-E214CCBCAF1A}"/>
            </c:ext>
          </c:extLst>
        </c:ser>
        <c:ser>
          <c:idx val="1"/>
          <c:order val="1"/>
          <c:tx>
            <c:strRef>
              <c:f>'1. Contribution'!$J$7</c:f>
              <c:strCache>
                <c:ptCount val="1"/>
                <c:pt idx="0">
                  <c:v>Luxury</c:v>
                </c:pt>
              </c:strCache>
            </c:strRef>
          </c:tx>
          <c:spPr>
            <a:solidFill>
              <a:schemeClr val="accent2"/>
            </a:solidFill>
            <a:ln>
              <a:noFill/>
            </a:ln>
            <a:effectLst/>
          </c:spPr>
          <c:invertIfNegative val="0"/>
          <c:cat>
            <c:strRef>
              <c:f>'1. Contribution'!$K$5:$N$5</c:f>
              <c:strCache>
                <c:ptCount val="4"/>
                <c:pt idx="1">
                  <c:v>Rural</c:v>
                </c:pt>
                <c:pt idx="2">
                  <c:v>Urban</c:v>
                </c:pt>
                <c:pt idx="3">
                  <c:v>Rural+Urban</c:v>
                </c:pt>
              </c:strCache>
            </c:strRef>
          </c:cat>
          <c:val>
            <c:numRef>
              <c:f>'1. Contribution'!$K$7:$N$7</c:f>
              <c:numCache>
                <c:formatCode>General</c:formatCode>
                <c:ptCount val="4"/>
                <c:pt idx="1">
                  <c:v>737.30000000000007</c:v>
                </c:pt>
                <c:pt idx="2">
                  <c:v>724.9</c:v>
                </c:pt>
                <c:pt idx="3">
                  <c:v>730.8</c:v>
                </c:pt>
              </c:numCache>
            </c:numRef>
          </c:val>
          <c:extLst>
            <c:ext xmlns:c16="http://schemas.microsoft.com/office/drawing/2014/chart" uri="{C3380CC4-5D6E-409C-BE32-E72D297353CC}">
              <c16:uniqueId val="{00000001-F758-46C8-A25C-E214CCBCAF1A}"/>
            </c:ext>
          </c:extLst>
        </c:ser>
        <c:ser>
          <c:idx val="2"/>
          <c:order val="2"/>
          <c:tx>
            <c:strRef>
              <c:f>'1. Contribution'!$J$8</c:f>
              <c:strCache>
                <c:ptCount val="1"/>
                <c:pt idx="0">
                  <c:v>Clothing</c:v>
                </c:pt>
              </c:strCache>
            </c:strRef>
          </c:tx>
          <c:spPr>
            <a:solidFill>
              <a:schemeClr val="accent3"/>
            </a:solidFill>
            <a:ln>
              <a:noFill/>
            </a:ln>
            <a:effectLst/>
          </c:spPr>
          <c:invertIfNegative val="0"/>
          <c:cat>
            <c:strRef>
              <c:f>'1. Contribution'!$K$5:$N$5</c:f>
              <c:strCache>
                <c:ptCount val="4"/>
                <c:pt idx="1">
                  <c:v>Rural</c:v>
                </c:pt>
                <c:pt idx="2">
                  <c:v>Urban</c:v>
                </c:pt>
                <c:pt idx="3">
                  <c:v>Rural+Urban</c:v>
                </c:pt>
              </c:strCache>
            </c:strRef>
          </c:cat>
          <c:val>
            <c:numRef>
              <c:f>'1. Contribution'!$K$8:$N$8</c:f>
              <c:numCache>
                <c:formatCode>General</c:formatCode>
                <c:ptCount val="4"/>
                <c:pt idx="1">
                  <c:v>569.90000000000009</c:v>
                </c:pt>
                <c:pt idx="2">
                  <c:v>528.70000000000005</c:v>
                </c:pt>
                <c:pt idx="3">
                  <c:v>553.20000000000005</c:v>
                </c:pt>
              </c:numCache>
            </c:numRef>
          </c:val>
          <c:extLst>
            <c:ext xmlns:c16="http://schemas.microsoft.com/office/drawing/2014/chart" uri="{C3380CC4-5D6E-409C-BE32-E72D297353CC}">
              <c16:uniqueId val="{00000002-F758-46C8-A25C-E214CCBCAF1A}"/>
            </c:ext>
          </c:extLst>
        </c:ser>
        <c:ser>
          <c:idx val="3"/>
          <c:order val="3"/>
          <c:tx>
            <c:strRef>
              <c:f>'1. Contribution'!$J$9</c:f>
              <c:strCache>
                <c:ptCount val="1"/>
                <c:pt idx="0">
                  <c:v>Housing</c:v>
                </c:pt>
              </c:strCache>
            </c:strRef>
          </c:tx>
          <c:spPr>
            <a:solidFill>
              <a:schemeClr val="accent4"/>
            </a:solidFill>
            <a:ln>
              <a:noFill/>
            </a:ln>
            <a:effectLst/>
          </c:spPr>
          <c:invertIfNegative val="0"/>
          <c:cat>
            <c:strRef>
              <c:f>'1. Contribution'!$K$5:$N$5</c:f>
              <c:strCache>
                <c:ptCount val="4"/>
                <c:pt idx="1">
                  <c:v>Rural</c:v>
                </c:pt>
                <c:pt idx="2">
                  <c:v>Urban</c:v>
                </c:pt>
                <c:pt idx="3">
                  <c:v>Rural+Urban</c:v>
                </c:pt>
              </c:strCache>
            </c:strRef>
          </c:cat>
          <c:val>
            <c:numRef>
              <c:f>'1. Contribution'!$K$9:$N$9</c:f>
              <c:numCache>
                <c:formatCode>General</c:formatCode>
                <c:ptCount val="4"/>
                <c:pt idx="1">
                  <c:v>179.8</c:v>
                </c:pt>
                <c:pt idx="2">
                  <c:v>345.7</c:v>
                </c:pt>
                <c:pt idx="3">
                  <c:v>350.79999999999995</c:v>
                </c:pt>
              </c:numCache>
            </c:numRef>
          </c:val>
          <c:extLst>
            <c:ext xmlns:c16="http://schemas.microsoft.com/office/drawing/2014/chart" uri="{C3380CC4-5D6E-409C-BE32-E72D297353CC}">
              <c16:uniqueId val="{00000003-F758-46C8-A25C-E214CCBCAF1A}"/>
            </c:ext>
          </c:extLst>
        </c:ser>
        <c:ser>
          <c:idx val="4"/>
          <c:order val="4"/>
          <c:tx>
            <c:strRef>
              <c:f>'1. Contribution'!$J$10</c:f>
              <c:strCache>
                <c:ptCount val="1"/>
                <c:pt idx="0">
                  <c:v>Fuel and light</c:v>
                </c:pt>
              </c:strCache>
            </c:strRef>
          </c:tx>
          <c:spPr>
            <a:solidFill>
              <a:schemeClr val="accent5"/>
            </a:solidFill>
            <a:ln>
              <a:noFill/>
            </a:ln>
            <a:effectLst/>
          </c:spPr>
          <c:invertIfNegative val="0"/>
          <c:cat>
            <c:strRef>
              <c:f>'1. Contribution'!$K$5:$N$5</c:f>
              <c:strCache>
                <c:ptCount val="4"/>
                <c:pt idx="1">
                  <c:v>Rural</c:v>
                </c:pt>
                <c:pt idx="2">
                  <c:v>Urban</c:v>
                </c:pt>
                <c:pt idx="3">
                  <c:v>Rural+Urban</c:v>
                </c:pt>
              </c:strCache>
            </c:strRef>
          </c:cat>
          <c:val>
            <c:numRef>
              <c:f>'1. Contribution'!$K$10:$N$10</c:f>
              <c:numCache>
                <c:formatCode>General</c:formatCode>
                <c:ptCount val="4"/>
                <c:pt idx="1">
                  <c:v>182.5</c:v>
                </c:pt>
                <c:pt idx="2">
                  <c:v>183.4</c:v>
                </c:pt>
                <c:pt idx="3">
                  <c:v>182.8</c:v>
                </c:pt>
              </c:numCache>
            </c:numRef>
          </c:val>
          <c:extLst>
            <c:ext xmlns:c16="http://schemas.microsoft.com/office/drawing/2014/chart" uri="{C3380CC4-5D6E-409C-BE32-E72D297353CC}">
              <c16:uniqueId val="{00000004-F758-46C8-A25C-E214CCBCAF1A}"/>
            </c:ext>
          </c:extLst>
        </c:ser>
        <c:ser>
          <c:idx val="5"/>
          <c:order val="5"/>
          <c:tx>
            <c:strRef>
              <c:f>'1. Contribution'!$J$11</c:f>
              <c:strCache>
                <c:ptCount val="1"/>
                <c:pt idx="0">
                  <c:v>Health</c:v>
                </c:pt>
              </c:strCache>
            </c:strRef>
          </c:tx>
          <c:spPr>
            <a:solidFill>
              <a:schemeClr val="accent6"/>
            </a:solidFill>
            <a:ln>
              <a:noFill/>
            </a:ln>
            <a:effectLst/>
          </c:spPr>
          <c:invertIfNegative val="0"/>
          <c:cat>
            <c:strRef>
              <c:f>'1. Contribution'!$K$5:$N$5</c:f>
              <c:strCache>
                <c:ptCount val="4"/>
                <c:pt idx="1">
                  <c:v>Rural</c:v>
                </c:pt>
                <c:pt idx="2">
                  <c:v>Urban</c:v>
                </c:pt>
                <c:pt idx="3">
                  <c:v>Rural+Urban</c:v>
                </c:pt>
              </c:strCache>
            </c:strRef>
          </c:cat>
          <c:val>
            <c:numRef>
              <c:f>'1. Contribution'!$K$11:$N$11</c:f>
              <c:numCache>
                <c:formatCode>General</c:formatCode>
                <c:ptCount val="4"/>
                <c:pt idx="1">
                  <c:v>187.8</c:v>
                </c:pt>
                <c:pt idx="2">
                  <c:v>182.2</c:v>
                </c:pt>
                <c:pt idx="3">
                  <c:v>185.7</c:v>
                </c:pt>
              </c:numCache>
            </c:numRef>
          </c:val>
          <c:extLst>
            <c:ext xmlns:c16="http://schemas.microsoft.com/office/drawing/2014/chart" uri="{C3380CC4-5D6E-409C-BE32-E72D297353CC}">
              <c16:uniqueId val="{00000005-F758-46C8-A25C-E214CCBCAF1A}"/>
            </c:ext>
          </c:extLst>
        </c:ser>
        <c:ser>
          <c:idx val="6"/>
          <c:order val="6"/>
          <c:tx>
            <c:strRef>
              <c:f>'1. Contribution'!$J$12</c:f>
              <c:strCache>
                <c:ptCount val="1"/>
                <c:pt idx="0">
                  <c:v>Transport and communication</c:v>
                </c:pt>
              </c:strCache>
            </c:strRef>
          </c:tx>
          <c:spPr>
            <a:solidFill>
              <a:schemeClr val="accent1">
                <a:lumMod val="60000"/>
              </a:schemeClr>
            </a:solidFill>
            <a:ln>
              <a:noFill/>
            </a:ln>
            <a:effectLst/>
          </c:spPr>
          <c:invertIfNegative val="0"/>
          <c:cat>
            <c:strRef>
              <c:f>'1. Contribution'!$K$5:$N$5</c:f>
              <c:strCache>
                <c:ptCount val="4"/>
                <c:pt idx="1">
                  <c:v>Rural</c:v>
                </c:pt>
                <c:pt idx="2">
                  <c:v>Urban</c:v>
                </c:pt>
                <c:pt idx="3">
                  <c:v>Rural+Urban</c:v>
                </c:pt>
              </c:strCache>
            </c:strRef>
          </c:cat>
          <c:val>
            <c:numRef>
              <c:f>'1. Contribution'!$K$12:$N$12</c:f>
              <c:numCache>
                <c:formatCode>General</c:formatCode>
                <c:ptCount val="4"/>
                <c:pt idx="1">
                  <c:v>169.7</c:v>
                </c:pt>
                <c:pt idx="2">
                  <c:v>160.4</c:v>
                </c:pt>
                <c:pt idx="3">
                  <c:v>164.8</c:v>
                </c:pt>
              </c:numCache>
            </c:numRef>
          </c:val>
          <c:extLst>
            <c:ext xmlns:c16="http://schemas.microsoft.com/office/drawing/2014/chart" uri="{C3380CC4-5D6E-409C-BE32-E72D297353CC}">
              <c16:uniqueId val="{00000006-F758-46C8-A25C-E214CCBCAF1A}"/>
            </c:ext>
          </c:extLst>
        </c:ser>
        <c:ser>
          <c:idx val="7"/>
          <c:order val="7"/>
          <c:tx>
            <c:strRef>
              <c:f>'1. Contribution'!$J$13</c:f>
              <c:strCache>
                <c:ptCount val="1"/>
                <c:pt idx="0">
                  <c:v>Education</c:v>
                </c:pt>
              </c:strCache>
            </c:strRef>
          </c:tx>
          <c:spPr>
            <a:solidFill>
              <a:schemeClr val="accent2">
                <a:lumMod val="60000"/>
              </a:schemeClr>
            </a:solidFill>
            <a:ln>
              <a:noFill/>
            </a:ln>
            <a:effectLst/>
          </c:spPr>
          <c:invertIfNegative val="0"/>
          <c:cat>
            <c:strRef>
              <c:f>'1. Contribution'!$K$5:$N$5</c:f>
              <c:strCache>
                <c:ptCount val="4"/>
                <c:pt idx="1">
                  <c:v>Rural</c:v>
                </c:pt>
                <c:pt idx="2">
                  <c:v>Urban</c:v>
                </c:pt>
                <c:pt idx="3">
                  <c:v>Rural+Urban</c:v>
                </c:pt>
              </c:strCache>
            </c:strRef>
          </c:cat>
          <c:val>
            <c:numRef>
              <c:f>'1. Contribution'!$K$13:$N$13</c:f>
              <c:numCache>
                <c:formatCode>General</c:formatCode>
                <c:ptCount val="4"/>
                <c:pt idx="1">
                  <c:v>180.3</c:v>
                </c:pt>
                <c:pt idx="2">
                  <c:v>174.8</c:v>
                </c:pt>
                <c:pt idx="3">
                  <c:v>177.1</c:v>
                </c:pt>
              </c:numCache>
            </c:numRef>
          </c:val>
          <c:extLst>
            <c:ext xmlns:c16="http://schemas.microsoft.com/office/drawing/2014/chart" uri="{C3380CC4-5D6E-409C-BE32-E72D297353CC}">
              <c16:uniqueId val="{00000007-F758-46C8-A25C-E214CCBCAF1A}"/>
            </c:ext>
          </c:extLst>
        </c:ser>
        <c:ser>
          <c:idx val="8"/>
          <c:order val="8"/>
          <c:tx>
            <c:strRef>
              <c:f>'1. Contribution'!$J$14</c:f>
              <c:strCache>
                <c:ptCount val="1"/>
                <c:pt idx="0">
                  <c:v>Misc</c:v>
                </c:pt>
              </c:strCache>
            </c:strRef>
          </c:tx>
          <c:spPr>
            <a:solidFill>
              <a:schemeClr val="accent3">
                <a:lumMod val="60000"/>
              </a:schemeClr>
            </a:solidFill>
            <a:ln>
              <a:noFill/>
            </a:ln>
            <a:effectLst/>
          </c:spPr>
          <c:invertIfNegative val="0"/>
          <c:cat>
            <c:strRef>
              <c:f>'1. Contribution'!$K$5:$N$5</c:f>
              <c:strCache>
                <c:ptCount val="4"/>
                <c:pt idx="1">
                  <c:v>Rural</c:v>
                </c:pt>
                <c:pt idx="2">
                  <c:v>Urban</c:v>
                </c:pt>
                <c:pt idx="3">
                  <c:v>Rural+Urban</c:v>
                </c:pt>
              </c:strCache>
            </c:strRef>
          </c:cat>
          <c:val>
            <c:numRef>
              <c:f>'1. Contribution'!$K$14:$N$14</c:f>
              <c:numCache>
                <c:formatCode>General</c:formatCode>
                <c:ptCount val="4"/>
                <c:pt idx="1">
                  <c:v>179.5</c:v>
                </c:pt>
                <c:pt idx="2">
                  <c:v>171.6</c:v>
                </c:pt>
                <c:pt idx="3">
                  <c:v>175.7</c:v>
                </c:pt>
              </c:numCache>
            </c:numRef>
          </c:val>
          <c:extLst>
            <c:ext xmlns:c16="http://schemas.microsoft.com/office/drawing/2014/chart" uri="{C3380CC4-5D6E-409C-BE32-E72D297353CC}">
              <c16:uniqueId val="{00000008-F758-46C8-A25C-E214CCBCAF1A}"/>
            </c:ext>
          </c:extLst>
        </c:ser>
        <c:dLbls>
          <c:showLegendKey val="0"/>
          <c:showVal val="0"/>
          <c:showCatName val="0"/>
          <c:showSerName val="0"/>
          <c:showPercent val="0"/>
          <c:showBubbleSize val="0"/>
        </c:dLbls>
        <c:gapWidth val="150"/>
        <c:overlap val="100"/>
        <c:axId val="750487439"/>
        <c:axId val="750486479"/>
      </c:barChart>
      <c:catAx>
        <c:axId val="75048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486479"/>
        <c:crosses val="autoZero"/>
        <c:auto val="1"/>
        <c:lblAlgn val="ctr"/>
        <c:lblOffset val="100"/>
        <c:noMultiLvlLbl val="0"/>
      </c:catAx>
      <c:valAx>
        <c:axId val="750486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487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1" u="sng" strike="noStrike" kern="1200" spc="0" baseline="0">
                <a:solidFill>
                  <a:schemeClr val="tx1">
                    <a:lumMod val="75000"/>
                    <a:lumOff val="25000"/>
                  </a:schemeClr>
                </a:solidFill>
                <a:latin typeface="+mn-lt"/>
                <a:ea typeface="+mn-ea"/>
                <a:cs typeface="+mn-cs"/>
              </a:defRPr>
            </a:pPr>
            <a:r>
              <a:rPr lang="en-US" sz="1600" i="1" u="sng">
                <a:solidFill>
                  <a:schemeClr val="tx1">
                    <a:lumMod val="75000"/>
                    <a:lumOff val="25000"/>
                  </a:schemeClr>
                </a:solidFill>
              </a:rPr>
              <a:t>YoY Inflation for Rural+Urban</a:t>
            </a:r>
            <a:r>
              <a:rPr lang="en-US" sz="1600" i="1" u="sng" baseline="0">
                <a:solidFill>
                  <a:schemeClr val="tx1">
                    <a:lumMod val="75000"/>
                    <a:lumOff val="25000"/>
                  </a:schemeClr>
                </a:solidFill>
              </a:rPr>
              <a:t> sector</a:t>
            </a:r>
            <a:endParaRPr lang="en-US" sz="1600" i="1" u="sng">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600" b="0" i="1" u="sng" strike="noStrike" kern="1200" spc="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'2. YoY Trend'!$F$6</c:f>
              <c:strCache>
                <c:ptCount val="1"/>
                <c:pt idx="0">
                  <c:v>YoY Inflation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YoY Trend'!$C$7:$C$18</c:f>
              <c:numCache>
                <c:formatCode>General</c:formatCode>
                <c:ptCount val="12"/>
                <c:pt idx="0">
                  <c:v>2017</c:v>
                </c:pt>
                <c:pt idx="2">
                  <c:v>2018</c:v>
                </c:pt>
                <c:pt idx="4">
                  <c:v>2019</c:v>
                </c:pt>
                <c:pt idx="6">
                  <c:v>2020</c:v>
                </c:pt>
                <c:pt idx="8">
                  <c:v>2021</c:v>
                </c:pt>
                <c:pt idx="10">
                  <c:v>2022</c:v>
                </c:pt>
              </c:numCache>
            </c:numRef>
          </c:cat>
          <c:val>
            <c:numRef>
              <c:f>'2. YoY Trend'!$F$7:$F$18</c:f>
              <c:numCache>
                <c:formatCode>0%</c:formatCode>
                <c:ptCount val="12"/>
                <c:pt idx="0">
                  <c:v>5.295471987720627E-2</c:v>
                </c:pt>
                <c:pt idx="2">
                  <c:v>2.3374726077428697E-2</c:v>
                </c:pt>
                <c:pt idx="4">
                  <c:v>7.7363896848137617E-2</c:v>
                </c:pt>
                <c:pt idx="6">
                  <c:v>5.7922769640479481E-2</c:v>
                </c:pt>
                <c:pt idx="8">
                  <c:v>5.657978385251098E-2</c:v>
                </c:pt>
                <c:pt idx="10">
                  <c:v>6.0350030175015092E-2</c:v>
                </c:pt>
              </c:numCache>
            </c:numRef>
          </c:val>
          <c:extLst>
            <c:ext xmlns:c16="http://schemas.microsoft.com/office/drawing/2014/chart" uri="{C3380CC4-5D6E-409C-BE32-E72D297353CC}">
              <c16:uniqueId val="{00000000-F979-43A3-ADA5-512CFCF8AB15}"/>
            </c:ext>
          </c:extLst>
        </c:ser>
        <c:dLbls>
          <c:showLegendKey val="0"/>
          <c:showVal val="0"/>
          <c:showCatName val="0"/>
          <c:showSerName val="0"/>
          <c:showPercent val="0"/>
          <c:showBubbleSize val="0"/>
        </c:dLbls>
        <c:gapWidth val="219"/>
        <c:overlap val="-27"/>
        <c:axId val="750455759"/>
        <c:axId val="750454319"/>
      </c:barChart>
      <c:catAx>
        <c:axId val="75045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effectLst>
                  <a:outerShdw blurRad="50800" dist="25400" dir="5400000" sx="1000" sy="1000" algn="ctr" rotWithShape="0">
                    <a:srgbClr val="000000">
                      <a:alpha val="43137"/>
                    </a:srgbClr>
                  </a:outerShdw>
                </a:effectLst>
                <a:latin typeface="+mn-lt"/>
                <a:ea typeface="+mn-ea"/>
                <a:cs typeface="+mn-cs"/>
              </a:defRPr>
            </a:pPr>
            <a:endParaRPr lang="en-US"/>
          </a:p>
        </c:txPr>
        <c:crossAx val="750454319"/>
        <c:crosses val="autoZero"/>
        <c:auto val="1"/>
        <c:lblAlgn val="ctr"/>
        <c:lblOffset val="100"/>
        <c:noMultiLvlLbl val="0"/>
      </c:catAx>
      <c:valAx>
        <c:axId val="750454319"/>
        <c:scaling>
          <c:orientation val="minMax"/>
          <c:max val="8.0000000000000016E-2"/>
        </c:scaling>
        <c:delete val="1"/>
        <c:axPos val="l"/>
        <c:numFmt formatCode="0%" sourceLinked="1"/>
        <c:majorTickMark val="none"/>
        <c:minorTickMark val="none"/>
        <c:tickLblPos val="nextTo"/>
        <c:crossAx val="7504557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 on Month changes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 MoM analysis 2023'!$R$9</c:f>
              <c:strCache>
                <c:ptCount val="1"/>
                <c:pt idx="0">
                  <c:v>MoM changes</c:v>
                </c:pt>
              </c:strCache>
            </c:strRef>
          </c:tx>
          <c:spPr>
            <a:solidFill>
              <a:schemeClr val="accent2">
                <a:lumMod val="20000"/>
                <a:lumOff val="80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'3. MoM analysis 2023'!$C$10:$D$22</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f>'3. MoM analysis 2023'!$R$10:$R$22</c:f>
              <c:numCache>
                <c:formatCode>0.0%</c:formatCode>
                <c:ptCount val="13"/>
                <c:pt idx="0" formatCode="General">
                  <c:v>0</c:v>
                </c:pt>
                <c:pt idx="1">
                  <c:v>1.0715320011584041E-2</c:v>
                </c:pt>
                <c:pt idx="2">
                  <c:v>1.8624641833811322E-3</c:v>
                </c:pt>
                <c:pt idx="3">
                  <c:v>1.191667858334525E-3</c:v>
                </c:pt>
                <c:pt idx="4">
                  <c:v>5.2847076747283631E-3</c:v>
                </c:pt>
                <c:pt idx="5">
                  <c:v>7.5301918067726967E-3</c:v>
                </c:pt>
                <c:pt idx="6">
                  <c:v>-4.7005734699654729E-4</c:v>
                </c:pt>
                <c:pt idx="7">
                  <c:v>-6.5838976674188997E-3</c:v>
                </c:pt>
                <c:pt idx="8">
                  <c:v>4.2132171937133544E-3</c:v>
                </c:pt>
                <c:pt idx="9">
                  <c:v>-6.8354311035685655E-3</c:v>
                </c:pt>
                <c:pt idx="10">
                  <c:v>4.7465350294026154E-5</c:v>
                </c:pt>
                <c:pt idx="11">
                  <c:v>4.6513835492907295E-3</c:v>
                </c:pt>
                <c:pt idx="12">
                  <c:v>7.9368828837339846E-3</c:v>
                </c:pt>
              </c:numCache>
            </c:numRef>
          </c:val>
          <c:extLst>
            <c:ext xmlns:c16="http://schemas.microsoft.com/office/drawing/2014/chart" uri="{C3380CC4-5D6E-409C-BE32-E72D297353CC}">
              <c16:uniqueId val="{00000000-8855-4282-AEC2-5471B652DF2A}"/>
            </c:ext>
          </c:extLst>
        </c:ser>
        <c:dLbls>
          <c:showLegendKey val="0"/>
          <c:showVal val="0"/>
          <c:showCatName val="0"/>
          <c:showSerName val="0"/>
          <c:showPercent val="0"/>
          <c:showBubbleSize val="0"/>
        </c:dLbls>
        <c:gapWidth val="219"/>
        <c:overlap val="-27"/>
        <c:axId val="1123083615"/>
        <c:axId val="1123084575"/>
      </c:barChart>
      <c:catAx>
        <c:axId val="112308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084575"/>
        <c:crosses val="autoZero"/>
        <c:auto val="1"/>
        <c:lblAlgn val="ctr"/>
        <c:lblOffset val="100"/>
        <c:noMultiLvlLbl val="0"/>
      </c:catAx>
      <c:valAx>
        <c:axId val="1123084575"/>
        <c:scaling>
          <c:orientation val="minMax"/>
        </c:scaling>
        <c:delete val="1"/>
        <c:axPos val="l"/>
        <c:numFmt formatCode="General" sourceLinked="1"/>
        <c:majorTickMark val="none"/>
        <c:minorTickMark val="none"/>
        <c:tickLblPos val="nextTo"/>
        <c:crossAx val="11230836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02687643395608E-2"/>
          <c:y val="9.2262637210834469E-2"/>
          <c:w val="0.96395266336076246"/>
          <c:h val="0.64547710992897123"/>
        </c:manualLayout>
      </c:layout>
      <c:barChart>
        <c:barDir val="col"/>
        <c:grouping val="clustered"/>
        <c:varyColors val="0"/>
        <c:ser>
          <c:idx val="0"/>
          <c:order val="0"/>
          <c:tx>
            <c:strRef>
              <c:f>'4. Covid-19 impact'!$C$17</c:f>
              <c:strCache>
                <c:ptCount val="1"/>
                <c:pt idx="0">
                  <c:v>Healthcare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'4. Covid-19 impact'!$D$15:$G$16</c15:sqref>
                  </c15:fullRef>
                  <c15:levelRef>
                    <c15:sqref>'4. Covid-19 impact'!$D$15:$G$15</c15:sqref>
                  </c15:levelRef>
                </c:ext>
              </c:extLst>
              <c:f>'4. Covid-19 impact'!$D$15:$G$15</c:f>
              <c:strCache>
                <c:ptCount val="4"/>
                <c:pt idx="0">
                  <c:v>Inflation Y-o-Y before &amp; after Covid-19</c:v>
                </c:pt>
              </c:strCache>
            </c:strRef>
          </c:cat>
          <c:val>
            <c:numRef>
              <c:f>'4. Covid-19 impact'!$D$17:$G$17</c:f>
              <c:numCache>
                <c:formatCode>0%</c:formatCode>
                <c:ptCount val="4"/>
                <c:pt idx="0">
                  <c:v>6.8598047348605862E-2</c:v>
                </c:pt>
                <c:pt idx="1">
                  <c:v>6.9389705004180263E-2</c:v>
                </c:pt>
                <c:pt idx="2">
                  <c:v>4.304407713498605E-2</c:v>
                </c:pt>
                <c:pt idx="3">
                  <c:v>7.7743970447833252E-2</c:v>
                </c:pt>
              </c:numCache>
            </c:numRef>
          </c:val>
          <c:extLst>
            <c:ext xmlns:c16="http://schemas.microsoft.com/office/drawing/2014/chart" uri="{C3380CC4-5D6E-409C-BE32-E72D297353CC}">
              <c16:uniqueId val="{00000000-FA49-42C3-822C-90A91FF6AC24}"/>
            </c:ext>
          </c:extLst>
        </c:ser>
        <c:ser>
          <c:idx val="1"/>
          <c:order val="1"/>
          <c:tx>
            <c:strRef>
              <c:f>'4. Covid-19 impact'!$C$18</c:f>
              <c:strCache>
                <c:ptCount val="1"/>
                <c:pt idx="0">
                  <c:v>Food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'4. Covid-19 impact'!$D$15:$G$16</c15:sqref>
                  </c15:fullRef>
                  <c15:levelRef>
                    <c15:sqref>'4. Covid-19 impact'!$D$15:$G$15</c15:sqref>
                  </c15:levelRef>
                </c:ext>
              </c:extLst>
              <c:f>'4. Covid-19 impact'!$D$15:$G$15</c:f>
              <c:strCache>
                <c:ptCount val="4"/>
                <c:pt idx="0">
                  <c:v>Inflation Y-o-Y before &amp; after Covid-19</c:v>
                </c:pt>
              </c:strCache>
            </c:strRef>
          </c:cat>
          <c:val>
            <c:numRef>
              <c:f>'4. Covid-19 impact'!$D$18:$G$18</c:f>
              <c:numCache>
                <c:formatCode>0%</c:formatCode>
                <c:ptCount val="4"/>
                <c:pt idx="0">
                  <c:v>3.5259239604646733E-3</c:v>
                </c:pt>
                <c:pt idx="1">
                  <c:v>-3.2892997335611539E-2</c:v>
                </c:pt>
                <c:pt idx="2">
                  <c:v>0.17176133067646665</c:v>
                </c:pt>
                <c:pt idx="3">
                  <c:v>6.3868196920896458E-2</c:v>
                </c:pt>
              </c:numCache>
            </c:numRef>
          </c:val>
          <c:extLst>
            <c:ext xmlns:c16="http://schemas.microsoft.com/office/drawing/2014/chart" uri="{C3380CC4-5D6E-409C-BE32-E72D297353CC}">
              <c16:uniqueId val="{00000001-FA49-42C3-822C-90A91FF6AC24}"/>
            </c:ext>
          </c:extLst>
        </c:ser>
        <c:ser>
          <c:idx val="2"/>
          <c:order val="2"/>
          <c:tx>
            <c:strRef>
              <c:f>'4. Covid-19 impact'!$C$19</c:f>
              <c:strCache>
                <c:ptCount val="1"/>
                <c:pt idx="0">
                  <c:v>Essential Services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'4. Covid-19 impact'!$D$15:$G$16</c15:sqref>
                  </c15:fullRef>
                  <c15:levelRef>
                    <c15:sqref>'4. Covid-19 impact'!$D$15:$G$15</c15:sqref>
                  </c15:levelRef>
                </c:ext>
              </c:extLst>
              <c:f>'4. Covid-19 impact'!$D$15:$G$15</c:f>
              <c:strCache>
                <c:ptCount val="4"/>
                <c:pt idx="0">
                  <c:v>Inflation Y-o-Y before &amp; after Covid-19</c:v>
                </c:pt>
              </c:strCache>
            </c:strRef>
          </c:cat>
          <c:val>
            <c:numRef>
              <c:f>'4. Covid-19 impact'!$D$19:$G$19</c:f>
              <c:numCache>
                <c:formatCode>0%</c:formatCode>
                <c:ptCount val="4"/>
                <c:pt idx="0">
                  <c:v>5.7679803678921969E-2</c:v>
                </c:pt>
                <c:pt idx="1">
                  <c:v>-5.3780712713426958E-2</c:v>
                </c:pt>
                <c:pt idx="2">
                  <c:v>0.11839044325683777</c:v>
                </c:pt>
                <c:pt idx="3">
                  <c:v>0.26383891762236739</c:v>
                </c:pt>
              </c:numCache>
            </c:numRef>
          </c:val>
          <c:extLst>
            <c:ext xmlns:c16="http://schemas.microsoft.com/office/drawing/2014/chart" uri="{C3380CC4-5D6E-409C-BE32-E72D297353CC}">
              <c16:uniqueId val="{00000002-FA49-42C3-822C-90A91FF6AC24}"/>
            </c:ext>
          </c:extLst>
        </c:ser>
        <c:dLbls>
          <c:showLegendKey val="0"/>
          <c:showVal val="0"/>
          <c:showCatName val="0"/>
          <c:showSerName val="0"/>
          <c:showPercent val="0"/>
          <c:showBubbleSize val="0"/>
        </c:dLbls>
        <c:gapWidth val="219"/>
        <c:overlap val="-27"/>
        <c:axId val="1939382912"/>
        <c:axId val="1939377152"/>
      </c:barChart>
      <c:catAx>
        <c:axId val="193938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0" spcFirstLastPara="1" vertOverflow="ellipsis" wrap="square" anchor="t" anchorCtr="1"/>
          <a:lstStyle/>
          <a:p>
            <a:pPr>
              <a:defRPr sz="900" b="0" i="0" u="none" strike="noStrike" kern="1200" baseline="0">
                <a:ln>
                  <a:solidFill>
                    <a:schemeClr val="accent1"/>
                  </a:solidFill>
                </a:ln>
                <a:solidFill>
                  <a:schemeClr val="tx1">
                    <a:lumMod val="65000"/>
                    <a:lumOff val="35000"/>
                    <a:alpha val="99000"/>
                  </a:schemeClr>
                </a:solidFill>
                <a:effectLst/>
                <a:latin typeface="+mn-lt"/>
                <a:ea typeface="+mn-ea"/>
                <a:cs typeface="+mn-cs"/>
              </a:defRPr>
            </a:pPr>
            <a:endParaRPr lang="en-US"/>
          </a:p>
        </c:txPr>
        <c:crossAx val="1939377152"/>
        <c:crosses val="autoZero"/>
        <c:auto val="0"/>
        <c:lblAlgn val="ctr"/>
        <c:lblOffset val="100"/>
        <c:noMultiLvlLbl val="0"/>
      </c:catAx>
      <c:valAx>
        <c:axId val="1939377152"/>
        <c:scaling>
          <c:orientation val="minMax"/>
        </c:scaling>
        <c:delete val="1"/>
        <c:axPos val="l"/>
        <c:numFmt formatCode="0%" sourceLinked="1"/>
        <c:majorTickMark val="none"/>
        <c:minorTickMark val="none"/>
        <c:tickLblPos val="nextTo"/>
        <c:crossAx val="1939382912"/>
        <c:crosses val="autoZero"/>
        <c:crossBetween val="between"/>
      </c:valAx>
      <c:spPr>
        <a:noFill/>
        <a:ln>
          <a:noFill/>
        </a:ln>
        <a:effectLst/>
      </c:spPr>
    </c:plotArea>
    <c:legend>
      <c:legendPos val="b"/>
      <c:layout>
        <c:manualLayout>
          <c:xMode val="edge"/>
          <c:yMode val="edge"/>
          <c:x val="0.33820594291531386"/>
          <c:y val="2.3831097241383443E-2"/>
          <c:w val="0.35772812923360092"/>
          <c:h val="7.18874945528518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rgbClr val="FFC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Correlation between Crude Oil Prices and CPI Index values</a:t>
            </a:r>
          </a:p>
          <a:p>
            <a:pPr>
              <a:defRPr/>
            </a:pPr>
            <a:r>
              <a:rPr lang="en-IN"/>
              <a:t>for the period Jan-21 to May-23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6C33-48E0-91D4-520403057AAA}"/>
              </c:ext>
            </c:extLst>
          </c:dPt>
          <c:dPt>
            <c:idx val="2"/>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33-48E0-91D4-520403057AAA}"/>
              </c:ext>
            </c:extLst>
          </c:dPt>
          <c:cat>
            <c:strRef>
              <c:f>'5. Crude Oil impact'!$B$55:$B$81</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cat>
          <c:val>
            <c:numRef>
              <c:f>'5. Crude Oil impact'!$D$55:$D$81</c:f>
              <c:numCache>
                <c:formatCode>0.00</c:formatCode>
                <c:ptCount val="27"/>
                <c:pt idx="0">
                  <c:v>0.41406417772575005</c:v>
                </c:pt>
                <c:pt idx="1">
                  <c:v>0.8297600017275788</c:v>
                </c:pt>
                <c:pt idx="2">
                  <c:v>-0.10573760239933634</c:v>
                </c:pt>
                <c:pt idx="3">
                  <c:v>0.50191206660561427</c:v>
                </c:pt>
                <c:pt idx="4">
                  <c:v>0.78612655775260609</c:v>
                </c:pt>
                <c:pt idx="5">
                  <c:v>0.53866711105625797</c:v>
                </c:pt>
                <c:pt idx="6">
                  <c:v>0.32748325455167648</c:v>
                </c:pt>
                <c:pt idx="7">
                  <c:v>0.32126191720009506</c:v>
                </c:pt>
                <c:pt idx="8">
                  <c:v>0.57884029312468532</c:v>
                </c:pt>
                <c:pt idx="9">
                  <c:v>0.49037621142597687</c:v>
                </c:pt>
                <c:pt idx="10">
                  <c:v>0.67318203204301941</c:v>
                </c:pt>
                <c:pt idx="11">
                  <c:v>0.62017585155151822</c:v>
                </c:pt>
                <c:pt idx="12">
                  <c:v>0.69924875977609902</c:v>
                </c:pt>
                <c:pt idx="13">
                  <c:v>0.53078984242568161</c:v>
                </c:pt>
                <c:pt idx="14">
                  <c:v>0.65210691657911846</c:v>
                </c:pt>
                <c:pt idx="15">
                  <c:v>0.67757089027903039</c:v>
                </c:pt>
                <c:pt idx="16">
                  <c:v>0.65640717777537971</c:v>
                </c:pt>
                <c:pt idx="17">
                  <c:v>0.56669439541330813</c:v>
                </c:pt>
                <c:pt idx="18">
                  <c:v>0.69868863736555331</c:v>
                </c:pt>
                <c:pt idx="19">
                  <c:v>0.63868476399803542</c:v>
                </c:pt>
                <c:pt idx="20">
                  <c:v>0.60701633505987962</c:v>
                </c:pt>
                <c:pt idx="21">
                  <c:v>0.76913461785445314</c:v>
                </c:pt>
                <c:pt idx="22">
                  <c:v>0.70915143783047208</c:v>
                </c:pt>
                <c:pt idx="23">
                  <c:v>0.58096182334470869</c:v>
                </c:pt>
                <c:pt idx="24">
                  <c:v>0.53627413116002942</c:v>
                </c:pt>
                <c:pt idx="25">
                  <c:v>0.66105300882740059</c:v>
                </c:pt>
                <c:pt idx="26">
                  <c:v>0.68188677658506713</c:v>
                </c:pt>
              </c:numCache>
            </c:numRef>
          </c:val>
          <c:extLst>
            <c:ext xmlns:c16="http://schemas.microsoft.com/office/drawing/2014/chart" uri="{C3380CC4-5D6E-409C-BE32-E72D297353CC}">
              <c16:uniqueId val="{00000000-795D-4472-8BFB-2BDF8ED876AB}"/>
            </c:ext>
          </c:extLst>
        </c:ser>
        <c:dLbls>
          <c:showLegendKey val="0"/>
          <c:showVal val="0"/>
          <c:showCatName val="0"/>
          <c:showSerName val="0"/>
          <c:showPercent val="0"/>
          <c:showBubbleSize val="0"/>
        </c:dLbls>
        <c:gapWidth val="115"/>
        <c:overlap val="-20"/>
        <c:axId val="269613280"/>
        <c:axId val="269617600"/>
      </c:barChart>
      <c:catAx>
        <c:axId val="2696132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9617600"/>
        <c:crosses val="autoZero"/>
        <c:auto val="1"/>
        <c:lblAlgn val="ctr"/>
        <c:lblOffset val="100"/>
        <c:noMultiLvlLbl val="0"/>
      </c:catAx>
      <c:valAx>
        <c:axId val="269617600"/>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961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7.svg"/><Relationship Id="rId3" Type="http://schemas.openxmlformats.org/officeDocument/2006/relationships/chart" Target="../charts/chart12.xml"/><Relationship Id="rId7" Type="http://schemas.openxmlformats.org/officeDocument/2006/relationships/image" Target="../media/image2.emf"/><Relationship Id="rId12" Type="http://schemas.openxmlformats.org/officeDocument/2006/relationships/image" Target="../media/image6.png"/><Relationship Id="rId17" Type="http://schemas.openxmlformats.org/officeDocument/2006/relationships/hyperlink" Target="#'5. Crude Oil impact'!A1"/><Relationship Id="rId2" Type="http://schemas.openxmlformats.org/officeDocument/2006/relationships/chart" Target="../charts/chart11.xml"/><Relationship Id="rId16" Type="http://schemas.openxmlformats.org/officeDocument/2006/relationships/hyperlink" Target="#'3. MoM analysis 2023'!A1"/><Relationship Id="rId1" Type="http://schemas.openxmlformats.org/officeDocument/2006/relationships/chart" Target="../charts/chart10.xml"/><Relationship Id="rId6" Type="http://schemas.openxmlformats.org/officeDocument/2006/relationships/image" Target="../media/image1.emf"/><Relationship Id="rId11" Type="http://schemas.openxmlformats.org/officeDocument/2006/relationships/hyperlink" Target="#'1. Contribution'!A1"/><Relationship Id="rId5" Type="http://schemas.openxmlformats.org/officeDocument/2006/relationships/chart" Target="../charts/chart14.xml"/><Relationship Id="rId15" Type="http://schemas.openxmlformats.org/officeDocument/2006/relationships/hyperlink" Target="#'4. Covid-19 impact'!A1"/><Relationship Id="rId10" Type="http://schemas.openxmlformats.org/officeDocument/2006/relationships/image" Target="../media/image5.emf"/><Relationship Id="rId4" Type="http://schemas.openxmlformats.org/officeDocument/2006/relationships/chart" Target="../charts/chart13.xml"/><Relationship Id="rId9" Type="http://schemas.openxmlformats.org/officeDocument/2006/relationships/image" Target="../media/image4.emf"/><Relationship Id="rId14" Type="http://schemas.openxmlformats.org/officeDocument/2006/relationships/hyperlink" Target="#'2. YoY Trend'!A1"/></Relationships>
</file>

<file path=xl/drawings/drawing1.xml><?xml version="1.0" encoding="utf-8"?>
<xdr:wsDr xmlns:xdr="http://schemas.openxmlformats.org/drawingml/2006/spreadsheetDrawing" xmlns:a="http://schemas.openxmlformats.org/drawingml/2006/main">
  <xdr:twoCellAnchor>
    <xdr:from>
      <xdr:col>8</xdr:col>
      <xdr:colOff>274320</xdr:colOff>
      <xdr:row>53</xdr:row>
      <xdr:rowOff>133350</xdr:rowOff>
    </xdr:from>
    <xdr:to>
      <xdr:col>13</xdr:col>
      <xdr:colOff>632460</xdr:colOff>
      <xdr:row>68</xdr:row>
      <xdr:rowOff>133350</xdr:rowOff>
    </xdr:to>
    <xdr:graphicFrame macro="">
      <xdr:nvGraphicFramePr>
        <xdr:cNvPr id="2" name="Chart 1">
          <a:extLst>
            <a:ext uri="{FF2B5EF4-FFF2-40B4-BE49-F238E27FC236}">
              <a16:creationId xmlns:a16="http://schemas.microsoft.com/office/drawing/2014/main" id="{68DE7AC9-E253-A181-F86C-95776F97C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137160</xdr:colOff>
      <xdr:row>80</xdr:row>
      <xdr:rowOff>106680</xdr:rowOff>
    </xdr:from>
    <xdr:to>
      <xdr:col>7</xdr:col>
      <xdr:colOff>137160</xdr:colOff>
      <xdr:row>88</xdr:row>
      <xdr:rowOff>99060</xdr:rowOff>
    </xdr:to>
    <xdr:cxnSp macro="">
      <xdr:nvCxnSpPr>
        <xdr:cNvPr id="8" name="Straight Connector 7">
          <a:extLst>
            <a:ext uri="{FF2B5EF4-FFF2-40B4-BE49-F238E27FC236}">
              <a16:creationId xmlns:a16="http://schemas.microsoft.com/office/drawing/2014/main" id="{9FEAB2AE-8A5B-7996-8C82-5E051F7BAD73}"/>
            </a:ext>
          </a:extLst>
        </xdr:cNvPr>
        <xdr:cNvCxnSpPr/>
      </xdr:nvCxnSpPr>
      <xdr:spPr>
        <a:xfrm flipV="1">
          <a:off x="6530340" y="14554200"/>
          <a:ext cx="0" cy="14554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76200</xdr:colOff>
      <xdr:row>80</xdr:row>
      <xdr:rowOff>106680</xdr:rowOff>
    </xdr:from>
    <xdr:to>
      <xdr:col>7</xdr:col>
      <xdr:colOff>118110</xdr:colOff>
      <xdr:row>80</xdr:row>
      <xdr:rowOff>118110</xdr:rowOff>
    </xdr:to>
    <xdr:cxnSp macro="">
      <xdr:nvCxnSpPr>
        <xdr:cNvPr id="12" name="Straight Connector 11">
          <a:extLst>
            <a:ext uri="{FF2B5EF4-FFF2-40B4-BE49-F238E27FC236}">
              <a16:creationId xmlns:a16="http://schemas.microsoft.com/office/drawing/2014/main" id="{AB4099F7-CA33-CA66-9B0F-43403E477261}"/>
            </a:ext>
          </a:extLst>
        </xdr:cNvPr>
        <xdr:cNvCxnSpPr/>
      </xdr:nvCxnSpPr>
      <xdr:spPr>
        <a:xfrm>
          <a:off x="76200" y="14554200"/>
          <a:ext cx="6435090" cy="114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852055</xdr:colOff>
      <xdr:row>8</xdr:row>
      <xdr:rowOff>152400</xdr:rowOff>
    </xdr:from>
    <xdr:to>
      <xdr:col>6</xdr:col>
      <xdr:colOff>1143000</xdr:colOff>
      <xdr:row>19</xdr:row>
      <xdr:rowOff>83127</xdr:rowOff>
    </xdr:to>
    <xdr:sp macro="" textlink="">
      <xdr:nvSpPr>
        <xdr:cNvPr id="3" name="TextBox 2">
          <a:extLst>
            <a:ext uri="{FF2B5EF4-FFF2-40B4-BE49-F238E27FC236}">
              <a16:creationId xmlns:a16="http://schemas.microsoft.com/office/drawing/2014/main" id="{5F9C0C0B-8E0D-889E-382F-F5610C76CC84}"/>
            </a:ext>
          </a:extLst>
        </xdr:cNvPr>
        <xdr:cNvSpPr txBox="1"/>
      </xdr:nvSpPr>
      <xdr:spPr>
        <a:xfrm>
          <a:off x="2126673" y="1593273"/>
          <a:ext cx="3796145" cy="1939636"/>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1" u="sng">
              <a:solidFill>
                <a:srgbClr val="C00000"/>
              </a:solidFill>
            </a:rPr>
            <a:t>Notes</a:t>
          </a:r>
          <a:r>
            <a:rPr lang="en-IN" sz="1600" b="1" u="sng">
              <a:solidFill>
                <a:srgbClr val="C00000"/>
              </a:solidFill>
            </a:rPr>
            <a:t> Sheet</a:t>
          </a:r>
        </a:p>
        <a:p>
          <a:pPr algn="ctr"/>
          <a:endParaRPr lang="en-IN" sz="1100" b="1" u="sng"/>
        </a:p>
        <a:p>
          <a:pPr algn="ctr"/>
          <a:r>
            <a:rPr lang="en-IN" sz="1400" b="1">
              <a:solidFill>
                <a:srgbClr val="C00000"/>
              </a:solidFill>
            </a:rPr>
            <a:t>For Tracking Adjustments and Transformations</a:t>
          </a:r>
          <a:endParaRPr lang="en-IN" sz="1400" b="1" u="sng">
            <a:solidFill>
              <a:srgbClr val="C00000"/>
            </a:solidFill>
          </a:endParaRPr>
        </a:p>
        <a:p>
          <a:pPr algn="ctr"/>
          <a:r>
            <a:rPr lang="en-IN" sz="1400" b="1" u="none">
              <a:solidFill>
                <a:srgbClr val="C00000"/>
              </a:solidFill>
            </a:rPr>
            <a:t>Here I keep record of processes</a:t>
          </a:r>
          <a:r>
            <a:rPr lang="en-IN" sz="1400" b="1" u="none" baseline="0">
              <a:solidFill>
                <a:srgbClr val="C00000"/>
              </a:solidFill>
            </a:rPr>
            <a:t> &amp;</a:t>
          </a:r>
          <a:r>
            <a:rPr lang="en-IN" sz="1400" b="1" u="none">
              <a:solidFill>
                <a:srgbClr val="C00000"/>
              </a:solidFill>
            </a:rPr>
            <a:t> changes done</a:t>
          </a:r>
          <a:r>
            <a:rPr lang="en-IN" sz="1400" b="1" u="none" baseline="0">
              <a:solidFill>
                <a:srgbClr val="C00000"/>
              </a:solidFill>
            </a:rPr>
            <a:t> during analysis</a:t>
          </a:r>
          <a:endParaRPr lang="en-IN" sz="1400" b="1" u="none">
            <a:solidFill>
              <a:srgbClr val="C00000"/>
            </a:solidFill>
          </a:endParaRPr>
        </a:p>
      </xdr:txBody>
    </xdr:sp>
    <xdr:clientData/>
  </xdr:twoCellAnchor>
  <xdr:twoCellAnchor>
    <xdr:from>
      <xdr:col>2</xdr:col>
      <xdr:colOff>1094509</xdr:colOff>
      <xdr:row>19</xdr:row>
      <xdr:rowOff>103909</xdr:rowOff>
    </xdr:from>
    <xdr:to>
      <xdr:col>2</xdr:col>
      <xdr:colOff>1364673</xdr:colOff>
      <xdr:row>24</xdr:row>
      <xdr:rowOff>69273</xdr:rowOff>
    </xdr:to>
    <xdr:sp macro="" textlink="">
      <xdr:nvSpPr>
        <xdr:cNvPr id="4" name="Arrow: Down 3">
          <a:extLst>
            <a:ext uri="{FF2B5EF4-FFF2-40B4-BE49-F238E27FC236}">
              <a16:creationId xmlns:a16="http://schemas.microsoft.com/office/drawing/2014/main" id="{BDAD2E65-9525-227B-A4DE-B1EB679464B4}"/>
            </a:ext>
          </a:extLst>
        </xdr:cNvPr>
        <xdr:cNvSpPr/>
      </xdr:nvSpPr>
      <xdr:spPr>
        <a:xfrm>
          <a:off x="2369127" y="3553691"/>
          <a:ext cx="270164" cy="865909"/>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33</xdr:row>
      <xdr:rowOff>179070</xdr:rowOff>
    </xdr:from>
    <xdr:to>
      <xdr:col>4</xdr:col>
      <xdr:colOff>419100</xdr:colOff>
      <xdr:row>55</xdr:row>
      <xdr:rowOff>30480</xdr:rowOff>
    </xdr:to>
    <xdr:graphicFrame macro="">
      <xdr:nvGraphicFramePr>
        <xdr:cNvPr id="2" name="Chart 1">
          <a:extLst>
            <a:ext uri="{FF2B5EF4-FFF2-40B4-BE49-F238E27FC236}">
              <a16:creationId xmlns:a16="http://schemas.microsoft.com/office/drawing/2014/main" id="{0DD2C0B3-9237-40A0-8AF4-591959747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33</xdr:row>
      <xdr:rowOff>179070</xdr:rowOff>
    </xdr:from>
    <xdr:to>
      <xdr:col>8</xdr:col>
      <xdr:colOff>350520</xdr:colOff>
      <xdr:row>55</xdr:row>
      <xdr:rowOff>30480</xdr:rowOff>
    </xdr:to>
    <xdr:graphicFrame macro="">
      <xdr:nvGraphicFramePr>
        <xdr:cNvPr id="3" name="Chart 2">
          <a:extLst>
            <a:ext uri="{FF2B5EF4-FFF2-40B4-BE49-F238E27FC236}">
              <a16:creationId xmlns:a16="http://schemas.microsoft.com/office/drawing/2014/main" id="{70C32765-4A9C-D57C-AAB5-6C508AD20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441960</xdr:colOff>
      <xdr:row>34</xdr:row>
      <xdr:rowOff>3810</xdr:rowOff>
    </xdr:from>
    <xdr:to>
      <xdr:col>14</xdr:col>
      <xdr:colOff>60960</xdr:colOff>
      <xdr:row>55</xdr:row>
      <xdr:rowOff>30480</xdr:rowOff>
    </xdr:to>
    <xdr:graphicFrame macro="">
      <xdr:nvGraphicFramePr>
        <xdr:cNvPr id="4" name="Chart 3">
          <a:extLst>
            <a:ext uri="{FF2B5EF4-FFF2-40B4-BE49-F238E27FC236}">
              <a16:creationId xmlns:a16="http://schemas.microsoft.com/office/drawing/2014/main" id="{409990F7-F818-F188-670F-3A95DB127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411480</xdr:colOff>
      <xdr:row>55</xdr:row>
      <xdr:rowOff>148590</xdr:rowOff>
    </xdr:from>
    <xdr:to>
      <xdr:col>14</xdr:col>
      <xdr:colOff>68580</xdr:colOff>
      <xdr:row>76</xdr:row>
      <xdr:rowOff>68580</xdr:rowOff>
    </xdr:to>
    <xdr:graphicFrame macro="">
      <xdr:nvGraphicFramePr>
        <xdr:cNvPr id="5" name="Chart 4">
          <a:extLst>
            <a:ext uri="{FF2B5EF4-FFF2-40B4-BE49-F238E27FC236}">
              <a16:creationId xmlns:a16="http://schemas.microsoft.com/office/drawing/2014/main" id="{182C4417-A040-9832-0605-451666AEB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45720</xdr:colOff>
      <xdr:row>10</xdr:row>
      <xdr:rowOff>76200</xdr:rowOff>
    </xdr:from>
    <xdr:to>
      <xdr:col>8</xdr:col>
      <xdr:colOff>579120</xdr:colOff>
      <xdr:row>12</xdr:row>
      <xdr:rowOff>160020</xdr:rowOff>
    </xdr:to>
    <xdr:sp macro="" textlink="">
      <xdr:nvSpPr>
        <xdr:cNvPr id="6" name="Arrow: Left-Right 5">
          <a:extLst>
            <a:ext uri="{FF2B5EF4-FFF2-40B4-BE49-F238E27FC236}">
              <a16:creationId xmlns:a16="http://schemas.microsoft.com/office/drawing/2014/main" id="{E3E00D6F-BA5A-2601-CFD3-C26ECDEF2668}"/>
            </a:ext>
          </a:extLst>
        </xdr:cNvPr>
        <xdr:cNvSpPr/>
      </xdr:nvSpPr>
      <xdr:spPr>
        <a:xfrm>
          <a:off x="7894320" y="1905000"/>
          <a:ext cx="1143000" cy="449580"/>
        </a:xfrm>
        <a:prstGeom prst="leftRight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C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297180</xdr:colOff>
      <xdr:row>1</xdr:row>
      <xdr:rowOff>175260</xdr:rowOff>
    </xdr:from>
    <xdr:to>
      <xdr:col>17</xdr:col>
      <xdr:colOff>350520</xdr:colOff>
      <xdr:row>22</xdr:row>
      <xdr:rowOff>152400</xdr:rowOff>
    </xdr:to>
    <xdr:graphicFrame macro="">
      <xdr:nvGraphicFramePr>
        <xdr:cNvPr id="3" name="Chart 2">
          <a:extLst>
            <a:ext uri="{FF2B5EF4-FFF2-40B4-BE49-F238E27FC236}">
              <a16:creationId xmlns:a16="http://schemas.microsoft.com/office/drawing/2014/main" id="{E3C798E8-B7C4-31E2-23C4-51F7212F3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23</xdr:row>
      <xdr:rowOff>22860</xdr:rowOff>
    </xdr:from>
    <xdr:to>
      <xdr:col>10</xdr:col>
      <xdr:colOff>335280</xdr:colOff>
      <xdr:row>40</xdr:row>
      <xdr:rowOff>68580</xdr:rowOff>
    </xdr:to>
    <xdr:graphicFrame macro="">
      <xdr:nvGraphicFramePr>
        <xdr:cNvPr id="3" name="Chart 2">
          <a:extLst>
            <a:ext uri="{FF2B5EF4-FFF2-40B4-BE49-F238E27FC236}">
              <a16:creationId xmlns:a16="http://schemas.microsoft.com/office/drawing/2014/main" id="{8F56361B-8EBE-47F1-BD57-1B02EAA9E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495300</xdr:colOff>
      <xdr:row>20</xdr:row>
      <xdr:rowOff>80010</xdr:rowOff>
    </xdr:from>
    <xdr:to>
      <xdr:col>10</xdr:col>
      <xdr:colOff>495300</xdr:colOff>
      <xdr:row>47</xdr:row>
      <xdr:rowOff>121920</xdr:rowOff>
    </xdr:to>
    <xdr:graphicFrame macro="">
      <xdr:nvGraphicFramePr>
        <xdr:cNvPr id="2" name="Chart 1">
          <a:extLst>
            <a:ext uri="{FF2B5EF4-FFF2-40B4-BE49-F238E27FC236}">
              <a16:creationId xmlns:a16="http://schemas.microsoft.com/office/drawing/2014/main" id="{A84CA31F-78A2-4B5E-0793-A10FAE9FF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0.03566</cdr:x>
      <cdr:y>0.69918</cdr:y>
    </cdr:from>
    <cdr:to>
      <cdr:x>0.22175</cdr:x>
      <cdr:y>0.76834</cdr:y>
    </cdr:to>
    <cdr:sp macro="" textlink="">
      <cdr:nvSpPr>
        <cdr:cNvPr id="2" name="TextBox 1">
          <a:extLst xmlns:a="http://schemas.openxmlformats.org/drawingml/2006/main">
            <a:ext uri="{FF2B5EF4-FFF2-40B4-BE49-F238E27FC236}">
              <a16:creationId xmlns:a16="http://schemas.microsoft.com/office/drawing/2014/main" id="{CDA43C19-9F65-094E-8E6C-DB763D52354F}"/>
            </a:ext>
          </a:extLst>
        </cdr:cNvPr>
        <cdr:cNvSpPr txBox="1"/>
      </cdr:nvSpPr>
      <cdr:spPr>
        <a:xfrm xmlns:a="http://schemas.openxmlformats.org/drawingml/2006/main">
          <a:off x="277421" y="3481678"/>
          <a:ext cx="1447816" cy="3444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Period: 2018 - 2019</a:t>
          </a:r>
        </a:p>
      </cdr:txBody>
    </cdr:sp>
  </cdr:relSizeAnchor>
  <cdr:relSizeAnchor xmlns:cdr="http://schemas.openxmlformats.org/drawingml/2006/chartDrawing">
    <cdr:from>
      <cdr:x>0.32439</cdr:x>
      <cdr:y>0.69765</cdr:y>
    </cdr:from>
    <cdr:to>
      <cdr:x>0.47367</cdr:x>
      <cdr:y>0.76681</cdr:y>
    </cdr:to>
    <cdr:sp macro="" textlink="">
      <cdr:nvSpPr>
        <cdr:cNvPr id="3" name="TextBox 2">
          <a:extLst xmlns:a="http://schemas.openxmlformats.org/drawingml/2006/main">
            <a:ext uri="{FF2B5EF4-FFF2-40B4-BE49-F238E27FC236}">
              <a16:creationId xmlns:a16="http://schemas.microsoft.com/office/drawing/2014/main" id="{DC1B302F-4E0E-0189-3B53-757B60DC5904}"/>
            </a:ext>
          </a:extLst>
        </cdr:cNvPr>
        <cdr:cNvSpPr txBox="1"/>
      </cdr:nvSpPr>
      <cdr:spPr>
        <a:xfrm xmlns:a="http://schemas.openxmlformats.org/drawingml/2006/main">
          <a:off x="2523755" y="3474058"/>
          <a:ext cx="1161434" cy="3444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2019 - 2020</a:t>
          </a:r>
        </a:p>
      </cdr:txBody>
    </cdr:sp>
  </cdr:relSizeAnchor>
  <cdr:relSizeAnchor xmlns:cdr="http://schemas.openxmlformats.org/drawingml/2006/chartDrawing">
    <cdr:from>
      <cdr:x>0.56378</cdr:x>
      <cdr:y>0.69765</cdr:y>
    </cdr:from>
    <cdr:to>
      <cdr:x>0.71307</cdr:x>
      <cdr:y>0.76681</cdr:y>
    </cdr:to>
    <cdr:sp macro="" textlink="">
      <cdr:nvSpPr>
        <cdr:cNvPr id="4" name="TextBox 3">
          <a:extLst xmlns:a="http://schemas.openxmlformats.org/drawingml/2006/main">
            <a:ext uri="{FF2B5EF4-FFF2-40B4-BE49-F238E27FC236}">
              <a16:creationId xmlns:a16="http://schemas.microsoft.com/office/drawing/2014/main" id="{7EE9F7C8-2333-EFA5-F268-48E58E187A80}"/>
            </a:ext>
          </a:extLst>
        </cdr:cNvPr>
        <cdr:cNvSpPr txBox="1"/>
      </cdr:nvSpPr>
      <cdr:spPr>
        <a:xfrm xmlns:a="http://schemas.openxmlformats.org/drawingml/2006/main">
          <a:off x="4386237" y="3474058"/>
          <a:ext cx="1161435" cy="3444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2020 - 2021</a:t>
          </a:r>
        </a:p>
      </cdr:txBody>
    </cdr:sp>
  </cdr:relSizeAnchor>
  <cdr:relSizeAnchor xmlns:cdr="http://schemas.openxmlformats.org/drawingml/2006/chartDrawing">
    <cdr:from>
      <cdr:x>0.80079</cdr:x>
      <cdr:y>0.69651</cdr:y>
    </cdr:from>
    <cdr:to>
      <cdr:x>0.95007</cdr:x>
      <cdr:y>0.76567</cdr:y>
    </cdr:to>
    <cdr:sp macro="" textlink="">
      <cdr:nvSpPr>
        <cdr:cNvPr id="5" name="TextBox 4">
          <a:extLst xmlns:a="http://schemas.openxmlformats.org/drawingml/2006/main">
            <a:ext uri="{FF2B5EF4-FFF2-40B4-BE49-F238E27FC236}">
              <a16:creationId xmlns:a16="http://schemas.microsoft.com/office/drawing/2014/main" id="{1396FF41-67AB-9B59-609A-252DCD0223ED}"/>
            </a:ext>
          </a:extLst>
        </cdr:cNvPr>
        <cdr:cNvSpPr txBox="1"/>
      </cdr:nvSpPr>
      <cdr:spPr>
        <a:xfrm xmlns:a="http://schemas.openxmlformats.org/drawingml/2006/main">
          <a:off x="6230129" y="3468385"/>
          <a:ext cx="1161435" cy="3444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2021 - 2022</a:t>
          </a:r>
        </a:p>
      </cdr:txBody>
    </cdr:sp>
  </cdr:relSizeAnchor>
  <cdr:relSizeAnchor xmlns:cdr="http://schemas.openxmlformats.org/drawingml/2006/chartDrawing">
    <cdr:from>
      <cdr:x>0.49853</cdr:x>
      <cdr:y>0.09105</cdr:y>
    </cdr:from>
    <cdr:to>
      <cdr:x>0.49951</cdr:x>
      <cdr:y>0.82555</cdr:y>
    </cdr:to>
    <cdr:cxnSp macro="">
      <cdr:nvCxnSpPr>
        <cdr:cNvPr id="18" name="Straight Arrow Connector 17">
          <a:extLst xmlns:a="http://schemas.openxmlformats.org/drawingml/2006/main">
            <a:ext uri="{FF2B5EF4-FFF2-40B4-BE49-F238E27FC236}">
              <a16:creationId xmlns:a16="http://schemas.microsoft.com/office/drawing/2014/main" id="{8BF3D116-D929-E61B-507E-5F8E74D7CF12}"/>
            </a:ext>
          </a:extLst>
        </cdr:cNvPr>
        <cdr:cNvCxnSpPr/>
      </cdr:nvCxnSpPr>
      <cdr:spPr>
        <a:xfrm xmlns:a="http://schemas.openxmlformats.org/drawingml/2006/main">
          <a:off x="3878580" y="453390"/>
          <a:ext cx="7620" cy="3657600"/>
        </a:xfrm>
        <a:prstGeom xmlns:a="http://schemas.openxmlformats.org/drawingml/2006/main" prst="straightConnector1">
          <a:avLst/>
        </a:prstGeom>
        <a:ln xmlns:a="http://schemas.openxmlformats.org/drawingml/2006/main" w="12700">
          <a:solidFill>
            <a:schemeClr val="tx2">
              <a:lumMod val="50000"/>
            </a:schemeClr>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0.21548</cdr:x>
      <cdr:y>0.8202</cdr:y>
    </cdr:from>
    <cdr:to>
      <cdr:x>0.49804</cdr:x>
      <cdr:y>0.82249</cdr:y>
    </cdr:to>
    <cdr:cxnSp macro="">
      <cdr:nvCxnSpPr>
        <cdr:cNvPr id="19" name="Straight Arrow Connector 18">
          <a:extLst xmlns:a="http://schemas.openxmlformats.org/drawingml/2006/main">
            <a:ext uri="{FF2B5EF4-FFF2-40B4-BE49-F238E27FC236}">
              <a16:creationId xmlns:a16="http://schemas.microsoft.com/office/drawing/2014/main" id="{D41D46D4-DA75-5154-D154-B480E9AF6943}"/>
            </a:ext>
          </a:extLst>
        </cdr:cNvPr>
        <cdr:cNvCxnSpPr/>
      </cdr:nvCxnSpPr>
      <cdr:spPr>
        <a:xfrm xmlns:a="http://schemas.openxmlformats.org/drawingml/2006/main" flipH="1">
          <a:off x="1676400" y="4084320"/>
          <a:ext cx="2198370" cy="11430"/>
        </a:xfrm>
        <a:prstGeom xmlns:a="http://schemas.openxmlformats.org/drawingml/2006/main" prst="straightConnector1">
          <a:avLst/>
        </a:prstGeom>
        <a:ln xmlns:a="http://schemas.openxmlformats.org/drawingml/2006/main" w="15875">
          <a:solidFill>
            <a:schemeClr val="tx2">
              <a:lumMod val="50000"/>
            </a:schemeClr>
          </a:solidFill>
          <a:headEnd w="lg" len="lg"/>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0.49804</cdr:x>
      <cdr:y>0.81943</cdr:y>
    </cdr:from>
    <cdr:to>
      <cdr:x>0.77081</cdr:x>
      <cdr:y>0.8202</cdr:y>
    </cdr:to>
    <cdr:cxnSp macro="">
      <cdr:nvCxnSpPr>
        <cdr:cNvPr id="20" name="Straight Arrow Connector 19">
          <a:extLst xmlns:a="http://schemas.openxmlformats.org/drawingml/2006/main">
            <a:ext uri="{FF2B5EF4-FFF2-40B4-BE49-F238E27FC236}">
              <a16:creationId xmlns:a16="http://schemas.microsoft.com/office/drawing/2014/main" id="{5D417B13-54B3-7C44-AE71-48ED3EBCEA3F}"/>
            </a:ext>
          </a:extLst>
        </cdr:cNvPr>
        <cdr:cNvCxnSpPr/>
      </cdr:nvCxnSpPr>
      <cdr:spPr>
        <a:xfrm xmlns:a="http://schemas.openxmlformats.org/drawingml/2006/main" flipV="1">
          <a:off x="3874770" y="4080510"/>
          <a:ext cx="2122170" cy="3810"/>
        </a:xfrm>
        <a:prstGeom xmlns:a="http://schemas.openxmlformats.org/drawingml/2006/main" prst="straightConnector1">
          <a:avLst/>
        </a:prstGeom>
        <a:ln xmlns:a="http://schemas.openxmlformats.org/drawingml/2006/main" w="15875">
          <a:solidFill>
            <a:schemeClr val="tx2">
              <a:lumMod val="50000"/>
            </a:schemeClr>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0.18217</cdr:x>
      <cdr:y>0.8684</cdr:y>
    </cdr:from>
    <cdr:to>
      <cdr:x>0.3428</cdr:x>
      <cdr:y>0.94491</cdr:y>
    </cdr:to>
    <cdr:sp macro="" textlink="">
      <cdr:nvSpPr>
        <cdr:cNvPr id="23" name="TextBox 22">
          <a:extLst xmlns:a="http://schemas.openxmlformats.org/drawingml/2006/main">
            <a:ext uri="{FF2B5EF4-FFF2-40B4-BE49-F238E27FC236}">
              <a16:creationId xmlns:a16="http://schemas.microsoft.com/office/drawing/2014/main" id="{22673883-DAEF-B7B0-A9BA-84A13F51C876}"/>
            </a:ext>
          </a:extLst>
        </cdr:cNvPr>
        <cdr:cNvSpPr txBox="1"/>
      </cdr:nvSpPr>
      <cdr:spPr>
        <a:xfrm xmlns:a="http://schemas.openxmlformats.org/drawingml/2006/main">
          <a:off x="1417320" y="4324350"/>
          <a:ext cx="124968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u="sng" kern="1200"/>
            <a:t>Pre</a:t>
          </a:r>
          <a:r>
            <a:rPr lang="en-IN" sz="1400" u="sng" kern="1200" baseline="0"/>
            <a:t> Covid-19</a:t>
          </a:r>
          <a:endParaRPr lang="en-IN" sz="1400" u="sng" kern="1200"/>
        </a:p>
      </cdr:txBody>
    </cdr:sp>
  </cdr:relSizeAnchor>
  <cdr:relSizeAnchor xmlns:cdr="http://schemas.openxmlformats.org/drawingml/2006/chartDrawing">
    <cdr:from>
      <cdr:x>0.65818</cdr:x>
      <cdr:y>0.86993</cdr:y>
    </cdr:from>
    <cdr:to>
      <cdr:x>0.81881</cdr:x>
      <cdr:y>0.94644</cdr:y>
    </cdr:to>
    <cdr:sp macro="" textlink="">
      <cdr:nvSpPr>
        <cdr:cNvPr id="24" name="TextBox 23">
          <a:extLst xmlns:a="http://schemas.openxmlformats.org/drawingml/2006/main">
            <a:ext uri="{FF2B5EF4-FFF2-40B4-BE49-F238E27FC236}">
              <a16:creationId xmlns:a16="http://schemas.microsoft.com/office/drawing/2014/main" id="{8ACD9112-EA48-93C9-FC9B-E67C639260DE}"/>
            </a:ext>
          </a:extLst>
        </cdr:cNvPr>
        <cdr:cNvSpPr txBox="1"/>
      </cdr:nvSpPr>
      <cdr:spPr>
        <a:xfrm xmlns:a="http://schemas.openxmlformats.org/drawingml/2006/main">
          <a:off x="5120640" y="4331970"/>
          <a:ext cx="124968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u="sng" kern="1200"/>
            <a:t>Post</a:t>
          </a:r>
          <a:r>
            <a:rPr lang="en-IN" sz="1400" u="sng" kern="1200" baseline="0"/>
            <a:t> Covid-19</a:t>
          </a:r>
          <a:endParaRPr lang="en-IN" sz="1400" u="sng" kern="1200"/>
        </a:p>
      </cdr:txBody>
    </cdr:sp>
  </cdr:relSizeAnchor>
  <cdr:relSizeAnchor xmlns:cdr="http://schemas.openxmlformats.org/drawingml/2006/chartDrawing">
    <cdr:from>
      <cdr:x>0.4143</cdr:x>
      <cdr:y>0.82861</cdr:y>
    </cdr:from>
    <cdr:to>
      <cdr:x>0.57982</cdr:x>
      <cdr:y>0.95562</cdr:y>
    </cdr:to>
    <cdr:sp macro="" textlink="">
      <cdr:nvSpPr>
        <cdr:cNvPr id="6" name="TextBox 5">
          <a:extLst xmlns:a="http://schemas.openxmlformats.org/drawingml/2006/main">
            <a:ext uri="{FF2B5EF4-FFF2-40B4-BE49-F238E27FC236}">
              <a16:creationId xmlns:a16="http://schemas.microsoft.com/office/drawing/2014/main" id="{C97BAEC6-0ADF-6587-D3AE-794A9717EDD6}"/>
            </a:ext>
          </a:extLst>
        </cdr:cNvPr>
        <cdr:cNvSpPr txBox="1"/>
      </cdr:nvSpPr>
      <cdr:spPr>
        <a:xfrm xmlns:a="http://schemas.openxmlformats.org/drawingml/2006/main">
          <a:off x="3223274" y="4126224"/>
          <a:ext cx="1287766" cy="63246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100" b="1" u="sng" kern="1200">
              <a:solidFill>
                <a:srgbClr val="FF0000"/>
              </a:solidFill>
            </a:rPr>
            <a:t>March 2020</a:t>
          </a:r>
        </a:p>
        <a:p xmlns:a="http://schemas.openxmlformats.org/drawingml/2006/main">
          <a:pPr algn="ctr"/>
          <a:r>
            <a:rPr lang="en-IN" sz="1100" u="none" kern="1200">
              <a:solidFill>
                <a:srgbClr val="FF0000"/>
              </a:solidFill>
            </a:rPr>
            <a:t>The onset of</a:t>
          </a:r>
        </a:p>
        <a:p xmlns:a="http://schemas.openxmlformats.org/drawingml/2006/main">
          <a:pPr algn="ctr"/>
          <a:r>
            <a:rPr lang="en-IN" sz="1100" u="none" kern="1200">
              <a:solidFill>
                <a:srgbClr val="FF0000"/>
              </a:solidFill>
            </a:rPr>
            <a:t>Covid-19 pandemic</a:t>
          </a: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0</xdr:colOff>
      <xdr:row>58</xdr:row>
      <xdr:rowOff>0</xdr:rowOff>
    </xdr:from>
    <xdr:to>
      <xdr:col>2</xdr:col>
      <xdr:colOff>586740</xdr:colOff>
      <xdr:row>58</xdr:row>
      <xdr:rowOff>160020</xdr:rowOff>
    </xdr:to>
    <xdr:sp macro="" textlink="">
      <xdr:nvSpPr>
        <xdr:cNvPr id="9" name="Arrow: Right 8">
          <a:extLst>
            <a:ext uri="{FF2B5EF4-FFF2-40B4-BE49-F238E27FC236}">
              <a16:creationId xmlns:a16="http://schemas.microsoft.com/office/drawing/2014/main" id="{CDE130BD-6C03-4956-912F-C3B4B317C30E}"/>
            </a:ext>
          </a:extLst>
        </xdr:cNvPr>
        <xdr:cNvSpPr/>
      </xdr:nvSpPr>
      <xdr:spPr>
        <a:xfrm>
          <a:off x="2026920" y="1060704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59</xdr:row>
      <xdr:rowOff>0</xdr:rowOff>
    </xdr:from>
    <xdr:to>
      <xdr:col>2</xdr:col>
      <xdr:colOff>586740</xdr:colOff>
      <xdr:row>59</xdr:row>
      <xdr:rowOff>160020</xdr:rowOff>
    </xdr:to>
    <xdr:sp macro="" textlink="">
      <xdr:nvSpPr>
        <xdr:cNvPr id="10" name="Arrow: Right 9">
          <a:extLst>
            <a:ext uri="{FF2B5EF4-FFF2-40B4-BE49-F238E27FC236}">
              <a16:creationId xmlns:a16="http://schemas.microsoft.com/office/drawing/2014/main" id="{6D238698-E835-4B27-92A9-A959D766BB06}"/>
            </a:ext>
          </a:extLst>
        </xdr:cNvPr>
        <xdr:cNvSpPr/>
      </xdr:nvSpPr>
      <xdr:spPr>
        <a:xfrm>
          <a:off x="2026920" y="1078992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60</xdr:row>
      <xdr:rowOff>0</xdr:rowOff>
    </xdr:from>
    <xdr:to>
      <xdr:col>2</xdr:col>
      <xdr:colOff>586740</xdr:colOff>
      <xdr:row>60</xdr:row>
      <xdr:rowOff>160020</xdr:rowOff>
    </xdr:to>
    <xdr:sp macro="" textlink="">
      <xdr:nvSpPr>
        <xdr:cNvPr id="11" name="Arrow: Right 10">
          <a:extLst>
            <a:ext uri="{FF2B5EF4-FFF2-40B4-BE49-F238E27FC236}">
              <a16:creationId xmlns:a16="http://schemas.microsoft.com/office/drawing/2014/main" id="{C8349701-CA87-4DEF-9A93-4A7AA386E67A}"/>
            </a:ext>
          </a:extLst>
        </xdr:cNvPr>
        <xdr:cNvSpPr/>
      </xdr:nvSpPr>
      <xdr:spPr>
        <a:xfrm>
          <a:off x="2026920" y="1097280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61</xdr:row>
      <xdr:rowOff>0</xdr:rowOff>
    </xdr:from>
    <xdr:to>
      <xdr:col>2</xdr:col>
      <xdr:colOff>586740</xdr:colOff>
      <xdr:row>61</xdr:row>
      <xdr:rowOff>160020</xdr:rowOff>
    </xdr:to>
    <xdr:sp macro="" textlink="">
      <xdr:nvSpPr>
        <xdr:cNvPr id="12" name="Arrow: Right 11">
          <a:extLst>
            <a:ext uri="{FF2B5EF4-FFF2-40B4-BE49-F238E27FC236}">
              <a16:creationId xmlns:a16="http://schemas.microsoft.com/office/drawing/2014/main" id="{AA7528E9-643D-47E9-A420-E32C0ED93292}"/>
            </a:ext>
          </a:extLst>
        </xdr:cNvPr>
        <xdr:cNvSpPr/>
      </xdr:nvSpPr>
      <xdr:spPr>
        <a:xfrm>
          <a:off x="2026920" y="1115568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62</xdr:row>
      <xdr:rowOff>0</xdr:rowOff>
    </xdr:from>
    <xdr:to>
      <xdr:col>2</xdr:col>
      <xdr:colOff>586740</xdr:colOff>
      <xdr:row>62</xdr:row>
      <xdr:rowOff>160020</xdr:rowOff>
    </xdr:to>
    <xdr:sp macro="" textlink="">
      <xdr:nvSpPr>
        <xdr:cNvPr id="13" name="Arrow: Right 12">
          <a:extLst>
            <a:ext uri="{FF2B5EF4-FFF2-40B4-BE49-F238E27FC236}">
              <a16:creationId xmlns:a16="http://schemas.microsoft.com/office/drawing/2014/main" id="{E3635973-CCFF-4EC4-8276-7745440177E1}"/>
            </a:ext>
          </a:extLst>
        </xdr:cNvPr>
        <xdr:cNvSpPr/>
      </xdr:nvSpPr>
      <xdr:spPr>
        <a:xfrm>
          <a:off x="2026920" y="1133856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63</xdr:row>
      <xdr:rowOff>0</xdr:rowOff>
    </xdr:from>
    <xdr:to>
      <xdr:col>2</xdr:col>
      <xdr:colOff>586740</xdr:colOff>
      <xdr:row>63</xdr:row>
      <xdr:rowOff>160020</xdr:rowOff>
    </xdr:to>
    <xdr:sp macro="" textlink="">
      <xdr:nvSpPr>
        <xdr:cNvPr id="15" name="Arrow: Right 14">
          <a:extLst>
            <a:ext uri="{FF2B5EF4-FFF2-40B4-BE49-F238E27FC236}">
              <a16:creationId xmlns:a16="http://schemas.microsoft.com/office/drawing/2014/main" id="{81888FAF-CF5F-4A5E-8B6A-A9B0A60AB79C}"/>
            </a:ext>
          </a:extLst>
        </xdr:cNvPr>
        <xdr:cNvSpPr/>
      </xdr:nvSpPr>
      <xdr:spPr>
        <a:xfrm>
          <a:off x="2026920" y="1152144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64</xdr:row>
      <xdr:rowOff>0</xdr:rowOff>
    </xdr:from>
    <xdr:to>
      <xdr:col>2</xdr:col>
      <xdr:colOff>586740</xdr:colOff>
      <xdr:row>64</xdr:row>
      <xdr:rowOff>160020</xdr:rowOff>
    </xdr:to>
    <xdr:sp macro="" textlink="">
      <xdr:nvSpPr>
        <xdr:cNvPr id="16" name="Arrow: Right 15">
          <a:extLst>
            <a:ext uri="{FF2B5EF4-FFF2-40B4-BE49-F238E27FC236}">
              <a16:creationId xmlns:a16="http://schemas.microsoft.com/office/drawing/2014/main" id="{0AB99797-4658-4632-94F8-7C5299E36751}"/>
            </a:ext>
          </a:extLst>
        </xdr:cNvPr>
        <xdr:cNvSpPr/>
      </xdr:nvSpPr>
      <xdr:spPr>
        <a:xfrm>
          <a:off x="2026920" y="1170432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65</xdr:row>
      <xdr:rowOff>0</xdr:rowOff>
    </xdr:from>
    <xdr:to>
      <xdr:col>2</xdr:col>
      <xdr:colOff>586740</xdr:colOff>
      <xdr:row>65</xdr:row>
      <xdr:rowOff>160020</xdr:rowOff>
    </xdr:to>
    <xdr:sp macro="" textlink="">
      <xdr:nvSpPr>
        <xdr:cNvPr id="17" name="Arrow: Right 16">
          <a:extLst>
            <a:ext uri="{FF2B5EF4-FFF2-40B4-BE49-F238E27FC236}">
              <a16:creationId xmlns:a16="http://schemas.microsoft.com/office/drawing/2014/main" id="{3D2FFF56-2AD5-4E8C-8BAD-0537765DBBAC}"/>
            </a:ext>
          </a:extLst>
        </xdr:cNvPr>
        <xdr:cNvSpPr/>
      </xdr:nvSpPr>
      <xdr:spPr>
        <a:xfrm>
          <a:off x="2026920" y="1188720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54</xdr:row>
      <xdr:rowOff>0</xdr:rowOff>
    </xdr:from>
    <xdr:to>
      <xdr:col>2</xdr:col>
      <xdr:colOff>586740</xdr:colOff>
      <xdr:row>54</xdr:row>
      <xdr:rowOff>160020</xdr:rowOff>
    </xdr:to>
    <xdr:sp macro="" textlink="">
      <xdr:nvSpPr>
        <xdr:cNvPr id="18" name="Arrow: Right 17">
          <a:extLst>
            <a:ext uri="{FF2B5EF4-FFF2-40B4-BE49-F238E27FC236}">
              <a16:creationId xmlns:a16="http://schemas.microsoft.com/office/drawing/2014/main" id="{4DA78B50-9E3F-4F14-B243-111566854EF3}"/>
            </a:ext>
          </a:extLst>
        </xdr:cNvPr>
        <xdr:cNvSpPr/>
      </xdr:nvSpPr>
      <xdr:spPr>
        <a:xfrm>
          <a:off x="2026920" y="987552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55</xdr:row>
      <xdr:rowOff>0</xdr:rowOff>
    </xdr:from>
    <xdr:to>
      <xdr:col>2</xdr:col>
      <xdr:colOff>586740</xdr:colOff>
      <xdr:row>55</xdr:row>
      <xdr:rowOff>160020</xdr:rowOff>
    </xdr:to>
    <xdr:sp macro="" textlink="">
      <xdr:nvSpPr>
        <xdr:cNvPr id="19" name="Arrow: Right 18">
          <a:extLst>
            <a:ext uri="{FF2B5EF4-FFF2-40B4-BE49-F238E27FC236}">
              <a16:creationId xmlns:a16="http://schemas.microsoft.com/office/drawing/2014/main" id="{993B42F7-578A-4652-942B-E4FA8BAFBBF3}"/>
            </a:ext>
          </a:extLst>
        </xdr:cNvPr>
        <xdr:cNvSpPr/>
      </xdr:nvSpPr>
      <xdr:spPr>
        <a:xfrm>
          <a:off x="2026920" y="1005840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56</xdr:row>
      <xdr:rowOff>0</xdr:rowOff>
    </xdr:from>
    <xdr:to>
      <xdr:col>2</xdr:col>
      <xdr:colOff>586740</xdr:colOff>
      <xdr:row>56</xdr:row>
      <xdr:rowOff>160020</xdr:rowOff>
    </xdr:to>
    <xdr:sp macro="" textlink="">
      <xdr:nvSpPr>
        <xdr:cNvPr id="20" name="Arrow: Right 19">
          <a:extLst>
            <a:ext uri="{FF2B5EF4-FFF2-40B4-BE49-F238E27FC236}">
              <a16:creationId xmlns:a16="http://schemas.microsoft.com/office/drawing/2014/main" id="{BEF853E0-0705-4977-B66B-B6673D90FFC7}"/>
            </a:ext>
          </a:extLst>
        </xdr:cNvPr>
        <xdr:cNvSpPr/>
      </xdr:nvSpPr>
      <xdr:spPr>
        <a:xfrm>
          <a:off x="2026920" y="1024128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57</xdr:row>
      <xdr:rowOff>0</xdr:rowOff>
    </xdr:from>
    <xdr:to>
      <xdr:col>2</xdr:col>
      <xdr:colOff>586740</xdr:colOff>
      <xdr:row>57</xdr:row>
      <xdr:rowOff>160020</xdr:rowOff>
    </xdr:to>
    <xdr:sp macro="" textlink="">
      <xdr:nvSpPr>
        <xdr:cNvPr id="21" name="Arrow: Right 20">
          <a:extLst>
            <a:ext uri="{FF2B5EF4-FFF2-40B4-BE49-F238E27FC236}">
              <a16:creationId xmlns:a16="http://schemas.microsoft.com/office/drawing/2014/main" id="{A614A94B-98ED-4101-9477-0A607098F20F}"/>
            </a:ext>
          </a:extLst>
        </xdr:cNvPr>
        <xdr:cNvSpPr/>
      </xdr:nvSpPr>
      <xdr:spPr>
        <a:xfrm>
          <a:off x="2026920" y="1042416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66</xdr:row>
      <xdr:rowOff>0</xdr:rowOff>
    </xdr:from>
    <xdr:to>
      <xdr:col>2</xdr:col>
      <xdr:colOff>586740</xdr:colOff>
      <xdr:row>66</xdr:row>
      <xdr:rowOff>160020</xdr:rowOff>
    </xdr:to>
    <xdr:sp macro="" textlink="">
      <xdr:nvSpPr>
        <xdr:cNvPr id="22" name="Arrow: Right 21">
          <a:extLst>
            <a:ext uri="{FF2B5EF4-FFF2-40B4-BE49-F238E27FC236}">
              <a16:creationId xmlns:a16="http://schemas.microsoft.com/office/drawing/2014/main" id="{7890A611-B135-429E-9D08-3B01B35C51F0}"/>
            </a:ext>
          </a:extLst>
        </xdr:cNvPr>
        <xdr:cNvSpPr/>
      </xdr:nvSpPr>
      <xdr:spPr>
        <a:xfrm>
          <a:off x="2026920" y="1207008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67</xdr:row>
      <xdr:rowOff>0</xdr:rowOff>
    </xdr:from>
    <xdr:to>
      <xdr:col>2</xdr:col>
      <xdr:colOff>586740</xdr:colOff>
      <xdr:row>67</xdr:row>
      <xdr:rowOff>160020</xdr:rowOff>
    </xdr:to>
    <xdr:sp macro="" textlink="">
      <xdr:nvSpPr>
        <xdr:cNvPr id="23" name="Arrow: Right 22">
          <a:extLst>
            <a:ext uri="{FF2B5EF4-FFF2-40B4-BE49-F238E27FC236}">
              <a16:creationId xmlns:a16="http://schemas.microsoft.com/office/drawing/2014/main" id="{E67F091B-9B61-409A-8489-CE6BE1337462}"/>
            </a:ext>
          </a:extLst>
        </xdr:cNvPr>
        <xdr:cNvSpPr/>
      </xdr:nvSpPr>
      <xdr:spPr>
        <a:xfrm>
          <a:off x="2026920" y="1225296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68</xdr:row>
      <xdr:rowOff>0</xdr:rowOff>
    </xdr:from>
    <xdr:to>
      <xdr:col>2</xdr:col>
      <xdr:colOff>586740</xdr:colOff>
      <xdr:row>68</xdr:row>
      <xdr:rowOff>160020</xdr:rowOff>
    </xdr:to>
    <xdr:sp macro="" textlink="">
      <xdr:nvSpPr>
        <xdr:cNvPr id="24" name="Arrow: Right 23">
          <a:extLst>
            <a:ext uri="{FF2B5EF4-FFF2-40B4-BE49-F238E27FC236}">
              <a16:creationId xmlns:a16="http://schemas.microsoft.com/office/drawing/2014/main" id="{D0629997-1374-4468-9B77-614E88FF3DED}"/>
            </a:ext>
          </a:extLst>
        </xdr:cNvPr>
        <xdr:cNvSpPr/>
      </xdr:nvSpPr>
      <xdr:spPr>
        <a:xfrm>
          <a:off x="2026920" y="1243584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69</xdr:row>
      <xdr:rowOff>0</xdr:rowOff>
    </xdr:from>
    <xdr:to>
      <xdr:col>2</xdr:col>
      <xdr:colOff>586740</xdr:colOff>
      <xdr:row>69</xdr:row>
      <xdr:rowOff>160020</xdr:rowOff>
    </xdr:to>
    <xdr:sp macro="" textlink="">
      <xdr:nvSpPr>
        <xdr:cNvPr id="25" name="Arrow: Right 24">
          <a:extLst>
            <a:ext uri="{FF2B5EF4-FFF2-40B4-BE49-F238E27FC236}">
              <a16:creationId xmlns:a16="http://schemas.microsoft.com/office/drawing/2014/main" id="{FFA04697-2949-441E-B312-C15B6E8F5B69}"/>
            </a:ext>
          </a:extLst>
        </xdr:cNvPr>
        <xdr:cNvSpPr/>
      </xdr:nvSpPr>
      <xdr:spPr>
        <a:xfrm>
          <a:off x="2026920" y="1261872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70</xdr:row>
      <xdr:rowOff>0</xdr:rowOff>
    </xdr:from>
    <xdr:to>
      <xdr:col>2</xdr:col>
      <xdr:colOff>586740</xdr:colOff>
      <xdr:row>70</xdr:row>
      <xdr:rowOff>160020</xdr:rowOff>
    </xdr:to>
    <xdr:sp macro="" textlink="">
      <xdr:nvSpPr>
        <xdr:cNvPr id="26" name="Arrow: Right 25">
          <a:extLst>
            <a:ext uri="{FF2B5EF4-FFF2-40B4-BE49-F238E27FC236}">
              <a16:creationId xmlns:a16="http://schemas.microsoft.com/office/drawing/2014/main" id="{EFEDB372-AD11-4354-940D-EECF98567D18}"/>
            </a:ext>
          </a:extLst>
        </xdr:cNvPr>
        <xdr:cNvSpPr/>
      </xdr:nvSpPr>
      <xdr:spPr>
        <a:xfrm>
          <a:off x="2026920" y="1280160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71</xdr:row>
      <xdr:rowOff>0</xdr:rowOff>
    </xdr:from>
    <xdr:to>
      <xdr:col>2</xdr:col>
      <xdr:colOff>586740</xdr:colOff>
      <xdr:row>71</xdr:row>
      <xdr:rowOff>160020</xdr:rowOff>
    </xdr:to>
    <xdr:sp macro="" textlink="">
      <xdr:nvSpPr>
        <xdr:cNvPr id="27" name="Arrow: Right 26">
          <a:extLst>
            <a:ext uri="{FF2B5EF4-FFF2-40B4-BE49-F238E27FC236}">
              <a16:creationId xmlns:a16="http://schemas.microsoft.com/office/drawing/2014/main" id="{56EF2526-7146-4392-A6A4-D2751012FB46}"/>
            </a:ext>
          </a:extLst>
        </xdr:cNvPr>
        <xdr:cNvSpPr/>
      </xdr:nvSpPr>
      <xdr:spPr>
        <a:xfrm>
          <a:off x="2026920" y="1298448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72</xdr:row>
      <xdr:rowOff>0</xdr:rowOff>
    </xdr:from>
    <xdr:to>
      <xdr:col>2</xdr:col>
      <xdr:colOff>586740</xdr:colOff>
      <xdr:row>72</xdr:row>
      <xdr:rowOff>160020</xdr:rowOff>
    </xdr:to>
    <xdr:sp macro="" textlink="">
      <xdr:nvSpPr>
        <xdr:cNvPr id="28" name="Arrow: Right 27">
          <a:extLst>
            <a:ext uri="{FF2B5EF4-FFF2-40B4-BE49-F238E27FC236}">
              <a16:creationId xmlns:a16="http://schemas.microsoft.com/office/drawing/2014/main" id="{3C39EC45-A3E7-4CD2-850F-ABB25D1FF890}"/>
            </a:ext>
          </a:extLst>
        </xdr:cNvPr>
        <xdr:cNvSpPr/>
      </xdr:nvSpPr>
      <xdr:spPr>
        <a:xfrm>
          <a:off x="2026920" y="1316736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73</xdr:row>
      <xdr:rowOff>0</xdr:rowOff>
    </xdr:from>
    <xdr:to>
      <xdr:col>2</xdr:col>
      <xdr:colOff>586740</xdr:colOff>
      <xdr:row>73</xdr:row>
      <xdr:rowOff>160020</xdr:rowOff>
    </xdr:to>
    <xdr:sp macro="" textlink="">
      <xdr:nvSpPr>
        <xdr:cNvPr id="29" name="Arrow: Right 28">
          <a:extLst>
            <a:ext uri="{FF2B5EF4-FFF2-40B4-BE49-F238E27FC236}">
              <a16:creationId xmlns:a16="http://schemas.microsoft.com/office/drawing/2014/main" id="{8B349C55-DCDA-4CA6-AC93-FA2D17368DB9}"/>
            </a:ext>
          </a:extLst>
        </xdr:cNvPr>
        <xdr:cNvSpPr/>
      </xdr:nvSpPr>
      <xdr:spPr>
        <a:xfrm>
          <a:off x="2026920" y="1335024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74</xdr:row>
      <xdr:rowOff>0</xdr:rowOff>
    </xdr:from>
    <xdr:to>
      <xdr:col>2</xdr:col>
      <xdr:colOff>586740</xdr:colOff>
      <xdr:row>74</xdr:row>
      <xdr:rowOff>160020</xdr:rowOff>
    </xdr:to>
    <xdr:sp macro="" textlink="">
      <xdr:nvSpPr>
        <xdr:cNvPr id="30" name="Arrow: Right 29">
          <a:extLst>
            <a:ext uri="{FF2B5EF4-FFF2-40B4-BE49-F238E27FC236}">
              <a16:creationId xmlns:a16="http://schemas.microsoft.com/office/drawing/2014/main" id="{9C618A25-76D5-41FD-8F93-51ED5DEE11BF}"/>
            </a:ext>
          </a:extLst>
        </xdr:cNvPr>
        <xdr:cNvSpPr/>
      </xdr:nvSpPr>
      <xdr:spPr>
        <a:xfrm>
          <a:off x="2026920" y="1353312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75</xdr:row>
      <xdr:rowOff>0</xdr:rowOff>
    </xdr:from>
    <xdr:to>
      <xdr:col>2</xdr:col>
      <xdr:colOff>586740</xdr:colOff>
      <xdr:row>75</xdr:row>
      <xdr:rowOff>160020</xdr:rowOff>
    </xdr:to>
    <xdr:sp macro="" textlink="">
      <xdr:nvSpPr>
        <xdr:cNvPr id="31" name="Arrow: Right 30">
          <a:extLst>
            <a:ext uri="{FF2B5EF4-FFF2-40B4-BE49-F238E27FC236}">
              <a16:creationId xmlns:a16="http://schemas.microsoft.com/office/drawing/2014/main" id="{142B03FA-2250-44E0-9025-91FCE562CB1F}"/>
            </a:ext>
          </a:extLst>
        </xdr:cNvPr>
        <xdr:cNvSpPr/>
      </xdr:nvSpPr>
      <xdr:spPr>
        <a:xfrm>
          <a:off x="2026920" y="1371600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76</xdr:row>
      <xdr:rowOff>0</xdr:rowOff>
    </xdr:from>
    <xdr:to>
      <xdr:col>2</xdr:col>
      <xdr:colOff>586740</xdr:colOff>
      <xdr:row>76</xdr:row>
      <xdr:rowOff>160020</xdr:rowOff>
    </xdr:to>
    <xdr:sp macro="" textlink="">
      <xdr:nvSpPr>
        <xdr:cNvPr id="32" name="Arrow: Right 31">
          <a:extLst>
            <a:ext uri="{FF2B5EF4-FFF2-40B4-BE49-F238E27FC236}">
              <a16:creationId xmlns:a16="http://schemas.microsoft.com/office/drawing/2014/main" id="{5B71B870-0743-45C0-A9A0-5E3CAF32A521}"/>
            </a:ext>
          </a:extLst>
        </xdr:cNvPr>
        <xdr:cNvSpPr/>
      </xdr:nvSpPr>
      <xdr:spPr>
        <a:xfrm>
          <a:off x="2026920" y="1389888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77</xdr:row>
      <xdr:rowOff>0</xdr:rowOff>
    </xdr:from>
    <xdr:to>
      <xdr:col>2</xdr:col>
      <xdr:colOff>586740</xdr:colOff>
      <xdr:row>77</xdr:row>
      <xdr:rowOff>160020</xdr:rowOff>
    </xdr:to>
    <xdr:sp macro="" textlink="">
      <xdr:nvSpPr>
        <xdr:cNvPr id="33" name="Arrow: Right 32">
          <a:extLst>
            <a:ext uri="{FF2B5EF4-FFF2-40B4-BE49-F238E27FC236}">
              <a16:creationId xmlns:a16="http://schemas.microsoft.com/office/drawing/2014/main" id="{D9DA099B-9575-41CE-9353-897DF5D34498}"/>
            </a:ext>
          </a:extLst>
        </xdr:cNvPr>
        <xdr:cNvSpPr/>
      </xdr:nvSpPr>
      <xdr:spPr>
        <a:xfrm>
          <a:off x="2026920" y="1408176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78</xdr:row>
      <xdr:rowOff>0</xdr:rowOff>
    </xdr:from>
    <xdr:to>
      <xdr:col>2</xdr:col>
      <xdr:colOff>586740</xdr:colOff>
      <xdr:row>78</xdr:row>
      <xdr:rowOff>160020</xdr:rowOff>
    </xdr:to>
    <xdr:sp macro="" textlink="">
      <xdr:nvSpPr>
        <xdr:cNvPr id="34" name="Arrow: Right 33">
          <a:extLst>
            <a:ext uri="{FF2B5EF4-FFF2-40B4-BE49-F238E27FC236}">
              <a16:creationId xmlns:a16="http://schemas.microsoft.com/office/drawing/2014/main" id="{9A37B012-A212-458F-B21F-EB2406EE13B4}"/>
            </a:ext>
          </a:extLst>
        </xdr:cNvPr>
        <xdr:cNvSpPr/>
      </xdr:nvSpPr>
      <xdr:spPr>
        <a:xfrm>
          <a:off x="2026920" y="1426464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79</xdr:row>
      <xdr:rowOff>0</xdr:rowOff>
    </xdr:from>
    <xdr:to>
      <xdr:col>2</xdr:col>
      <xdr:colOff>586740</xdr:colOff>
      <xdr:row>79</xdr:row>
      <xdr:rowOff>160020</xdr:rowOff>
    </xdr:to>
    <xdr:sp macro="" textlink="">
      <xdr:nvSpPr>
        <xdr:cNvPr id="35" name="Arrow: Right 34">
          <a:extLst>
            <a:ext uri="{FF2B5EF4-FFF2-40B4-BE49-F238E27FC236}">
              <a16:creationId xmlns:a16="http://schemas.microsoft.com/office/drawing/2014/main" id="{80A97721-1C07-4A77-99C8-AFAC3F057253}"/>
            </a:ext>
          </a:extLst>
        </xdr:cNvPr>
        <xdr:cNvSpPr/>
      </xdr:nvSpPr>
      <xdr:spPr>
        <a:xfrm>
          <a:off x="2026920" y="1444752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80</xdr:row>
      <xdr:rowOff>0</xdr:rowOff>
    </xdr:from>
    <xdr:to>
      <xdr:col>2</xdr:col>
      <xdr:colOff>586740</xdr:colOff>
      <xdr:row>80</xdr:row>
      <xdr:rowOff>160020</xdr:rowOff>
    </xdr:to>
    <xdr:sp macro="" textlink="">
      <xdr:nvSpPr>
        <xdr:cNvPr id="36" name="Arrow: Right 35">
          <a:extLst>
            <a:ext uri="{FF2B5EF4-FFF2-40B4-BE49-F238E27FC236}">
              <a16:creationId xmlns:a16="http://schemas.microsoft.com/office/drawing/2014/main" id="{1A48666F-6372-45A8-8627-FE486CADEBCD}"/>
            </a:ext>
          </a:extLst>
        </xdr:cNvPr>
        <xdr:cNvSpPr/>
      </xdr:nvSpPr>
      <xdr:spPr>
        <a:xfrm>
          <a:off x="2026920" y="14630400"/>
          <a:ext cx="586740" cy="1600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381000</xdr:colOff>
      <xdr:row>53</xdr:row>
      <xdr:rowOff>11430</xdr:rowOff>
    </xdr:from>
    <xdr:to>
      <xdr:col>19</xdr:col>
      <xdr:colOff>243840</xdr:colOff>
      <xdr:row>81</xdr:row>
      <xdr:rowOff>22860</xdr:rowOff>
    </xdr:to>
    <xdr:graphicFrame macro="">
      <xdr:nvGraphicFramePr>
        <xdr:cNvPr id="37" name="Chart 36">
          <a:extLst>
            <a:ext uri="{FF2B5EF4-FFF2-40B4-BE49-F238E27FC236}">
              <a16:creationId xmlns:a16="http://schemas.microsoft.com/office/drawing/2014/main" id="{5F71D710-F7C8-FD81-6546-1FB907E44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230841</xdr:colOff>
      <xdr:row>3</xdr:row>
      <xdr:rowOff>86955</xdr:rowOff>
    </xdr:from>
    <xdr:to>
      <xdr:col>25</xdr:col>
      <xdr:colOff>170329</xdr:colOff>
      <xdr:row>22</xdr:row>
      <xdr:rowOff>152398</xdr:rowOff>
    </xdr:to>
    <xdr:graphicFrame macro="">
      <xdr:nvGraphicFramePr>
        <xdr:cNvPr id="3" name="Chart 2">
          <a:extLst>
            <a:ext uri="{FF2B5EF4-FFF2-40B4-BE49-F238E27FC236}">
              <a16:creationId xmlns:a16="http://schemas.microsoft.com/office/drawing/2014/main" id="{6D878B9A-237C-431F-A43B-43AD06598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130436</xdr:colOff>
      <xdr:row>3</xdr:row>
      <xdr:rowOff>126849</xdr:rowOff>
    </xdr:from>
    <xdr:to>
      <xdr:col>9</xdr:col>
      <xdr:colOff>188259</xdr:colOff>
      <xdr:row>23</xdr:row>
      <xdr:rowOff>125506</xdr:rowOff>
    </xdr:to>
    <xdr:graphicFrame macro="">
      <xdr:nvGraphicFramePr>
        <xdr:cNvPr id="4" name="Chart 3">
          <a:extLst>
            <a:ext uri="{FF2B5EF4-FFF2-40B4-BE49-F238E27FC236}">
              <a16:creationId xmlns:a16="http://schemas.microsoft.com/office/drawing/2014/main" id="{0C19B533-ED44-460C-B99C-B9F311BF9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596152</xdr:colOff>
      <xdr:row>27</xdr:row>
      <xdr:rowOff>143434</xdr:rowOff>
    </xdr:from>
    <xdr:to>
      <xdr:col>27</xdr:col>
      <xdr:colOff>125506</xdr:colOff>
      <xdr:row>54</xdr:row>
      <xdr:rowOff>98612</xdr:rowOff>
    </xdr:to>
    <xdr:graphicFrame macro="">
      <xdr:nvGraphicFramePr>
        <xdr:cNvPr id="8" name="Chart 7">
          <a:extLst>
            <a:ext uri="{FF2B5EF4-FFF2-40B4-BE49-F238E27FC236}">
              <a16:creationId xmlns:a16="http://schemas.microsoft.com/office/drawing/2014/main" id="{5F941AC8-0248-4BAD-B9D7-30BD12F9E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372483</xdr:colOff>
      <xdr:row>27</xdr:row>
      <xdr:rowOff>124161</xdr:rowOff>
    </xdr:from>
    <xdr:to>
      <xdr:col>10</xdr:col>
      <xdr:colOff>509643</xdr:colOff>
      <xdr:row>54</xdr:row>
      <xdr:rowOff>78440</xdr:rowOff>
    </xdr:to>
    <xdr:graphicFrame macro="">
      <xdr:nvGraphicFramePr>
        <xdr:cNvPr id="9" name="Chart 8">
          <a:extLst>
            <a:ext uri="{FF2B5EF4-FFF2-40B4-BE49-F238E27FC236}">
              <a16:creationId xmlns:a16="http://schemas.microsoft.com/office/drawing/2014/main" id="{9B8C8188-15D2-4D1E-9D76-A8EC92C7D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65889</xdr:colOff>
      <xdr:row>59</xdr:row>
      <xdr:rowOff>71718</xdr:rowOff>
    </xdr:from>
    <xdr:to>
      <xdr:col>21</xdr:col>
      <xdr:colOff>439271</xdr:colOff>
      <xdr:row>92</xdr:row>
      <xdr:rowOff>71718</xdr:rowOff>
    </xdr:to>
    <xdr:graphicFrame macro="">
      <xdr:nvGraphicFramePr>
        <xdr:cNvPr id="10" name="Chart 9">
          <a:extLst>
            <a:ext uri="{FF2B5EF4-FFF2-40B4-BE49-F238E27FC236}">
              <a16:creationId xmlns:a16="http://schemas.microsoft.com/office/drawing/2014/main" id="{2336F768-A6A9-435A-9E03-EFBF7F614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519951</xdr:colOff>
      <xdr:row>23</xdr:row>
      <xdr:rowOff>107576</xdr:rowOff>
    </xdr:from>
    <xdr:to>
      <xdr:col>9</xdr:col>
      <xdr:colOff>364257</xdr:colOff>
      <xdr:row>24</xdr:row>
      <xdr:rowOff>161364</xdr:rowOff>
    </xdr:to>
    <xdr:pic>
      <xdr:nvPicPr>
        <xdr:cNvPr id="12" name="Picture 11">
          <a:extLst>
            <a:ext uri="{FF2B5EF4-FFF2-40B4-BE49-F238E27FC236}">
              <a16:creationId xmlns:a16="http://schemas.microsoft.com/office/drawing/2014/main" id="{B4CCFF04-83AD-FF7F-E3F5-8EAD904DB3C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9951" y="4285129"/>
          <a:ext cx="5330706" cy="2330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537879</xdr:colOff>
      <xdr:row>22</xdr:row>
      <xdr:rowOff>179293</xdr:rowOff>
    </xdr:from>
    <xdr:to>
      <xdr:col>28</xdr:col>
      <xdr:colOff>337321</xdr:colOff>
      <xdr:row>25</xdr:row>
      <xdr:rowOff>113851</xdr:rowOff>
    </xdr:to>
    <xdr:pic>
      <xdr:nvPicPr>
        <xdr:cNvPr id="13" name="Picture 12">
          <a:extLst>
            <a:ext uri="{FF2B5EF4-FFF2-40B4-BE49-F238E27FC236}">
              <a16:creationId xmlns:a16="http://schemas.microsoft.com/office/drawing/2014/main" id="{1E35566B-2273-E518-2C61-C68694928BD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072279" y="4177552"/>
          <a:ext cx="8333842" cy="472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206187</xdr:colOff>
      <xdr:row>54</xdr:row>
      <xdr:rowOff>107576</xdr:rowOff>
    </xdr:from>
    <xdr:to>
      <xdr:col>29</xdr:col>
      <xdr:colOff>5629</xdr:colOff>
      <xdr:row>57</xdr:row>
      <xdr:rowOff>42133</xdr:rowOff>
    </xdr:to>
    <xdr:pic>
      <xdr:nvPicPr>
        <xdr:cNvPr id="16" name="Picture 15">
          <a:extLst>
            <a:ext uri="{FF2B5EF4-FFF2-40B4-BE49-F238E27FC236}">
              <a16:creationId xmlns:a16="http://schemas.microsoft.com/office/drawing/2014/main" id="{DAAA82AA-65A6-49E8-8980-0DA03864B74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350187" y="9843247"/>
          <a:ext cx="8333842" cy="472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98612</xdr:rowOff>
    </xdr:from>
    <xdr:to>
      <xdr:col>14</xdr:col>
      <xdr:colOff>555346</xdr:colOff>
      <xdr:row>57</xdr:row>
      <xdr:rowOff>33169</xdr:rowOff>
    </xdr:to>
    <xdr:pic>
      <xdr:nvPicPr>
        <xdr:cNvPr id="17" name="Picture 16">
          <a:extLst>
            <a:ext uri="{FF2B5EF4-FFF2-40B4-BE49-F238E27FC236}">
              <a16:creationId xmlns:a16="http://schemas.microsoft.com/office/drawing/2014/main" id="{F0D5BB13-D1D2-E718-ABF7-60A8C036F53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9834283"/>
          <a:ext cx="9089746" cy="472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313765</xdr:colOff>
      <xdr:row>92</xdr:row>
      <xdr:rowOff>62753</xdr:rowOff>
    </xdr:from>
    <xdr:to>
      <xdr:col>18</xdr:col>
      <xdr:colOff>430199</xdr:colOff>
      <xdr:row>95</xdr:row>
      <xdr:rowOff>224082</xdr:rowOff>
    </xdr:to>
    <xdr:pic>
      <xdr:nvPicPr>
        <xdr:cNvPr id="19" name="Picture 18">
          <a:extLst>
            <a:ext uri="{FF2B5EF4-FFF2-40B4-BE49-F238E27FC236}">
              <a16:creationId xmlns:a16="http://schemas.microsoft.com/office/drawing/2014/main" id="{6C3AE2BA-4095-115F-8ECC-1C9C62C6888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80965" y="16647459"/>
          <a:ext cx="6822034" cy="699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385482</xdr:colOff>
      <xdr:row>3</xdr:row>
      <xdr:rowOff>152400</xdr:rowOff>
    </xdr:from>
    <xdr:to>
      <xdr:col>1</xdr:col>
      <xdr:colOff>510988</xdr:colOff>
      <xdr:row>7</xdr:row>
      <xdr:rowOff>170329</xdr:rowOff>
    </xdr:to>
    <xdr:pic>
      <xdr:nvPicPr>
        <xdr:cNvPr id="5" name="Graphic 4" descr="Home with solid fill">
          <a:hlinkClick xmlns:r="http://schemas.openxmlformats.org/officeDocument/2006/relationships" r:id="rId11"/>
          <a:extLst>
            <a:ext uri="{FF2B5EF4-FFF2-40B4-BE49-F238E27FC236}">
              <a16:creationId xmlns:a16="http://schemas.microsoft.com/office/drawing/2014/main" id="{B503FAA2-B03E-1AAC-E2F4-F7A2D3ADEE7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85482" y="779929"/>
          <a:ext cx="735106" cy="735106"/>
        </a:xfrm>
        <a:prstGeom prst="rect">
          <a:avLst/>
        </a:prstGeom>
      </xdr:spPr>
    </xdr:pic>
    <xdr:clientData/>
  </xdr:twoCellAnchor>
  <xdr:twoCellAnchor editAs="oneCell">
    <xdr:from>
      <xdr:col>16</xdr:col>
      <xdr:colOff>484094</xdr:colOff>
      <xdr:row>3</xdr:row>
      <xdr:rowOff>143437</xdr:rowOff>
    </xdr:from>
    <xdr:to>
      <xdr:col>18</xdr:col>
      <xdr:colOff>0</xdr:colOff>
      <xdr:row>7</xdr:row>
      <xdr:rowOff>161366</xdr:rowOff>
    </xdr:to>
    <xdr:pic>
      <xdr:nvPicPr>
        <xdr:cNvPr id="6" name="Graphic 5" descr="Home with solid fill">
          <a:hlinkClick xmlns:r="http://schemas.openxmlformats.org/officeDocument/2006/relationships" r:id="rId14"/>
          <a:extLst>
            <a:ext uri="{FF2B5EF4-FFF2-40B4-BE49-F238E27FC236}">
              <a16:creationId xmlns:a16="http://schemas.microsoft.com/office/drawing/2014/main" id="{5FA0C0EC-CFE4-73DA-A103-0F3204D33BE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237694" y="770966"/>
          <a:ext cx="735106" cy="735106"/>
        </a:xfrm>
        <a:prstGeom prst="rect">
          <a:avLst/>
        </a:prstGeom>
      </xdr:spPr>
    </xdr:pic>
    <xdr:clientData/>
  </xdr:twoCellAnchor>
  <xdr:twoCellAnchor editAs="oneCell">
    <xdr:from>
      <xdr:col>15</xdr:col>
      <xdr:colOff>224117</xdr:colOff>
      <xdr:row>28</xdr:row>
      <xdr:rowOff>80684</xdr:rowOff>
    </xdr:from>
    <xdr:to>
      <xdr:col>16</xdr:col>
      <xdr:colOff>349623</xdr:colOff>
      <xdr:row>32</xdr:row>
      <xdr:rowOff>98613</xdr:rowOff>
    </xdr:to>
    <xdr:pic>
      <xdr:nvPicPr>
        <xdr:cNvPr id="7" name="Graphic 6" descr="Home with solid fill">
          <a:hlinkClick xmlns:r="http://schemas.openxmlformats.org/officeDocument/2006/relationships" r:id="rId15"/>
          <a:extLst>
            <a:ext uri="{FF2B5EF4-FFF2-40B4-BE49-F238E27FC236}">
              <a16:creationId xmlns:a16="http://schemas.microsoft.com/office/drawing/2014/main" id="{C27B974C-0DCD-2885-6C63-5F6501F36E6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368117" y="5190566"/>
          <a:ext cx="735106" cy="735106"/>
        </a:xfrm>
        <a:prstGeom prst="rect">
          <a:avLst/>
        </a:prstGeom>
      </xdr:spPr>
    </xdr:pic>
    <xdr:clientData/>
  </xdr:twoCellAnchor>
  <xdr:twoCellAnchor editAs="oneCell">
    <xdr:from>
      <xdr:col>0</xdr:col>
      <xdr:colOff>0</xdr:colOff>
      <xdr:row>28</xdr:row>
      <xdr:rowOff>62755</xdr:rowOff>
    </xdr:from>
    <xdr:to>
      <xdr:col>1</xdr:col>
      <xdr:colOff>125506</xdr:colOff>
      <xdr:row>32</xdr:row>
      <xdr:rowOff>80684</xdr:rowOff>
    </xdr:to>
    <xdr:pic>
      <xdr:nvPicPr>
        <xdr:cNvPr id="11" name="Graphic 10" descr="Home with solid fill">
          <a:hlinkClick xmlns:r="http://schemas.openxmlformats.org/officeDocument/2006/relationships" r:id="rId16"/>
          <a:extLst>
            <a:ext uri="{FF2B5EF4-FFF2-40B4-BE49-F238E27FC236}">
              <a16:creationId xmlns:a16="http://schemas.microsoft.com/office/drawing/2014/main" id="{7E8791A6-5A2C-34CC-38B2-2B5E9C64FD8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0" y="5172637"/>
          <a:ext cx="735106" cy="735106"/>
        </a:xfrm>
        <a:prstGeom prst="rect">
          <a:avLst/>
        </a:prstGeom>
      </xdr:spPr>
    </xdr:pic>
    <xdr:clientData/>
  </xdr:twoCellAnchor>
  <xdr:twoCellAnchor editAs="oneCell">
    <xdr:from>
      <xdr:col>4</xdr:col>
      <xdr:colOff>322728</xdr:colOff>
      <xdr:row>62</xdr:row>
      <xdr:rowOff>26896</xdr:rowOff>
    </xdr:from>
    <xdr:to>
      <xdr:col>5</xdr:col>
      <xdr:colOff>448234</xdr:colOff>
      <xdr:row>66</xdr:row>
      <xdr:rowOff>44825</xdr:rowOff>
    </xdr:to>
    <xdr:pic>
      <xdr:nvPicPr>
        <xdr:cNvPr id="14" name="Graphic 13" descr="Home with solid fill">
          <a:hlinkClick xmlns:r="http://schemas.openxmlformats.org/officeDocument/2006/relationships" r:id="rId17"/>
          <a:extLst>
            <a:ext uri="{FF2B5EF4-FFF2-40B4-BE49-F238E27FC236}">
              <a16:creationId xmlns:a16="http://schemas.microsoft.com/office/drawing/2014/main" id="{7003A249-7A28-9F80-8AC3-90137797178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761128" y="11232778"/>
          <a:ext cx="735106" cy="735106"/>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0.03566</cdr:x>
      <cdr:y>0.69918</cdr:y>
    </cdr:from>
    <cdr:to>
      <cdr:x>0.26039</cdr:x>
      <cdr:y>0.76834</cdr:y>
    </cdr:to>
    <cdr:sp macro="" textlink="">
      <cdr:nvSpPr>
        <cdr:cNvPr id="2" name="TextBox 1">
          <a:extLst xmlns:a="http://schemas.openxmlformats.org/drawingml/2006/main">
            <a:ext uri="{FF2B5EF4-FFF2-40B4-BE49-F238E27FC236}">
              <a16:creationId xmlns:a16="http://schemas.microsoft.com/office/drawing/2014/main" id="{CDA43C19-9F65-094E-8E6C-DB763D52354F}"/>
            </a:ext>
          </a:extLst>
        </cdr:cNvPr>
        <cdr:cNvSpPr txBox="1"/>
      </cdr:nvSpPr>
      <cdr:spPr>
        <a:xfrm xmlns:a="http://schemas.openxmlformats.org/drawingml/2006/main">
          <a:off x="222274" y="3420417"/>
          <a:ext cx="1400786" cy="3383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Period: 2018 - 2019</a:t>
          </a:r>
        </a:p>
      </cdr:txBody>
    </cdr:sp>
  </cdr:relSizeAnchor>
  <cdr:relSizeAnchor xmlns:cdr="http://schemas.openxmlformats.org/drawingml/2006/chartDrawing">
    <cdr:from>
      <cdr:x>0.32439</cdr:x>
      <cdr:y>0.69765</cdr:y>
    </cdr:from>
    <cdr:to>
      <cdr:x>0.47367</cdr:x>
      <cdr:y>0.76681</cdr:y>
    </cdr:to>
    <cdr:sp macro="" textlink="">
      <cdr:nvSpPr>
        <cdr:cNvPr id="3" name="TextBox 2">
          <a:extLst xmlns:a="http://schemas.openxmlformats.org/drawingml/2006/main">
            <a:ext uri="{FF2B5EF4-FFF2-40B4-BE49-F238E27FC236}">
              <a16:creationId xmlns:a16="http://schemas.microsoft.com/office/drawing/2014/main" id="{DC1B302F-4E0E-0189-3B53-757B60DC5904}"/>
            </a:ext>
          </a:extLst>
        </cdr:cNvPr>
        <cdr:cNvSpPr txBox="1"/>
      </cdr:nvSpPr>
      <cdr:spPr>
        <a:xfrm xmlns:a="http://schemas.openxmlformats.org/drawingml/2006/main">
          <a:off x="2523755" y="3474058"/>
          <a:ext cx="1161434" cy="3444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2019 - 2020</a:t>
          </a:r>
        </a:p>
      </cdr:txBody>
    </cdr:sp>
  </cdr:relSizeAnchor>
  <cdr:relSizeAnchor xmlns:cdr="http://schemas.openxmlformats.org/drawingml/2006/chartDrawing">
    <cdr:from>
      <cdr:x>0.56378</cdr:x>
      <cdr:y>0.69765</cdr:y>
    </cdr:from>
    <cdr:to>
      <cdr:x>0.71307</cdr:x>
      <cdr:y>0.76681</cdr:y>
    </cdr:to>
    <cdr:sp macro="" textlink="">
      <cdr:nvSpPr>
        <cdr:cNvPr id="4" name="TextBox 3">
          <a:extLst xmlns:a="http://schemas.openxmlformats.org/drawingml/2006/main">
            <a:ext uri="{FF2B5EF4-FFF2-40B4-BE49-F238E27FC236}">
              <a16:creationId xmlns:a16="http://schemas.microsoft.com/office/drawing/2014/main" id="{7EE9F7C8-2333-EFA5-F268-48E58E187A80}"/>
            </a:ext>
          </a:extLst>
        </cdr:cNvPr>
        <cdr:cNvSpPr txBox="1"/>
      </cdr:nvSpPr>
      <cdr:spPr>
        <a:xfrm xmlns:a="http://schemas.openxmlformats.org/drawingml/2006/main">
          <a:off x="4386237" y="3474058"/>
          <a:ext cx="1161435" cy="3444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2020 - 2021</a:t>
          </a:r>
        </a:p>
      </cdr:txBody>
    </cdr:sp>
  </cdr:relSizeAnchor>
  <cdr:relSizeAnchor xmlns:cdr="http://schemas.openxmlformats.org/drawingml/2006/chartDrawing">
    <cdr:from>
      <cdr:x>0.80079</cdr:x>
      <cdr:y>0.69651</cdr:y>
    </cdr:from>
    <cdr:to>
      <cdr:x>0.95007</cdr:x>
      <cdr:y>0.76567</cdr:y>
    </cdr:to>
    <cdr:sp macro="" textlink="">
      <cdr:nvSpPr>
        <cdr:cNvPr id="5" name="TextBox 4">
          <a:extLst xmlns:a="http://schemas.openxmlformats.org/drawingml/2006/main">
            <a:ext uri="{FF2B5EF4-FFF2-40B4-BE49-F238E27FC236}">
              <a16:creationId xmlns:a16="http://schemas.microsoft.com/office/drawing/2014/main" id="{1396FF41-67AB-9B59-609A-252DCD0223ED}"/>
            </a:ext>
          </a:extLst>
        </cdr:cNvPr>
        <cdr:cNvSpPr txBox="1"/>
      </cdr:nvSpPr>
      <cdr:spPr>
        <a:xfrm xmlns:a="http://schemas.openxmlformats.org/drawingml/2006/main">
          <a:off x="6230129" y="3468385"/>
          <a:ext cx="1161435" cy="3444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2021 - 2022</a:t>
          </a:r>
        </a:p>
      </cdr:txBody>
    </cdr:sp>
  </cdr:relSizeAnchor>
  <cdr:relSizeAnchor xmlns:cdr="http://schemas.openxmlformats.org/drawingml/2006/chartDrawing">
    <cdr:from>
      <cdr:x>0.49853</cdr:x>
      <cdr:y>0.09105</cdr:y>
    </cdr:from>
    <cdr:to>
      <cdr:x>0.49951</cdr:x>
      <cdr:y>0.82555</cdr:y>
    </cdr:to>
    <cdr:cxnSp macro="">
      <cdr:nvCxnSpPr>
        <cdr:cNvPr id="18" name="Straight Arrow Connector 17">
          <a:extLst xmlns:a="http://schemas.openxmlformats.org/drawingml/2006/main">
            <a:ext uri="{FF2B5EF4-FFF2-40B4-BE49-F238E27FC236}">
              <a16:creationId xmlns:a16="http://schemas.microsoft.com/office/drawing/2014/main" id="{8BF3D116-D929-E61B-507E-5F8E74D7CF12}"/>
            </a:ext>
          </a:extLst>
        </cdr:cNvPr>
        <cdr:cNvCxnSpPr/>
      </cdr:nvCxnSpPr>
      <cdr:spPr>
        <a:xfrm xmlns:a="http://schemas.openxmlformats.org/drawingml/2006/main">
          <a:off x="3878580" y="453390"/>
          <a:ext cx="7620" cy="3657600"/>
        </a:xfrm>
        <a:prstGeom xmlns:a="http://schemas.openxmlformats.org/drawingml/2006/main" prst="straightConnector1">
          <a:avLst/>
        </a:prstGeom>
        <a:ln xmlns:a="http://schemas.openxmlformats.org/drawingml/2006/main" w="12700">
          <a:solidFill>
            <a:schemeClr val="tx2">
              <a:lumMod val="50000"/>
            </a:schemeClr>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0.21548</cdr:x>
      <cdr:y>0.8202</cdr:y>
    </cdr:from>
    <cdr:to>
      <cdr:x>0.49804</cdr:x>
      <cdr:y>0.82249</cdr:y>
    </cdr:to>
    <cdr:cxnSp macro="">
      <cdr:nvCxnSpPr>
        <cdr:cNvPr id="19" name="Straight Arrow Connector 18">
          <a:extLst xmlns:a="http://schemas.openxmlformats.org/drawingml/2006/main">
            <a:ext uri="{FF2B5EF4-FFF2-40B4-BE49-F238E27FC236}">
              <a16:creationId xmlns:a16="http://schemas.microsoft.com/office/drawing/2014/main" id="{D41D46D4-DA75-5154-D154-B480E9AF6943}"/>
            </a:ext>
          </a:extLst>
        </cdr:cNvPr>
        <cdr:cNvCxnSpPr/>
      </cdr:nvCxnSpPr>
      <cdr:spPr>
        <a:xfrm xmlns:a="http://schemas.openxmlformats.org/drawingml/2006/main" flipH="1">
          <a:off x="1676400" y="4084320"/>
          <a:ext cx="2198370" cy="11430"/>
        </a:xfrm>
        <a:prstGeom xmlns:a="http://schemas.openxmlformats.org/drawingml/2006/main" prst="straightConnector1">
          <a:avLst/>
        </a:prstGeom>
        <a:ln xmlns:a="http://schemas.openxmlformats.org/drawingml/2006/main" w="15875">
          <a:solidFill>
            <a:schemeClr val="tx2">
              <a:lumMod val="50000"/>
            </a:schemeClr>
          </a:solidFill>
          <a:headEnd w="lg" len="lg"/>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0.49804</cdr:x>
      <cdr:y>0.81943</cdr:y>
    </cdr:from>
    <cdr:to>
      <cdr:x>0.77081</cdr:x>
      <cdr:y>0.8202</cdr:y>
    </cdr:to>
    <cdr:cxnSp macro="">
      <cdr:nvCxnSpPr>
        <cdr:cNvPr id="20" name="Straight Arrow Connector 19">
          <a:extLst xmlns:a="http://schemas.openxmlformats.org/drawingml/2006/main">
            <a:ext uri="{FF2B5EF4-FFF2-40B4-BE49-F238E27FC236}">
              <a16:creationId xmlns:a16="http://schemas.microsoft.com/office/drawing/2014/main" id="{5D417B13-54B3-7C44-AE71-48ED3EBCEA3F}"/>
            </a:ext>
          </a:extLst>
        </cdr:cNvPr>
        <cdr:cNvCxnSpPr/>
      </cdr:nvCxnSpPr>
      <cdr:spPr>
        <a:xfrm xmlns:a="http://schemas.openxmlformats.org/drawingml/2006/main" flipV="1">
          <a:off x="3874770" y="4080510"/>
          <a:ext cx="2122170" cy="3810"/>
        </a:xfrm>
        <a:prstGeom xmlns:a="http://schemas.openxmlformats.org/drawingml/2006/main" prst="straightConnector1">
          <a:avLst/>
        </a:prstGeom>
        <a:ln xmlns:a="http://schemas.openxmlformats.org/drawingml/2006/main" w="15875">
          <a:solidFill>
            <a:schemeClr val="tx2">
              <a:lumMod val="50000"/>
            </a:schemeClr>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0.18217</cdr:x>
      <cdr:y>0.8684</cdr:y>
    </cdr:from>
    <cdr:to>
      <cdr:x>0.3428</cdr:x>
      <cdr:y>0.94491</cdr:y>
    </cdr:to>
    <cdr:sp macro="" textlink="">
      <cdr:nvSpPr>
        <cdr:cNvPr id="23" name="TextBox 22">
          <a:extLst xmlns:a="http://schemas.openxmlformats.org/drawingml/2006/main">
            <a:ext uri="{FF2B5EF4-FFF2-40B4-BE49-F238E27FC236}">
              <a16:creationId xmlns:a16="http://schemas.microsoft.com/office/drawing/2014/main" id="{22673883-DAEF-B7B0-A9BA-84A13F51C876}"/>
            </a:ext>
          </a:extLst>
        </cdr:cNvPr>
        <cdr:cNvSpPr txBox="1"/>
      </cdr:nvSpPr>
      <cdr:spPr>
        <a:xfrm xmlns:a="http://schemas.openxmlformats.org/drawingml/2006/main">
          <a:off x="1417320" y="4324350"/>
          <a:ext cx="124968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u="sng" kern="1200"/>
            <a:t>Pre</a:t>
          </a:r>
          <a:r>
            <a:rPr lang="en-IN" sz="1400" u="sng" kern="1200" baseline="0"/>
            <a:t> Covid-19</a:t>
          </a:r>
          <a:endParaRPr lang="en-IN" sz="1400" u="sng" kern="1200"/>
        </a:p>
      </cdr:txBody>
    </cdr:sp>
  </cdr:relSizeAnchor>
  <cdr:relSizeAnchor xmlns:cdr="http://schemas.openxmlformats.org/drawingml/2006/chartDrawing">
    <cdr:from>
      <cdr:x>0.65818</cdr:x>
      <cdr:y>0.86993</cdr:y>
    </cdr:from>
    <cdr:to>
      <cdr:x>0.81881</cdr:x>
      <cdr:y>0.94644</cdr:y>
    </cdr:to>
    <cdr:sp macro="" textlink="">
      <cdr:nvSpPr>
        <cdr:cNvPr id="24" name="TextBox 23">
          <a:extLst xmlns:a="http://schemas.openxmlformats.org/drawingml/2006/main">
            <a:ext uri="{FF2B5EF4-FFF2-40B4-BE49-F238E27FC236}">
              <a16:creationId xmlns:a16="http://schemas.microsoft.com/office/drawing/2014/main" id="{8ACD9112-EA48-93C9-FC9B-E67C639260DE}"/>
            </a:ext>
          </a:extLst>
        </cdr:cNvPr>
        <cdr:cNvSpPr txBox="1"/>
      </cdr:nvSpPr>
      <cdr:spPr>
        <a:xfrm xmlns:a="http://schemas.openxmlformats.org/drawingml/2006/main">
          <a:off x="5120640" y="4331970"/>
          <a:ext cx="124968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u="sng" kern="1200"/>
            <a:t>Post</a:t>
          </a:r>
          <a:r>
            <a:rPr lang="en-IN" sz="1400" u="sng" kern="1200" baseline="0"/>
            <a:t> Covid-19</a:t>
          </a:r>
          <a:endParaRPr lang="en-IN" sz="1400" u="sng" kern="1200"/>
        </a:p>
      </cdr:txBody>
    </cdr:sp>
  </cdr:relSizeAnchor>
  <cdr:relSizeAnchor xmlns:cdr="http://schemas.openxmlformats.org/drawingml/2006/chartDrawing">
    <cdr:from>
      <cdr:x>0.4143</cdr:x>
      <cdr:y>0.82861</cdr:y>
    </cdr:from>
    <cdr:to>
      <cdr:x>0.57982</cdr:x>
      <cdr:y>0.95562</cdr:y>
    </cdr:to>
    <cdr:sp macro="" textlink="">
      <cdr:nvSpPr>
        <cdr:cNvPr id="6" name="TextBox 5">
          <a:extLst xmlns:a="http://schemas.openxmlformats.org/drawingml/2006/main">
            <a:ext uri="{FF2B5EF4-FFF2-40B4-BE49-F238E27FC236}">
              <a16:creationId xmlns:a16="http://schemas.microsoft.com/office/drawing/2014/main" id="{C97BAEC6-0ADF-6587-D3AE-794A9717EDD6}"/>
            </a:ext>
          </a:extLst>
        </cdr:cNvPr>
        <cdr:cNvSpPr txBox="1"/>
      </cdr:nvSpPr>
      <cdr:spPr>
        <a:xfrm xmlns:a="http://schemas.openxmlformats.org/drawingml/2006/main">
          <a:off x="3223274" y="4126224"/>
          <a:ext cx="1287766" cy="63246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100" b="1" u="sng" kern="1200">
              <a:solidFill>
                <a:srgbClr val="FF0000"/>
              </a:solidFill>
            </a:rPr>
            <a:t>March 2020</a:t>
          </a:r>
        </a:p>
        <a:p xmlns:a="http://schemas.openxmlformats.org/drawingml/2006/main">
          <a:pPr algn="ctr"/>
          <a:r>
            <a:rPr lang="en-IN" sz="1100" u="none" kern="1200">
              <a:solidFill>
                <a:srgbClr val="FF0000"/>
              </a:solidFill>
            </a:rPr>
            <a:t>The onset of</a:t>
          </a:r>
        </a:p>
        <a:p xmlns:a="http://schemas.openxmlformats.org/drawingml/2006/main">
          <a:pPr algn="ctr"/>
          <a:r>
            <a:rPr lang="en-IN" sz="1100" u="none" kern="1200">
              <a:solidFill>
                <a:srgbClr val="FF0000"/>
              </a:solidFill>
            </a:rPr>
            <a:t>Covid-19 pandemic</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E2AC99-96F6-4AEC-A79F-758FA1123207}" name="Table2" displayName="Table2" ref="A1:AD373" totalsRowShown="0">
  <autoFilter ref="A1:AD373" xr:uid="{8CE2AC99-96F6-4AEC-A79F-758FA1123207}"/>
  <tableColumns count="30">
    <tableColumn id="1" xr3:uid="{1E284B8F-4573-45EC-8922-076E4980243C}" name="Sector"/>
    <tableColumn id="2" xr3:uid="{9B3612BB-3D5F-483E-8060-1DEC5BEA7AAE}" name="Year"/>
    <tableColumn id="3" xr3:uid="{92337907-4F49-4AF2-AC25-DE8BF1046689}" name="Month"/>
    <tableColumn id="4" xr3:uid="{58C1BF3D-50CE-47F8-B7E5-C2D3EEE9C165}" name="Cereals and products"/>
    <tableColumn id="5" xr3:uid="{2084E389-2ED2-4837-A20E-1AD05FADCD8B}" name="Meat and fish"/>
    <tableColumn id="6" xr3:uid="{DEA7279E-5266-4309-B08C-045320735075}" name="Egg"/>
    <tableColumn id="7" xr3:uid="{2EACFB80-EBB0-4E18-8632-11409BBB3354}" name="Milk and products"/>
    <tableColumn id="8" xr3:uid="{B755C5B3-86FA-41C2-951C-662692062216}" name="Oils and fats"/>
    <tableColumn id="9" xr3:uid="{6C9DD065-C6C4-45F2-93FA-A5FAAEA2DCD2}" name="Fruits"/>
    <tableColumn id="10" xr3:uid="{79AD8A26-D555-49C5-B488-BACDBBD4C135}" name="Vegetables"/>
    <tableColumn id="11" xr3:uid="{3CAC0510-96DF-49ED-92D4-7A30B99C6B8E}" name="Pulses and products"/>
    <tableColumn id="12" xr3:uid="{0E3BC5B2-A7FE-4C08-89F2-CEE35E8ED1EE}" name="Sugar and Confectionery"/>
    <tableColumn id="13" xr3:uid="{A92C7B06-8A3E-49AA-A9C1-A29C29A4148A}" name="Spices"/>
    <tableColumn id="14" xr3:uid="{E99F642E-5E51-4444-AE5A-41F7D0C37DEC}" name="Non-alcoholic beverages"/>
    <tableColumn id="15" xr3:uid="{B4CFFA0E-064E-4A2A-B1D0-E5958014F47D}" name="Prepared meals, snacks, sweets etc."/>
    <tableColumn id="16" xr3:uid="{F1E1E767-364F-4744-97F8-C790B9A8F4FA}" name="Food and beverages"/>
    <tableColumn id="17" xr3:uid="{A7E259E5-96B4-4C63-AD1C-CE38C09D9945}" name="Pan, tobacco and intoxicants"/>
    <tableColumn id="18" xr3:uid="{5107D17D-BC90-4E96-B146-47B09721B981}" name="Clothing"/>
    <tableColumn id="19" xr3:uid="{4BD2DB62-A87A-4C39-920A-09A1EE84EECD}" name="Footwear"/>
    <tableColumn id="20" xr3:uid="{78C2C8CC-F3EB-4A78-A643-8C191CDE63CD}" name="Clothing and footwear"/>
    <tableColumn id="21" xr3:uid="{97643CAC-47C4-4E48-A760-331EACEC2728}" name="Housing"/>
    <tableColumn id="22" xr3:uid="{F9D660CB-04FE-4A8A-9E79-72E84C1BDC70}" name="Fuel and light"/>
    <tableColumn id="23" xr3:uid="{089A1D40-9716-4329-8922-43CB4A85F289}" name="Household goods and services"/>
    <tableColumn id="24" xr3:uid="{E6505CB9-2EAC-4A08-895A-04D9F44D1260}" name="Health"/>
    <tableColumn id="25" xr3:uid="{A2BC6116-E3C5-46B9-A7DA-747A591DED1F}" name="Transport and communication"/>
    <tableColumn id="26" xr3:uid="{4BD7B043-4EDE-4D5B-845D-69ADE04CE134}" name="Recreation and amusement"/>
    <tableColumn id="27" xr3:uid="{74084CEB-067E-49EB-B6D0-B590C5B5CCC0}" name="Education"/>
    <tableColumn id="28" xr3:uid="{E059B81E-058F-49B4-8BBC-51369FFC8C6A}" name="Personal care and effects"/>
    <tableColumn id="29" xr3:uid="{E76D215D-9422-4E3A-B78C-72E0F5041805}" name="Miscellaneous"/>
    <tableColumn id="30" xr3:uid="{F1F86A30-DF08-412B-B0AD-41856A881918}" name="General index"/>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FDC14C-C0AD-4B63-A6BC-DBED9E0368C9}" name="Table1" displayName="Table1" ref="A1:AD373" totalsRowShown="0">
  <autoFilter ref="A1:AD373" xr:uid="{52FDC14C-C0AD-4B63-A6BC-DBED9E0368C9}"/>
  <tableColumns count="30">
    <tableColumn id="1" xr3:uid="{EEAED685-1E31-4684-A6D3-4F1E186D6433}" name="Sector"/>
    <tableColumn id="2" xr3:uid="{00C33D7E-5DBC-46EE-9878-AD46F7641067}" name="Year"/>
    <tableColumn id="3" xr3:uid="{00A7E948-75FC-4FAE-A91B-4B7B6F0AE84A}" name="Month"/>
    <tableColumn id="4" xr3:uid="{868D46A6-6146-4DE0-B219-7B5E1344E33D}" name="Cereals and products"/>
    <tableColumn id="5" xr3:uid="{E007F92D-C396-4818-BD4D-CB76E148BE28}" name="Meat and fish"/>
    <tableColumn id="6" xr3:uid="{14CD16AB-8A69-4364-B7AD-BA43C10AF2FC}" name="Egg"/>
    <tableColumn id="7" xr3:uid="{EFAFD748-8809-42C9-AFD3-BA670792E6F8}" name="Milk and products"/>
    <tableColumn id="8" xr3:uid="{2A034F90-9BA6-457A-9B03-86C48DD0BF59}" name="Oils and fats"/>
    <tableColumn id="9" xr3:uid="{64E6EE1B-7421-4490-9BA1-0971E532BBF8}" name="Fruits"/>
    <tableColumn id="10" xr3:uid="{6DA21DAA-E7DE-4B5B-AD96-C4650331C157}" name="Vegetables"/>
    <tableColumn id="11" xr3:uid="{AD6B378B-FA26-4CE7-A4F5-300DF49E2129}" name="Pulses and products"/>
    <tableColumn id="12" xr3:uid="{48E14A1E-8338-41B8-9D20-908DCEE3C7B7}" name="Sugar and Confectionery"/>
    <tableColumn id="13" xr3:uid="{34486551-2534-4E83-B9EB-1A316952E7FC}" name="Spices"/>
    <tableColumn id="14" xr3:uid="{EEAA0F01-D9EF-4889-888E-269247BDE976}" name="Non-alcoholic beverages"/>
    <tableColumn id="15" xr3:uid="{652C1E88-022C-4B81-9C9F-4DDBE243A091}" name="Prepared meals, snacks, sweets etc."/>
    <tableColumn id="16" xr3:uid="{9B3D0CA3-CE08-48B0-A710-EB12D072894B}" name="Food and beverages"/>
    <tableColumn id="17" xr3:uid="{7C5EBD56-EC66-44DE-8D9F-9C890EC69773}" name="Pan, tobacco and intoxicants"/>
    <tableColumn id="18" xr3:uid="{9EEFB47C-FD94-457F-88DE-CB1F0D1C3FCA}" name="Clothing"/>
    <tableColumn id="19" xr3:uid="{A1FDDA16-8644-478E-9B2E-B38A7D61A612}" name="Footwear"/>
    <tableColumn id="20" xr3:uid="{23AAFF53-A9FF-4596-BB0A-F181B9DFAB75}" name="Clothing and footwear"/>
    <tableColumn id="21" xr3:uid="{F1DEFC62-E9F7-4FE1-9400-05665B9C162B}" name="Housing"/>
    <tableColumn id="22" xr3:uid="{B7B3665D-A07B-4B98-A9FF-EBF7B4BE21B1}" name="Fuel and light"/>
    <tableColumn id="23" xr3:uid="{313F13CC-0BCE-4DD9-BF17-8D0E74339EE9}" name="Household goods and services"/>
    <tableColumn id="24" xr3:uid="{173E09B7-37EE-43AF-8965-C589A297865F}" name="Health"/>
    <tableColumn id="25" xr3:uid="{90E97A37-267F-423A-9C96-3A7BE072CAD2}" name="Transport and communication"/>
    <tableColumn id="26" xr3:uid="{34491E4F-F3EB-420B-A76F-5CFF4E9BEDD8}" name="Recreation and amusement"/>
    <tableColumn id="27" xr3:uid="{54A4ABEE-4B9A-4542-AE68-7EF961EDDACD}" name="Education"/>
    <tableColumn id="28" xr3:uid="{FEEDD7C2-670C-4DCC-9F1B-D9067E1460AD}" name="Personal care and effects"/>
    <tableColumn id="29" xr3:uid="{AC39B50D-4C4C-498B-ACB4-2890A68B14EF}" name="Miscellaneous"/>
    <tableColumn id="30" xr3:uid="{CBF714B9-3384-4130-8681-4EBA5154FB0D}" name="General index"/>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50D3D-4855-4CF1-8418-DBFB2444C760}">
  <sheetPr codeName="Sheet1"/>
  <dimension ref="A1:AD373"/>
  <sheetViews>
    <sheetView workbookViewId="0"/>
  </sheetViews>
  <sheetFormatPr defaultRowHeight="14.4" x14ac:dyDescent="0.3"/>
  <cols>
    <col min="4" max="4" width="20.44140625" customWidth="1"/>
    <col min="5" max="5" width="14.44140625" customWidth="1"/>
    <col min="7" max="7" width="18.109375" customWidth="1"/>
    <col min="8" max="8" width="13.109375" customWidth="1"/>
    <col min="10" max="10" width="12.109375" customWidth="1"/>
    <col min="11" max="11" width="19.6640625" customWidth="1"/>
    <col min="12" max="12" width="23.6640625" customWidth="1"/>
    <col min="14" max="14" width="23.5546875" customWidth="1"/>
    <col min="15" max="15" width="32.6640625" customWidth="1"/>
    <col min="16" max="16" width="19.77734375" customWidth="1"/>
    <col min="17" max="17" width="27.109375" customWidth="1"/>
    <col min="18" max="18" width="9.88671875" customWidth="1"/>
    <col min="19" max="19" width="10.77734375" customWidth="1"/>
    <col min="20" max="20" width="21.6640625" customWidth="1"/>
    <col min="21" max="21" width="9.6640625" customWidth="1"/>
    <col min="22" max="22" width="14.109375" customWidth="1"/>
    <col min="23" max="23" width="28.109375" customWidth="1"/>
    <col min="25" max="25" width="28.33203125" customWidth="1"/>
    <col min="26" max="26" width="26" customWidth="1"/>
    <col min="27" max="27" width="11.33203125" customWidth="1"/>
    <col min="28" max="28" width="23.88671875" customWidth="1"/>
    <col min="29" max="29" width="14.77734375" customWidth="1"/>
    <col min="30" max="30" width="14.3320312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sheetProtection algorithmName="SHA-512" hashValue="sj5pBfrn5c3MC0oiTsMoUzlqeSJEHYM4N3HGph7SG633I2PJriCtoHHApGy8X8I7rUtzI8r/MpncLBPIunFJgA==" saltValue="j9etrQ0TXpsnQ+vQECGKIg==" spinCount="100000" sheet="1" objects="1" scenarios="1"/>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37669-3397-411E-A16C-8353BEBDD8CC}">
  <sheetPr>
    <tabColor rgb="FFFFFF00"/>
  </sheetPr>
  <dimension ref="A1:AD99"/>
  <sheetViews>
    <sheetView showGridLines="0" tabSelected="1" zoomScale="29" zoomScaleNormal="29" workbookViewId="0">
      <selection activeCell="O6" sqref="O6"/>
    </sheetView>
  </sheetViews>
  <sheetFormatPr defaultRowHeight="14.4" x14ac:dyDescent="0.3"/>
  <sheetData>
    <row r="1" spans="1:30" x14ac:dyDescent="0.3">
      <c r="A1" s="111"/>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row>
    <row r="2" spans="1:30" ht="21" x14ac:dyDescent="0.4">
      <c r="A2" s="111"/>
      <c r="B2" s="111"/>
      <c r="C2" s="111"/>
      <c r="D2" s="111"/>
      <c r="E2" s="111"/>
      <c r="F2" s="111"/>
      <c r="G2" s="111"/>
      <c r="H2" s="111"/>
      <c r="I2" s="111"/>
      <c r="J2" s="111"/>
      <c r="K2" s="113" t="s">
        <v>186</v>
      </c>
      <c r="L2" s="112"/>
      <c r="M2" s="112"/>
      <c r="N2" s="112"/>
      <c r="O2" s="112"/>
      <c r="P2" s="111"/>
      <c r="Q2" s="111"/>
      <c r="R2" s="111"/>
      <c r="S2" s="111"/>
      <c r="T2" s="111"/>
      <c r="U2" s="111"/>
      <c r="V2" s="111"/>
      <c r="W2" s="111"/>
      <c r="X2" s="111"/>
      <c r="Y2" s="111"/>
      <c r="Z2" s="111"/>
      <c r="AA2" s="111"/>
      <c r="AB2" s="111"/>
      <c r="AC2" s="111"/>
      <c r="AD2" s="111"/>
    </row>
    <row r="3" spans="1:30" x14ac:dyDescent="0.3">
      <c r="A3" s="111"/>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row>
    <row r="4" spans="1:30" x14ac:dyDescent="0.3">
      <c r="A4" s="111"/>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row>
    <row r="5" spans="1:30" x14ac:dyDescent="0.3">
      <c r="A5" s="111"/>
      <c r="B5" s="111"/>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row>
    <row r="6" spans="1:30" x14ac:dyDescent="0.3">
      <c r="A6" s="111"/>
      <c r="B6" s="111"/>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row>
    <row r="7" spans="1:30" x14ac:dyDescent="0.3">
      <c r="A7" s="111"/>
      <c r="B7" s="111"/>
      <c r="C7" s="111"/>
      <c r="D7" s="111"/>
      <c r="E7" s="111"/>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row>
    <row r="8" spans="1:30" x14ac:dyDescent="0.3">
      <c r="A8" s="111"/>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row>
    <row r="9" spans="1:30" x14ac:dyDescent="0.3">
      <c r="A9" s="111"/>
      <c r="B9" s="111"/>
      <c r="C9" s="111"/>
      <c r="D9" s="111"/>
      <c r="E9" s="111"/>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row>
    <row r="10" spans="1:30" x14ac:dyDescent="0.3">
      <c r="A10" s="111"/>
      <c r="B10" s="111"/>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row>
    <row r="11" spans="1:30" x14ac:dyDescent="0.3">
      <c r="A11" s="111"/>
      <c r="B11" s="111"/>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row>
    <row r="12" spans="1:30" x14ac:dyDescent="0.3">
      <c r="A12" s="111"/>
      <c r="B12" s="111"/>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row>
    <row r="13" spans="1:30" x14ac:dyDescent="0.3">
      <c r="A13" s="111"/>
      <c r="B13" s="111"/>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row>
    <row r="14" spans="1:30" x14ac:dyDescent="0.3">
      <c r="A14" s="111"/>
      <c r="B14" s="111"/>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row>
    <row r="15" spans="1:30" x14ac:dyDescent="0.3">
      <c r="A15" s="111"/>
      <c r="B15" s="111"/>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row>
    <row r="16" spans="1:30" x14ac:dyDescent="0.3">
      <c r="A16" s="111"/>
      <c r="B16" s="111"/>
      <c r="C16" s="111"/>
      <c r="D16" s="111"/>
      <c r="E16" s="111"/>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row>
    <row r="17" spans="1:30" x14ac:dyDescent="0.3">
      <c r="A17" s="111"/>
      <c r="B17" s="111"/>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row>
    <row r="18" spans="1:30" x14ac:dyDescent="0.3">
      <c r="A18" s="111"/>
      <c r="B18" s="111"/>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row>
    <row r="19" spans="1:30" ht="14.4" customHeight="1" x14ac:dyDescent="0.3">
      <c r="A19" s="111"/>
      <c r="B19" s="111"/>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row>
    <row r="20" spans="1:30" x14ac:dyDescent="0.3">
      <c r="A20" s="111"/>
      <c r="B20" s="111"/>
      <c r="C20" s="111"/>
      <c r="D20" s="111"/>
      <c r="E20" s="111"/>
      <c r="F20" s="111"/>
      <c r="G20" s="111"/>
      <c r="H20" s="111"/>
      <c r="I20" s="111"/>
      <c r="J20" s="111"/>
      <c r="K20" s="111"/>
      <c r="L20" s="111"/>
      <c r="M20" s="111"/>
      <c r="N20" s="111"/>
      <c r="O20" s="111"/>
      <c r="P20" s="111"/>
      <c r="Q20" s="111"/>
      <c r="R20" s="111"/>
      <c r="S20" s="111"/>
      <c r="T20" s="111"/>
      <c r="U20" s="111"/>
      <c r="V20" s="111"/>
      <c r="W20" s="111"/>
      <c r="X20" s="111"/>
      <c r="Y20" s="111"/>
      <c r="Z20" s="111"/>
      <c r="AA20" s="111"/>
      <c r="AB20" s="111"/>
      <c r="AC20" s="111"/>
      <c r="AD20" s="111"/>
    </row>
    <row r="21" spans="1:30" x14ac:dyDescent="0.3">
      <c r="A21" s="111"/>
      <c r="B21" s="111"/>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row>
    <row r="22" spans="1:30" x14ac:dyDescent="0.3">
      <c r="A22" s="111"/>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row>
    <row r="23" spans="1:30" x14ac:dyDescent="0.3">
      <c r="A23" s="111"/>
      <c r="B23" s="111"/>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row>
    <row r="24" spans="1:30" x14ac:dyDescent="0.3">
      <c r="A24" s="111"/>
      <c r="B24" s="111"/>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row>
    <row r="25" spans="1:30" x14ac:dyDescent="0.3">
      <c r="A25" s="111"/>
      <c r="B25" s="111"/>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row>
    <row r="26" spans="1:30" x14ac:dyDescent="0.3">
      <c r="A26" s="111"/>
      <c r="B26" s="111"/>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row>
    <row r="27" spans="1:30" x14ac:dyDescent="0.3">
      <c r="A27" s="111"/>
      <c r="B27" s="111"/>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row>
    <row r="28" spans="1:30" x14ac:dyDescent="0.3">
      <c r="A28" s="111"/>
      <c r="B28" s="111"/>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row>
    <row r="29" spans="1:30" x14ac:dyDescent="0.3">
      <c r="A29" s="111"/>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row>
    <row r="30" spans="1:30" x14ac:dyDescent="0.3">
      <c r="A30" s="111"/>
      <c r="B30" s="111"/>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row>
    <row r="31" spans="1:30" x14ac:dyDescent="0.3">
      <c r="A31" s="111"/>
      <c r="B31" s="111"/>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row>
    <row r="32" spans="1:30" x14ac:dyDescent="0.3">
      <c r="A32" s="111"/>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row>
    <row r="33" spans="1:30" x14ac:dyDescent="0.3">
      <c r="A33" s="111"/>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row>
    <row r="34" spans="1:30" x14ac:dyDescent="0.3">
      <c r="A34" s="111"/>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row>
    <row r="35" spans="1:30" x14ac:dyDescent="0.3">
      <c r="A35" s="111"/>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row>
    <row r="36" spans="1:30" x14ac:dyDescent="0.3">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row>
    <row r="37" spans="1:30" x14ac:dyDescent="0.3">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row>
    <row r="38" spans="1:30" x14ac:dyDescent="0.3">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row>
    <row r="39" spans="1:30" x14ac:dyDescent="0.3">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row>
    <row r="40" spans="1:30" x14ac:dyDescent="0.3">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row>
    <row r="41" spans="1:30" x14ac:dyDescent="0.3">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row>
    <row r="42" spans="1:30" x14ac:dyDescent="0.3">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row>
    <row r="43" spans="1:30" x14ac:dyDescent="0.3">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row>
    <row r="44" spans="1:30" x14ac:dyDescent="0.3">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row>
    <row r="45" spans="1:30" x14ac:dyDescent="0.3">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row>
    <row r="46" spans="1:30" x14ac:dyDescent="0.3">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row>
    <row r="47" spans="1:30" x14ac:dyDescent="0.3">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row>
    <row r="48" spans="1:30" x14ac:dyDescent="0.3">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row>
    <row r="49" spans="1:30" x14ac:dyDescent="0.3">
      <c r="A49" s="111"/>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row>
    <row r="50" spans="1:30" x14ac:dyDescent="0.3">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row>
    <row r="51" spans="1:30" x14ac:dyDescent="0.3">
      <c r="A51" s="111"/>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row>
    <row r="52" spans="1:30" x14ac:dyDescent="0.3">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row>
    <row r="53" spans="1:30" x14ac:dyDescent="0.3">
      <c r="A53" s="111"/>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row>
    <row r="54" spans="1:30" x14ac:dyDescent="0.3">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row>
    <row r="55" spans="1:30" x14ac:dyDescent="0.3">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row>
    <row r="56" spans="1:30" x14ac:dyDescent="0.3">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row>
    <row r="57" spans="1:30" x14ac:dyDescent="0.3">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row>
    <row r="58" spans="1:30" x14ac:dyDescent="0.3">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row>
    <row r="59" spans="1:30" x14ac:dyDescent="0.3">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row>
    <row r="60" spans="1:30" x14ac:dyDescent="0.3">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row>
    <row r="61" spans="1:30" x14ac:dyDescent="0.3">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row>
    <row r="62" spans="1:30" x14ac:dyDescent="0.3">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row>
    <row r="63" spans="1:30" x14ac:dyDescent="0.3">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row>
    <row r="64" spans="1:30" x14ac:dyDescent="0.3">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row>
    <row r="65" spans="1:30" x14ac:dyDescent="0.3">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row>
    <row r="66" spans="1:30" ht="14.4" customHeight="1" x14ac:dyDescent="0.3">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row>
    <row r="67" spans="1:30" x14ac:dyDescent="0.3">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row>
    <row r="68" spans="1:30" x14ac:dyDescent="0.3">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row>
    <row r="69" spans="1:30" x14ac:dyDescent="0.3">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c r="AA69" s="111"/>
      <c r="AB69" s="111"/>
      <c r="AC69" s="111"/>
      <c r="AD69" s="111"/>
    </row>
    <row r="70" spans="1:30" x14ac:dyDescent="0.3">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row>
    <row r="71" spans="1:30" x14ac:dyDescent="0.3">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row>
    <row r="72" spans="1:30" x14ac:dyDescent="0.3">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row>
    <row r="73" spans="1:30" x14ac:dyDescent="0.3">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row>
    <row r="74" spans="1:30" x14ac:dyDescent="0.3">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c r="AB74" s="111"/>
      <c r="AC74" s="111"/>
      <c r="AD74" s="111"/>
    </row>
    <row r="75" spans="1:30" x14ac:dyDescent="0.3">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c r="AC75" s="111"/>
      <c r="AD75" s="111"/>
    </row>
    <row r="76" spans="1:30" x14ac:dyDescent="0.3">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row>
    <row r="77" spans="1:30" x14ac:dyDescent="0.3">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c r="AA77" s="111"/>
      <c r="AB77" s="111"/>
      <c r="AC77" s="111"/>
      <c r="AD77" s="111"/>
    </row>
    <row r="78" spans="1:30" x14ac:dyDescent="0.3">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c r="AB78" s="111"/>
      <c r="AC78" s="111"/>
      <c r="AD78" s="111"/>
    </row>
    <row r="79" spans="1:30" x14ac:dyDescent="0.3">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row>
    <row r="80" spans="1:30" x14ac:dyDescent="0.3">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11"/>
      <c r="AD80" s="111"/>
    </row>
    <row r="81" spans="1:30" x14ac:dyDescent="0.3">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c r="AA81" s="111"/>
      <c r="AB81" s="111"/>
      <c r="AC81" s="111"/>
      <c r="AD81" s="111"/>
    </row>
    <row r="82" spans="1:30" x14ac:dyDescent="0.3">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c r="AA82" s="111"/>
      <c r="AB82" s="111"/>
      <c r="AC82" s="111"/>
      <c r="AD82" s="111"/>
    </row>
    <row r="83" spans="1:30" x14ac:dyDescent="0.3">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c r="AB83" s="111"/>
      <c r="AC83" s="111"/>
      <c r="AD83" s="111"/>
    </row>
    <row r="84" spans="1:30" x14ac:dyDescent="0.3">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row>
    <row r="85" spans="1:30" x14ac:dyDescent="0.3">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c r="AB85" s="111"/>
      <c r="AC85" s="111"/>
      <c r="AD85" s="111"/>
    </row>
    <row r="86" spans="1:30" x14ac:dyDescent="0.3">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c r="AA86" s="111"/>
      <c r="AB86" s="111"/>
      <c r="AC86" s="111"/>
      <c r="AD86" s="111"/>
    </row>
    <row r="87" spans="1:30" x14ac:dyDescent="0.3">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row>
    <row r="88" spans="1:30" x14ac:dyDescent="0.3">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c r="AB88" s="111"/>
      <c r="AC88" s="111"/>
      <c r="AD88" s="111"/>
    </row>
    <row r="89" spans="1:30" x14ac:dyDescent="0.3">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c r="AA89" s="111"/>
      <c r="AB89" s="111"/>
      <c r="AC89" s="111"/>
      <c r="AD89" s="111"/>
    </row>
    <row r="90" spans="1:30" x14ac:dyDescent="0.3">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c r="AA90" s="111"/>
      <c r="AB90" s="111"/>
      <c r="AC90" s="111"/>
      <c r="AD90" s="111"/>
    </row>
    <row r="91" spans="1:30" x14ac:dyDescent="0.3">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row>
    <row r="92" spans="1:30" x14ac:dyDescent="0.3">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11"/>
      <c r="AD92" s="111"/>
    </row>
    <row r="93" spans="1:30" x14ac:dyDescent="0.3">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c r="AA93" s="111"/>
      <c r="AB93" s="111"/>
      <c r="AC93" s="111"/>
      <c r="AD93" s="111"/>
    </row>
    <row r="94" spans="1:30" x14ac:dyDescent="0.3">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c r="AB94" s="111"/>
      <c r="AC94" s="111"/>
      <c r="AD94" s="111"/>
    </row>
    <row r="95" spans="1:30" x14ac:dyDescent="0.3">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c r="AB95" s="111"/>
      <c r="AC95" s="111"/>
      <c r="AD95" s="111"/>
    </row>
    <row r="96" spans="1:30" ht="21" x14ac:dyDescent="0.4">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4" t="s">
        <v>187</v>
      </c>
      <c r="AA96" s="115"/>
      <c r="AB96" s="115"/>
      <c r="AC96" s="116"/>
      <c r="AD96" s="117"/>
    </row>
    <row r="97" spans="1:30" ht="21" x14ac:dyDescent="0.4">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8" t="s">
        <v>188</v>
      </c>
      <c r="AA97" s="119"/>
      <c r="AB97" s="119"/>
      <c r="AC97" s="120"/>
      <c r="AD97" s="121"/>
    </row>
    <row r="98" spans="1:30" ht="21" x14ac:dyDescent="0.4">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8" t="s">
        <v>189</v>
      </c>
      <c r="AA98" s="119"/>
      <c r="AB98" s="119"/>
      <c r="AC98" s="120"/>
      <c r="AD98" s="121"/>
    </row>
    <row r="99" spans="1:30" ht="21" x14ac:dyDescent="0.4">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22" t="s">
        <v>190</v>
      </c>
      <c r="AA99" s="123"/>
      <c r="AB99" s="123"/>
      <c r="AC99" s="124"/>
      <c r="AD99" s="12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47B3D-EC75-4086-96FA-554263CAAF00}">
  <sheetPr codeName="Sheet6"/>
  <dimension ref="A1:AU138"/>
  <sheetViews>
    <sheetView showGridLines="0" topLeftCell="B1" zoomScale="110" zoomScaleNormal="110" workbookViewId="0">
      <selection activeCell="L25" sqref="L25"/>
    </sheetView>
  </sheetViews>
  <sheetFormatPr defaultRowHeight="14.4" x14ac:dyDescent="0.3"/>
  <cols>
    <col min="1" max="1" width="9.6640625" customWidth="1"/>
    <col min="3" max="3" width="22.109375" customWidth="1"/>
    <col min="6" max="6" width="11.21875" bestFit="1" customWidth="1"/>
    <col min="7" max="7" width="24.33203125" bestFit="1" customWidth="1"/>
    <col min="8" max="8" width="4.5546875" customWidth="1"/>
    <col min="9" max="9" width="4.6640625" customWidth="1"/>
    <col min="10" max="10" width="11.88671875" customWidth="1"/>
    <col min="11" max="11" width="14.109375" customWidth="1"/>
    <col min="12" max="12" width="14.21875" customWidth="1"/>
    <col min="13" max="13" width="16.5546875" customWidth="1"/>
    <col min="14" max="14" width="14.21875" customWidth="1"/>
  </cols>
  <sheetData>
    <row r="1" spans="2:47" x14ac:dyDescent="0.3">
      <c r="K1" s="6"/>
    </row>
    <row r="2" spans="2:47" x14ac:dyDescent="0.3">
      <c r="B2" s="129" t="s">
        <v>52</v>
      </c>
      <c r="C2" s="130"/>
      <c r="D2" s="130"/>
      <c r="E2" s="130"/>
      <c r="F2" s="130"/>
      <c r="G2" s="130"/>
      <c r="H2" s="130"/>
      <c r="I2" s="131"/>
      <c r="M2" s="18" t="s">
        <v>49</v>
      </c>
      <c r="N2" s="18"/>
      <c r="O2" s="13"/>
      <c r="P2" s="13"/>
      <c r="Q2" s="13"/>
      <c r="R2" s="13"/>
      <c r="S2" s="13"/>
      <c r="T2" s="13"/>
      <c r="U2" s="13"/>
      <c r="V2" s="13"/>
      <c r="X2" s="18" t="s">
        <v>50</v>
      </c>
      <c r="Y2" s="18"/>
      <c r="Z2" s="13"/>
      <c r="AA2" s="13"/>
      <c r="AB2" s="13"/>
      <c r="AC2" s="13"/>
      <c r="AD2" s="13"/>
      <c r="AE2" s="13"/>
      <c r="AF2" s="13"/>
      <c r="AG2" s="13"/>
      <c r="AL2" s="18" t="s">
        <v>193</v>
      </c>
      <c r="AM2" s="18"/>
      <c r="AN2" s="13"/>
      <c r="AO2" s="13"/>
      <c r="AP2" s="13"/>
      <c r="AQ2" s="13"/>
      <c r="AR2" s="13"/>
      <c r="AS2" s="13"/>
      <c r="AT2" s="13"/>
      <c r="AU2" s="13"/>
    </row>
    <row r="3" spans="2:47" x14ac:dyDescent="0.3">
      <c r="B3" s="4">
        <v>1</v>
      </c>
      <c r="C3" t="s">
        <v>51</v>
      </c>
      <c r="I3" s="1"/>
    </row>
    <row r="4" spans="2:47" x14ac:dyDescent="0.3">
      <c r="B4" s="4">
        <v>2</v>
      </c>
      <c r="C4" t="s">
        <v>53</v>
      </c>
      <c r="I4" s="1"/>
      <c r="M4" s="16" t="s">
        <v>87</v>
      </c>
      <c r="N4" s="12"/>
      <c r="O4" s="17" t="s">
        <v>88</v>
      </c>
      <c r="P4" s="14"/>
      <c r="Q4" s="14"/>
      <c r="R4" s="14"/>
      <c r="S4" s="14"/>
      <c r="T4" s="14"/>
      <c r="U4" s="14"/>
      <c r="V4" s="15"/>
      <c r="X4" s="16" t="s">
        <v>87</v>
      </c>
      <c r="Y4" s="12"/>
      <c r="Z4" s="17" t="s">
        <v>94</v>
      </c>
      <c r="AA4" s="14"/>
      <c r="AB4" s="14"/>
      <c r="AC4" s="14"/>
      <c r="AD4" s="14"/>
      <c r="AE4" s="14"/>
      <c r="AF4" s="14"/>
      <c r="AG4" s="15"/>
      <c r="AL4" s="16" t="s">
        <v>99</v>
      </c>
      <c r="AM4" s="12"/>
      <c r="AN4" s="17" t="s">
        <v>96</v>
      </c>
      <c r="AO4" s="14"/>
      <c r="AP4" s="14"/>
      <c r="AQ4" s="17" t="s">
        <v>95</v>
      </c>
      <c r="AR4" s="14"/>
      <c r="AS4" s="14"/>
      <c r="AT4" s="17" t="s">
        <v>100</v>
      </c>
      <c r="AU4" s="15"/>
    </row>
    <row r="5" spans="2:47" x14ac:dyDescent="0.3">
      <c r="B5" s="4">
        <v>3</v>
      </c>
      <c r="C5" t="s">
        <v>54</v>
      </c>
      <c r="I5" s="1"/>
      <c r="M5" s="128" t="s">
        <v>0</v>
      </c>
      <c r="N5" s="128"/>
      <c r="O5" t="s">
        <v>89</v>
      </c>
      <c r="V5" s="1"/>
      <c r="X5" s="128" t="s">
        <v>29</v>
      </c>
      <c r="Y5" s="128"/>
      <c r="Z5" t="s">
        <v>191</v>
      </c>
      <c r="AL5" s="128" t="s">
        <v>97</v>
      </c>
      <c r="AM5" s="128"/>
      <c r="AN5">
        <v>100</v>
      </c>
      <c r="AQ5" s="25" t="str">
        <f ca="1">_xlfn.FORMULATEXT(AQ6)</f>
        <v>=(Month2-Month1)/Month1</v>
      </c>
    </row>
    <row r="6" spans="2:47" x14ac:dyDescent="0.3">
      <c r="B6" s="5">
        <v>4</v>
      </c>
      <c r="C6" s="2" t="s">
        <v>55</v>
      </c>
      <c r="D6" s="2"/>
      <c r="E6" s="2"/>
      <c r="F6" s="2"/>
      <c r="G6" s="2"/>
      <c r="H6" s="2"/>
      <c r="I6" s="3"/>
      <c r="M6" s="128" t="s">
        <v>1</v>
      </c>
      <c r="N6" s="128"/>
      <c r="O6" t="s">
        <v>90</v>
      </c>
      <c r="V6" s="1"/>
      <c r="AL6" s="128" t="s">
        <v>98</v>
      </c>
      <c r="AM6" s="128"/>
      <c r="AN6">
        <v>110</v>
      </c>
      <c r="AQ6" s="22">
        <f>(Month2-Month1)/Month1</f>
        <v>0.1</v>
      </c>
      <c r="AR6" s="23"/>
      <c r="AT6" s="24">
        <f>AQ6</f>
        <v>0.1</v>
      </c>
      <c r="AU6" s="23"/>
    </row>
    <row r="7" spans="2:47" x14ac:dyDescent="0.3">
      <c r="M7" s="128" t="s">
        <v>2</v>
      </c>
      <c r="N7" s="128"/>
      <c r="O7" t="s">
        <v>91</v>
      </c>
      <c r="V7" s="1"/>
    </row>
    <row r="8" spans="2:47" x14ac:dyDescent="0.3">
      <c r="M8" s="128" t="s">
        <v>3</v>
      </c>
      <c r="N8" s="128"/>
      <c r="O8" t="s">
        <v>92</v>
      </c>
      <c r="V8" s="1"/>
    </row>
    <row r="9" spans="2:47" x14ac:dyDescent="0.3">
      <c r="B9" s="19" t="s">
        <v>86</v>
      </c>
      <c r="C9" s="20"/>
      <c r="D9" s="20"/>
      <c r="E9" s="20"/>
      <c r="F9" s="20"/>
      <c r="G9" s="20"/>
      <c r="H9" s="20"/>
      <c r="I9" s="21"/>
      <c r="M9" s="128" t="s">
        <v>4</v>
      </c>
      <c r="N9" s="128"/>
      <c r="O9" t="s">
        <v>92</v>
      </c>
      <c r="V9" s="1"/>
    </row>
    <row r="10" spans="2:47" x14ac:dyDescent="0.3">
      <c r="B10" t="s">
        <v>202</v>
      </c>
      <c r="M10" s="128" t="s">
        <v>5</v>
      </c>
      <c r="N10" s="128"/>
      <c r="O10" t="s">
        <v>92</v>
      </c>
      <c r="V10" s="1"/>
      <c r="X10" s="18" t="s">
        <v>192</v>
      </c>
      <c r="Y10" s="18"/>
      <c r="Z10" s="13"/>
      <c r="AA10" s="13"/>
      <c r="AB10" s="13"/>
      <c r="AC10" s="13"/>
      <c r="AD10" s="13"/>
      <c r="AE10" s="13"/>
      <c r="AF10" s="13"/>
      <c r="AG10" s="13"/>
    </row>
    <row r="11" spans="2:47" x14ac:dyDescent="0.3">
      <c r="M11" s="128" t="s">
        <v>6</v>
      </c>
      <c r="N11" s="128"/>
      <c r="O11" t="s">
        <v>92</v>
      </c>
      <c r="V11" s="1"/>
    </row>
    <row r="12" spans="2:47" x14ac:dyDescent="0.3">
      <c r="M12" s="128" t="s">
        <v>7</v>
      </c>
      <c r="N12" s="128"/>
      <c r="O12" t="s">
        <v>92</v>
      </c>
      <c r="V12" s="1"/>
      <c r="X12" s="16" t="s">
        <v>99</v>
      </c>
      <c r="Y12" s="12"/>
      <c r="Z12" s="17" t="s">
        <v>96</v>
      </c>
      <c r="AA12" s="14"/>
      <c r="AB12" s="14"/>
      <c r="AC12" s="17" t="s">
        <v>95</v>
      </c>
      <c r="AD12" s="14"/>
      <c r="AE12" s="14"/>
      <c r="AF12" s="17"/>
      <c r="AG12" s="15"/>
    </row>
    <row r="13" spans="2:47" x14ac:dyDescent="0.3">
      <c r="M13" s="128" t="s">
        <v>8</v>
      </c>
      <c r="N13" s="128"/>
      <c r="O13" t="s">
        <v>92</v>
      </c>
      <c r="V13" s="1"/>
      <c r="X13" s="128" t="s">
        <v>195</v>
      </c>
      <c r="Y13" s="128"/>
      <c r="Z13">
        <v>99</v>
      </c>
    </row>
    <row r="14" spans="2:47" x14ac:dyDescent="0.3">
      <c r="M14" s="128" t="s">
        <v>9</v>
      </c>
      <c r="N14" s="128"/>
      <c r="O14" t="s">
        <v>92</v>
      </c>
      <c r="V14" s="1"/>
      <c r="X14" s="128" t="s">
        <v>196</v>
      </c>
      <c r="Y14" s="128"/>
      <c r="Z14">
        <v>106</v>
      </c>
    </row>
    <row r="15" spans="2:47" ht="15" thickBot="1" x14ac:dyDescent="0.35">
      <c r="M15" s="128" t="s">
        <v>10</v>
      </c>
      <c r="N15" s="128"/>
      <c r="O15" t="s">
        <v>92</v>
      </c>
      <c r="V15" s="1"/>
      <c r="X15" s="128" t="s">
        <v>197</v>
      </c>
      <c r="Y15" s="128"/>
      <c r="Z15">
        <v>115</v>
      </c>
      <c r="AC15" s="160" t="s">
        <v>200</v>
      </c>
      <c r="AD15" s="25" t="str">
        <f ca="1">_xlfn.FORMULATEXT(AE16)</f>
        <v>=(Jan+Feb+Mar+May+Jun+July)/6</v>
      </c>
    </row>
    <row r="16" spans="2:47" ht="15" thickBot="1" x14ac:dyDescent="0.35">
      <c r="M16" s="128" t="s">
        <v>11</v>
      </c>
      <c r="N16" s="128"/>
      <c r="O16" t="s">
        <v>92</v>
      </c>
      <c r="V16" s="1"/>
      <c r="X16" s="128" t="s">
        <v>198</v>
      </c>
      <c r="Y16" s="128"/>
      <c r="Z16" s="159" t="s">
        <v>194</v>
      </c>
      <c r="AD16" s="85" t="s">
        <v>201</v>
      </c>
      <c r="AE16" s="161">
        <f>(Jan+Feb+Mar+May+Jun+July)/6</f>
        <v>117.16666666666667</v>
      </c>
    </row>
    <row r="17" spans="13:26" x14ac:dyDescent="0.3">
      <c r="M17" s="128" t="s">
        <v>12</v>
      </c>
      <c r="N17" s="128"/>
      <c r="O17" t="s">
        <v>92</v>
      </c>
      <c r="V17" s="1"/>
      <c r="X17" s="128" t="s">
        <v>38</v>
      </c>
      <c r="Y17" s="128"/>
      <c r="Z17">
        <v>122</v>
      </c>
    </row>
    <row r="18" spans="13:26" x14ac:dyDescent="0.3">
      <c r="M18" s="128" t="s">
        <v>13</v>
      </c>
      <c r="N18" s="128"/>
      <c r="O18" t="s">
        <v>92</v>
      </c>
      <c r="V18" s="1"/>
      <c r="X18" s="128" t="s">
        <v>199</v>
      </c>
      <c r="Y18" s="128"/>
      <c r="Z18">
        <v>127</v>
      </c>
    </row>
    <row r="19" spans="13:26" x14ac:dyDescent="0.3">
      <c r="M19" s="128" t="s">
        <v>14</v>
      </c>
      <c r="N19" s="128"/>
      <c r="O19" t="s">
        <v>92</v>
      </c>
      <c r="V19" s="1"/>
      <c r="X19" s="128" t="s">
        <v>40</v>
      </c>
      <c r="Y19" s="128"/>
      <c r="Z19">
        <v>134</v>
      </c>
    </row>
    <row r="20" spans="13:26" x14ac:dyDescent="0.3">
      <c r="M20" s="128" t="s">
        <v>15</v>
      </c>
      <c r="N20" s="128"/>
      <c r="O20" t="s">
        <v>92</v>
      </c>
      <c r="V20" s="1"/>
    </row>
    <row r="21" spans="13:26" x14ac:dyDescent="0.3">
      <c r="M21" s="128" t="s">
        <v>16</v>
      </c>
      <c r="N21" s="128"/>
      <c r="O21" t="s">
        <v>92</v>
      </c>
      <c r="V21" s="1"/>
    </row>
    <row r="22" spans="13:26" x14ac:dyDescent="0.3">
      <c r="M22" s="128" t="s">
        <v>17</v>
      </c>
      <c r="N22" s="128"/>
      <c r="O22" t="s">
        <v>92</v>
      </c>
      <c r="V22" s="1"/>
    </row>
    <row r="23" spans="13:26" x14ac:dyDescent="0.3">
      <c r="M23" s="128" t="s">
        <v>18</v>
      </c>
      <c r="N23" s="128"/>
      <c r="O23" t="s">
        <v>92</v>
      </c>
      <c r="V23" s="1"/>
    </row>
    <row r="24" spans="13:26" x14ac:dyDescent="0.3">
      <c r="M24" s="128" t="s">
        <v>19</v>
      </c>
      <c r="N24" s="128"/>
      <c r="O24" t="s">
        <v>92</v>
      </c>
      <c r="V24" s="1"/>
    </row>
    <row r="25" spans="13:26" x14ac:dyDescent="0.3">
      <c r="M25" s="128" t="s">
        <v>20</v>
      </c>
      <c r="N25" s="128"/>
      <c r="O25" t="s">
        <v>92</v>
      </c>
      <c r="V25" s="1"/>
    </row>
    <row r="26" spans="13:26" x14ac:dyDescent="0.3">
      <c r="M26" s="128" t="s">
        <v>21</v>
      </c>
      <c r="N26" s="128"/>
      <c r="O26" t="s">
        <v>92</v>
      </c>
      <c r="V26" s="1"/>
    </row>
    <row r="27" spans="13:26" x14ac:dyDescent="0.3">
      <c r="M27" s="128" t="s">
        <v>22</v>
      </c>
      <c r="N27" s="128"/>
      <c r="O27" t="s">
        <v>92</v>
      </c>
      <c r="V27" s="1"/>
    </row>
    <row r="28" spans="13:26" x14ac:dyDescent="0.3">
      <c r="M28" s="128" t="s">
        <v>23</v>
      </c>
      <c r="N28" s="128"/>
      <c r="O28" t="s">
        <v>92</v>
      </c>
      <c r="V28" s="1"/>
    </row>
    <row r="29" spans="13:26" x14ac:dyDescent="0.3">
      <c r="M29" s="128" t="s">
        <v>24</v>
      </c>
      <c r="N29" s="128"/>
      <c r="O29" t="s">
        <v>92</v>
      </c>
      <c r="V29" s="1"/>
    </row>
    <row r="30" spans="13:26" x14ac:dyDescent="0.3">
      <c r="M30" s="128" t="s">
        <v>25</v>
      </c>
      <c r="N30" s="128"/>
      <c r="O30" t="s">
        <v>92</v>
      </c>
      <c r="V30" s="1"/>
    </row>
    <row r="31" spans="13:26" x14ac:dyDescent="0.3">
      <c r="M31" s="128" t="s">
        <v>26</v>
      </c>
      <c r="N31" s="128"/>
      <c r="O31" t="s">
        <v>92</v>
      </c>
      <c r="V31" s="1"/>
    </row>
    <row r="32" spans="13:26" x14ac:dyDescent="0.3">
      <c r="M32" s="128" t="s">
        <v>27</v>
      </c>
      <c r="N32" s="128"/>
      <c r="O32" t="s">
        <v>92</v>
      </c>
      <c r="V32" s="1"/>
    </row>
    <row r="33" spans="2:22" x14ac:dyDescent="0.3">
      <c r="M33" s="128" t="s">
        <v>28</v>
      </c>
      <c r="N33" s="128"/>
      <c r="O33" t="s">
        <v>92</v>
      </c>
      <c r="V33" s="1"/>
    </row>
    <row r="34" spans="2:22" x14ac:dyDescent="0.3">
      <c r="M34" s="128" t="s">
        <v>29</v>
      </c>
      <c r="N34" s="128"/>
      <c r="O34" s="2" t="s">
        <v>93</v>
      </c>
      <c r="P34" s="2"/>
      <c r="Q34" s="2"/>
      <c r="R34" s="2"/>
      <c r="S34" s="2"/>
      <c r="T34" s="2"/>
      <c r="U34" s="2"/>
      <c r="V34" s="3"/>
    </row>
    <row r="39" spans="2:22" x14ac:dyDescent="0.3">
      <c r="B39" s="18" t="s">
        <v>101</v>
      </c>
      <c r="C39" s="18"/>
      <c r="D39" s="13"/>
      <c r="E39" s="13"/>
      <c r="F39" s="13"/>
      <c r="G39" s="13"/>
      <c r="J39" s="18" t="s">
        <v>110</v>
      </c>
      <c r="K39" s="18"/>
      <c r="L39" s="13"/>
      <c r="M39" s="13"/>
      <c r="N39" s="13"/>
      <c r="O39" s="13"/>
    </row>
    <row r="41" spans="2:22" x14ac:dyDescent="0.3">
      <c r="B41" s="132" t="s">
        <v>102</v>
      </c>
      <c r="C41" s="133"/>
      <c r="D41" s="27" t="s">
        <v>30</v>
      </c>
      <c r="E41" s="27" t="s">
        <v>33</v>
      </c>
      <c r="F41" s="27" t="s">
        <v>34</v>
      </c>
      <c r="G41" s="27" t="s">
        <v>103</v>
      </c>
      <c r="J41" s="132" t="s">
        <v>111</v>
      </c>
      <c r="K41" s="133"/>
      <c r="L41" s="27" t="s">
        <v>30</v>
      </c>
      <c r="M41" s="27" t="s">
        <v>33</v>
      </c>
      <c r="N41" s="27" t="s">
        <v>34</v>
      </c>
      <c r="O41" s="27" t="s">
        <v>30</v>
      </c>
      <c r="P41" s="27" t="s">
        <v>33</v>
      </c>
      <c r="Q41" s="27" t="s">
        <v>34</v>
      </c>
    </row>
    <row r="42" spans="2:22" x14ac:dyDescent="0.3">
      <c r="B42" s="127" t="s">
        <v>3</v>
      </c>
      <c r="C42" s="127"/>
      <c r="D42" s="29">
        <v>173.2</v>
      </c>
      <c r="E42" s="29">
        <v>174.7</v>
      </c>
      <c r="F42" s="29">
        <v>173.7</v>
      </c>
      <c r="G42" s="26" t="s">
        <v>104</v>
      </c>
      <c r="J42" s="127" t="s">
        <v>104</v>
      </c>
      <c r="K42" s="127"/>
      <c r="L42" s="26">
        <f>D42+D43+D44+D45+D46+D47+D48+D49+D50+D51+D53+D54</f>
        <v>2112.0000000000005</v>
      </c>
      <c r="M42" s="26">
        <f>E42+E43+E44+E45+E46+E47+E48+E49+E51+E50+E53+E54</f>
        <v>2169.2000000000003</v>
      </c>
      <c r="N42" s="26">
        <f>F42+F43+F44+F45+F46+F47+F48+F49+F51+F50+F53+F54</f>
        <v>2133.5</v>
      </c>
      <c r="O42" s="32">
        <f>L42/$L$52</f>
        <v>0.46945852227260604</v>
      </c>
      <c r="P42" s="32">
        <f>M42/$M$52</f>
        <v>0.46740933870585449</v>
      </c>
      <c r="Q42" s="32">
        <f>N42/$N$52</f>
        <v>0.45838346510828459</v>
      </c>
    </row>
    <row r="43" spans="2:22" x14ac:dyDescent="0.3">
      <c r="B43" s="127" t="s">
        <v>4</v>
      </c>
      <c r="C43" s="127"/>
      <c r="D43" s="29">
        <v>211.5</v>
      </c>
      <c r="E43" s="29">
        <v>219.4</v>
      </c>
      <c r="F43" s="29">
        <v>214.3</v>
      </c>
      <c r="G43" s="26" t="s">
        <v>104</v>
      </c>
      <c r="J43" s="127" t="s">
        <v>105</v>
      </c>
      <c r="K43" s="127"/>
      <c r="L43" s="26">
        <f>D52+D55+D64+D66</f>
        <v>737.30000000000007</v>
      </c>
      <c r="M43" s="26">
        <f>E52+E55+E64+E66</f>
        <v>724.9</v>
      </c>
      <c r="N43" s="26">
        <f>F52+F55+F64+F66</f>
        <v>730.8</v>
      </c>
      <c r="O43" s="32">
        <f t="shared" ref="O43:O50" si="0">L43/$L$52</f>
        <v>0.16388814795056458</v>
      </c>
      <c r="P43" s="32">
        <f t="shared" ref="P43:P50" si="1">M43/$M$52</f>
        <v>0.15619815122066838</v>
      </c>
      <c r="Q43" s="32">
        <f t="shared" ref="Q43:Q50" si="2">N43/$N$52</f>
        <v>0.15701271914747333</v>
      </c>
    </row>
    <row r="44" spans="2:22" x14ac:dyDescent="0.3">
      <c r="B44" s="127" t="s">
        <v>5</v>
      </c>
      <c r="C44" s="127"/>
      <c r="D44" s="29">
        <v>171</v>
      </c>
      <c r="E44" s="29">
        <v>176.7</v>
      </c>
      <c r="F44" s="29">
        <v>173.2</v>
      </c>
      <c r="G44" s="26" t="s">
        <v>104</v>
      </c>
      <c r="J44" s="127" t="s">
        <v>17</v>
      </c>
      <c r="K44" s="127"/>
      <c r="L44" s="26">
        <f>D56+D57+D58</f>
        <v>569.90000000000009</v>
      </c>
      <c r="M44" s="26">
        <f>E56+E57+E58</f>
        <v>528.70000000000005</v>
      </c>
      <c r="N44" s="26">
        <f>F56+F57+F58</f>
        <v>553.20000000000005</v>
      </c>
      <c r="O44" s="32">
        <f t="shared" si="0"/>
        <v>0.12667822530452563</v>
      </c>
      <c r="P44" s="32">
        <f t="shared" si="1"/>
        <v>0.11392186860307267</v>
      </c>
      <c r="Q44" s="32">
        <f t="shared" si="2"/>
        <v>0.11885527672739772</v>
      </c>
    </row>
    <row r="45" spans="2:22" x14ac:dyDescent="0.3">
      <c r="B45" s="127" t="s">
        <v>6</v>
      </c>
      <c r="C45" s="127"/>
      <c r="D45" s="29">
        <v>179.6</v>
      </c>
      <c r="E45" s="29">
        <v>179.4</v>
      </c>
      <c r="F45" s="29">
        <v>179.5</v>
      </c>
      <c r="G45" s="26" t="s">
        <v>104</v>
      </c>
      <c r="J45" s="127" t="s">
        <v>20</v>
      </c>
      <c r="K45" s="127"/>
      <c r="L45" s="26">
        <f>D61</f>
        <v>179.8</v>
      </c>
      <c r="M45" s="26">
        <f>E59+E61</f>
        <v>345.7</v>
      </c>
      <c r="N45" s="26">
        <f>F59+F61</f>
        <v>350.79999999999995</v>
      </c>
      <c r="O45" s="32">
        <f t="shared" si="0"/>
        <v>3.9966213212412192E-2</v>
      </c>
      <c r="P45" s="32">
        <f t="shared" si="1"/>
        <v>7.4489861880238734E-2</v>
      </c>
      <c r="Q45" s="32">
        <f t="shared" si="2"/>
        <v>7.5369542798212424E-2</v>
      </c>
    </row>
    <row r="46" spans="2:22" x14ac:dyDescent="0.3">
      <c r="B46" s="127" t="s">
        <v>7</v>
      </c>
      <c r="C46" s="127"/>
      <c r="D46" s="29">
        <v>173.3</v>
      </c>
      <c r="E46" s="29">
        <v>164.4</v>
      </c>
      <c r="F46" s="29">
        <v>170</v>
      </c>
      <c r="G46" s="26" t="s">
        <v>104</v>
      </c>
      <c r="J46" s="127" t="s">
        <v>21</v>
      </c>
      <c r="K46" s="127"/>
      <c r="L46" s="26">
        <f>D60</f>
        <v>182.5</v>
      </c>
      <c r="M46" s="26">
        <f>E60</f>
        <v>183.4</v>
      </c>
      <c r="N46" s="26">
        <f>F60</f>
        <v>182.8</v>
      </c>
      <c r="O46" s="32">
        <f t="shared" si="0"/>
        <v>4.0566373255090236E-2</v>
      </c>
      <c r="P46" s="32">
        <f t="shared" si="1"/>
        <v>3.9518196901463076E-2</v>
      </c>
      <c r="Q46" s="32">
        <f t="shared" si="2"/>
        <v>3.9274664833276039E-2</v>
      </c>
    </row>
    <row r="47" spans="2:22" x14ac:dyDescent="0.3">
      <c r="B47" s="127" t="s">
        <v>8</v>
      </c>
      <c r="C47" s="127"/>
      <c r="D47" s="29">
        <v>169</v>
      </c>
      <c r="E47" s="29">
        <v>175.8</v>
      </c>
      <c r="F47" s="29">
        <v>172.2</v>
      </c>
      <c r="G47" s="26" t="s">
        <v>104</v>
      </c>
      <c r="J47" s="127" t="s">
        <v>23</v>
      </c>
      <c r="K47" s="127"/>
      <c r="L47" s="26">
        <f t="shared" ref="L47:N48" si="3">D62</f>
        <v>187.8</v>
      </c>
      <c r="M47" s="26">
        <f t="shared" si="3"/>
        <v>182.2</v>
      </c>
      <c r="N47" s="26">
        <f t="shared" si="3"/>
        <v>185.7</v>
      </c>
      <c r="O47" s="32">
        <f t="shared" si="0"/>
        <v>4.174446519071752E-2</v>
      </c>
      <c r="P47" s="32">
        <f t="shared" si="1"/>
        <v>3.9259626365575638E-2</v>
      </c>
      <c r="Q47" s="32">
        <f t="shared" si="2"/>
        <v>3.9897731179099338E-2</v>
      </c>
    </row>
    <row r="48" spans="2:22" x14ac:dyDescent="0.3">
      <c r="B48" s="127" t="s">
        <v>9</v>
      </c>
      <c r="C48" s="127"/>
      <c r="D48" s="29">
        <v>148.69999999999999</v>
      </c>
      <c r="E48" s="29">
        <v>185</v>
      </c>
      <c r="F48" s="29">
        <v>161</v>
      </c>
      <c r="G48" s="26" t="s">
        <v>104</v>
      </c>
      <c r="J48" s="127" t="s">
        <v>24</v>
      </c>
      <c r="K48" s="127"/>
      <c r="L48" s="26">
        <f t="shared" si="3"/>
        <v>169.7</v>
      </c>
      <c r="M48" s="26">
        <f t="shared" si="3"/>
        <v>160.4</v>
      </c>
      <c r="N48" s="26">
        <f t="shared" si="3"/>
        <v>164.8</v>
      </c>
      <c r="O48" s="32">
        <f t="shared" si="0"/>
        <v>3.7721170089801713E-2</v>
      </c>
      <c r="P48" s="32">
        <f t="shared" si="1"/>
        <v>3.4562261630287229E-2</v>
      </c>
      <c r="Q48" s="32">
        <f t="shared" si="2"/>
        <v>3.5407356479889997E-2</v>
      </c>
    </row>
    <row r="49" spans="2:17" x14ac:dyDescent="0.3">
      <c r="B49" s="127" t="s">
        <v>10</v>
      </c>
      <c r="C49" s="127"/>
      <c r="D49" s="29">
        <v>174.9</v>
      </c>
      <c r="E49" s="29">
        <v>176.9</v>
      </c>
      <c r="F49" s="29">
        <v>175.6</v>
      </c>
      <c r="G49" s="26" t="s">
        <v>104</v>
      </c>
      <c r="J49" s="127" t="s">
        <v>26</v>
      </c>
      <c r="K49" s="127"/>
      <c r="L49" s="26">
        <f>D65</f>
        <v>180.3</v>
      </c>
      <c r="M49" s="26">
        <f>E65</f>
        <v>174.8</v>
      </c>
      <c r="N49" s="26">
        <f>F65</f>
        <v>177.1</v>
      </c>
      <c r="O49" s="32">
        <f t="shared" si="0"/>
        <v>4.0077353961056272E-2</v>
      </c>
      <c r="P49" s="32">
        <f t="shared" si="1"/>
        <v>3.7665108060936453E-2</v>
      </c>
      <c r="Q49" s="32">
        <f t="shared" si="2"/>
        <v>3.8050017188037119E-2</v>
      </c>
    </row>
    <row r="50" spans="2:17" x14ac:dyDescent="0.3">
      <c r="B50" s="127" t="s">
        <v>11</v>
      </c>
      <c r="C50" s="127"/>
      <c r="D50" s="29">
        <v>121.9</v>
      </c>
      <c r="E50" s="29">
        <v>124.2</v>
      </c>
      <c r="F50" s="29">
        <v>122.7</v>
      </c>
      <c r="G50" s="26" t="s">
        <v>104</v>
      </c>
      <c r="J50" s="127" t="s">
        <v>108</v>
      </c>
      <c r="K50" s="127"/>
      <c r="L50" s="26">
        <f t="shared" ref="L50:N51" si="4">D67</f>
        <v>179.5</v>
      </c>
      <c r="M50" s="26">
        <f t="shared" si="4"/>
        <v>171.6</v>
      </c>
      <c r="N50" s="26">
        <f t="shared" si="4"/>
        <v>175.7</v>
      </c>
      <c r="O50" s="32">
        <f t="shared" si="0"/>
        <v>3.9899528763225736E-2</v>
      </c>
      <c r="P50" s="32">
        <f t="shared" si="1"/>
        <v>3.6975586631903291E-2</v>
      </c>
      <c r="Q50" s="32">
        <f t="shared" si="2"/>
        <v>3.7749226538329315E-2</v>
      </c>
    </row>
    <row r="51" spans="2:17" x14ac:dyDescent="0.3">
      <c r="B51" s="127" t="s">
        <v>12</v>
      </c>
      <c r="C51" s="127"/>
      <c r="D51" s="29">
        <v>221</v>
      </c>
      <c r="E51" s="29">
        <v>211.9</v>
      </c>
      <c r="F51" s="29">
        <v>218</v>
      </c>
      <c r="G51" s="26" t="s">
        <v>104</v>
      </c>
      <c r="J51" s="127" t="s">
        <v>109</v>
      </c>
      <c r="K51" s="127"/>
      <c r="L51" s="26">
        <f t="shared" si="4"/>
        <v>179.8</v>
      </c>
      <c r="M51" s="26">
        <f t="shared" si="4"/>
        <v>178.2</v>
      </c>
      <c r="N51" s="26">
        <f t="shared" si="4"/>
        <v>179.1</v>
      </c>
      <c r="O51" s="32" t="s">
        <v>48</v>
      </c>
      <c r="P51" s="30" t="s">
        <v>48</v>
      </c>
      <c r="Q51" s="30" t="s">
        <v>48</v>
      </c>
    </row>
    <row r="52" spans="2:17" x14ac:dyDescent="0.3">
      <c r="B52" s="127" t="s">
        <v>13</v>
      </c>
      <c r="C52" s="127"/>
      <c r="D52" s="29">
        <v>178.7</v>
      </c>
      <c r="E52" s="29">
        <v>165.9</v>
      </c>
      <c r="F52" s="29">
        <v>173.4</v>
      </c>
      <c r="G52" s="26" t="s">
        <v>105</v>
      </c>
      <c r="J52" s="126" t="s">
        <v>112</v>
      </c>
      <c r="K52" s="126"/>
      <c r="L52" s="28">
        <f>SUM(L42:L50)</f>
        <v>4498.8000000000011</v>
      </c>
      <c r="M52" s="28">
        <f>SUM(M42:M50)</f>
        <v>4640.9000000000005</v>
      </c>
      <c r="N52" s="28">
        <f>SUM(N42:N50)</f>
        <v>4654.4000000000005</v>
      </c>
      <c r="O52" s="31">
        <f>SUM(O42:O51)</f>
        <v>1</v>
      </c>
      <c r="P52" s="31">
        <f>SUM(P42:P51)</f>
        <v>1</v>
      </c>
      <c r="Q52" s="31">
        <f>SUM(Q42:Q51)</f>
        <v>0.99999999999999989</v>
      </c>
    </row>
    <row r="53" spans="2:17" x14ac:dyDescent="0.3">
      <c r="B53" s="127" t="s">
        <v>14</v>
      </c>
      <c r="C53" s="127"/>
      <c r="D53" s="29">
        <v>191.1</v>
      </c>
      <c r="E53" s="29">
        <v>197.7</v>
      </c>
      <c r="F53" s="29">
        <v>194.2</v>
      </c>
      <c r="G53" s="26" t="s">
        <v>104</v>
      </c>
    </row>
    <row r="54" spans="2:17" x14ac:dyDescent="0.3">
      <c r="B54" s="127" t="s">
        <v>15</v>
      </c>
      <c r="C54" s="127"/>
      <c r="D54" s="29">
        <v>176.8</v>
      </c>
      <c r="E54" s="29">
        <v>183.1</v>
      </c>
      <c r="F54" s="29">
        <v>179.1</v>
      </c>
      <c r="G54" s="26" t="s">
        <v>104</v>
      </c>
    </row>
    <row r="55" spans="2:17" x14ac:dyDescent="0.3">
      <c r="B55" s="127" t="s">
        <v>16</v>
      </c>
      <c r="C55" s="127"/>
      <c r="D55" s="29">
        <v>199.9</v>
      </c>
      <c r="E55" s="29">
        <v>204.2</v>
      </c>
      <c r="F55" s="29">
        <v>201</v>
      </c>
      <c r="G55" s="26" t="s">
        <v>105</v>
      </c>
    </row>
    <row r="56" spans="2:17" x14ac:dyDescent="0.3">
      <c r="B56" s="127" t="s">
        <v>17</v>
      </c>
      <c r="C56" s="127"/>
      <c r="D56" s="29">
        <v>191.2</v>
      </c>
      <c r="E56" s="29">
        <v>181.3</v>
      </c>
      <c r="F56" s="29">
        <v>187.3</v>
      </c>
      <c r="G56" s="26" t="s">
        <v>17</v>
      </c>
    </row>
    <row r="57" spans="2:17" x14ac:dyDescent="0.3">
      <c r="B57" s="127" t="s">
        <v>18</v>
      </c>
      <c r="C57" s="127"/>
      <c r="D57" s="29">
        <v>187.9</v>
      </c>
      <c r="E57" s="29">
        <v>168.1</v>
      </c>
      <c r="F57" s="29">
        <v>179.7</v>
      </c>
      <c r="G57" s="26" t="s">
        <v>17</v>
      </c>
    </row>
    <row r="58" spans="2:17" x14ac:dyDescent="0.3">
      <c r="B58" s="127" t="s">
        <v>19</v>
      </c>
      <c r="C58" s="127"/>
      <c r="D58" s="29">
        <v>190.8</v>
      </c>
      <c r="E58" s="29">
        <v>179.3</v>
      </c>
      <c r="F58" s="29">
        <v>186.2</v>
      </c>
      <c r="G58" s="26" t="s">
        <v>17</v>
      </c>
    </row>
    <row r="59" spans="2:17" x14ac:dyDescent="0.3">
      <c r="B59" s="127" t="s">
        <v>20</v>
      </c>
      <c r="C59" s="127"/>
      <c r="D59" s="29" t="s">
        <v>48</v>
      </c>
      <c r="E59" s="29">
        <v>175.6</v>
      </c>
      <c r="F59" s="29">
        <v>175.6</v>
      </c>
      <c r="G59" s="26" t="s">
        <v>20</v>
      </c>
    </row>
    <row r="60" spans="2:17" x14ac:dyDescent="0.3">
      <c r="B60" s="127" t="s">
        <v>21</v>
      </c>
      <c r="C60" s="127"/>
      <c r="D60" s="29">
        <v>182.5</v>
      </c>
      <c r="E60" s="29">
        <v>183.4</v>
      </c>
      <c r="F60" s="29">
        <v>182.8</v>
      </c>
      <c r="G60" s="26" t="s">
        <v>106</v>
      </c>
    </row>
    <row r="61" spans="2:17" x14ac:dyDescent="0.3">
      <c r="B61" s="127" t="s">
        <v>22</v>
      </c>
      <c r="C61" s="127"/>
      <c r="D61" s="29">
        <v>179.8</v>
      </c>
      <c r="E61" s="29">
        <v>170.1</v>
      </c>
      <c r="F61" s="29">
        <v>175.2</v>
      </c>
      <c r="G61" s="26" t="s">
        <v>20</v>
      </c>
    </row>
    <row r="62" spans="2:17" x14ac:dyDescent="0.3">
      <c r="B62" s="127" t="s">
        <v>23</v>
      </c>
      <c r="C62" s="127"/>
      <c r="D62" s="29">
        <v>187.8</v>
      </c>
      <c r="E62" s="29">
        <v>182.2</v>
      </c>
      <c r="F62" s="29">
        <v>185.7</v>
      </c>
      <c r="G62" s="26" t="s">
        <v>23</v>
      </c>
    </row>
    <row r="63" spans="2:17" x14ac:dyDescent="0.3">
      <c r="B63" s="127" t="s">
        <v>24</v>
      </c>
      <c r="C63" s="127"/>
      <c r="D63" s="29">
        <v>169.7</v>
      </c>
      <c r="E63" s="29">
        <v>160.4</v>
      </c>
      <c r="F63" s="29">
        <v>164.8</v>
      </c>
      <c r="G63" s="26" t="s">
        <v>107</v>
      </c>
    </row>
    <row r="64" spans="2:17" x14ac:dyDescent="0.3">
      <c r="B64" s="127" t="s">
        <v>25</v>
      </c>
      <c r="C64" s="127"/>
      <c r="D64" s="29">
        <v>173.8</v>
      </c>
      <c r="E64" s="29">
        <v>169.2</v>
      </c>
      <c r="F64" s="29">
        <v>171.2</v>
      </c>
      <c r="G64" s="26" t="s">
        <v>105</v>
      </c>
    </row>
    <row r="65" spans="2:31" x14ac:dyDescent="0.3">
      <c r="B65" s="127" t="s">
        <v>26</v>
      </c>
      <c r="C65" s="127"/>
      <c r="D65" s="29">
        <v>180.3</v>
      </c>
      <c r="E65" s="29">
        <v>174.8</v>
      </c>
      <c r="F65" s="29">
        <v>177.1</v>
      </c>
      <c r="G65" s="26" t="s">
        <v>26</v>
      </c>
    </row>
    <row r="66" spans="2:31" x14ac:dyDescent="0.3">
      <c r="B66" s="127" t="s">
        <v>27</v>
      </c>
      <c r="C66" s="127"/>
      <c r="D66" s="29">
        <v>184.9</v>
      </c>
      <c r="E66" s="29">
        <v>185.6</v>
      </c>
      <c r="F66" s="29">
        <v>185.2</v>
      </c>
      <c r="G66" s="26" t="s">
        <v>105</v>
      </c>
    </row>
    <row r="67" spans="2:31" x14ac:dyDescent="0.3">
      <c r="B67" s="127" t="s">
        <v>28</v>
      </c>
      <c r="C67" s="127"/>
      <c r="D67" s="29">
        <v>179.5</v>
      </c>
      <c r="E67" s="29">
        <v>171.6</v>
      </c>
      <c r="F67" s="29">
        <v>175.7</v>
      </c>
      <c r="G67" s="26" t="s">
        <v>108</v>
      </c>
    </row>
    <row r="68" spans="2:31" x14ac:dyDescent="0.3">
      <c r="B68" s="126" t="s">
        <v>29</v>
      </c>
      <c r="C68" s="126"/>
      <c r="D68" s="29">
        <v>179.8</v>
      </c>
      <c r="E68" s="29">
        <v>178.2</v>
      </c>
      <c r="F68" s="29">
        <v>179.1</v>
      </c>
      <c r="G68" s="28" t="s">
        <v>109</v>
      </c>
    </row>
    <row r="72" spans="2:31" x14ac:dyDescent="0.3">
      <c r="B72" t="s">
        <v>113</v>
      </c>
    </row>
    <row r="74" spans="2:31" x14ac:dyDescent="0.3">
      <c r="B74" s="29" t="s">
        <v>0</v>
      </c>
      <c r="C74" s="29" t="s">
        <v>1</v>
      </c>
      <c r="D74" s="29" t="s">
        <v>2</v>
      </c>
      <c r="E74" s="29" t="s">
        <v>3</v>
      </c>
      <c r="F74" s="29" t="s">
        <v>4</v>
      </c>
      <c r="G74" s="29" t="s">
        <v>5</v>
      </c>
      <c r="H74" s="29" t="s">
        <v>6</v>
      </c>
      <c r="I74" s="29" t="s">
        <v>7</v>
      </c>
      <c r="J74" s="29" t="s">
        <v>8</v>
      </c>
      <c r="K74" s="29" t="s">
        <v>9</v>
      </c>
      <c r="L74" s="29" t="s">
        <v>10</v>
      </c>
      <c r="M74" s="29" t="s">
        <v>11</v>
      </c>
      <c r="N74" s="29" t="s">
        <v>12</v>
      </c>
      <c r="O74" s="29" t="s">
        <v>13</v>
      </c>
      <c r="P74" s="29" t="s">
        <v>14</v>
      </c>
      <c r="Q74" s="29" t="s">
        <v>15</v>
      </c>
      <c r="R74" s="29" t="s">
        <v>16</v>
      </c>
      <c r="S74" s="29" t="s">
        <v>17</v>
      </c>
      <c r="T74" s="29" t="s">
        <v>18</v>
      </c>
      <c r="U74" s="29" t="s">
        <v>19</v>
      </c>
      <c r="V74" s="29" t="s">
        <v>20</v>
      </c>
      <c r="W74" s="29" t="s">
        <v>21</v>
      </c>
      <c r="X74" s="29" t="s">
        <v>22</v>
      </c>
      <c r="Y74" s="29" t="s">
        <v>23</v>
      </c>
      <c r="Z74" s="29" t="s">
        <v>24</v>
      </c>
      <c r="AA74" s="29" t="s">
        <v>25</v>
      </c>
      <c r="AB74" s="29" t="s">
        <v>26</v>
      </c>
      <c r="AC74" s="29" t="s">
        <v>27</v>
      </c>
      <c r="AD74" s="29" t="s">
        <v>28</v>
      </c>
      <c r="AE74" s="29" t="s">
        <v>29</v>
      </c>
    </row>
    <row r="75" spans="2:31" x14ac:dyDescent="0.3">
      <c r="B75" s="29" t="s">
        <v>30</v>
      </c>
      <c r="C75" s="29">
        <v>2023</v>
      </c>
      <c r="D75" s="29" t="s">
        <v>38</v>
      </c>
      <c r="E75" s="29">
        <v>173.2</v>
      </c>
      <c r="F75" s="29">
        <v>211.5</v>
      </c>
      <c r="G75" s="29">
        <v>171</v>
      </c>
      <c r="H75" s="29">
        <v>179.6</v>
      </c>
      <c r="I75" s="29">
        <v>173.3</v>
      </c>
      <c r="J75" s="29">
        <v>169</v>
      </c>
      <c r="K75" s="29">
        <v>148.69999999999999</v>
      </c>
      <c r="L75" s="29">
        <v>174.9</v>
      </c>
      <c r="M75" s="29">
        <v>121.9</v>
      </c>
      <c r="N75" s="29">
        <v>221</v>
      </c>
      <c r="O75" s="29">
        <v>178.7</v>
      </c>
      <c r="P75" s="29">
        <v>191.1</v>
      </c>
      <c r="Q75" s="29">
        <v>176.8</v>
      </c>
      <c r="R75" s="29">
        <v>199.9</v>
      </c>
      <c r="S75" s="29">
        <v>191.2</v>
      </c>
      <c r="T75" s="29">
        <v>187.9</v>
      </c>
      <c r="U75" s="29">
        <v>190.8</v>
      </c>
      <c r="V75" s="29" t="s">
        <v>48</v>
      </c>
      <c r="W75" s="29">
        <v>182.5</v>
      </c>
      <c r="X75" s="29">
        <v>179.8</v>
      </c>
      <c r="Y75" s="29">
        <v>187.8</v>
      </c>
      <c r="Z75" s="29">
        <v>169.7</v>
      </c>
      <c r="AA75" s="29">
        <v>173.8</v>
      </c>
      <c r="AB75" s="29">
        <v>180.3</v>
      </c>
      <c r="AC75" s="29">
        <v>184.9</v>
      </c>
      <c r="AD75" s="29">
        <v>179.5</v>
      </c>
      <c r="AE75" s="29">
        <v>179.8</v>
      </c>
    </row>
    <row r="76" spans="2:31" x14ac:dyDescent="0.3">
      <c r="B76" s="29" t="s">
        <v>33</v>
      </c>
      <c r="C76" s="29">
        <v>2023</v>
      </c>
      <c r="D76" s="29" t="s">
        <v>38</v>
      </c>
      <c r="E76" s="29">
        <v>174.7</v>
      </c>
      <c r="F76" s="29">
        <v>219.4</v>
      </c>
      <c r="G76" s="29">
        <v>176.7</v>
      </c>
      <c r="H76" s="29">
        <v>179.4</v>
      </c>
      <c r="I76" s="29">
        <v>164.4</v>
      </c>
      <c r="J76" s="29">
        <v>175.8</v>
      </c>
      <c r="K76" s="29">
        <v>185</v>
      </c>
      <c r="L76" s="29">
        <v>176.9</v>
      </c>
      <c r="M76" s="29">
        <v>124.2</v>
      </c>
      <c r="N76" s="29">
        <v>211.9</v>
      </c>
      <c r="O76" s="29">
        <v>165.9</v>
      </c>
      <c r="P76" s="29">
        <v>197.7</v>
      </c>
      <c r="Q76" s="29">
        <v>183.1</v>
      </c>
      <c r="R76" s="29">
        <v>204.2</v>
      </c>
      <c r="S76" s="29">
        <v>181.3</v>
      </c>
      <c r="T76" s="29">
        <v>168.1</v>
      </c>
      <c r="U76" s="29">
        <v>179.3</v>
      </c>
      <c r="V76" s="29">
        <v>175.6</v>
      </c>
      <c r="W76" s="29">
        <v>183.4</v>
      </c>
      <c r="X76" s="29">
        <v>170.1</v>
      </c>
      <c r="Y76" s="29">
        <v>182.2</v>
      </c>
      <c r="Z76" s="29">
        <v>160.4</v>
      </c>
      <c r="AA76" s="29">
        <v>169.2</v>
      </c>
      <c r="AB76" s="29">
        <v>174.8</v>
      </c>
      <c r="AC76" s="29">
        <v>185.6</v>
      </c>
      <c r="AD76" s="29">
        <v>171.6</v>
      </c>
      <c r="AE76" s="29">
        <v>178.2</v>
      </c>
    </row>
    <row r="77" spans="2:31" x14ac:dyDescent="0.3">
      <c r="B77" s="29" t="s">
        <v>34</v>
      </c>
      <c r="C77" s="29">
        <v>2023</v>
      </c>
      <c r="D77" s="29" t="s">
        <v>38</v>
      </c>
      <c r="E77" s="29">
        <v>173.7</v>
      </c>
      <c r="F77" s="29">
        <v>214.3</v>
      </c>
      <c r="G77" s="29">
        <v>173.2</v>
      </c>
      <c r="H77" s="29">
        <v>179.5</v>
      </c>
      <c r="I77" s="29">
        <v>170</v>
      </c>
      <c r="J77" s="29">
        <v>172.2</v>
      </c>
      <c r="K77" s="29">
        <v>161</v>
      </c>
      <c r="L77" s="29">
        <v>175.6</v>
      </c>
      <c r="M77" s="29">
        <v>122.7</v>
      </c>
      <c r="N77" s="29">
        <v>218</v>
      </c>
      <c r="O77" s="29">
        <v>173.4</v>
      </c>
      <c r="P77" s="29">
        <v>194.2</v>
      </c>
      <c r="Q77" s="29">
        <v>179.1</v>
      </c>
      <c r="R77" s="29">
        <v>201</v>
      </c>
      <c r="S77" s="29">
        <v>187.3</v>
      </c>
      <c r="T77" s="29">
        <v>179.7</v>
      </c>
      <c r="U77" s="29">
        <v>186.2</v>
      </c>
      <c r="V77" s="29">
        <v>175.6</v>
      </c>
      <c r="W77" s="29">
        <v>182.8</v>
      </c>
      <c r="X77" s="29">
        <v>175.2</v>
      </c>
      <c r="Y77" s="29">
        <v>185.7</v>
      </c>
      <c r="Z77" s="29">
        <v>164.8</v>
      </c>
      <c r="AA77" s="29">
        <v>171.2</v>
      </c>
      <c r="AB77" s="29">
        <v>177.1</v>
      </c>
      <c r="AC77" s="29">
        <v>185.2</v>
      </c>
      <c r="AD77" s="29">
        <v>175.7</v>
      </c>
      <c r="AE77" s="29">
        <v>179.1</v>
      </c>
    </row>
    <row r="81" spans="1:33" x14ac:dyDescent="0.3">
      <c r="K81" s="53" t="s">
        <v>0</v>
      </c>
      <c r="L81" s="50" t="s">
        <v>1</v>
      </c>
      <c r="M81" s="50" t="s">
        <v>2</v>
      </c>
      <c r="N81" s="50" t="s">
        <v>3</v>
      </c>
      <c r="O81" s="50" t="s">
        <v>4</v>
      </c>
      <c r="P81" s="50" t="s">
        <v>5</v>
      </c>
      <c r="Q81" s="50" t="s">
        <v>6</v>
      </c>
      <c r="R81" s="50" t="s">
        <v>7</v>
      </c>
      <c r="S81" s="50" t="s">
        <v>8</v>
      </c>
      <c r="T81" s="50" t="s">
        <v>9</v>
      </c>
      <c r="U81" s="50" t="s">
        <v>10</v>
      </c>
      <c r="V81" s="50" t="s">
        <v>11</v>
      </c>
      <c r="W81" s="50" t="s">
        <v>12</v>
      </c>
      <c r="X81" s="50" t="s">
        <v>14</v>
      </c>
      <c r="Y81" s="50" t="s">
        <v>15</v>
      </c>
      <c r="Z81" s="50" t="s">
        <v>19</v>
      </c>
      <c r="AA81" s="50" t="s">
        <v>20</v>
      </c>
      <c r="AB81" s="50" t="s">
        <v>21</v>
      </c>
      <c r="AC81" s="50" t="s">
        <v>22</v>
      </c>
      <c r="AD81" s="50" t="s">
        <v>23</v>
      </c>
      <c r="AE81" s="50" t="s">
        <v>24</v>
      </c>
      <c r="AF81" s="50" t="s">
        <v>26</v>
      </c>
      <c r="AG81" s="88" t="s">
        <v>29</v>
      </c>
    </row>
    <row r="82" spans="1:33" x14ac:dyDescent="0.3">
      <c r="A82" s="85" t="s">
        <v>159</v>
      </c>
      <c r="C82" t="s">
        <v>160</v>
      </c>
      <c r="K82" s="54" t="s">
        <v>34</v>
      </c>
      <c r="L82" s="51">
        <v>2017</v>
      </c>
      <c r="M82" s="51" t="s">
        <v>31</v>
      </c>
      <c r="N82" s="51">
        <v>132.80000000000001</v>
      </c>
      <c r="O82" s="51">
        <v>138.19999999999999</v>
      </c>
      <c r="P82" s="51">
        <v>132.19999999999999</v>
      </c>
      <c r="Q82" s="51">
        <v>135.4</v>
      </c>
      <c r="R82" s="51">
        <v>119.1</v>
      </c>
      <c r="S82" s="51">
        <v>133</v>
      </c>
      <c r="T82" s="51">
        <v>119.4</v>
      </c>
      <c r="U82" s="51">
        <v>159.5</v>
      </c>
      <c r="V82" s="51">
        <v>115.6</v>
      </c>
      <c r="W82" s="51">
        <v>139.6</v>
      </c>
      <c r="X82" s="51">
        <v>142.80000000000001</v>
      </c>
      <c r="Y82" s="51">
        <v>133.1</v>
      </c>
      <c r="Z82" s="51">
        <v>135.6</v>
      </c>
      <c r="AA82" s="51">
        <v>129.6</v>
      </c>
      <c r="AB82" s="51">
        <v>126.8</v>
      </c>
      <c r="AC82" s="51">
        <v>129.4</v>
      </c>
      <c r="AD82" s="51">
        <v>127.1</v>
      </c>
      <c r="AE82" s="51">
        <v>117</v>
      </c>
      <c r="AF82" s="51">
        <v>133.30000000000001</v>
      </c>
      <c r="AG82" s="52">
        <v>130.30000000000001</v>
      </c>
    </row>
    <row r="83" spans="1:33" x14ac:dyDescent="0.3">
      <c r="D83" t="s">
        <v>148</v>
      </c>
      <c r="K83" s="54" t="s">
        <v>34</v>
      </c>
      <c r="L83" s="51">
        <v>2017</v>
      </c>
      <c r="M83" s="51" t="s">
        <v>35</v>
      </c>
      <c r="N83" s="51">
        <v>133.1</v>
      </c>
      <c r="O83" s="51">
        <v>138.80000000000001</v>
      </c>
      <c r="P83" s="51">
        <v>129.30000000000001</v>
      </c>
      <c r="Q83" s="51">
        <v>135.80000000000001</v>
      </c>
      <c r="R83" s="51">
        <v>119.2</v>
      </c>
      <c r="S83" s="51">
        <v>135.30000000000001</v>
      </c>
      <c r="T83" s="51">
        <v>119.5</v>
      </c>
      <c r="U83" s="51">
        <v>152.19999999999999</v>
      </c>
      <c r="V83" s="51">
        <v>117.3</v>
      </c>
      <c r="W83" s="51">
        <v>138.69999999999999</v>
      </c>
      <c r="X83" s="51">
        <v>143.19999999999999</v>
      </c>
      <c r="Y83" s="51">
        <v>133</v>
      </c>
      <c r="Z83" s="51">
        <v>135.9</v>
      </c>
      <c r="AA83" s="51">
        <v>130.5</v>
      </c>
      <c r="AB83" s="51">
        <v>127.9</v>
      </c>
      <c r="AC83" s="51">
        <v>129.69999999999999</v>
      </c>
      <c r="AD83" s="51">
        <v>127.4</v>
      </c>
      <c r="AE83" s="51">
        <v>117.4</v>
      </c>
      <c r="AF83" s="51">
        <v>133.4</v>
      </c>
      <c r="AG83" s="52">
        <v>130.6</v>
      </c>
    </row>
    <row r="84" spans="1:33" x14ac:dyDescent="0.3">
      <c r="B84" t="s">
        <v>147</v>
      </c>
      <c r="C84" t="s">
        <v>102</v>
      </c>
      <c r="D84" t="s">
        <v>149</v>
      </c>
      <c r="E84" t="s">
        <v>150</v>
      </c>
      <c r="F84" t="s">
        <v>151</v>
      </c>
      <c r="G84" t="s">
        <v>152</v>
      </c>
      <c r="K84" s="54" t="s">
        <v>34</v>
      </c>
      <c r="L84" s="51">
        <v>2017</v>
      </c>
      <c r="M84" s="51" t="s">
        <v>36</v>
      </c>
      <c r="N84" s="51">
        <v>133.30000000000001</v>
      </c>
      <c r="O84" s="51">
        <v>139</v>
      </c>
      <c r="P84" s="51">
        <v>128.6</v>
      </c>
      <c r="Q84" s="51">
        <v>136.30000000000001</v>
      </c>
      <c r="R84" s="51">
        <v>118.8</v>
      </c>
      <c r="S84" s="51">
        <v>138.30000000000001</v>
      </c>
      <c r="T84" s="51">
        <v>120.5</v>
      </c>
      <c r="U84" s="51">
        <v>143.9</v>
      </c>
      <c r="V84" s="51">
        <v>118</v>
      </c>
      <c r="W84" s="51">
        <v>137.9</v>
      </c>
      <c r="X84" s="51">
        <v>144</v>
      </c>
      <c r="Y84" s="51">
        <v>133.1</v>
      </c>
      <c r="Z84" s="51">
        <v>136.4</v>
      </c>
      <c r="AA84" s="51">
        <v>131.1</v>
      </c>
      <c r="AB84" s="51">
        <v>129.1</v>
      </c>
      <c r="AC84" s="51">
        <v>130.1</v>
      </c>
      <c r="AD84" s="51">
        <v>127.8</v>
      </c>
      <c r="AE84" s="51">
        <v>117.6</v>
      </c>
      <c r="AF84" s="51">
        <v>133.80000000000001</v>
      </c>
      <c r="AG84" s="52">
        <v>130.9</v>
      </c>
    </row>
    <row r="85" spans="1:33" x14ac:dyDescent="0.3">
      <c r="B85" t="s">
        <v>153</v>
      </c>
      <c r="C85" t="s">
        <v>154</v>
      </c>
      <c r="D85">
        <f>SUM(AE81:AE92)</f>
        <v>1289.5</v>
      </c>
      <c r="E85">
        <f>SUM(AE93:AE104)</f>
        <v>1472.4</v>
      </c>
      <c r="F85">
        <f>SUM(AI104:AI115)</f>
        <v>0</v>
      </c>
      <c r="G85">
        <f>SUM(AI116:AI127)</f>
        <v>0</v>
      </c>
      <c r="K85" s="54" t="s">
        <v>34</v>
      </c>
      <c r="L85" s="51">
        <v>2017</v>
      </c>
      <c r="M85" s="51" t="s">
        <v>37</v>
      </c>
      <c r="N85" s="51">
        <v>133</v>
      </c>
      <c r="O85" s="51">
        <v>139.4</v>
      </c>
      <c r="P85" s="51">
        <v>126.1</v>
      </c>
      <c r="Q85" s="51">
        <v>137.19999999999999</v>
      </c>
      <c r="R85" s="51">
        <v>118.4</v>
      </c>
      <c r="S85" s="51">
        <v>139.9</v>
      </c>
      <c r="T85" s="51">
        <v>123.4</v>
      </c>
      <c r="U85" s="51">
        <v>140.9</v>
      </c>
      <c r="V85" s="51">
        <v>118.5</v>
      </c>
      <c r="W85" s="51">
        <v>136.5</v>
      </c>
      <c r="X85" s="51">
        <v>144.19999999999999</v>
      </c>
      <c r="Y85" s="51">
        <v>133.5</v>
      </c>
      <c r="Z85" s="51">
        <v>137</v>
      </c>
      <c r="AA85" s="51">
        <v>131.69999999999999</v>
      </c>
      <c r="AB85" s="51">
        <v>129.80000000000001</v>
      </c>
      <c r="AC85" s="51">
        <v>130.4</v>
      </c>
      <c r="AD85" s="51">
        <v>128.1</v>
      </c>
      <c r="AE85" s="51">
        <v>116.6</v>
      </c>
      <c r="AF85" s="51">
        <v>134.5</v>
      </c>
      <c r="AG85" s="52">
        <v>131.1</v>
      </c>
    </row>
    <row r="86" spans="1:33" x14ac:dyDescent="0.3">
      <c r="C86" t="s">
        <v>104</v>
      </c>
      <c r="D86">
        <f>SUM(S81:Z92)</f>
        <v>12076.699999999997</v>
      </c>
      <c r="E86">
        <f>SUM(S93:Z103)</f>
        <v>12164.7</v>
      </c>
      <c r="F86">
        <f>SUM(S104:AD115)</f>
        <v>3340.7999999999997</v>
      </c>
      <c r="G86">
        <f>SUM(S116:AD127)</f>
        <v>0</v>
      </c>
      <c r="K86" s="54" t="s">
        <v>34</v>
      </c>
      <c r="L86" s="51">
        <v>2017</v>
      </c>
      <c r="M86" s="51" t="s">
        <v>38</v>
      </c>
      <c r="N86" s="51">
        <v>132.9</v>
      </c>
      <c r="O86" s="51">
        <v>141.6</v>
      </c>
      <c r="P86" s="51">
        <v>126.3</v>
      </c>
      <c r="Q86" s="51">
        <v>137.69999999999999</v>
      </c>
      <c r="R86" s="51">
        <v>118.1</v>
      </c>
      <c r="S86" s="51">
        <v>137.9</v>
      </c>
      <c r="T86" s="51">
        <v>125.6</v>
      </c>
      <c r="U86" s="51">
        <v>138.30000000000001</v>
      </c>
      <c r="V86" s="51">
        <v>119.4</v>
      </c>
      <c r="W86" s="51">
        <v>136</v>
      </c>
      <c r="X86" s="51">
        <v>144.5</v>
      </c>
      <c r="Y86" s="51">
        <v>133.69999999999999</v>
      </c>
      <c r="Z86" s="51">
        <v>137.19999999999999</v>
      </c>
      <c r="AA86" s="51">
        <v>132.1</v>
      </c>
      <c r="AB86" s="51">
        <v>129.4</v>
      </c>
      <c r="AC86" s="51">
        <v>130.9</v>
      </c>
      <c r="AD86" s="51">
        <v>128.4</v>
      </c>
      <c r="AE86" s="51">
        <v>116.7</v>
      </c>
      <c r="AF86" s="51">
        <v>134.80000000000001</v>
      </c>
      <c r="AG86" s="52">
        <v>131.4</v>
      </c>
    </row>
    <row r="87" spans="1:33" x14ac:dyDescent="0.3">
      <c r="C87" t="s">
        <v>155</v>
      </c>
      <c r="D87">
        <f>SUM(AA81:AD92,AF81:AF92)</f>
        <v>7257.1000000000022</v>
      </c>
      <c r="E87">
        <f>SUM(AA93:AD103,AF93:AF103)</f>
        <v>7674.5</v>
      </c>
      <c r="F87">
        <f>SUM(AE104:AH115,AJ104:AK115)</f>
        <v>827.90000000000009</v>
      </c>
      <c r="G87">
        <f>SUM(AD116:AH127,AJ116:AK127)</f>
        <v>0</v>
      </c>
      <c r="K87" s="54" t="s">
        <v>34</v>
      </c>
      <c r="L87" s="51">
        <v>2017</v>
      </c>
      <c r="M87" s="51" t="s">
        <v>39</v>
      </c>
      <c r="N87" s="51">
        <v>133.30000000000001</v>
      </c>
      <c r="O87" s="51">
        <v>145.5</v>
      </c>
      <c r="P87" s="51">
        <v>128.1</v>
      </c>
      <c r="Q87" s="51">
        <v>138.1</v>
      </c>
      <c r="R87" s="51">
        <v>118.2</v>
      </c>
      <c r="S87" s="51">
        <v>139.19999999999999</v>
      </c>
      <c r="T87" s="51">
        <v>133.30000000000001</v>
      </c>
      <c r="U87" s="51">
        <v>136.19999999999999</v>
      </c>
      <c r="V87" s="51">
        <v>119.6</v>
      </c>
      <c r="W87" s="51">
        <v>135.30000000000001</v>
      </c>
      <c r="X87" s="51">
        <v>144.9</v>
      </c>
      <c r="Y87" s="51">
        <v>135.19999999999999</v>
      </c>
      <c r="Z87" s="51">
        <v>137.5</v>
      </c>
      <c r="AA87" s="51">
        <v>131.4</v>
      </c>
      <c r="AB87" s="51">
        <v>128.80000000000001</v>
      </c>
      <c r="AC87" s="51">
        <v>131.19999999999999</v>
      </c>
      <c r="AD87" s="51">
        <v>128.5</v>
      </c>
      <c r="AE87" s="51">
        <v>116.5</v>
      </c>
      <c r="AF87" s="51">
        <v>135.4</v>
      </c>
      <c r="AG87" s="52">
        <v>132</v>
      </c>
    </row>
    <row r="88" spans="1:33" x14ac:dyDescent="0.3">
      <c r="K88" s="54" t="s">
        <v>34</v>
      </c>
      <c r="L88" s="51">
        <v>2017</v>
      </c>
      <c r="M88" s="51" t="s">
        <v>40</v>
      </c>
      <c r="N88" s="51">
        <v>133.6</v>
      </c>
      <c r="O88" s="51">
        <v>145.69999999999999</v>
      </c>
      <c r="P88" s="51">
        <v>129.6</v>
      </c>
      <c r="Q88" s="51">
        <v>138.5</v>
      </c>
      <c r="R88" s="51">
        <v>118.1</v>
      </c>
      <c r="S88" s="51">
        <v>141.80000000000001</v>
      </c>
      <c r="T88" s="51">
        <v>159.5</v>
      </c>
      <c r="U88" s="51">
        <v>133.6</v>
      </c>
      <c r="V88" s="51">
        <v>120.5</v>
      </c>
      <c r="W88" s="51">
        <v>135.19999999999999</v>
      </c>
      <c r="X88" s="51">
        <v>145.80000000000001</v>
      </c>
      <c r="Y88" s="51">
        <v>139</v>
      </c>
      <c r="Z88" s="51">
        <v>138.30000000000001</v>
      </c>
      <c r="AA88" s="51">
        <v>132.6</v>
      </c>
      <c r="AB88" s="51">
        <v>129.4</v>
      </c>
      <c r="AC88" s="51">
        <v>131.9</v>
      </c>
      <c r="AD88" s="51">
        <v>129.4</v>
      </c>
      <c r="AE88" s="51">
        <v>116</v>
      </c>
      <c r="AF88" s="51">
        <v>136.80000000000001</v>
      </c>
      <c r="AG88" s="52">
        <v>134.19999999999999</v>
      </c>
    </row>
    <row r="89" spans="1:33" x14ac:dyDescent="0.3">
      <c r="K89" s="54" t="s">
        <v>34</v>
      </c>
      <c r="L89" s="51">
        <v>2017</v>
      </c>
      <c r="M89" s="51" t="s">
        <v>41</v>
      </c>
      <c r="N89" s="51">
        <v>134.30000000000001</v>
      </c>
      <c r="O89" s="51">
        <v>143.4</v>
      </c>
      <c r="P89" s="51">
        <v>129.30000000000001</v>
      </c>
      <c r="Q89" s="51">
        <v>139</v>
      </c>
      <c r="R89" s="51">
        <v>118.1</v>
      </c>
      <c r="S89" s="51">
        <v>145.5</v>
      </c>
      <c r="T89" s="51">
        <v>168.6</v>
      </c>
      <c r="U89" s="51">
        <v>132.69999999999999</v>
      </c>
      <c r="V89" s="51">
        <v>121.2</v>
      </c>
      <c r="W89" s="51">
        <v>135.6</v>
      </c>
      <c r="X89" s="51">
        <v>146.80000000000001</v>
      </c>
      <c r="Y89" s="51">
        <v>140.6</v>
      </c>
      <c r="Z89" s="51">
        <v>139.30000000000001</v>
      </c>
      <c r="AA89" s="51">
        <v>134.4</v>
      </c>
      <c r="AB89" s="51">
        <v>129.80000000000001</v>
      </c>
      <c r="AC89" s="51">
        <v>132.80000000000001</v>
      </c>
      <c r="AD89" s="51">
        <v>130.19999999999999</v>
      </c>
      <c r="AE89" s="51">
        <v>117.3</v>
      </c>
      <c r="AF89" s="51">
        <v>137.6</v>
      </c>
      <c r="AG89" s="52">
        <v>135.4</v>
      </c>
    </row>
    <row r="90" spans="1:33" ht="15" thickBot="1" x14ac:dyDescent="0.35">
      <c r="K90" s="54" t="s">
        <v>34</v>
      </c>
      <c r="L90" s="51">
        <v>2017</v>
      </c>
      <c r="M90" s="51" t="s">
        <v>42</v>
      </c>
      <c r="N90" s="51">
        <v>134.69999999999999</v>
      </c>
      <c r="O90" s="51">
        <v>142.4</v>
      </c>
      <c r="P90" s="51">
        <v>130.19999999999999</v>
      </c>
      <c r="Q90" s="51">
        <v>139.6</v>
      </c>
      <c r="R90" s="51">
        <v>118.4</v>
      </c>
      <c r="S90" s="51">
        <v>143</v>
      </c>
      <c r="T90" s="51">
        <v>156.6</v>
      </c>
      <c r="U90" s="51">
        <v>132.9</v>
      </c>
      <c r="V90" s="51">
        <v>121.5</v>
      </c>
      <c r="W90" s="51">
        <v>135.6</v>
      </c>
      <c r="X90" s="51">
        <v>147.30000000000001</v>
      </c>
      <c r="Y90" s="51">
        <v>139</v>
      </c>
      <c r="Z90" s="51">
        <v>140</v>
      </c>
      <c r="AA90" s="51">
        <v>135.69999999999999</v>
      </c>
      <c r="AB90" s="51">
        <v>131</v>
      </c>
      <c r="AC90" s="51">
        <v>133.30000000000001</v>
      </c>
      <c r="AD90" s="51">
        <v>130.6</v>
      </c>
      <c r="AE90" s="51">
        <v>118.3</v>
      </c>
      <c r="AF90" s="51">
        <v>137.4</v>
      </c>
      <c r="AG90" s="52">
        <v>135.19999999999999</v>
      </c>
    </row>
    <row r="91" spans="1:33" x14ac:dyDescent="0.3">
      <c r="D91" s="89"/>
      <c r="E91" s="90"/>
      <c r="F91" s="90"/>
      <c r="G91" s="91"/>
      <c r="K91" s="54" t="s">
        <v>34</v>
      </c>
      <c r="L91" s="51">
        <v>2017</v>
      </c>
      <c r="M91" s="51" t="s">
        <v>43</v>
      </c>
      <c r="N91" s="51">
        <v>135.30000000000001</v>
      </c>
      <c r="O91" s="51">
        <v>142.19999999999999</v>
      </c>
      <c r="P91" s="51">
        <v>131.19999999999999</v>
      </c>
      <c r="Q91" s="51">
        <v>140.6</v>
      </c>
      <c r="R91" s="51">
        <v>119</v>
      </c>
      <c r="S91" s="51">
        <v>141.5</v>
      </c>
      <c r="T91" s="51">
        <v>162.6</v>
      </c>
      <c r="U91" s="51">
        <v>132.30000000000001</v>
      </c>
      <c r="V91" s="51">
        <v>121.8</v>
      </c>
      <c r="W91" s="51">
        <v>136.30000000000001</v>
      </c>
      <c r="X91" s="51">
        <v>148.1</v>
      </c>
      <c r="Y91" s="51">
        <v>140.1</v>
      </c>
      <c r="Z91" s="51">
        <v>140.80000000000001</v>
      </c>
      <c r="AA91" s="51">
        <v>137.30000000000001</v>
      </c>
      <c r="AB91" s="51">
        <v>132.19999999999999</v>
      </c>
      <c r="AC91" s="51">
        <v>133.6</v>
      </c>
      <c r="AD91" s="51">
        <v>131.30000000000001</v>
      </c>
      <c r="AE91" s="51">
        <v>117.8</v>
      </c>
      <c r="AF91" s="51">
        <v>137.9</v>
      </c>
      <c r="AG91" s="52">
        <v>136.1</v>
      </c>
    </row>
    <row r="92" spans="1:33" ht="15" thickBot="1" x14ac:dyDescent="0.35">
      <c r="D92" s="92"/>
      <c r="F92" t="s">
        <v>162</v>
      </c>
      <c r="G92" s="93"/>
      <c r="K92" s="54" t="s">
        <v>34</v>
      </c>
      <c r="L92" s="51">
        <v>2017</v>
      </c>
      <c r="M92" s="51" t="s">
        <v>45</v>
      </c>
      <c r="N92" s="51">
        <v>135.69999999999999</v>
      </c>
      <c r="O92" s="51">
        <v>142.4</v>
      </c>
      <c r="P92" s="51">
        <v>142.9</v>
      </c>
      <c r="Q92" s="51">
        <v>140.80000000000001</v>
      </c>
      <c r="R92" s="51">
        <v>119.2</v>
      </c>
      <c r="S92" s="51">
        <v>142.19999999999999</v>
      </c>
      <c r="T92" s="51">
        <v>173.8</v>
      </c>
      <c r="U92" s="51">
        <v>131.19999999999999</v>
      </c>
      <c r="V92" s="51">
        <v>123</v>
      </c>
      <c r="W92" s="51">
        <v>136.80000000000001</v>
      </c>
      <c r="X92" s="51">
        <v>148.9</v>
      </c>
      <c r="Y92" s="51">
        <v>142.1</v>
      </c>
      <c r="Z92" s="51">
        <v>141.80000000000001</v>
      </c>
      <c r="AA92" s="51">
        <v>138.6</v>
      </c>
      <c r="AB92" s="51">
        <v>135.30000000000001</v>
      </c>
      <c r="AC92" s="51">
        <v>134.4</v>
      </c>
      <c r="AD92" s="51">
        <v>132.6</v>
      </c>
      <c r="AE92" s="51">
        <v>118.3</v>
      </c>
      <c r="AF92" s="51">
        <v>138.6</v>
      </c>
      <c r="AG92" s="52">
        <v>137.6</v>
      </c>
    </row>
    <row r="93" spans="1:33" ht="15" thickBot="1" x14ac:dyDescent="0.35">
      <c r="D93" s="97" t="s">
        <v>163</v>
      </c>
      <c r="E93" s="98"/>
      <c r="F93" s="98" t="s">
        <v>161</v>
      </c>
      <c r="G93" s="99"/>
      <c r="K93" s="54" t="s">
        <v>34</v>
      </c>
      <c r="L93" s="51">
        <v>2017</v>
      </c>
      <c r="M93" s="51" t="s">
        <v>46</v>
      </c>
      <c r="N93" s="51">
        <v>135.80000000000001</v>
      </c>
      <c r="O93" s="51">
        <v>143.30000000000001</v>
      </c>
      <c r="P93" s="51">
        <v>145.19999999999999</v>
      </c>
      <c r="Q93" s="51">
        <v>141</v>
      </c>
      <c r="R93" s="51">
        <v>120.5</v>
      </c>
      <c r="S93" s="51">
        <v>141.5</v>
      </c>
      <c r="T93" s="51">
        <v>161.69999999999999</v>
      </c>
      <c r="U93" s="51">
        <v>129.1</v>
      </c>
      <c r="V93" s="51">
        <v>121.5</v>
      </c>
      <c r="W93" s="51">
        <v>137.1</v>
      </c>
      <c r="X93" s="51">
        <v>149</v>
      </c>
      <c r="Y93" s="51">
        <v>140.5</v>
      </c>
      <c r="Z93" s="51">
        <v>142</v>
      </c>
      <c r="AA93" s="51">
        <v>139.1</v>
      </c>
      <c r="AB93" s="51">
        <v>136.6</v>
      </c>
      <c r="AC93" s="51">
        <v>134.69999999999999</v>
      </c>
      <c r="AD93" s="51">
        <v>133.1</v>
      </c>
      <c r="AE93" s="51">
        <v>118.5</v>
      </c>
      <c r="AF93" s="51">
        <v>138.5</v>
      </c>
      <c r="AG93" s="52">
        <v>137.19999999999999</v>
      </c>
    </row>
    <row r="94" spans="1:33" x14ac:dyDescent="0.3">
      <c r="D94" s="92">
        <v>1567.0999999999997</v>
      </c>
      <c r="F94">
        <f>SUM(AD84:AD95)</f>
        <v>1567.0999999999997</v>
      </c>
      <c r="G94" s="93" t="s">
        <v>154</v>
      </c>
      <c r="K94" s="54" t="s">
        <v>34</v>
      </c>
      <c r="L94" s="51">
        <v>2018</v>
      </c>
      <c r="M94" s="51" t="s">
        <v>31</v>
      </c>
      <c r="N94" s="51">
        <v>136</v>
      </c>
      <c r="O94" s="51">
        <v>144.19999999999999</v>
      </c>
      <c r="P94" s="51">
        <v>143.69999999999999</v>
      </c>
      <c r="Q94" s="51">
        <v>141.1</v>
      </c>
      <c r="R94" s="51">
        <v>120.7</v>
      </c>
      <c r="S94" s="51">
        <v>141.30000000000001</v>
      </c>
      <c r="T94" s="51">
        <v>151.6</v>
      </c>
      <c r="U94" s="51">
        <v>127.3</v>
      </c>
      <c r="V94" s="51">
        <v>118.8</v>
      </c>
      <c r="W94" s="51">
        <v>137.5</v>
      </c>
      <c r="X94" s="51">
        <v>149.5</v>
      </c>
      <c r="Y94" s="51">
        <v>139.19999999999999</v>
      </c>
      <c r="Z94" s="51">
        <v>142.30000000000001</v>
      </c>
      <c r="AA94" s="51">
        <v>140.4</v>
      </c>
      <c r="AB94" s="51">
        <v>136.6</v>
      </c>
      <c r="AC94" s="51">
        <v>134.9</v>
      </c>
      <c r="AD94" s="51">
        <v>133.30000000000001</v>
      </c>
      <c r="AE94" s="51">
        <v>119.3</v>
      </c>
      <c r="AF94" s="51">
        <v>139</v>
      </c>
      <c r="AG94" s="52">
        <v>136.9</v>
      </c>
    </row>
    <row r="95" spans="1:33" x14ac:dyDescent="0.3">
      <c r="D95" s="92">
        <v>19597.700000000004</v>
      </c>
      <c r="F95">
        <f>SUM(N84:Y95)</f>
        <v>19597.700000000004</v>
      </c>
      <c r="G95" s="93" t="s">
        <v>104</v>
      </c>
      <c r="K95" s="54" t="s">
        <v>34</v>
      </c>
      <c r="L95" s="51">
        <v>2018</v>
      </c>
      <c r="M95" s="51" t="s">
        <v>35</v>
      </c>
      <c r="N95" s="51">
        <v>135.9</v>
      </c>
      <c r="O95" s="51">
        <v>143.5</v>
      </c>
      <c r="P95" s="51">
        <v>140.30000000000001</v>
      </c>
      <c r="Q95" s="51">
        <v>140.9</v>
      </c>
      <c r="R95" s="51">
        <v>120.4</v>
      </c>
      <c r="S95" s="51">
        <v>142.9</v>
      </c>
      <c r="T95" s="51">
        <v>140.5</v>
      </c>
      <c r="U95" s="51">
        <v>125.8</v>
      </c>
      <c r="V95" s="51">
        <v>117.1</v>
      </c>
      <c r="W95" s="51">
        <v>137.30000000000001</v>
      </c>
      <c r="X95" s="51">
        <v>149.6</v>
      </c>
      <c r="Y95" s="51">
        <v>137.6</v>
      </c>
      <c r="Z95" s="51">
        <v>142.6</v>
      </c>
      <c r="AA95" s="51">
        <v>141.30000000000001</v>
      </c>
      <c r="AB95" s="51">
        <v>136.69999999999999</v>
      </c>
      <c r="AC95" s="51">
        <v>135.19999999999999</v>
      </c>
      <c r="AD95" s="51">
        <v>133.80000000000001</v>
      </c>
      <c r="AE95" s="51">
        <v>120.2</v>
      </c>
      <c r="AF95" s="51">
        <v>139</v>
      </c>
      <c r="AG95" s="52">
        <v>136.4</v>
      </c>
    </row>
    <row r="96" spans="1:33" x14ac:dyDescent="0.3">
      <c r="D96" s="92">
        <v>9535.4000000000033</v>
      </c>
      <c r="F96">
        <f>SUM(Z84:AC95,AE84:AF95)</f>
        <v>9535.4000000000033</v>
      </c>
      <c r="G96" s="93" t="s">
        <v>155</v>
      </c>
      <c r="K96" s="54" t="s">
        <v>34</v>
      </c>
      <c r="L96" s="51">
        <v>2018</v>
      </c>
      <c r="M96" s="51" t="s">
        <v>36</v>
      </c>
      <c r="N96" s="51">
        <v>136.19999999999999</v>
      </c>
      <c r="O96" s="51">
        <v>143.6</v>
      </c>
      <c r="P96" s="51">
        <v>138.30000000000001</v>
      </c>
      <c r="Q96" s="51">
        <v>141.19999999999999</v>
      </c>
      <c r="R96" s="51">
        <v>120.7</v>
      </c>
      <c r="S96" s="51">
        <v>146.19999999999999</v>
      </c>
      <c r="T96" s="51">
        <v>134.6</v>
      </c>
      <c r="U96" s="51">
        <v>124.6</v>
      </c>
      <c r="V96" s="51">
        <v>116.1</v>
      </c>
      <c r="W96" s="51">
        <v>137.80000000000001</v>
      </c>
      <c r="X96" s="51">
        <v>150.4</v>
      </c>
      <c r="Y96" s="51">
        <v>137.19999999999999</v>
      </c>
      <c r="Z96" s="51">
        <v>143.1</v>
      </c>
      <c r="AA96" s="51">
        <v>142</v>
      </c>
      <c r="AB96" s="51">
        <v>136.5</v>
      </c>
      <c r="AC96" s="51">
        <v>135.6</v>
      </c>
      <c r="AD96" s="51">
        <v>134.30000000000001</v>
      </c>
      <c r="AE96" s="51">
        <v>121</v>
      </c>
      <c r="AF96" s="51">
        <v>139.80000000000001</v>
      </c>
      <c r="AG96" s="52">
        <v>136.5</v>
      </c>
    </row>
    <row r="97" spans="1:33" ht="15" thickBot="1" x14ac:dyDescent="0.35">
      <c r="D97" s="94"/>
      <c r="E97" s="95"/>
      <c r="F97" s="95"/>
      <c r="G97" s="96"/>
      <c r="K97" s="54" t="s">
        <v>34</v>
      </c>
      <c r="L97" s="51">
        <v>2018</v>
      </c>
      <c r="M97" s="51" t="s">
        <v>37</v>
      </c>
      <c r="N97" s="51">
        <v>136.4</v>
      </c>
      <c r="O97" s="51">
        <v>144.4</v>
      </c>
      <c r="P97" s="51">
        <v>133.9</v>
      </c>
      <c r="Q97" s="51">
        <v>141.6</v>
      </c>
      <c r="R97" s="51">
        <v>121</v>
      </c>
      <c r="S97" s="51">
        <v>153.5</v>
      </c>
      <c r="T97" s="51">
        <v>132.6</v>
      </c>
      <c r="U97" s="51">
        <v>123.5</v>
      </c>
      <c r="V97" s="51">
        <v>113.7</v>
      </c>
      <c r="W97" s="51">
        <v>138.19999999999999</v>
      </c>
      <c r="X97" s="51">
        <v>151.19999999999999</v>
      </c>
      <c r="Y97" s="51">
        <v>137.5</v>
      </c>
      <c r="Z97" s="51">
        <v>144</v>
      </c>
      <c r="AA97" s="51">
        <v>142.9</v>
      </c>
      <c r="AB97" s="51">
        <v>136.5</v>
      </c>
      <c r="AC97" s="51">
        <v>136.6</v>
      </c>
      <c r="AD97" s="51">
        <v>135.19999999999999</v>
      </c>
      <c r="AE97" s="51">
        <v>121.9</v>
      </c>
      <c r="AF97" s="51">
        <v>141.4</v>
      </c>
      <c r="AG97" s="52">
        <v>137.1</v>
      </c>
    </row>
    <row r="98" spans="1:33" x14ac:dyDescent="0.3">
      <c r="K98" s="54" t="s">
        <v>34</v>
      </c>
      <c r="L98" s="51">
        <v>2018</v>
      </c>
      <c r="M98" s="51" t="s">
        <v>38</v>
      </c>
      <c r="N98" s="51">
        <v>136.6</v>
      </c>
      <c r="O98" s="51">
        <v>146.6</v>
      </c>
      <c r="P98" s="51">
        <v>133.6</v>
      </c>
      <c r="Q98" s="51">
        <v>142.1</v>
      </c>
      <c r="R98" s="51">
        <v>121</v>
      </c>
      <c r="S98" s="51">
        <v>154.6</v>
      </c>
      <c r="T98" s="51">
        <v>135.6</v>
      </c>
      <c r="U98" s="51">
        <v>122.3</v>
      </c>
      <c r="V98" s="51">
        <v>109.6</v>
      </c>
      <c r="W98" s="51">
        <v>138.1</v>
      </c>
      <c r="X98" s="51">
        <v>151.69999999999999</v>
      </c>
      <c r="Y98" s="51">
        <v>138.1</v>
      </c>
      <c r="Z98" s="51">
        <v>144.69999999999999</v>
      </c>
      <c r="AA98" s="51">
        <v>143.19999999999999</v>
      </c>
      <c r="AB98" s="51">
        <v>136.9</v>
      </c>
      <c r="AC98" s="51">
        <v>137.4</v>
      </c>
      <c r="AD98" s="51">
        <v>136</v>
      </c>
      <c r="AE98" s="51">
        <v>122.9</v>
      </c>
      <c r="AF98" s="51">
        <v>142.1</v>
      </c>
      <c r="AG98" s="52">
        <v>137.80000000000001</v>
      </c>
    </row>
    <row r="99" spans="1:33" x14ac:dyDescent="0.3">
      <c r="K99" s="54" t="s">
        <v>34</v>
      </c>
      <c r="L99" s="51">
        <v>2018</v>
      </c>
      <c r="M99" s="51" t="s">
        <v>39</v>
      </c>
      <c r="N99" s="51">
        <v>136.9</v>
      </c>
      <c r="O99" s="51">
        <v>148.69999999999999</v>
      </c>
      <c r="P99" s="51">
        <v>135.6</v>
      </c>
      <c r="Q99" s="51">
        <v>142.30000000000001</v>
      </c>
      <c r="R99" s="51">
        <v>121.3</v>
      </c>
      <c r="S99" s="51">
        <v>153.19999999999999</v>
      </c>
      <c r="T99" s="51">
        <v>143.69999999999999</v>
      </c>
      <c r="U99" s="51">
        <v>121.4</v>
      </c>
      <c r="V99" s="51">
        <v>111.1</v>
      </c>
      <c r="W99" s="51">
        <v>138.4</v>
      </c>
      <c r="X99" s="51">
        <v>151.80000000000001</v>
      </c>
      <c r="Y99" s="51">
        <v>139.4</v>
      </c>
      <c r="Z99" s="51">
        <v>145.19999999999999</v>
      </c>
      <c r="AA99" s="51">
        <v>142.5</v>
      </c>
      <c r="AB99" s="51">
        <v>138.1</v>
      </c>
      <c r="AC99" s="51">
        <v>137.9</v>
      </c>
      <c r="AD99" s="51">
        <v>136.19999999999999</v>
      </c>
      <c r="AE99" s="51">
        <v>123.7</v>
      </c>
      <c r="AF99" s="51">
        <v>142.80000000000001</v>
      </c>
      <c r="AG99" s="52">
        <v>138.5</v>
      </c>
    </row>
    <row r="100" spans="1:33" x14ac:dyDescent="0.3">
      <c r="K100" s="54" t="s">
        <v>34</v>
      </c>
      <c r="L100" s="51">
        <v>2018</v>
      </c>
      <c r="M100" s="51" t="s">
        <v>40</v>
      </c>
      <c r="N100" s="51">
        <v>137.5</v>
      </c>
      <c r="O100" s="51">
        <v>149.1</v>
      </c>
      <c r="P100" s="51">
        <v>139.19999999999999</v>
      </c>
      <c r="Q100" s="51">
        <v>142.5</v>
      </c>
      <c r="R100" s="51">
        <v>121.4</v>
      </c>
      <c r="S100" s="51">
        <v>151.6</v>
      </c>
      <c r="T100" s="51">
        <v>155.9</v>
      </c>
      <c r="U100" s="51">
        <v>121.7</v>
      </c>
      <c r="V100" s="51">
        <v>113.5</v>
      </c>
      <c r="W100" s="51">
        <v>138.9</v>
      </c>
      <c r="X100" s="51">
        <v>152.30000000000001</v>
      </c>
      <c r="Y100" s="51">
        <v>141.4</v>
      </c>
      <c r="Z100" s="51">
        <v>145.6</v>
      </c>
      <c r="AA100" s="51">
        <v>143.6</v>
      </c>
      <c r="AB100" s="51">
        <v>139.69999999999999</v>
      </c>
      <c r="AC100" s="51">
        <v>138.6</v>
      </c>
      <c r="AD100" s="51">
        <v>137</v>
      </c>
      <c r="AE100" s="51">
        <v>123.6</v>
      </c>
      <c r="AF100" s="51">
        <v>144.69999999999999</v>
      </c>
      <c r="AG100" s="52">
        <v>139.80000000000001</v>
      </c>
    </row>
    <row r="101" spans="1:33" x14ac:dyDescent="0.3">
      <c r="K101" s="54" t="s">
        <v>34</v>
      </c>
      <c r="L101" s="51">
        <v>2018</v>
      </c>
      <c r="M101" s="51" t="s">
        <v>41</v>
      </c>
      <c r="N101" s="51">
        <v>138.30000000000001</v>
      </c>
      <c r="O101" s="51">
        <v>148</v>
      </c>
      <c r="P101" s="51">
        <v>138.1</v>
      </c>
      <c r="Q101" s="51">
        <v>142.6</v>
      </c>
      <c r="R101" s="51">
        <v>122.2</v>
      </c>
      <c r="S101" s="51">
        <v>150.6</v>
      </c>
      <c r="T101" s="51">
        <v>156.6</v>
      </c>
      <c r="U101" s="51">
        <v>122.4</v>
      </c>
      <c r="V101" s="51">
        <v>114.7</v>
      </c>
      <c r="W101" s="51">
        <v>139.4</v>
      </c>
      <c r="X101" s="51">
        <v>153</v>
      </c>
      <c r="Y101" s="51">
        <v>141.69999999999999</v>
      </c>
      <c r="Z101" s="51">
        <v>146.1</v>
      </c>
      <c r="AA101" s="51">
        <v>144.6</v>
      </c>
      <c r="AB101" s="51">
        <v>140.9</v>
      </c>
      <c r="AC101" s="51">
        <v>139.4</v>
      </c>
      <c r="AD101" s="51">
        <v>137.69999999999999</v>
      </c>
      <c r="AE101" s="51">
        <v>124.3</v>
      </c>
      <c r="AF101" s="51">
        <v>146</v>
      </c>
      <c r="AG101" s="52">
        <v>140.4</v>
      </c>
    </row>
    <row r="102" spans="1:33" x14ac:dyDescent="0.3">
      <c r="A102" t="s">
        <v>172</v>
      </c>
      <c r="B102" s="100" t="s">
        <v>2</v>
      </c>
      <c r="C102" s="100" t="s">
        <v>168</v>
      </c>
      <c r="D102" s="100" t="s">
        <v>169</v>
      </c>
      <c r="K102" s="54" t="s">
        <v>34</v>
      </c>
      <c r="L102" s="51">
        <v>2018</v>
      </c>
      <c r="M102" s="51" t="s">
        <v>42</v>
      </c>
      <c r="N102" s="51">
        <v>138.6</v>
      </c>
      <c r="O102" s="51">
        <v>145.80000000000001</v>
      </c>
      <c r="P102" s="51">
        <v>135.1</v>
      </c>
      <c r="Q102" s="51">
        <v>142.9</v>
      </c>
      <c r="R102" s="51">
        <v>122.1</v>
      </c>
      <c r="S102" s="51">
        <v>145.4</v>
      </c>
      <c r="T102" s="51">
        <v>150</v>
      </c>
      <c r="U102" s="51">
        <v>121.4</v>
      </c>
      <c r="V102" s="51">
        <v>113.7</v>
      </c>
      <c r="W102" s="51">
        <v>139.5</v>
      </c>
      <c r="X102" s="51">
        <v>153.80000000000001</v>
      </c>
      <c r="Y102" s="51">
        <v>140.4</v>
      </c>
      <c r="Z102" s="51">
        <v>146.5</v>
      </c>
      <c r="AA102" s="51">
        <v>145.30000000000001</v>
      </c>
      <c r="AB102" s="51">
        <v>142.30000000000001</v>
      </c>
      <c r="AC102" s="51">
        <v>139.69999999999999</v>
      </c>
      <c r="AD102" s="51">
        <v>138.4</v>
      </c>
      <c r="AE102" s="51">
        <v>126</v>
      </c>
      <c r="AF102" s="51">
        <v>146.19999999999999</v>
      </c>
      <c r="AG102" s="52">
        <v>140.19999999999999</v>
      </c>
    </row>
    <row r="103" spans="1:33" x14ac:dyDescent="0.3">
      <c r="B103" s="103">
        <v>44197</v>
      </c>
      <c r="C103" s="104">
        <v>3918.56</v>
      </c>
      <c r="D103" s="105">
        <v>9.1700000000000004E-2</v>
      </c>
      <c r="K103" s="54" t="s">
        <v>34</v>
      </c>
      <c r="L103" s="51">
        <v>2018</v>
      </c>
      <c r="M103" s="51" t="s">
        <v>43</v>
      </c>
      <c r="N103" s="51">
        <v>137.4</v>
      </c>
      <c r="O103" s="51">
        <v>149.5</v>
      </c>
      <c r="P103" s="51">
        <v>137.30000000000001</v>
      </c>
      <c r="Q103" s="51">
        <v>141.9</v>
      </c>
      <c r="R103" s="51">
        <v>121.1</v>
      </c>
      <c r="S103" s="51">
        <v>142.5</v>
      </c>
      <c r="T103" s="51">
        <v>146.69999999999999</v>
      </c>
      <c r="U103" s="51">
        <v>119.1</v>
      </c>
      <c r="V103" s="51">
        <v>111.9</v>
      </c>
      <c r="W103" s="51">
        <v>141</v>
      </c>
      <c r="X103" s="51">
        <v>154.5</v>
      </c>
      <c r="Y103" s="51">
        <v>139.69999999999999</v>
      </c>
      <c r="Z103" s="51">
        <v>146.80000000000001</v>
      </c>
      <c r="AA103" s="51">
        <v>146.9</v>
      </c>
      <c r="AB103" s="51">
        <v>145.30000000000001</v>
      </c>
      <c r="AC103" s="51">
        <v>142.19999999999999</v>
      </c>
      <c r="AD103" s="51">
        <v>142.1</v>
      </c>
      <c r="AE103" s="51">
        <v>125.5</v>
      </c>
      <c r="AF103" s="51">
        <v>147.80000000000001</v>
      </c>
      <c r="AG103" s="52">
        <v>140.80000000000001</v>
      </c>
    </row>
    <row r="104" spans="1:33" x14ac:dyDescent="0.3">
      <c r="B104" s="101">
        <v>44228</v>
      </c>
      <c r="C104" s="102">
        <v>4399.41</v>
      </c>
      <c r="D104" s="106">
        <v>0.1227</v>
      </c>
      <c r="K104" s="54" t="s">
        <v>34</v>
      </c>
      <c r="L104" s="51">
        <v>2018</v>
      </c>
      <c r="M104" s="51" t="s">
        <v>45</v>
      </c>
      <c r="N104" s="51">
        <v>137.4</v>
      </c>
      <c r="O104" s="51">
        <v>149.19999999999999</v>
      </c>
      <c r="P104" s="51">
        <v>137.1</v>
      </c>
      <c r="Q104" s="51">
        <v>141.80000000000001</v>
      </c>
      <c r="R104" s="51">
        <v>121.1</v>
      </c>
      <c r="S104" s="51">
        <v>142.80000000000001</v>
      </c>
      <c r="T104" s="51">
        <v>146.69999999999999</v>
      </c>
      <c r="U104" s="51">
        <v>119.1</v>
      </c>
      <c r="V104" s="51">
        <v>111.9</v>
      </c>
      <c r="W104" s="51">
        <v>140.9</v>
      </c>
      <c r="X104" s="51">
        <v>154.5</v>
      </c>
      <c r="Y104" s="51">
        <v>139.69999999999999</v>
      </c>
      <c r="Z104" s="51">
        <v>146.69999999999999</v>
      </c>
      <c r="AA104" s="51">
        <v>146.9</v>
      </c>
      <c r="AB104" s="51">
        <v>145.1</v>
      </c>
      <c r="AC104" s="51">
        <v>142.19999999999999</v>
      </c>
      <c r="AD104" s="51">
        <v>142.1</v>
      </c>
      <c r="AE104" s="51">
        <v>125.5</v>
      </c>
      <c r="AF104" s="51">
        <v>147.80000000000001</v>
      </c>
      <c r="AG104" s="52">
        <v>140.80000000000001</v>
      </c>
    </row>
    <row r="105" spans="1:33" x14ac:dyDescent="0.3">
      <c r="B105" s="103">
        <v>44256</v>
      </c>
      <c r="C105" s="104">
        <v>4646.3599999999997</v>
      </c>
      <c r="D105" s="105">
        <v>5.6099999999999997E-2</v>
      </c>
      <c r="K105" s="55" t="s">
        <v>34</v>
      </c>
      <c r="L105" s="56">
        <v>2018</v>
      </c>
      <c r="M105" s="56" t="s">
        <v>46</v>
      </c>
      <c r="N105" s="56">
        <v>137.5</v>
      </c>
      <c r="O105" s="56">
        <v>150.5</v>
      </c>
      <c r="P105" s="56">
        <v>138.80000000000001</v>
      </c>
      <c r="Q105" s="56">
        <v>142.1</v>
      </c>
      <c r="R105" s="56">
        <v>122</v>
      </c>
      <c r="S105" s="56">
        <v>139.4</v>
      </c>
      <c r="T105" s="56">
        <v>135.19999999999999</v>
      </c>
      <c r="U105" s="56">
        <v>119.8</v>
      </c>
      <c r="V105" s="56">
        <v>110.3</v>
      </c>
      <c r="W105" s="56">
        <v>140.6</v>
      </c>
      <c r="X105" s="56">
        <v>154.6</v>
      </c>
      <c r="Y105" s="56">
        <v>138.19999999999999</v>
      </c>
      <c r="Z105" s="56">
        <v>146.80000000000001</v>
      </c>
      <c r="AA105" s="56">
        <v>146.5</v>
      </c>
      <c r="AB105" s="56">
        <v>142.69999999999999</v>
      </c>
      <c r="AC105" s="56">
        <v>143.19999999999999</v>
      </c>
      <c r="AD105" s="56">
        <v>144.9</v>
      </c>
      <c r="AE105" s="56">
        <v>123.6</v>
      </c>
      <c r="AF105" s="56">
        <v>150.1</v>
      </c>
      <c r="AG105" s="57">
        <v>140.1</v>
      </c>
    </row>
    <row r="106" spans="1:33" x14ac:dyDescent="0.3">
      <c r="B106" s="101">
        <v>44287</v>
      </c>
      <c r="C106" s="102">
        <v>4684.6400000000003</v>
      </c>
      <c r="D106" s="106">
        <v>8.2000000000000007E-3</v>
      </c>
    </row>
    <row r="107" spans="1:33" x14ac:dyDescent="0.3">
      <c r="B107" s="103">
        <v>44317</v>
      </c>
      <c r="C107" s="104">
        <v>4870.9799999999996</v>
      </c>
      <c r="D107" s="105">
        <v>3.9800000000000002E-2</v>
      </c>
    </row>
    <row r="108" spans="1:33" x14ac:dyDescent="0.3">
      <c r="B108" s="101">
        <v>44348</v>
      </c>
      <c r="C108" s="102">
        <v>5281.48</v>
      </c>
      <c r="D108" s="106">
        <v>8.43E-2</v>
      </c>
    </row>
    <row r="109" spans="1:33" x14ac:dyDescent="0.3">
      <c r="B109" s="103">
        <v>44378</v>
      </c>
      <c r="C109" s="104">
        <v>5460.9</v>
      </c>
      <c r="D109" s="105">
        <v>3.4000000000000002E-2</v>
      </c>
    </row>
    <row r="110" spans="1:33" x14ac:dyDescent="0.3">
      <c r="B110" s="101">
        <v>44409</v>
      </c>
      <c r="C110" s="102">
        <v>5108.7299999999996</v>
      </c>
      <c r="D110" s="106">
        <v>-6.4500000000000002E-2</v>
      </c>
    </row>
    <row r="111" spans="1:33" x14ac:dyDescent="0.3">
      <c r="B111" s="103">
        <v>44440</v>
      </c>
      <c r="C111" s="104">
        <v>5359.17</v>
      </c>
      <c r="D111" s="105">
        <v>4.9000000000000002E-2</v>
      </c>
    </row>
    <row r="112" spans="1:33" x14ac:dyDescent="0.3">
      <c r="B112" s="101">
        <v>44470</v>
      </c>
      <c r="C112" s="102">
        <v>6146.58</v>
      </c>
      <c r="D112" s="106">
        <v>0.1469</v>
      </c>
    </row>
    <row r="113" spans="2:4" x14ac:dyDescent="0.3">
      <c r="B113" s="103">
        <v>44501</v>
      </c>
      <c r="C113" s="104">
        <v>5952.69</v>
      </c>
      <c r="D113" s="105">
        <v>-3.15E-2</v>
      </c>
    </row>
    <row r="114" spans="2:4" x14ac:dyDescent="0.3">
      <c r="B114" s="101">
        <v>44531</v>
      </c>
      <c r="C114" s="102">
        <v>5504.55</v>
      </c>
      <c r="D114" s="106">
        <v>-7.5300000000000006E-2</v>
      </c>
    </row>
    <row r="115" spans="2:4" x14ac:dyDescent="0.3">
      <c r="B115" s="103">
        <v>44562</v>
      </c>
      <c r="C115" s="104">
        <v>6247.71</v>
      </c>
      <c r="D115" s="105">
        <v>0.13500000000000001</v>
      </c>
    </row>
    <row r="116" spans="2:4" x14ac:dyDescent="0.3">
      <c r="B116" s="101">
        <v>44593</v>
      </c>
      <c r="C116" s="102">
        <v>7018.51</v>
      </c>
      <c r="D116" s="106">
        <v>0.1234</v>
      </c>
    </row>
    <row r="117" spans="2:4" x14ac:dyDescent="0.3">
      <c r="B117" s="103">
        <v>44621</v>
      </c>
      <c r="C117" s="104">
        <v>8569.8799999999992</v>
      </c>
      <c r="D117" s="105">
        <v>0.221</v>
      </c>
    </row>
    <row r="118" spans="2:4" x14ac:dyDescent="0.3">
      <c r="B118" s="101">
        <v>44652</v>
      </c>
      <c r="C118" s="102">
        <v>7877.96</v>
      </c>
      <c r="D118" s="106">
        <v>-8.0699999999999994E-2</v>
      </c>
    </row>
    <row r="119" spans="2:4" x14ac:dyDescent="0.3">
      <c r="B119" s="103">
        <v>44682</v>
      </c>
      <c r="C119" s="104">
        <v>8511.74</v>
      </c>
      <c r="D119" s="105">
        <v>8.0500000000000002E-2</v>
      </c>
    </row>
    <row r="120" spans="2:4" x14ac:dyDescent="0.3">
      <c r="B120" s="101">
        <v>44713</v>
      </c>
      <c r="C120" s="102">
        <v>9119.5499999999993</v>
      </c>
      <c r="D120" s="106">
        <v>7.1400000000000005E-2</v>
      </c>
    </row>
    <row r="121" spans="2:4" x14ac:dyDescent="0.3">
      <c r="B121" s="103">
        <v>44743</v>
      </c>
      <c r="C121" s="104">
        <v>8366.39</v>
      </c>
      <c r="D121" s="105">
        <v>-8.2600000000000007E-2</v>
      </c>
    </row>
    <row r="122" spans="2:4" x14ac:dyDescent="0.3">
      <c r="B122" s="101">
        <v>44774</v>
      </c>
      <c r="C122" s="102">
        <v>7634.9</v>
      </c>
      <c r="D122" s="106">
        <v>-8.7400000000000005E-2</v>
      </c>
    </row>
    <row r="123" spans="2:4" x14ac:dyDescent="0.3">
      <c r="B123" s="103">
        <v>44805</v>
      </c>
      <c r="C123" s="104">
        <v>7079.45</v>
      </c>
      <c r="D123" s="105">
        <v>-7.2800000000000004E-2</v>
      </c>
    </row>
    <row r="124" spans="2:4" x14ac:dyDescent="0.3">
      <c r="B124" s="101">
        <v>44835</v>
      </c>
      <c r="C124" s="102">
        <v>7437.13</v>
      </c>
      <c r="D124" s="106">
        <v>5.0500000000000003E-2</v>
      </c>
    </row>
    <row r="125" spans="2:4" x14ac:dyDescent="0.3">
      <c r="B125" s="103">
        <v>44866</v>
      </c>
      <c r="C125" s="104">
        <v>7150.11</v>
      </c>
      <c r="D125" s="105">
        <v>-3.8600000000000002E-2</v>
      </c>
    </row>
    <row r="126" spans="2:4" x14ac:dyDescent="0.3">
      <c r="B126" s="101">
        <v>44896</v>
      </c>
      <c r="C126" s="102">
        <v>6429.95</v>
      </c>
      <c r="D126" s="106">
        <v>-0.1007</v>
      </c>
    </row>
    <row r="127" spans="2:4" x14ac:dyDescent="0.3">
      <c r="B127" s="103">
        <v>44927</v>
      </c>
      <c r="C127" s="104">
        <v>6584.69</v>
      </c>
      <c r="D127" s="105">
        <v>2.41E-2</v>
      </c>
    </row>
    <row r="128" spans="2:4" x14ac:dyDescent="0.3">
      <c r="B128" s="101">
        <v>44958</v>
      </c>
      <c r="C128" s="102">
        <v>6628.99</v>
      </c>
      <c r="D128" s="106">
        <v>6.7000000000000002E-3</v>
      </c>
    </row>
    <row r="129" spans="2:4" x14ac:dyDescent="0.3">
      <c r="B129" s="103">
        <v>44986</v>
      </c>
      <c r="C129" s="104">
        <v>6292.9</v>
      </c>
      <c r="D129" s="105">
        <v>-5.0700000000000002E-2</v>
      </c>
    </row>
    <row r="130" spans="2:4" x14ac:dyDescent="0.3">
      <c r="B130" s="101">
        <v>45017</v>
      </c>
      <c r="C130" s="102">
        <v>6763.43</v>
      </c>
      <c r="D130" s="106">
        <v>7.4800000000000005E-2</v>
      </c>
    </row>
    <row r="131" spans="2:4" x14ac:dyDescent="0.3">
      <c r="B131" s="103">
        <v>45047</v>
      </c>
      <c r="C131" s="104">
        <v>6102.52</v>
      </c>
      <c r="D131" s="105">
        <v>-9.7699999999999995E-2</v>
      </c>
    </row>
    <row r="132" spans="2:4" x14ac:dyDescent="0.3">
      <c r="B132" s="101">
        <v>45078</v>
      </c>
      <c r="C132" s="102">
        <v>6025.65</v>
      </c>
      <c r="D132" s="106">
        <v>-1.26E-2</v>
      </c>
    </row>
    <row r="133" spans="2:4" x14ac:dyDescent="0.3">
      <c r="B133" s="103">
        <v>45108</v>
      </c>
      <c r="C133" s="104">
        <v>6490.32</v>
      </c>
      <c r="D133" s="105">
        <v>7.7100000000000002E-2</v>
      </c>
    </row>
    <row r="134" spans="2:4" x14ac:dyDescent="0.3">
      <c r="B134" s="101">
        <v>45139</v>
      </c>
      <c r="C134" s="102">
        <v>7013.58</v>
      </c>
      <c r="D134" s="106">
        <v>8.0600000000000005E-2</v>
      </c>
    </row>
    <row r="135" spans="2:4" x14ac:dyDescent="0.3">
      <c r="B135" s="103">
        <v>45170</v>
      </c>
      <c r="C135" s="104">
        <v>7659.66</v>
      </c>
      <c r="D135" s="105">
        <v>9.2100000000000001E-2</v>
      </c>
    </row>
    <row r="136" spans="2:4" x14ac:dyDescent="0.3">
      <c r="B136" s="101">
        <v>45200</v>
      </c>
      <c r="C136" s="102">
        <v>7414.52</v>
      </c>
      <c r="D136" s="106">
        <v>-3.2000000000000001E-2</v>
      </c>
    </row>
    <row r="137" spans="2:4" x14ac:dyDescent="0.3">
      <c r="B137" s="103">
        <v>45231</v>
      </c>
      <c r="C137" s="104">
        <v>6775.71</v>
      </c>
      <c r="D137" s="105">
        <v>-8.6199999999999999E-2</v>
      </c>
    </row>
    <row r="138" spans="2:4" x14ac:dyDescent="0.3">
      <c r="B138" s="101">
        <v>45261</v>
      </c>
      <c r="C138" s="102">
        <v>6307.43</v>
      </c>
      <c r="D138" s="106">
        <v>-6.9099999999999995E-2</v>
      </c>
    </row>
  </sheetData>
  <mergeCells count="81">
    <mergeCell ref="X18:Y18"/>
    <mergeCell ref="X19:Y19"/>
    <mergeCell ref="X13:Y13"/>
    <mergeCell ref="X14:Y14"/>
    <mergeCell ref="X15:Y15"/>
    <mergeCell ref="X16:Y16"/>
    <mergeCell ref="X17:Y17"/>
    <mergeCell ref="B65:C65"/>
    <mergeCell ref="B66:C66"/>
    <mergeCell ref="B67:C67"/>
    <mergeCell ref="B68:C68"/>
    <mergeCell ref="B41:C41"/>
    <mergeCell ref="B60:C60"/>
    <mergeCell ref="B61:C61"/>
    <mergeCell ref="B62:C62"/>
    <mergeCell ref="B63:C63"/>
    <mergeCell ref="B64:C64"/>
    <mergeCell ref="B55:C55"/>
    <mergeCell ref="B56:C56"/>
    <mergeCell ref="B57:C57"/>
    <mergeCell ref="B58:C58"/>
    <mergeCell ref="B59:C59"/>
    <mergeCell ref="B50:C50"/>
    <mergeCell ref="B51:C51"/>
    <mergeCell ref="B52:C52"/>
    <mergeCell ref="B53:C53"/>
    <mergeCell ref="B54:C54"/>
    <mergeCell ref="B45:C45"/>
    <mergeCell ref="B46:C46"/>
    <mergeCell ref="B47:C47"/>
    <mergeCell ref="B48:C48"/>
    <mergeCell ref="B49:C49"/>
    <mergeCell ref="M21:N21"/>
    <mergeCell ref="M22:N22"/>
    <mergeCell ref="B42:C42"/>
    <mergeCell ref="B43:C43"/>
    <mergeCell ref="B44:C44"/>
    <mergeCell ref="J41:K41"/>
    <mergeCell ref="J42:K42"/>
    <mergeCell ref="J43:K43"/>
    <mergeCell ref="J44:K44"/>
    <mergeCell ref="M17:N17"/>
    <mergeCell ref="M18:N18"/>
    <mergeCell ref="M34:N34"/>
    <mergeCell ref="X5:Y5"/>
    <mergeCell ref="M29:N29"/>
    <mergeCell ref="M30:N30"/>
    <mergeCell ref="M31:N31"/>
    <mergeCell ref="M32:N32"/>
    <mergeCell ref="M33:N33"/>
    <mergeCell ref="M24:N24"/>
    <mergeCell ref="M25:N25"/>
    <mergeCell ref="M26:N26"/>
    <mergeCell ref="M27:N27"/>
    <mergeCell ref="M28:N28"/>
    <mergeCell ref="M19:N19"/>
    <mergeCell ref="M20:N20"/>
    <mergeCell ref="AL5:AM5"/>
    <mergeCell ref="AL6:AM6"/>
    <mergeCell ref="M23:N23"/>
    <mergeCell ref="B2:I2"/>
    <mergeCell ref="M5:N5"/>
    <mergeCell ref="M6:N6"/>
    <mergeCell ref="M7:N7"/>
    <mergeCell ref="M8:N8"/>
    <mergeCell ref="M9:N9"/>
    <mergeCell ref="M10:N10"/>
    <mergeCell ref="M11:N11"/>
    <mergeCell ref="M12:N12"/>
    <mergeCell ref="M13:N13"/>
    <mergeCell ref="M14:N14"/>
    <mergeCell ref="M15:N15"/>
    <mergeCell ref="M16:N16"/>
    <mergeCell ref="J52:K52"/>
    <mergeCell ref="J50:K50"/>
    <mergeCell ref="J51:K51"/>
    <mergeCell ref="J45:K45"/>
    <mergeCell ref="J46:K46"/>
    <mergeCell ref="J47:K47"/>
    <mergeCell ref="J48:K48"/>
    <mergeCell ref="J49:K49"/>
  </mergeCells>
  <phoneticPr fontId="3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4D757-822C-4D31-8310-80B46AAEE772}">
  <sheetPr codeName="Sheet2">
    <tabColor rgb="FF00B0F0"/>
  </sheetPr>
  <dimension ref="A1:AD373"/>
  <sheetViews>
    <sheetView workbookViewId="0">
      <selection activeCell="A2" sqref="A2"/>
    </sheetView>
  </sheetViews>
  <sheetFormatPr defaultRowHeight="14.4" x14ac:dyDescent="0.3"/>
  <cols>
    <col min="4" max="4" width="20.44140625" customWidth="1"/>
    <col min="5" max="5" width="14.44140625" customWidth="1"/>
    <col min="7" max="7" width="18.109375" customWidth="1"/>
    <col min="8" max="8" width="13.109375" customWidth="1"/>
    <col min="10" max="10" width="12.109375" customWidth="1"/>
    <col min="11" max="11" width="19.6640625" customWidth="1"/>
    <col min="12" max="12" width="23.6640625" customWidth="1"/>
    <col min="14" max="14" width="23.5546875" customWidth="1"/>
    <col min="15" max="15" width="32.6640625" customWidth="1"/>
    <col min="16" max="16" width="19.77734375" customWidth="1"/>
    <col min="17" max="17" width="27.109375" customWidth="1"/>
    <col min="18" max="18" width="9.88671875" customWidth="1"/>
    <col min="19" max="19" width="10.77734375" customWidth="1"/>
    <col min="20" max="20" width="21.6640625" customWidth="1"/>
    <col min="21" max="21" width="9.6640625" customWidth="1"/>
    <col min="22" max="22" width="14.109375" customWidth="1"/>
    <col min="23" max="23" width="28.109375" customWidth="1"/>
    <col min="25" max="25" width="28.33203125" customWidth="1"/>
    <col min="26" max="26" width="26" customWidth="1"/>
    <col min="27" max="27" width="11.33203125" customWidth="1"/>
    <col min="28" max="28" width="23.88671875" customWidth="1"/>
    <col min="29" max="29" width="14.77734375" customWidth="1"/>
    <col min="30" max="30" width="14.3320312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E4E8-61A9-4620-9487-E9CDBB46BE33}">
  <sheetPr codeName="Sheet4">
    <tabColor rgb="FFFFFF00"/>
  </sheetPr>
  <dimension ref="A2:Y19"/>
  <sheetViews>
    <sheetView showGridLines="0" workbookViewId="0">
      <selection activeCell="B2" sqref="B2"/>
    </sheetView>
  </sheetViews>
  <sheetFormatPr defaultRowHeight="14.4" x14ac:dyDescent="0.3"/>
  <cols>
    <col min="16" max="16" width="16" customWidth="1"/>
    <col min="25" max="25" width="10.77734375" customWidth="1"/>
  </cols>
  <sheetData>
    <row r="2" spans="1:25" x14ac:dyDescent="0.3">
      <c r="A2" s="7" t="s">
        <v>56</v>
      </c>
      <c r="J2" t="s">
        <v>63</v>
      </c>
      <c r="R2" t="s">
        <v>65</v>
      </c>
    </row>
    <row r="3" spans="1:25" ht="75.599999999999994" customHeight="1" x14ac:dyDescent="0.3">
      <c r="A3" s="134" t="s">
        <v>57</v>
      </c>
      <c r="B3" s="135"/>
      <c r="C3" s="135"/>
      <c r="D3" s="135"/>
      <c r="E3" s="135"/>
      <c r="F3" s="135"/>
      <c r="G3" s="135"/>
      <c r="H3" s="136"/>
      <c r="J3" s="137" t="s">
        <v>64</v>
      </c>
      <c r="K3" s="138"/>
      <c r="L3" s="138"/>
      <c r="M3" s="138"/>
      <c r="N3" s="138"/>
      <c r="O3" s="138"/>
      <c r="P3" s="139"/>
      <c r="Q3" s="10"/>
      <c r="R3" s="137" t="s">
        <v>66</v>
      </c>
      <c r="S3" s="138"/>
      <c r="T3" s="138"/>
      <c r="U3" s="138"/>
      <c r="V3" s="138"/>
      <c r="W3" s="138"/>
      <c r="X3" s="138"/>
      <c r="Y3" s="11"/>
    </row>
    <row r="4" spans="1:25" x14ac:dyDescent="0.3">
      <c r="A4" s="4">
        <v>1</v>
      </c>
      <c r="B4" t="s">
        <v>62</v>
      </c>
      <c r="H4" s="1"/>
      <c r="J4" s="4">
        <v>1</v>
      </c>
      <c r="K4" t="s">
        <v>79</v>
      </c>
      <c r="P4" s="1"/>
      <c r="R4" s="4">
        <v>1</v>
      </c>
      <c r="S4" t="s">
        <v>67</v>
      </c>
      <c r="Y4" s="1"/>
    </row>
    <row r="5" spans="1:25" x14ac:dyDescent="0.3">
      <c r="A5" s="4"/>
      <c r="B5" t="s">
        <v>58</v>
      </c>
      <c r="H5" s="1"/>
      <c r="J5" s="4"/>
      <c r="K5" t="s">
        <v>80</v>
      </c>
      <c r="P5" s="1"/>
      <c r="R5" s="4"/>
      <c r="S5" t="s">
        <v>68</v>
      </c>
      <c r="Y5" s="1"/>
    </row>
    <row r="6" spans="1:25" x14ac:dyDescent="0.3">
      <c r="A6" s="4">
        <v>2</v>
      </c>
      <c r="B6" t="s">
        <v>59</v>
      </c>
      <c r="H6" s="1"/>
      <c r="J6" s="4">
        <v>2</v>
      </c>
      <c r="K6" t="s">
        <v>81</v>
      </c>
      <c r="P6" s="1"/>
      <c r="R6" s="8"/>
      <c r="S6" t="s">
        <v>69</v>
      </c>
      <c r="Y6" s="1"/>
    </row>
    <row r="7" spans="1:25" x14ac:dyDescent="0.3">
      <c r="A7" s="8"/>
      <c r="B7" t="s">
        <v>60</v>
      </c>
      <c r="H7" s="1"/>
      <c r="J7" s="8"/>
      <c r="K7" t="s">
        <v>82</v>
      </c>
      <c r="P7" s="1"/>
      <c r="R7" s="4">
        <v>2</v>
      </c>
      <c r="S7" t="s">
        <v>70</v>
      </c>
      <c r="Y7" s="1"/>
    </row>
    <row r="8" spans="1:25" x14ac:dyDescent="0.3">
      <c r="A8" s="8"/>
      <c r="B8" t="s">
        <v>61</v>
      </c>
      <c r="H8" s="1"/>
      <c r="J8" s="8"/>
      <c r="P8" s="1"/>
      <c r="R8" s="8"/>
      <c r="S8" t="s">
        <v>71</v>
      </c>
      <c r="Y8" s="1"/>
    </row>
    <row r="9" spans="1:25" x14ac:dyDescent="0.3">
      <c r="A9" s="9"/>
      <c r="B9" s="2"/>
      <c r="C9" s="2"/>
      <c r="D9" s="2"/>
      <c r="E9" s="2"/>
      <c r="F9" s="2"/>
      <c r="G9" s="2"/>
      <c r="H9" s="3"/>
      <c r="J9" s="9"/>
      <c r="K9" s="2"/>
      <c r="L9" s="2"/>
      <c r="M9" s="2"/>
      <c r="N9" s="2"/>
      <c r="O9" s="2"/>
      <c r="P9" s="3"/>
      <c r="R9" s="9"/>
      <c r="S9" s="2" t="s">
        <v>73</v>
      </c>
      <c r="T9" s="2"/>
      <c r="U9" s="2"/>
      <c r="V9" s="2"/>
      <c r="W9" s="2"/>
      <c r="X9" s="2"/>
      <c r="Y9" s="3"/>
    </row>
    <row r="11" spans="1:25" ht="13.8" customHeight="1" x14ac:dyDescent="0.3"/>
    <row r="12" spans="1:25" ht="13.8" customHeight="1" x14ac:dyDescent="0.3">
      <c r="A12" t="s">
        <v>72</v>
      </c>
      <c r="J12" t="s">
        <v>75</v>
      </c>
    </row>
    <row r="13" spans="1:25" ht="115.2" customHeight="1" x14ac:dyDescent="0.3">
      <c r="A13" s="137" t="s">
        <v>74</v>
      </c>
      <c r="B13" s="138"/>
      <c r="C13" s="138"/>
      <c r="D13" s="138"/>
      <c r="E13" s="138"/>
      <c r="F13" s="138"/>
      <c r="G13" s="138"/>
      <c r="H13" s="139"/>
      <c r="J13" s="137" t="s">
        <v>83</v>
      </c>
      <c r="K13" s="138"/>
      <c r="L13" s="138"/>
      <c r="M13" s="138"/>
      <c r="N13" s="138"/>
      <c r="O13" s="138"/>
      <c r="P13" s="139"/>
    </row>
    <row r="14" spans="1:25" ht="13.8" customHeight="1" x14ac:dyDescent="0.3">
      <c r="A14" s="9"/>
      <c r="B14" s="2"/>
      <c r="C14" s="2"/>
      <c r="D14" s="2"/>
      <c r="E14" s="2"/>
      <c r="F14" s="2"/>
      <c r="G14" s="2"/>
      <c r="H14" s="3"/>
      <c r="J14" s="4">
        <v>1</v>
      </c>
      <c r="K14" t="s">
        <v>76</v>
      </c>
      <c r="P14" s="1"/>
    </row>
    <row r="15" spans="1:25" ht="13.8" customHeight="1" x14ac:dyDescent="0.3">
      <c r="J15" s="4"/>
      <c r="K15" t="s">
        <v>77</v>
      </c>
      <c r="P15" s="1"/>
    </row>
    <row r="16" spans="1:25" ht="13.8" customHeight="1" x14ac:dyDescent="0.3">
      <c r="J16" s="4">
        <v>2</v>
      </c>
      <c r="K16" t="s">
        <v>78</v>
      </c>
      <c r="P16" s="1"/>
    </row>
    <row r="17" spans="10:16" ht="13.8" customHeight="1" x14ac:dyDescent="0.3">
      <c r="J17" s="8"/>
      <c r="K17" t="s">
        <v>84</v>
      </c>
      <c r="P17" s="1"/>
    </row>
    <row r="18" spans="10:16" ht="13.8" customHeight="1" x14ac:dyDescent="0.3">
      <c r="J18" s="8"/>
      <c r="K18" t="s">
        <v>85</v>
      </c>
      <c r="P18" s="1"/>
    </row>
    <row r="19" spans="10:16" ht="13.8" customHeight="1" x14ac:dyDescent="0.3">
      <c r="J19" s="9"/>
      <c r="K19" s="2"/>
      <c r="L19" s="2"/>
      <c r="M19" s="2"/>
      <c r="N19" s="2"/>
      <c r="O19" s="2"/>
      <c r="P19" s="3"/>
    </row>
  </sheetData>
  <mergeCells count="5">
    <mergeCell ref="A3:H3"/>
    <mergeCell ref="R3:X3"/>
    <mergeCell ref="A13:H13"/>
    <mergeCell ref="J13:P13"/>
    <mergeCell ref="J3:P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A4C1A-7431-480A-B32E-3D7B62487DB6}">
  <sheetPr codeName="Sheet7">
    <tabColor rgb="FF92D050"/>
  </sheetPr>
  <dimension ref="A3:AE65"/>
  <sheetViews>
    <sheetView showGridLines="0" topLeftCell="B4" workbookViewId="0">
      <selection activeCell="L6" sqref="L6"/>
    </sheetView>
  </sheetViews>
  <sheetFormatPr defaultRowHeight="14.4" x14ac:dyDescent="0.3"/>
  <cols>
    <col min="2" max="2" width="33.5546875" customWidth="1"/>
    <col min="3" max="3" width="5" bestFit="1" customWidth="1"/>
    <col min="4" max="4" width="12.33203125" customWidth="1"/>
    <col min="5" max="5" width="18.21875" bestFit="1" customWidth="1"/>
    <col min="6" max="6" width="12.109375" bestFit="1" customWidth="1"/>
    <col min="7" max="7" width="24.33203125" bestFit="1" customWidth="1"/>
    <col min="10" max="10" width="14.21875" customWidth="1"/>
    <col min="11" max="11" width="13.5546875" customWidth="1"/>
    <col min="14" max="14" width="11.44140625" customWidth="1"/>
    <col min="17" max="17" width="11.44140625" customWidth="1"/>
  </cols>
  <sheetData>
    <row r="3" spans="1:17" x14ac:dyDescent="0.3">
      <c r="A3" s="33" t="s">
        <v>117</v>
      </c>
      <c r="B3" s="18" t="s">
        <v>114</v>
      </c>
      <c r="C3" s="18"/>
      <c r="D3" s="13"/>
      <c r="E3" s="13"/>
      <c r="F3" s="13"/>
      <c r="G3" s="13"/>
      <c r="J3" s="18" t="s">
        <v>110</v>
      </c>
      <c r="K3" s="18"/>
      <c r="L3" s="13"/>
      <c r="M3" s="13"/>
      <c r="N3" s="13"/>
      <c r="O3" s="13"/>
      <c r="P3" s="13"/>
      <c r="Q3" s="13"/>
    </row>
    <row r="5" spans="1:17" x14ac:dyDescent="0.3">
      <c r="B5" s="132" t="s">
        <v>102</v>
      </c>
      <c r="C5" s="133"/>
      <c r="D5" s="34" t="s">
        <v>30</v>
      </c>
      <c r="E5" s="34" t="s">
        <v>33</v>
      </c>
      <c r="F5" s="34" t="s">
        <v>34</v>
      </c>
      <c r="G5" s="27" t="s">
        <v>203</v>
      </c>
      <c r="J5" s="132" t="s">
        <v>111</v>
      </c>
      <c r="K5" s="133"/>
      <c r="L5" s="34" t="s">
        <v>30</v>
      </c>
      <c r="M5" s="34" t="s">
        <v>33</v>
      </c>
      <c r="N5" s="34" t="s">
        <v>34</v>
      </c>
      <c r="O5" s="34" t="s">
        <v>30</v>
      </c>
      <c r="P5" s="34" t="s">
        <v>33</v>
      </c>
      <c r="Q5" s="34" t="s">
        <v>34</v>
      </c>
    </row>
    <row r="6" spans="1:17" x14ac:dyDescent="0.3">
      <c r="B6" s="127" t="s">
        <v>3</v>
      </c>
      <c r="C6" s="127"/>
      <c r="D6" s="29">
        <v>173.2</v>
      </c>
      <c r="E6" s="29">
        <v>174.7</v>
      </c>
      <c r="F6" s="29">
        <v>173.7</v>
      </c>
      <c r="G6" s="26" t="s">
        <v>104</v>
      </c>
      <c r="J6" s="127" t="s">
        <v>104</v>
      </c>
      <c r="K6" s="127"/>
      <c r="L6" s="37">
        <f>D6+D7+D8+D9+D10+D11+D12+D13+D14+D15+D17+D18</f>
        <v>2112.0000000000005</v>
      </c>
      <c r="M6" s="37">
        <f>E6+E7+E8+E9+E10+E11+E12+E13+E15+E14+E17+E18</f>
        <v>2169.2000000000003</v>
      </c>
      <c r="N6" s="37">
        <f>F6+F7+F8+F9+F10+F11+F12+F13+F15+F14+F17+F18</f>
        <v>2133.5</v>
      </c>
      <c r="O6" s="38">
        <f>L6/L16</f>
        <v>0.46945852227260604</v>
      </c>
      <c r="P6" s="38">
        <f>M6/$M$16</f>
        <v>0.46740933870585449</v>
      </c>
      <c r="Q6" s="87">
        <f>N6/$N$16</f>
        <v>0.45838346510828459</v>
      </c>
    </row>
    <row r="7" spans="1:17" x14ac:dyDescent="0.3">
      <c r="B7" s="127" t="s">
        <v>4</v>
      </c>
      <c r="C7" s="127"/>
      <c r="D7" s="29">
        <v>211.5</v>
      </c>
      <c r="E7" s="29">
        <v>219.4</v>
      </c>
      <c r="F7" s="29">
        <v>214.3</v>
      </c>
      <c r="G7" s="26" t="s">
        <v>104</v>
      </c>
      <c r="J7" s="127" t="s">
        <v>105</v>
      </c>
      <c r="K7" s="127"/>
      <c r="L7" s="37">
        <f>D16+D19+D28+D30</f>
        <v>737.30000000000007</v>
      </c>
      <c r="M7" s="37">
        <f>E16+E19+E28+E30</f>
        <v>724.9</v>
      </c>
      <c r="N7" s="37">
        <f>F16+F19+F28+F30</f>
        <v>730.8</v>
      </c>
      <c r="O7" s="38">
        <f>L7/$L$16</f>
        <v>0.16388814795056458</v>
      </c>
      <c r="P7" s="38">
        <f t="shared" ref="P7:P14" si="0">M7/$M$16</f>
        <v>0.15619815122066838</v>
      </c>
      <c r="Q7" s="38">
        <f t="shared" ref="Q7:Q14" si="1">N7/$N$16</f>
        <v>0.15701271914747333</v>
      </c>
    </row>
    <row r="8" spans="1:17" x14ac:dyDescent="0.3">
      <c r="B8" s="127" t="s">
        <v>5</v>
      </c>
      <c r="C8" s="127"/>
      <c r="D8" s="29">
        <v>171</v>
      </c>
      <c r="E8" s="29">
        <v>176.7</v>
      </c>
      <c r="F8" s="29">
        <v>173.2</v>
      </c>
      <c r="G8" s="26" t="s">
        <v>104</v>
      </c>
      <c r="J8" s="127" t="s">
        <v>17</v>
      </c>
      <c r="K8" s="127"/>
      <c r="L8" s="37">
        <f>D20+D21+D22</f>
        <v>569.90000000000009</v>
      </c>
      <c r="M8" s="37">
        <f>E20+E21+E22</f>
        <v>528.70000000000005</v>
      </c>
      <c r="N8" s="37">
        <f>F20+F21+F22</f>
        <v>553.20000000000005</v>
      </c>
      <c r="O8" s="38">
        <f t="shared" ref="O8:O14" si="2">L8/$L$16</f>
        <v>0.12667822530452563</v>
      </c>
      <c r="P8" s="38">
        <f t="shared" si="0"/>
        <v>0.11392186860307267</v>
      </c>
      <c r="Q8" s="38">
        <f t="shared" si="1"/>
        <v>0.11885527672739772</v>
      </c>
    </row>
    <row r="9" spans="1:17" x14ac:dyDescent="0.3">
      <c r="B9" s="127" t="s">
        <v>6</v>
      </c>
      <c r="C9" s="127"/>
      <c r="D9" s="29">
        <v>179.6</v>
      </c>
      <c r="E9" s="29">
        <v>179.4</v>
      </c>
      <c r="F9" s="29">
        <v>179.5</v>
      </c>
      <c r="G9" s="26" t="s">
        <v>104</v>
      </c>
      <c r="J9" s="127" t="s">
        <v>20</v>
      </c>
      <c r="K9" s="127"/>
      <c r="L9" s="37">
        <f>D25</f>
        <v>179.8</v>
      </c>
      <c r="M9" s="37">
        <f>E23+E25</f>
        <v>345.7</v>
      </c>
      <c r="N9" s="37">
        <f>F23+F25</f>
        <v>350.79999999999995</v>
      </c>
      <c r="O9" s="38">
        <f t="shared" si="2"/>
        <v>3.9966213212412192E-2</v>
      </c>
      <c r="P9" s="38">
        <f t="shared" si="0"/>
        <v>7.4489861880238734E-2</v>
      </c>
      <c r="Q9" s="38">
        <f t="shared" si="1"/>
        <v>7.5369542798212424E-2</v>
      </c>
    </row>
    <row r="10" spans="1:17" x14ac:dyDescent="0.3">
      <c r="B10" s="127" t="s">
        <v>7</v>
      </c>
      <c r="C10" s="127"/>
      <c r="D10" s="29">
        <v>173.3</v>
      </c>
      <c r="E10" s="29">
        <v>164.4</v>
      </c>
      <c r="F10" s="29">
        <v>170</v>
      </c>
      <c r="G10" s="26" t="s">
        <v>104</v>
      </c>
      <c r="J10" s="127" t="s">
        <v>21</v>
      </c>
      <c r="K10" s="127"/>
      <c r="L10" s="37">
        <f>D24</f>
        <v>182.5</v>
      </c>
      <c r="M10" s="37">
        <f>E24</f>
        <v>183.4</v>
      </c>
      <c r="N10" s="37">
        <f>F24</f>
        <v>182.8</v>
      </c>
      <c r="O10" s="38">
        <f t="shared" si="2"/>
        <v>4.0566373255090236E-2</v>
      </c>
      <c r="P10" s="38">
        <f t="shared" si="0"/>
        <v>3.9518196901463076E-2</v>
      </c>
      <c r="Q10" s="38">
        <f t="shared" si="1"/>
        <v>3.9274664833276039E-2</v>
      </c>
    </row>
    <row r="11" spans="1:17" x14ac:dyDescent="0.3">
      <c r="B11" s="127" t="s">
        <v>8</v>
      </c>
      <c r="C11" s="127"/>
      <c r="D11" s="29">
        <v>169</v>
      </c>
      <c r="E11" s="29">
        <v>175.8</v>
      </c>
      <c r="F11" s="29">
        <v>172.2</v>
      </c>
      <c r="G11" s="26" t="s">
        <v>104</v>
      </c>
      <c r="J11" s="127" t="s">
        <v>23</v>
      </c>
      <c r="K11" s="127"/>
      <c r="L11" s="37">
        <f t="shared" ref="L11:N12" si="3">D26</f>
        <v>187.8</v>
      </c>
      <c r="M11" s="37">
        <f t="shared" si="3"/>
        <v>182.2</v>
      </c>
      <c r="N11" s="37">
        <f t="shared" si="3"/>
        <v>185.7</v>
      </c>
      <c r="O11" s="38">
        <f t="shared" si="2"/>
        <v>4.174446519071752E-2</v>
      </c>
      <c r="P11" s="38">
        <f t="shared" si="0"/>
        <v>3.9259626365575638E-2</v>
      </c>
      <c r="Q11" s="38">
        <f t="shared" si="1"/>
        <v>3.9897731179099338E-2</v>
      </c>
    </row>
    <row r="12" spans="1:17" x14ac:dyDescent="0.3">
      <c r="B12" s="127" t="s">
        <v>9</v>
      </c>
      <c r="C12" s="127"/>
      <c r="D12" s="29">
        <v>148.69999999999999</v>
      </c>
      <c r="E12" s="29">
        <v>185</v>
      </c>
      <c r="F12" s="29">
        <v>161</v>
      </c>
      <c r="G12" s="26" t="s">
        <v>104</v>
      </c>
      <c r="J12" s="127" t="s">
        <v>24</v>
      </c>
      <c r="K12" s="127"/>
      <c r="L12" s="37">
        <f t="shared" si="3"/>
        <v>169.7</v>
      </c>
      <c r="M12" s="37">
        <f t="shared" si="3"/>
        <v>160.4</v>
      </c>
      <c r="N12" s="37">
        <f t="shared" si="3"/>
        <v>164.8</v>
      </c>
      <c r="O12" s="38">
        <f t="shared" si="2"/>
        <v>3.7721170089801713E-2</v>
      </c>
      <c r="P12" s="38">
        <f t="shared" si="0"/>
        <v>3.4562261630287229E-2</v>
      </c>
      <c r="Q12" s="38">
        <f t="shared" si="1"/>
        <v>3.5407356479889997E-2</v>
      </c>
    </row>
    <row r="13" spans="1:17" x14ac:dyDescent="0.3">
      <c r="B13" s="127" t="s">
        <v>10</v>
      </c>
      <c r="C13" s="127"/>
      <c r="D13" s="29">
        <v>174.9</v>
      </c>
      <c r="E13" s="29">
        <v>176.9</v>
      </c>
      <c r="F13" s="29">
        <v>175.6</v>
      </c>
      <c r="G13" s="26" t="s">
        <v>104</v>
      </c>
      <c r="J13" s="127" t="s">
        <v>26</v>
      </c>
      <c r="K13" s="127"/>
      <c r="L13" s="37">
        <f>D29</f>
        <v>180.3</v>
      </c>
      <c r="M13" s="37">
        <f>E29</f>
        <v>174.8</v>
      </c>
      <c r="N13" s="37">
        <f>F29</f>
        <v>177.1</v>
      </c>
      <c r="O13" s="38">
        <f t="shared" si="2"/>
        <v>4.0077353961056272E-2</v>
      </c>
      <c r="P13" s="38">
        <f t="shared" si="0"/>
        <v>3.7665108060936453E-2</v>
      </c>
      <c r="Q13" s="38">
        <f t="shared" si="1"/>
        <v>3.8050017188037119E-2</v>
      </c>
    </row>
    <row r="14" spans="1:17" x14ac:dyDescent="0.3">
      <c r="B14" s="127" t="s">
        <v>11</v>
      </c>
      <c r="C14" s="127"/>
      <c r="D14" s="29">
        <v>121.9</v>
      </c>
      <c r="E14" s="29">
        <v>124.2</v>
      </c>
      <c r="F14" s="29">
        <v>122.7</v>
      </c>
      <c r="G14" s="26" t="s">
        <v>104</v>
      </c>
      <c r="J14" s="127" t="s">
        <v>108</v>
      </c>
      <c r="K14" s="127"/>
      <c r="L14" s="37">
        <f t="shared" ref="L14:N15" si="4">D31</f>
        <v>179.5</v>
      </c>
      <c r="M14" s="37">
        <f t="shared" si="4"/>
        <v>171.6</v>
      </c>
      <c r="N14" s="37">
        <f t="shared" si="4"/>
        <v>175.7</v>
      </c>
      <c r="O14" s="38">
        <f t="shared" si="2"/>
        <v>3.9899528763225736E-2</v>
      </c>
      <c r="P14" s="38">
        <f t="shared" si="0"/>
        <v>3.6975586631903291E-2</v>
      </c>
      <c r="Q14" s="38">
        <f t="shared" si="1"/>
        <v>3.7749226538329315E-2</v>
      </c>
    </row>
    <row r="15" spans="1:17" x14ac:dyDescent="0.3">
      <c r="B15" s="127" t="s">
        <v>12</v>
      </c>
      <c r="C15" s="127"/>
      <c r="D15" s="29">
        <v>221</v>
      </c>
      <c r="E15" s="29">
        <v>211.9</v>
      </c>
      <c r="F15" s="29">
        <v>218</v>
      </c>
      <c r="G15" s="26" t="s">
        <v>104</v>
      </c>
      <c r="J15" s="127" t="s">
        <v>109</v>
      </c>
      <c r="K15" s="127"/>
      <c r="L15" s="37">
        <f t="shared" si="4"/>
        <v>179.8</v>
      </c>
      <c r="M15" s="37">
        <f t="shared" si="4"/>
        <v>178.2</v>
      </c>
      <c r="N15" s="37">
        <f t="shared" si="4"/>
        <v>179.1</v>
      </c>
      <c r="O15" s="38" t="s">
        <v>48</v>
      </c>
      <c r="P15" s="38" t="s">
        <v>48</v>
      </c>
      <c r="Q15" s="38" t="s">
        <v>48</v>
      </c>
    </row>
    <row r="16" spans="1:17" x14ac:dyDescent="0.3">
      <c r="B16" s="127" t="s">
        <v>13</v>
      </c>
      <c r="C16" s="127"/>
      <c r="D16" s="29">
        <v>178.7</v>
      </c>
      <c r="E16" s="29">
        <v>165.9</v>
      </c>
      <c r="F16" s="29">
        <v>173.4</v>
      </c>
      <c r="G16" s="26" t="s">
        <v>105</v>
      </c>
      <c r="J16" s="126" t="s">
        <v>112</v>
      </c>
      <c r="K16" s="126"/>
      <c r="L16" s="39">
        <f>SUM(L6:L14)</f>
        <v>4498.8000000000011</v>
      </c>
      <c r="M16" s="39">
        <f>SUM(M6:M14)</f>
        <v>4640.9000000000005</v>
      </c>
      <c r="N16" s="39">
        <f>SUM(N6:N14)</f>
        <v>4654.4000000000005</v>
      </c>
      <c r="O16" s="40">
        <f>SUM(O6:O15)</f>
        <v>1</v>
      </c>
      <c r="P16" s="40">
        <f>SUM(P6:P15)</f>
        <v>1</v>
      </c>
      <c r="Q16" s="40">
        <f>SUM(Q6:Q15)</f>
        <v>0.99999999999999989</v>
      </c>
    </row>
    <row r="17" spans="2:7" x14ac:dyDescent="0.3">
      <c r="B17" s="127" t="s">
        <v>14</v>
      </c>
      <c r="C17" s="127"/>
      <c r="D17" s="29">
        <v>191.1</v>
      </c>
      <c r="E17" s="29">
        <v>197.7</v>
      </c>
      <c r="F17" s="29">
        <v>194.2</v>
      </c>
      <c r="G17" s="26" t="s">
        <v>104</v>
      </c>
    </row>
    <row r="18" spans="2:7" x14ac:dyDescent="0.3">
      <c r="B18" s="127" t="s">
        <v>15</v>
      </c>
      <c r="C18" s="127"/>
      <c r="D18" s="29">
        <v>176.8</v>
      </c>
      <c r="E18" s="29">
        <v>183.1</v>
      </c>
      <c r="F18" s="29">
        <v>179.1</v>
      </c>
      <c r="G18" s="26" t="s">
        <v>104</v>
      </c>
    </row>
    <row r="19" spans="2:7" x14ac:dyDescent="0.3">
      <c r="B19" s="127" t="s">
        <v>16</v>
      </c>
      <c r="C19" s="127"/>
      <c r="D19" s="29">
        <v>199.9</v>
      </c>
      <c r="E19" s="29">
        <v>204.2</v>
      </c>
      <c r="F19" s="29">
        <v>201</v>
      </c>
      <c r="G19" s="26" t="s">
        <v>105</v>
      </c>
    </row>
    <row r="20" spans="2:7" x14ac:dyDescent="0.3">
      <c r="B20" s="127" t="s">
        <v>17</v>
      </c>
      <c r="C20" s="127"/>
      <c r="D20" s="29">
        <v>191.2</v>
      </c>
      <c r="E20" s="29">
        <v>181.3</v>
      </c>
      <c r="F20" s="29">
        <v>187.3</v>
      </c>
      <c r="G20" s="26" t="s">
        <v>17</v>
      </c>
    </row>
    <row r="21" spans="2:7" x14ac:dyDescent="0.3">
      <c r="B21" s="127" t="s">
        <v>18</v>
      </c>
      <c r="C21" s="127"/>
      <c r="D21" s="29">
        <v>187.9</v>
      </c>
      <c r="E21" s="29">
        <v>168.1</v>
      </c>
      <c r="F21" s="29">
        <v>179.7</v>
      </c>
      <c r="G21" s="26" t="s">
        <v>17</v>
      </c>
    </row>
    <row r="22" spans="2:7" x14ac:dyDescent="0.3">
      <c r="B22" s="127" t="s">
        <v>19</v>
      </c>
      <c r="C22" s="127"/>
      <c r="D22" s="29">
        <v>190.8</v>
      </c>
      <c r="E22" s="29">
        <v>179.3</v>
      </c>
      <c r="F22" s="29">
        <v>186.2</v>
      </c>
      <c r="G22" s="26" t="s">
        <v>17</v>
      </c>
    </row>
    <row r="23" spans="2:7" x14ac:dyDescent="0.3">
      <c r="B23" s="127" t="s">
        <v>20</v>
      </c>
      <c r="C23" s="127"/>
      <c r="D23" s="29" t="s">
        <v>48</v>
      </c>
      <c r="E23" s="29">
        <v>175.6</v>
      </c>
      <c r="F23" s="29">
        <v>175.6</v>
      </c>
      <c r="G23" s="26" t="s">
        <v>20</v>
      </c>
    </row>
    <row r="24" spans="2:7" x14ac:dyDescent="0.3">
      <c r="B24" s="127" t="s">
        <v>21</v>
      </c>
      <c r="C24" s="127"/>
      <c r="D24" s="29">
        <v>182.5</v>
      </c>
      <c r="E24" s="29">
        <v>183.4</v>
      </c>
      <c r="F24" s="29">
        <v>182.8</v>
      </c>
      <c r="G24" s="26" t="s">
        <v>106</v>
      </c>
    </row>
    <row r="25" spans="2:7" x14ac:dyDescent="0.3">
      <c r="B25" s="127" t="s">
        <v>22</v>
      </c>
      <c r="C25" s="127"/>
      <c r="D25" s="29">
        <v>179.8</v>
      </c>
      <c r="E25" s="29">
        <v>170.1</v>
      </c>
      <c r="F25" s="29">
        <v>175.2</v>
      </c>
      <c r="G25" s="26" t="s">
        <v>20</v>
      </c>
    </row>
    <row r="26" spans="2:7" x14ac:dyDescent="0.3">
      <c r="B26" s="127" t="s">
        <v>23</v>
      </c>
      <c r="C26" s="127"/>
      <c r="D26" s="29">
        <v>187.8</v>
      </c>
      <c r="E26" s="29">
        <v>182.2</v>
      </c>
      <c r="F26" s="29">
        <v>185.7</v>
      </c>
      <c r="G26" s="26" t="s">
        <v>23</v>
      </c>
    </row>
    <row r="27" spans="2:7" x14ac:dyDescent="0.3">
      <c r="B27" s="127" t="s">
        <v>24</v>
      </c>
      <c r="C27" s="127"/>
      <c r="D27" s="29">
        <v>169.7</v>
      </c>
      <c r="E27" s="29">
        <v>160.4</v>
      </c>
      <c r="F27" s="29">
        <v>164.8</v>
      </c>
      <c r="G27" s="26" t="s">
        <v>107</v>
      </c>
    </row>
    <row r="28" spans="2:7" x14ac:dyDescent="0.3">
      <c r="B28" s="127" t="s">
        <v>25</v>
      </c>
      <c r="C28" s="127"/>
      <c r="D28" s="29">
        <v>173.8</v>
      </c>
      <c r="E28" s="29">
        <v>169.2</v>
      </c>
      <c r="F28" s="29">
        <v>171.2</v>
      </c>
      <c r="G28" s="26" t="s">
        <v>105</v>
      </c>
    </row>
    <row r="29" spans="2:7" x14ac:dyDescent="0.3">
      <c r="B29" s="127" t="s">
        <v>26</v>
      </c>
      <c r="C29" s="127"/>
      <c r="D29" s="29">
        <v>180.3</v>
      </c>
      <c r="E29" s="29">
        <v>174.8</v>
      </c>
      <c r="F29" s="29">
        <v>177.1</v>
      </c>
      <c r="G29" s="26" t="s">
        <v>26</v>
      </c>
    </row>
    <row r="30" spans="2:7" x14ac:dyDescent="0.3">
      <c r="B30" s="127" t="s">
        <v>27</v>
      </c>
      <c r="C30" s="127"/>
      <c r="D30" s="29">
        <v>184.9</v>
      </c>
      <c r="E30" s="29">
        <v>185.6</v>
      </c>
      <c r="F30" s="29">
        <v>185.2</v>
      </c>
      <c r="G30" s="26" t="s">
        <v>105</v>
      </c>
    </row>
    <row r="31" spans="2:7" x14ac:dyDescent="0.3">
      <c r="B31" s="127" t="s">
        <v>28</v>
      </c>
      <c r="C31" s="127"/>
      <c r="D31" s="29">
        <v>179.5</v>
      </c>
      <c r="E31" s="29">
        <v>171.6</v>
      </c>
      <c r="F31" s="29">
        <v>175.7</v>
      </c>
      <c r="G31" s="26" t="s">
        <v>108</v>
      </c>
    </row>
    <row r="32" spans="2:7" x14ac:dyDescent="0.3">
      <c r="B32" s="126" t="s">
        <v>29</v>
      </c>
      <c r="C32" s="126"/>
      <c r="D32" s="5">
        <v>179.8</v>
      </c>
      <c r="E32" s="35">
        <v>178.2</v>
      </c>
      <c r="F32" s="36">
        <v>179.1</v>
      </c>
      <c r="G32" s="28" t="s">
        <v>109</v>
      </c>
    </row>
    <row r="38" spans="2:31" x14ac:dyDescent="0.3">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row>
    <row r="39" spans="2:31" x14ac:dyDescent="0.3">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row>
    <row r="40" spans="2:31" x14ac:dyDescent="0.3">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row>
    <row r="41" spans="2:31" x14ac:dyDescent="0.3">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row>
    <row r="63" spans="1:5" x14ac:dyDescent="0.3">
      <c r="B63" s="79"/>
      <c r="C63" s="80"/>
      <c r="D63" s="80"/>
      <c r="E63" s="11"/>
    </row>
    <row r="64" spans="1:5" ht="18" x14ac:dyDescent="0.35">
      <c r="A64" s="33" t="s">
        <v>115</v>
      </c>
      <c r="B64" s="81" t="s">
        <v>142</v>
      </c>
      <c r="C64" s="82"/>
      <c r="D64" s="82"/>
      <c r="E64" s="86"/>
    </row>
    <row r="65" spans="2:5" x14ac:dyDescent="0.3">
      <c r="B65" s="9"/>
      <c r="C65" s="2"/>
      <c r="D65" s="2"/>
      <c r="E65" s="3"/>
    </row>
  </sheetData>
  <mergeCells count="40">
    <mergeCell ref="B5:C5"/>
    <mergeCell ref="J5:K5"/>
    <mergeCell ref="B6:C6"/>
    <mergeCell ref="J6:K6"/>
    <mergeCell ref="B7:C7"/>
    <mergeCell ref="J7:K7"/>
    <mergeCell ref="B8:C8"/>
    <mergeCell ref="J8:K8"/>
    <mergeCell ref="B9:C9"/>
    <mergeCell ref="J9:K9"/>
    <mergeCell ref="B10:C10"/>
    <mergeCell ref="J10:K10"/>
    <mergeCell ref="B11:C11"/>
    <mergeCell ref="J11:K11"/>
    <mergeCell ref="B12:C12"/>
    <mergeCell ref="J12:K12"/>
    <mergeCell ref="B13:C13"/>
    <mergeCell ref="J13:K13"/>
    <mergeCell ref="B22:C22"/>
    <mergeCell ref="B14:C14"/>
    <mergeCell ref="J14:K14"/>
    <mergeCell ref="B15:C15"/>
    <mergeCell ref="J15:K15"/>
    <mergeCell ref="B16:C16"/>
    <mergeCell ref="J16:K16"/>
    <mergeCell ref="B17:C17"/>
    <mergeCell ref="B18:C18"/>
    <mergeCell ref="B19:C19"/>
    <mergeCell ref="B20:C20"/>
    <mergeCell ref="B21:C21"/>
    <mergeCell ref="B29:C29"/>
    <mergeCell ref="B30:C30"/>
    <mergeCell ref="B31:C31"/>
    <mergeCell ref="B32:C32"/>
    <mergeCell ref="B23:C23"/>
    <mergeCell ref="B24:C24"/>
    <mergeCell ref="B25:C25"/>
    <mergeCell ref="B26:C26"/>
    <mergeCell ref="B27:C27"/>
    <mergeCell ref="B28:C2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E9D79-0EC1-49D0-B00B-F8383D091708}">
  <sheetPr codeName="Sheet8">
    <tabColor rgb="FF92D050"/>
  </sheetPr>
  <dimension ref="A3:AE50"/>
  <sheetViews>
    <sheetView showGridLines="0" workbookViewId="0">
      <selection activeCell="G21" sqref="G21"/>
    </sheetView>
  </sheetViews>
  <sheetFormatPr defaultRowHeight="14.4" x14ac:dyDescent="0.3"/>
  <cols>
    <col min="2" max="2" width="17.77734375" customWidth="1"/>
    <col min="3" max="3" width="11.33203125" customWidth="1"/>
    <col min="4" max="4" width="13.33203125" customWidth="1"/>
    <col min="5" max="5" width="12.88671875" customWidth="1"/>
    <col min="6" max="6" width="15" customWidth="1"/>
    <col min="7" max="7" width="8.88671875" customWidth="1"/>
    <col min="11" max="11" width="10.21875" bestFit="1" customWidth="1"/>
    <col min="12" max="12" width="18" bestFit="1" customWidth="1"/>
  </cols>
  <sheetData>
    <row r="3" spans="1:7" x14ac:dyDescent="0.3">
      <c r="A3" s="33" t="s">
        <v>116</v>
      </c>
      <c r="B3" s="18" t="s">
        <v>119</v>
      </c>
      <c r="C3" s="18"/>
      <c r="D3" s="13"/>
      <c r="E3" s="13"/>
      <c r="F3" s="13"/>
      <c r="G3" s="13"/>
    </row>
    <row r="4" spans="1:7" x14ac:dyDescent="0.3">
      <c r="B4" s="18" t="s">
        <v>120</v>
      </c>
      <c r="C4" s="18"/>
      <c r="D4" s="13"/>
      <c r="E4" s="13"/>
      <c r="F4" s="13"/>
      <c r="G4" s="13"/>
    </row>
    <row r="6" spans="1:7" x14ac:dyDescent="0.3">
      <c r="B6" s="41" t="s">
        <v>0</v>
      </c>
      <c r="C6" s="42" t="s">
        <v>1</v>
      </c>
      <c r="D6" s="42" t="s">
        <v>2</v>
      </c>
      <c r="E6" s="43" t="s">
        <v>29</v>
      </c>
      <c r="F6" s="43" t="s">
        <v>118</v>
      </c>
    </row>
    <row r="7" spans="1:7" x14ac:dyDescent="0.3">
      <c r="B7" s="146" t="s">
        <v>34</v>
      </c>
      <c r="C7" s="149">
        <v>2017</v>
      </c>
      <c r="D7" s="44" t="s">
        <v>31</v>
      </c>
      <c r="E7" s="45">
        <v>130.30000000000001</v>
      </c>
      <c r="F7" s="140">
        <f>(E8-E7)/E7</f>
        <v>5.295471987720627E-2</v>
      </c>
    </row>
    <row r="8" spans="1:7" x14ac:dyDescent="0.3">
      <c r="B8" s="147"/>
      <c r="C8" s="150"/>
      <c r="D8" s="44" t="s">
        <v>46</v>
      </c>
      <c r="E8" s="45">
        <v>137.19999999999999</v>
      </c>
      <c r="F8" s="141"/>
    </row>
    <row r="9" spans="1:7" x14ac:dyDescent="0.3">
      <c r="B9" s="147"/>
      <c r="C9" s="149">
        <v>2018</v>
      </c>
      <c r="D9" s="44" t="s">
        <v>31</v>
      </c>
      <c r="E9" s="45">
        <v>136.9</v>
      </c>
      <c r="F9" s="140">
        <f t="shared" ref="F9" si="0">(E10-E9)/E9</f>
        <v>2.3374726077428697E-2</v>
      </c>
    </row>
    <row r="10" spans="1:7" x14ac:dyDescent="0.3">
      <c r="B10" s="147"/>
      <c r="C10" s="150"/>
      <c r="D10" s="44" t="s">
        <v>46</v>
      </c>
      <c r="E10" s="45">
        <v>140.1</v>
      </c>
      <c r="F10" s="141"/>
    </row>
    <row r="11" spans="1:7" x14ac:dyDescent="0.3">
      <c r="B11" s="147"/>
      <c r="C11" s="149">
        <v>2019</v>
      </c>
      <c r="D11" s="44" t="s">
        <v>31</v>
      </c>
      <c r="E11" s="45">
        <v>139.6</v>
      </c>
      <c r="F11" s="144">
        <f t="shared" ref="F11" si="1">(E12-E11)/E11</f>
        <v>7.7363896848137617E-2</v>
      </c>
    </row>
    <row r="12" spans="1:7" x14ac:dyDescent="0.3">
      <c r="B12" s="147"/>
      <c r="C12" s="150"/>
      <c r="D12" s="44" t="s">
        <v>46</v>
      </c>
      <c r="E12" s="45">
        <v>150.4</v>
      </c>
      <c r="F12" s="145"/>
    </row>
    <row r="13" spans="1:7" x14ac:dyDescent="0.3">
      <c r="B13" s="147"/>
      <c r="C13" s="149">
        <v>2020</v>
      </c>
      <c r="D13" s="44" t="s">
        <v>31</v>
      </c>
      <c r="E13" s="45">
        <v>150.19999999999999</v>
      </c>
      <c r="F13" s="140">
        <f t="shared" ref="F13" si="2">(E14-E13)/E13</f>
        <v>5.7922769640479481E-2</v>
      </c>
    </row>
    <row r="14" spans="1:7" x14ac:dyDescent="0.3">
      <c r="B14" s="147"/>
      <c r="C14" s="150"/>
      <c r="D14" s="44" t="s">
        <v>46</v>
      </c>
      <c r="E14" s="45">
        <v>158.9</v>
      </c>
      <c r="F14" s="141"/>
    </row>
    <row r="15" spans="1:7" x14ac:dyDescent="0.3">
      <c r="B15" s="147"/>
      <c r="C15" s="149">
        <v>2021</v>
      </c>
      <c r="D15" s="44" t="s">
        <v>31</v>
      </c>
      <c r="E15" s="45">
        <v>157.30000000000001</v>
      </c>
      <c r="F15" s="140">
        <f t="shared" ref="F15" si="3">(E16-E15)/E15</f>
        <v>5.657978385251098E-2</v>
      </c>
    </row>
    <row r="16" spans="1:7" x14ac:dyDescent="0.3">
      <c r="B16" s="147"/>
      <c r="C16" s="150"/>
      <c r="D16" s="44" t="s">
        <v>46</v>
      </c>
      <c r="E16" s="45">
        <v>166.2</v>
      </c>
      <c r="F16" s="141"/>
    </row>
    <row r="17" spans="2:31" x14ac:dyDescent="0.3">
      <c r="B17" s="147"/>
      <c r="C17" s="149">
        <v>2022</v>
      </c>
      <c r="D17" s="44" t="s">
        <v>31</v>
      </c>
      <c r="E17" s="45">
        <v>165.7</v>
      </c>
      <c r="F17" s="140">
        <f t="shared" ref="F17" si="4">(E18-E17)/E17</f>
        <v>6.0350030175015092E-2</v>
      </c>
    </row>
    <row r="18" spans="2:31" x14ac:dyDescent="0.3">
      <c r="B18" s="147"/>
      <c r="C18" s="150"/>
      <c r="D18" s="44" t="s">
        <v>46</v>
      </c>
      <c r="E18" s="45">
        <v>175.7</v>
      </c>
      <c r="F18" s="141"/>
    </row>
    <row r="19" spans="2:31" x14ac:dyDescent="0.3">
      <c r="B19" s="148"/>
      <c r="C19" s="49">
        <v>2023</v>
      </c>
      <c r="D19" s="46" t="s">
        <v>31</v>
      </c>
      <c r="E19" s="47">
        <v>176.5</v>
      </c>
      <c r="F19" s="48" t="s">
        <v>121</v>
      </c>
    </row>
    <row r="28" spans="2:31" x14ac:dyDescent="0.3">
      <c r="B28" s="53" t="s">
        <v>0</v>
      </c>
      <c r="C28" s="50" t="s">
        <v>1</v>
      </c>
      <c r="D28" s="50" t="s">
        <v>2</v>
      </c>
      <c r="E28" s="58" t="s">
        <v>3</v>
      </c>
      <c r="F28" s="58" t="s">
        <v>4</v>
      </c>
      <c r="G28" s="58" t="s">
        <v>5</v>
      </c>
      <c r="H28" s="58" t="s">
        <v>6</v>
      </c>
      <c r="I28" s="58" t="s">
        <v>7</v>
      </c>
      <c r="J28" s="58" t="s">
        <v>8</v>
      </c>
      <c r="K28" s="58" t="s">
        <v>9</v>
      </c>
      <c r="L28" s="58" t="s">
        <v>10</v>
      </c>
      <c r="M28" s="58" t="s">
        <v>11</v>
      </c>
      <c r="N28" s="58" t="s">
        <v>12</v>
      </c>
      <c r="O28" s="58" t="s">
        <v>13</v>
      </c>
      <c r="P28" s="58" t="s">
        <v>14</v>
      </c>
      <c r="Q28" s="58" t="s">
        <v>15</v>
      </c>
      <c r="R28" s="58" t="s">
        <v>16</v>
      </c>
      <c r="S28" s="58" t="s">
        <v>17</v>
      </c>
      <c r="T28" s="58" t="s">
        <v>18</v>
      </c>
      <c r="U28" s="58" t="s">
        <v>19</v>
      </c>
      <c r="V28" s="58" t="s">
        <v>20</v>
      </c>
      <c r="W28" s="58" t="s">
        <v>21</v>
      </c>
      <c r="X28" s="58" t="s">
        <v>22</v>
      </c>
      <c r="Y28" s="58" t="s">
        <v>23</v>
      </c>
      <c r="Z28" s="58" t="s">
        <v>24</v>
      </c>
      <c r="AA28" s="58" t="s">
        <v>25</v>
      </c>
      <c r="AB28" s="58" t="s">
        <v>26</v>
      </c>
      <c r="AC28" s="58" t="s">
        <v>27</v>
      </c>
      <c r="AD28" s="58" t="s">
        <v>28</v>
      </c>
      <c r="AE28" s="59" t="s">
        <v>29</v>
      </c>
    </row>
    <row r="29" spans="2:31" x14ac:dyDescent="0.3">
      <c r="B29" s="54" t="s">
        <v>34</v>
      </c>
      <c r="C29" s="51">
        <v>2019</v>
      </c>
      <c r="D29" s="51" t="s">
        <v>31</v>
      </c>
      <c r="E29" s="51">
        <v>137.1</v>
      </c>
      <c r="F29" s="51">
        <v>151.4</v>
      </c>
      <c r="G29" s="51">
        <v>140.19999999999999</v>
      </c>
      <c r="H29" s="51">
        <v>142.1</v>
      </c>
      <c r="I29" s="51">
        <v>121.8</v>
      </c>
      <c r="J29" s="51">
        <v>135.4</v>
      </c>
      <c r="K29" s="51">
        <v>131.30000000000001</v>
      </c>
      <c r="L29" s="51">
        <v>120.3</v>
      </c>
      <c r="M29" s="51">
        <v>109.1</v>
      </c>
      <c r="N29" s="51">
        <v>139.4</v>
      </c>
      <c r="O29" s="51">
        <v>133.30000000000001</v>
      </c>
      <c r="P29" s="51">
        <v>154.6</v>
      </c>
      <c r="Q29" s="51">
        <v>137.4</v>
      </c>
      <c r="R29" s="51">
        <v>163.19999999999999</v>
      </c>
      <c r="S29" s="51">
        <v>147.6</v>
      </c>
      <c r="T29" s="51">
        <v>139</v>
      </c>
      <c r="U29" s="51">
        <v>146.4</v>
      </c>
      <c r="V29" s="51">
        <v>147.69999999999999</v>
      </c>
      <c r="W29" s="51">
        <v>139.5</v>
      </c>
      <c r="X29" s="51">
        <v>143.6</v>
      </c>
      <c r="Y29" s="51">
        <v>145.1</v>
      </c>
      <c r="Z29" s="51">
        <v>123.3</v>
      </c>
      <c r="AA29" s="51">
        <v>136.69999999999999</v>
      </c>
      <c r="AB29" s="51">
        <v>150.19999999999999</v>
      </c>
      <c r="AC29" s="51">
        <v>132.80000000000001</v>
      </c>
      <c r="AD29" s="51">
        <v>136.9</v>
      </c>
      <c r="AE29" s="52">
        <v>139.6</v>
      </c>
    </row>
    <row r="30" spans="2:31" x14ac:dyDescent="0.3">
      <c r="B30" s="54" t="s">
        <v>34</v>
      </c>
      <c r="C30" s="51">
        <v>2019</v>
      </c>
      <c r="D30" s="51" t="s">
        <v>35</v>
      </c>
      <c r="E30" s="51">
        <v>137.6</v>
      </c>
      <c r="F30" s="51">
        <v>152</v>
      </c>
      <c r="G30" s="51">
        <v>141.5</v>
      </c>
      <c r="H30" s="51">
        <v>142.19999999999999</v>
      </c>
      <c r="I30" s="51">
        <v>122</v>
      </c>
      <c r="J30" s="51">
        <v>136.4</v>
      </c>
      <c r="K30" s="51">
        <v>129.69999999999999</v>
      </c>
      <c r="L30" s="51">
        <v>121</v>
      </c>
      <c r="M30" s="51">
        <v>109</v>
      </c>
      <c r="N30" s="51">
        <v>139.69999999999999</v>
      </c>
      <c r="O30" s="51">
        <v>133.6</v>
      </c>
      <c r="P30" s="51">
        <v>154.9</v>
      </c>
      <c r="Q30" s="51">
        <v>137.5</v>
      </c>
      <c r="R30" s="51">
        <v>163.4</v>
      </c>
      <c r="S30" s="51">
        <v>147.69999999999999</v>
      </c>
      <c r="T30" s="51">
        <v>139.69999999999999</v>
      </c>
      <c r="U30" s="51">
        <v>146.5</v>
      </c>
      <c r="V30" s="51">
        <v>148.5</v>
      </c>
      <c r="W30" s="51">
        <v>138.4</v>
      </c>
      <c r="X30" s="51">
        <v>143.69999999999999</v>
      </c>
      <c r="Y30" s="51">
        <v>145.6</v>
      </c>
      <c r="Z30" s="51">
        <v>123.9</v>
      </c>
      <c r="AA30" s="51">
        <v>137.1</v>
      </c>
      <c r="AB30" s="51">
        <v>150.30000000000001</v>
      </c>
      <c r="AC30" s="51">
        <v>134.1</v>
      </c>
      <c r="AD30" s="51">
        <v>137.4</v>
      </c>
      <c r="AE30" s="52">
        <v>139.9</v>
      </c>
    </row>
    <row r="31" spans="2:31" x14ac:dyDescent="0.3">
      <c r="B31" s="54" t="s">
        <v>34</v>
      </c>
      <c r="C31" s="51">
        <v>2019</v>
      </c>
      <c r="D31" s="51" t="s">
        <v>36</v>
      </c>
      <c r="E31" s="51">
        <v>137.80000000000001</v>
      </c>
      <c r="F31" s="51">
        <v>153</v>
      </c>
      <c r="G31" s="51">
        <v>140.30000000000001</v>
      </c>
      <c r="H31" s="51">
        <v>142.30000000000001</v>
      </c>
      <c r="I31" s="51">
        <v>122</v>
      </c>
      <c r="J31" s="51">
        <v>137.6</v>
      </c>
      <c r="K31" s="51">
        <v>132.6</v>
      </c>
      <c r="L31" s="51">
        <v>121.8</v>
      </c>
      <c r="M31" s="51">
        <v>109</v>
      </c>
      <c r="N31" s="51">
        <v>139.5</v>
      </c>
      <c r="O31" s="51">
        <v>133.69999999999999</v>
      </c>
      <c r="P31" s="51">
        <v>155.19999999999999</v>
      </c>
      <c r="Q31" s="51">
        <v>138.1</v>
      </c>
      <c r="R31" s="51">
        <v>163.5</v>
      </c>
      <c r="S31" s="51">
        <v>147.9</v>
      </c>
      <c r="T31" s="51">
        <v>139.9</v>
      </c>
      <c r="U31" s="51">
        <v>146.69999999999999</v>
      </c>
      <c r="V31" s="51">
        <v>149</v>
      </c>
      <c r="W31" s="51">
        <v>139.69999999999999</v>
      </c>
      <c r="X31" s="51">
        <v>143.80000000000001</v>
      </c>
      <c r="Y31" s="51">
        <v>146.19999999999999</v>
      </c>
      <c r="Z31" s="51">
        <v>124.6</v>
      </c>
      <c r="AA31" s="51">
        <v>137.69999999999999</v>
      </c>
      <c r="AB31" s="51">
        <v>150.30000000000001</v>
      </c>
      <c r="AC31" s="51">
        <v>133.4</v>
      </c>
      <c r="AD31" s="51">
        <v>137.69999999999999</v>
      </c>
      <c r="AE31" s="52">
        <v>140.4</v>
      </c>
    </row>
    <row r="32" spans="2:31" x14ac:dyDescent="0.3">
      <c r="B32" s="54" t="s">
        <v>34</v>
      </c>
      <c r="C32" s="51">
        <v>2019</v>
      </c>
      <c r="D32" s="51" t="s">
        <v>38</v>
      </c>
      <c r="E32" s="51">
        <v>138.30000000000001</v>
      </c>
      <c r="F32" s="51">
        <v>158.5</v>
      </c>
      <c r="G32" s="51">
        <v>136</v>
      </c>
      <c r="H32" s="51">
        <v>142.5</v>
      </c>
      <c r="I32" s="51">
        <v>122</v>
      </c>
      <c r="J32" s="51">
        <v>146.5</v>
      </c>
      <c r="K32" s="51">
        <v>143</v>
      </c>
      <c r="L32" s="51">
        <v>124.9</v>
      </c>
      <c r="M32" s="51">
        <v>109.9</v>
      </c>
      <c r="N32" s="51">
        <v>139.9</v>
      </c>
      <c r="O32" s="51">
        <v>134</v>
      </c>
      <c r="P32" s="51">
        <v>155.5</v>
      </c>
      <c r="Q32" s="51">
        <v>140.9</v>
      </c>
      <c r="R32" s="51">
        <v>164.1</v>
      </c>
      <c r="S32" s="51">
        <v>148.4</v>
      </c>
      <c r="T32" s="51">
        <v>140.4</v>
      </c>
      <c r="U32" s="51">
        <v>147.30000000000001</v>
      </c>
      <c r="V32" s="51">
        <v>150.1</v>
      </c>
      <c r="W32" s="51">
        <v>140.30000000000001</v>
      </c>
      <c r="X32" s="51">
        <v>143.69999999999999</v>
      </c>
      <c r="Y32" s="51">
        <v>146.9</v>
      </c>
      <c r="Z32" s="51">
        <v>124.9</v>
      </c>
      <c r="AA32" s="51">
        <v>139.19999999999999</v>
      </c>
      <c r="AB32" s="51">
        <v>151.6</v>
      </c>
      <c r="AC32" s="51">
        <v>133.4</v>
      </c>
      <c r="AD32" s="51">
        <v>138.19999999999999</v>
      </c>
      <c r="AE32" s="52">
        <v>142</v>
      </c>
    </row>
    <row r="33" spans="1:31" x14ac:dyDescent="0.3">
      <c r="B33" s="54" t="s">
        <v>34</v>
      </c>
      <c r="C33" s="51">
        <v>2019</v>
      </c>
      <c r="D33" s="51" t="s">
        <v>39</v>
      </c>
      <c r="E33" s="51">
        <v>138.69999999999999</v>
      </c>
      <c r="F33" s="51">
        <v>162.1</v>
      </c>
      <c r="G33" s="51">
        <v>137.80000000000001</v>
      </c>
      <c r="H33" s="51">
        <v>143.30000000000001</v>
      </c>
      <c r="I33" s="51">
        <v>122.2</v>
      </c>
      <c r="J33" s="51">
        <v>146.80000000000001</v>
      </c>
      <c r="K33" s="51">
        <v>150.5</v>
      </c>
      <c r="L33" s="51">
        <v>128.30000000000001</v>
      </c>
      <c r="M33" s="51">
        <v>111</v>
      </c>
      <c r="N33" s="51">
        <v>140.6</v>
      </c>
      <c r="O33" s="51">
        <v>134.19999999999999</v>
      </c>
      <c r="P33" s="51">
        <v>155.9</v>
      </c>
      <c r="Q33" s="51">
        <v>142.69999999999999</v>
      </c>
      <c r="R33" s="51">
        <v>164.9</v>
      </c>
      <c r="S33" s="51">
        <v>148.6</v>
      </c>
      <c r="T33" s="51">
        <v>140.4</v>
      </c>
      <c r="U33" s="51">
        <v>147.4</v>
      </c>
      <c r="V33" s="51">
        <v>149.4</v>
      </c>
      <c r="W33" s="51">
        <v>141.19999999999999</v>
      </c>
      <c r="X33" s="51">
        <v>143.80000000000001</v>
      </c>
      <c r="Y33" s="51">
        <v>147.4</v>
      </c>
      <c r="Z33" s="51">
        <v>124.6</v>
      </c>
      <c r="AA33" s="51">
        <v>139.6</v>
      </c>
      <c r="AB33" s="51">
        <v>152.5</v>
      </c>
      <c r="AC33" s="51">
        <v>134.30000000000001</v>
      </c>
      <c r="AD33" s="51">
        <v>138.6</v>
      </c>
      <c r="AE33" s="52">
        <v>142.9</v>
      </c>
    </row>
    <row r="34" spans="1:31" x14ac:dyDescent="0.3">
      <c r="B34" s="54" t="s">
        <v>34</v>
      </c>
      <c r="C34" s="51">
        <v>2019</v>
      </c>
      <c r="D34" s="51" t="s">
        <v>40</v>
      </c>
      <c r="E34" s="51">
        <v>139.30000000000001</v>
      </c>
      <c r="F34" s="51">
        <v>162.69999999999999</v>
      </c>
      <c r="G34" s="51">
        <v>140</v>
      </c>
      <c r="H34" s="51">
        <v>144</v>
      </c>
      <c r="I34" s="51">
        <v>122.5</v>
      </c>
      <c r="J34" s="51">
        <v>150.30000000000001</v>
      </c>
      <c r="K34" s="51">
        <v>160.30000000000001</v>
      </c>
      <c r="L34" s="51">
        <v>130</v>
      </c>
      <c r="M34" s="51">
        <v>111.1</v>
      </c>
      <c r="N34" s="51">
        <v>141.69999999999999</v>
      </c>
      <c r="O34" s="51">
        <v>134.69999999999999</v>
      </c>
      <c r="P34" s="51">
        <v>156.19999999999999</v>
      </c>
      <c r="Q34" s="51">
        <v>144.69999999999999</v>
      </c>
      <c r="R34" s="51">
        <v>165.2</v>
      </c>
      <c r="S34" s="51">
        <v>148.9</v>
      </c>
      <c r="T34" s="51">
        <v>140.5</v>
      </c>
      <c r="U34" s="51">
        <v>147.6</v>
      </c>
      <c r="V34" s="51">
        <v>150.6</v>
      </c>
      <c r="W34" s="51">
        <v>139.30000000000001</v>
      </c>
      <c r="X34" s="51">
        <v>144.19999999999999</v>
      </c>
      <c r="Y34" s="51">
        <v>147.9</v>
      </c>
      <c r="Z34" s="51">
        <v>125.6</v>
      </c>
      <c r="AA34" s="51">
        <v>140.5</v>
      </c>
      <c r="AB34" s="51">
        <v>154</v>
      </c>
      <c r="AC34" s="51">
        <v>135.69999999999999</v>
      </c>
      <c r="AD34" s="51">
        <v>139.5</v>
      </c>
      <c r="AE34" s="52">
        <v>144.19999999999999</v>
      </c>
    </row>
    <row r="35" spans="1:31" x14ac:dyDescent="0.3">
      <c r="B35" s="54" t="s">
        <v>34</v>
      </c>
      <c r="C35" s="51">
        <v>2019</v>
      </c>
      <c r="D35" s="51" t="s">
        <v>41</v>
      </c>
      <c r="E35" s="51">
        <v>140.1</v>
      </c>
      <c r="F35" s="51">
        <v>160.6</v>
      </c>
      <c r="G35" s="51">
        <v>138.5</v>
      </c>
      <c r="H35" s="51">
        <v>144.69999999999999</v>
      </c>
      <c r="I35" s="51">
        <v>122.9</v>
      </c>
      <c r="J35" s="51">
        <v>149.4</v>
      </c>
      <c r="K35" s="51">
        <v>167.4</v>
      </c>
      <c r="L35" s="51">
        <v>130.9</v>
      </c>
      <c r="M35" s="51">
        <v>112</v>
      </c>
      <c r="N35" s="51">
        <v>142.6</v>
      </c>
      <c r="O35" s="51">
        <v>134.9</v>
      </c>
      <c r="P35" s="51">
        <v>156.6</v>
      </c>
      <c r="Q35" s="51">
        <v>145.9</v>
      </c>
      <c r="R35" s="51">
        <v>165.8</v>
      </c>
      <c r="S35" s="51">
        <v>149.1</v>
      </c>
      <c r="T35" s="51">
        <v>140.6</v>
      </c>
      <c r="U35" s="51">
        <v>147.9</v>
      </c>
      <c r="V35" s="51">
        <v>151.6</v>
      </c>
      <c r="W35" s="51">
        <v>138.5</v>
      </c>
      <c r="X35" s="51">
        <v>144.5</v>
      </c>
      <c r="Y35" s="51">
        <v>148.5</v>
      </c>
      <c r="Z35" s="51">
        <v>125.8</v>
      </c>
      <c r="AA35" s="51">
        <v>140.9</v>
      </c>
      <c r="AB35" s="51">
        <v>154.9</v>
      </c>
      <c r="AC35" s="51">
        <v>138.4</v>
      </c>
      <c r="AD35" s="51">
        <v>140.19999999999999</v>
      </c>
      <c r="AE35" s="52">
        <v>145</v>
      </c>
    </row>
    <row r="36" spans="1:31" x14ac:dyDescent="0.3">
      <c r="B36" s="54" t="s">
        <v>34</v>
      </c>
      <c r="C36" s="51">
        <v>2019</v>
      </c>
      <c r="D36" s="51" t="s">
        <v>42</v>
      </c>
      <c r="E36" s="51">
        <v>140.9</v>
      </c>
      <c r="F36" s="51">
        <v>160.80000000000001</v>
      </c>
      <c r="G36" s="51">
        <v>139.6</v>
      </c>
      <c r="H36" s="51">
        <v>145.4</v>
      </c>
      <c r="I36" s="51">
        <v>123.5</v>
      </c>
      <c r="J36" s="51">
        <v>146.6</v>
      </c>
      <c r="K36" s="51">
        <v>173.2</v>
      </c>
      <c r="L36" s="51">
        <v>131.6</v>
      </c>
      <c r="M36" s="51">
        <v>113.2</v>
      </c>
      <c r="N36" s="51">
        <v>144.1</v>
      </c>
      <c r="O36" s="51">
        <v>135</v>
      </c>
      <c r="P36" s="51">
        <v>156.80000000000001</v>
      </c>
      <c r="Q36" s="51">
        <v>147</v>
      </c>
      <c r="R36" s="51">
        <v>166.5</v>
      </c>
      <c r="S36" s="51">
        <v>149.19999999999999</v>
      </c>
      <c r="T36" s="51">
        <v>140.6</v>
      </c>
      <c r="U36" s="51">
        <v>147.9</v>
      </c>
      <c r="V36" s="51">
        <v>152.19999999999999</v>
      </c>
      <c r="W36" s="51">
        <v>139.19999999999999</v>
      </c>
      <c r="X36" s="51">
        <v>144.6</v>
      </c>
      <c r="Y36" s="51">
        <v>149</v>
      </c>
      <c r="Z36" s="51">
        <v>126.1</v>
      </c>
      <c r="AA36" s="51">
        <v>141.30000000000001</v>
      </c>
      <c r="AB36" s="51">
        <v>155.19999999999999</v>
      </c>
      <c r="AC36" s="51">
        <v>139.69999999999999</v>
      </c>
      <c r="AD36" s="51">
        <v>140.69999999999999</v>
      </c>
      <c r="AE36" s="52">
        <v>145.80000000000001</v>
      </c>
    </row>
    <row r="37" spans="1:31" x14ac:dyDescent="0.3">
      <c r="B37" s="54" t="s">
        <v>34</v>
      </c>
      <c r="C37" s="51">
        <v>2019</v>
      </c>
      <c r="D37" s="51" t="s">
        <v>43</v>
      </c>
      <c r="E37" s="51">
        <v>141.80000000000001</v>
      </c>
      <c r="F37" s="51">
        <v>161</v>
      </c>
      <c r="G37" s="51">
        <v>142.6</v>
      </c>
      <c r="H37" s="51">
        <v>146.19999999999999</v>
      </c>
      <c r="I37" s="51">
        <v>123.9</v>
      </c>
      <c r="J37" s="51">
        <v>148</v>
      </c>
      <c r="K37" s="51">
        <v>188.4</v>
      </c>
      <c r="L37" s="51">
        <v>132.5</v>
      </c>
      <c r="M37" s="51">
        <v>114</v>
      </c>
      <c r="N37" s="51">
        <v>145.4</v>
      </c>
      <c r="O37" s="51">
        <v>135.1</v>
      </c>
      <c r="P37" s="51">
        <v>157.1</v>
      </c>
      <c r="Q37" s="51">
        <v>149.6</v>
      </c>
      <c r="R37" s="51">
        <v>167.1</v>
      </c>
      <c r="S37" s="51">
        <v>149.4</v>
      </c>
      <c r="T37" s="51">
        <v>140.80000000000001</v>
      </c>
      <c r="U37" s="51">
        <v>148.19999999999999</v>
      </c>
      <c r="V37" s="51">
        <v>153</v>
      </c>
      <c r="W37" s="51">
        <v>140.6</v>
      </c>
      <c r="X37" s="51">
        <v>145</v>
      </c>
      <c r="Y37" s="51">
        <v>149.4</v>
      </c>
      <c r="Z37" s="51">
        <v>126.3</v>
      </c>
      <c r="AA37" s="51">
        <v>141.69999999999999</v>
      </c>
      <c r="AB37" s="51">
        <v>155.4</v>
      </c>
      <c r="AC37" s="51">
        <v>140</v>
      </c>
      <c r="AD37" s="51">
        <v>141</v>
      </c>
      <c r="AE37" s="52">
        <v>147.19999999999999</v>
      </c>
    </row>
    <row r="38" spans="1:31" x14ac:dyDescent="0.3">
      <c r="B38" s="54" t="s">
        <v>34</v>
      </c>
      <c r="C38" s="51">
        <v>2019</v>
      </c>
      <c r="D38" s="51" t="s">
        <v>45</v>
      </c>
      <c r="E38" s="51">
        <v>142.5</v>
      </c>
      <c r="F38" s="51">
        <v>163.19999999999999</v>
      </c>
      <c r="G38" s="51">
        <v>145.6</v>
      </c>
      <c r="H38" s="51">
        <v>146.69999999999999</v>
      </c>
      <c r="I38" s="51">
        <v>124.3</v>
      </c>
      <c r="J38" s="51">
        <v>147.4</v>
      </c>
      <c r="K38" s="51">
        <v>199.6</v>
      </c>
      <c r="L38" s="51">
        <v>135.69999999999999</v>
      </c>
      <c r="M38" s="51">
        <v>114.2</v>
      </c>
      <c r="N38" s="51">
        <v>147</v>
      </c>
      <c r="O38" s="51">
        <v>135.30000000000001</v>
      </c>
      <c r="P38" s="51">
        <v>157.5</v>
      </c>
      <c r="Q38" s="51">
        <v>151.9</v>
      </c>
      <c r="R38" s="51">
        <v>167.9</v>
      </c>
      <c r="S38" s="51">
        <v>149.9</v>
      </c>
      <c r="T38" s="51">
        <v>141</v>
      </c>
      <c r="U38" s="51">
        <v>148.6</v>
      </c>
      <c r="V38" s="51">
        <v>153.5</v>
      </c>
      <c r="W38" s="51">
        <v>142.30000000000001</v>
      </c>
      <c r="X38" s="51">
        <v>145.30000000000001</v>
      </c>
      <c r="Y38" s="51">
        <v>149.9</v>
      </c>
      <c r="Z38" s="51">
        <v>126.6</v>
      </c>
      <c r="AA38" s="51">
        <v>142.1</v>
      </c>
      <c r="AB38" s="51">
        <v>155.5</v>
      </c>
      <c r="AC38" s="51">
        <v>140.30000000000001</v>
      </c>
      <c r="AD38" s="51">
        <v>141.30000000000001</v>
      </c>
      <c r="AE38" s="52">
        <v>148.6</v>
      </c>
    </row>
    <row r="39" spans="1:31" x14ac:dyDescent="0.3">
      <c r="B39" s="55" t="s">
        <v>34</v>
      </c>
      <c r="C39" s="56">
        <v>2019</v>
      </c>
      <c r="D39" s="51" t="s">
        <v>46</v>
      </c>
      <c r="E39" s="56">
        <v>143.5</v>
      </c>
      <c r="F39" s="56">
        <v>165</v>
      </c>
      <c r="G39" s="56">
        <v>151.1</v>
      </c>
      <c r="H39" s="56">
        <v>148.30000000000001</v>
      </c>
      <c r="I39" s="56">
        <v>125.7</v>
      </c>
      <c r="J39" s="56">
        <v>145.69999999999999</v>
      </c>
      <c r="K39" s="56">
        <v>217</v>
      </c>
      <c r="L39" s="56">
        <v>138.30000000000001</v>
      </c>
      <c r="M39" s="56">
        <v>114</v>
      </c>
      <c r="N39" s="56">
        <v>148.69999999999999</v>
      </c>
      <c r="O39" s="56">
        <v>135.80000000000001</v>
      </c>
      <c r="P39" s="56">
        <v>158</v>
      </c>
      <c r="Q39" s="56">
        <v>155</v>
      </c>
      <c r="R39" s="56">
        <v>168.5</v>
      </c>
      <c r="S39" s="56">
        <v>150.30000000000001</v>
      </c>
      <c r="T39" s="56">
        <v>141.30000000000001</v>
      </c>
      <c r="U39" s="56">
        <v>149</v>
      </c>
      <c r="V39" s="56">
        <v>152.80000000000001</v>
      </c>
      <c r="W39" s="56">
        <v>143.69999999999999</v>
      </c>
      <c r="X39" s="56">
        <v>145.80000000000001</v>
      </c>
      <c r="Y39" s="56">
        <v>150.4</v>
      </c>
      <c r="Z39" s="56">
        <v>129.80000000000001</v>
      </c>
      <c r="AA39" s="56">
        <v>142.30000000000001</v>
      </c>
      <c r="AB39" s="56">
        <v>155.69999999999999</v>
      </c>
      <c r="AC39" s="56">
        <v>140.4</v>
      </c>
      <c r="AD39" s="56">
        <v>142.5</v>
      </c>
      <c r="AE39" s="57">
        <v>150.4</v>
      </c>
    </row>
    <row r="40" spans="1:31" x14ac:dyDescent="0.3">
      <c r="D40" s="26" t="s">
        <v>122</v>
      </c>
      <c r="E40">
        <f>E39-E29</f>
        <v>6.4000000000000057</v>
      </c>
      <c r="F40">
        <f t="shared" ref="F40:AE40" si="5">F39-F29</f>
        <v>13.599999999999994</v>
      </c>
      <c r="G40">
        <f t="shared" si="5"/>
        <v>10.900000000000006</v>
      </c>
      <c r="H40">
        <f t="shared" si="5"/>
        <v>6.2000000000000171</v>
      </c>
      <c r="I40">
        <f t="shared" si="5"/>
        <v>3.9000000000000057</v>
      </c>
      <c r="J40">
        <f t="shared" si="5"/>
        <v>10.299999999999983</v>
      </c>
      <c r="K40" s="62">
        <f t="shared" si="5"/>
        <v>85.699999999999989</v>
      </c>
      <c r="L40">
        <f t="shared" si="5"/>
        <v>18.000000000000014</v>
      </c>
      <c r="M40">
        <f t="shared" si="5"/>
        <v>4.9000000000000057</v>
      </c>
      <c r="N40">
        <f t="shared" si="5"/>
        <v>9.2999999999999829</v>
      </c>
      <c r="O40">
        <f t="shared" si="5"/>
        <v>2.5</v>
      </c>
      <c r="P40">
        <f t="shared" si="5"/>
        <v>3.4000000000000057</v>
      </c>
      <c r="Q40">
        <f t="shared" si="5"/>
        <v>17.599999999999994</v>
      </c>
      <c r="R40">
        <f t="shared" si="5"/>
        <v>5.3000000000000114</v>
      </c>
      <c r="S40">
        <f t="shared" si="5"/>
        <v>2.7000000000000171</v>
      </c>
      <c r="T40">
        <f t="shared" si="5"/>
        <v>2.3000000000000114</v>
      </c>
      <c r="U40">
        <f t="shared" si="5"/>
        <v>2.5999999999999943</v>
      </c>
      <c r="V40">
        <f t="shared" si="5"/>
        <v>5.1000000000000227</v>
      </c>
      <c r="W40">
        <f t="shared" si="5"/>
        <v>4.1999999999999886</v>
      </c>
      <c r="X40">
        <f t="shared" si="5"/>
        <v>2.2000000000000171</v>
      </c>
      <c r="Y40">
        <f t="shared" si="5"/>
        <v>5.3000000000000114</v>
      </c>
      <c r="Z40">
        <f t="shared" si="5"/>
        <v>6.5000000000000142</v>
      </c>
      <c r="AA40">
        <f t="shared" si="5"/>
        <v>5.6000000000000227</v>
      </c>
      <c r="AB40">
        <f t="shared" si="5"/>
        <v>5.5</v>
      </c>
      <c r="AC40">
        <f t="shared" si="5"/>
        <v>7.5999999999999943</v>
      </c>
      <c r="AD40">
        <f t="shared" si="5"/>
        <v>5.5999999999999943</v>
      </c>
      <c r="AE40">
        <f t="shared" si="5"/>
        <v>10.800000000000011</v>
      </c>
    </row>
    <row r="42" spans="1:31" x14ac:dyDescent="0.3">
      <c r="D42" s="60" t="s">
        <v>124</v>
      </c>
      <c r="E42" s="61">
        <f>MAX(E40:AE40)</f>
        <v>85.699999999999989</v>
      </c>
      <c r="F42" s="142" t="s">
        <v>123</v>
      </c>
      <c r="G42" s="143"/>
    </row>
    <row r="43" spans="1:31" x14ac:dyDescent="0.3">
      <c r="D43" s="85"/>
    </row>
    <row r="46" spans="1:31" x14ac:dyDescent="0.3">
      <c r="B46" s="79"/>
      <c r="C46" s="80"/>
      <c r="D46" s="80"/>
      <c r="E46" s="80"/>
      <c r="F46" s="80"/>
      <c r="G46" s="80"/>
      <c r="H46" s="80"/>
      <c r="I46" s="11"/>
    </row>
    <row r="47" spans="1:31" ht="18" x14ac:dyDescent="0.35">
      <c r="A47" s="33" t="s">
        <v>115</v>
      </c>
      <c r="B47" s="81" t="s">
        <v>140</v>
      </c>
      <c r="C47" s="82"/>
      <c r="D47" s="83"/>
      <c r="E47" s="83"/>
      <c r="F47" s="83"/>
      <c r="G47" s="83"/>
      <c r="H47" s="83"/>
      <c r="I47" s="1"/>
    </row>
    <row r="48" spans="1:31" x14ac:dyDescent="0.3">
      <c r="B48" s="81"/>
      <c r="C48" s="82"/>
      <c r="D48" s="83"/>
      <c r="E48" s="83"/>
      <c r="F48" s="83"/>
      <c r="G48" s="83"/>
      <c r="H48" s="83"/>
      <c r="I48" s="1"/>
    </row>
    <row r="49" spans="2:9" ht="18" x14ac:dyDescent="0.35">
      <c r="B49" s="81" t="s">
        <v>141</v>
      </c>
      <c r="C49" s="82"/>
      <c r="D49" s="83"/>
      <c r="E49" s="83"/>
      <c r="F49" s="83"/>
      <c r="G49" s="83"/>
      <c r="H49" s="83"/>
      <c r="I49" s="1"/>
    </row>
    <row r="50" spans="2:9" x14ac:dyDescent="0.3">
      <c r="B50" s="9"/>
      <c r="C50" s="2"/>
      <c r="D50" s="2"/>
      <c r="E50" s="2"/>
      <c r="F50" s="2"/>
      <c r="G50" s="2"/>
      <c r="H50" s="2"/>
      <c r="I50" s="3"/>
    </row>
  </sheetData>
  <mergeCells count="14">
    <mergeCell ref="B7:B19"/>
    <mergeCell ref="C7:C8"/>
    <mergeCell ref="C9:C10"/>
    <mergeCell ref="C11:C12"/>
    <mergeCell ref="C13:C14"/>
    <mergeCell ref="C15:C16"/>
    <mergeCell ref="C17:C18"/>
    <mergeCell ref="F17:F18"/>
    <mergeCell ref="F42:G42"/>
    <mergeCell ref="F7:F8"/>
    <mergeCell ref="F9:F10"/>
    <mergeCell ref="F11:F12"/>
    <mergeCell ref="F13:F14"/>
    <mergeCell ref="F15:F1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C3669-A26B-4081-8792-D2046AD58E46}">
  <sheetPr codeName="Sheet9">
    <tabColor rgb="FF92D050"/>
  </sheetPr>
  <dimension ref="A3:R48"/>
  <sheetViews>
    <sheetView showGridLines="0" topLeftCell="A25" workbookViewId="0">
      <selection activeCell="A5" sqref="A5"/>
    </sheetView>
  </sheetViews>
  <sheetFormatPr defaultRowHeight="14.4" x14ac:dyDescent="0.3"/>
  <cols>
    <col min="2" max="2" width="11.5546875" customWidth="1"/>
    <col min="17" max="17" width="11.44140625" bestFit="1" customWidth="1"/>
    <col min="18" max="18" width="13.109375" bestFit="1" customWidth="1"/>
  </cols>
  <sheetData>
    <row r="3" spans="1:18" x14ac:dyDescent="0.3">
      <c r="A3" s="33" t="s">
        <v>131</v>
      </c>
      <c r="B3" s="18" t="s">
        <v>126</v>
      </c>
      <c r="C3" s="18"/>
      <c r="D3" s="13"/>
      <c r="E3" s="13"/>
      <c r="F3" s="13"/>
      <c r="G3" s="13"/>
      <c r="H3" s="13"/>
      <c r="I3" s="13"/>
    </row>
    <row r="4" spans="1:18" x14ac:dyDescent="0.3">
      <c r="B4" s="18" t="s">
        <v>127</v>
      </c>
      <c r="C4" s="18"/>
      <c r="D4" s="13"/>
      <c r="E4" s="13"/>
      <c r="F4" s="13"/>
      <c r="G4" s="13"/>
      <c r="H4" s="13"/>
      <c r="I4" s="13"/>
    </row>
    <row r="5" spans="1:18" x14ac:dyDescent="0.3">
      <c r="B5" s="18" t="s">
        <v>125</v>
      </c>
      <c r="C5" s="18"/>
      <c r="D5" s="13"/>
      <c r="E5" s="13"/>
      <c r="F5" s="13"/>
      <c r="G5" s="13"/>
      <c r="H5" s="13"/>
      <c r="I5" s="13"/>
    </row>
    <row r="6" spans="1:18" x14ac:dyDescent="0.3">
      <c r="A6" s="33" t="s">
        <v>132</v>
      </c>
      <c r="B6" s="18" t="s">
        <v>133</v>
      </c>
      <c r="C6" s="18"/>
      <c r="D6" s="13"/>
      <c r="E6" s="13"/>
      <c r="F6" s="13"/>
      <c r="G6" s="13"/>
      <c r="H6" s="13"/>
      <c r="I6" s="13"/>
    </row>
    <row r="7" spans="1:18" x14ac:dyDescent="0.3">
      <c r="B7" s="18" t="s">
        <v>134</v>
      </c>
      <c r="C7" s="18"/>
      <c r="D7" s="13"/>
      <c r="E7" s="13"/>
      <c r="F7" s="13"/>
      <c r="G7" s="13"/>
      <c r="H7" s="13"/>
      <c r="I7" s="13"/>
    </row>
    <row r="9" spans="1:18" x14ac:dyDescent="0.3">
      <c r="B9" s="74" t="s">
        <v>0</v>
      </c>
      <c r="C9" s="75" t="s">
        <v>1</v>
      </c>
      <c r="D9" s="75" t="s">
        <v>2</v>
      </c>
      <c r="E9" s="76" t="s">
        <v>3</v>
      </c>
      <c r="F9" s="76" t="s">
        <v>4</v>
      </c>
      <c r="G9" s="76" t="s">
        <v>5</v>
      </c>
      <c r="H9" s="76" t="s">
        <v>6</v>
      </c>
      <c r="I9" s="76" t="s">
        <v>8</v>
      </c>
      <c r="J9" s="76" t="s">
        <v>9</v>
      </c>
      <c r="K9" s="76" t="s">
        <v>10</v>
      </c>
      <c r="L9" s="76" t="s">
        <v>11</v>
      </c>
      <c r="M9" s="76" t="s">
        <v>12</v>
      </c>
      <c r="N9" s="76" t="s">
        <v>14</v>
      </c>
      <c r="O9" s="76" t="s">
        <v>15</v>
      </c>
      <c r="P9" s="76" t="s">
        <v>128</v>
      </c>
      <c r="Q9" s="43" t="s">
        <v>129</v>
      </c>
      <c r="R9" s="64" t="s">
        <v>130</v>
      </c>
    </row>
    <row r="10" spans="1:18" x14ac:dyDescent="0.3">
      <c r="B10" s="65" t="s">
        <v>34</v>
      </c>
      <c r="C10" s="44">
        <v>2022</v>
      </c>
      <c r="D10" s="44" t="s">
        <v>38</v>
      </c>
      <c r="E10" s="44">
        <v>154.1</v>
      </c>
      <c r="F10" s="44">
        <v>217</v>
      </c>
      <c r="G10" s="44">
        <v>162.4</v>
      </c>
      <c r="H10" s="44">
        <v>164.9</v>
      </c>
      <c r="I10" s="44">
        <v>171</v>
      </c>
      <c r="J10" s="44">
        <v>174.9</v>
      </c>
      <c r="K10" s="44">
        <v>164.7</v>
      </c>
      <c r="L10" s="44">
        <v>119.7</v>
      </c>
      <c r="M10" s="44">
        <v>184.9</v>
      </c>
      <c r="N10" s="44">
        <v>182.5</v>
      </c>
      <c r="O10" s="44">
        <v>173.3</v>
      </c>
      <c r="P10" s="44">
        <v>202.4</v>
      </c>
      <c r="Q10" s="45">
        <f>SUM(E10:P10)</f>
        <v>2071.8000000000002</v>
      </c>
      <c r="R10" s="45" t="s">
        <v>48</v>
      </c>
    </row>
    <row r="11" spans="1:18" x14ac:dyDescent="0.3">
      <c r="B11" s="65" t="s">
        <v>34</v>
      </c>
      <c r="C11" s="44">
        <v>2022</v>
      </c>
      <c r="D11" s="44" t="s">
        <v>39</v>
      </c>
      <c r="E11" s="44">
        <v>155</v>
      </c>
      <c r="F11" s="44">
        <v>219.4</v>
      </c>
      <c r="G11" s="44">
        <v>170.8</v>
      </c>
      <c r="H11" s="44">
        <v>165.8</v>
      </c>
      <c r="I11" s="44">
        <v>169.7</v>
      </c>
      <c r="J11" s="44">
        <v>182.3</v>
      </c>
      <c r="K11" s="44">
        <v>164.3</v>
      </c>
      <c r="L11" s="44">
        <v>119.9</v>
      </c>
      <c r="M11" s="44">
        <v>187.1</v>
      </c>
      <c r="N11" s="44">
        <v>183.9</v>
      </c>
      <c r="O11" s="44">
        <v>174.9</v>
      </c>
      <c r="P11" s="44">
        <v>200.9</v>
      </c>
      <c r="Q11" s="45">
        <f t="shared" ref="Q11:Q22" si="0">SUM(E11:P11)</f>
        <v>2094</v>
      </c>
      <c r="R11" s="72">
        <f>(Q11-Q10)/Q10</f>
        <v>1.0715320011584041E-2</v>
      </c>
    </row>
    <row r="12" spans="1:18" x14ac:dyDescent="0.3">
      <c r="B12" s="65" t="s">
        <v>34</v>
      </c>
      <c r="C12" s="44">
        <v>2022</v>
      </c>
      <c r="D12" s="44" t="s">
        <v>40</v>
      </c>
      <c r="E12" s="44">
        <v>156.5</v>
      </c>
      <c r="F12" s="44">
        <v>213</v>
      </c>
      <c r="G12" s="44">
        <v>175.2</v>
      </c>
      <c r="H12" s="44">
        <v>166.6</v>
      </c>
      <c r="I12" s="44">
        <v>174.2</v>
      </c>
      <c r="J12" s="44">
        <v>182.1</v>
      </c>
      <c r="K12" s="44">
        <v>164.3</v>
      </c>
      <c r="L12" s="44">
        <v>120</v>
      </c>
      <c r="M12" s="44">
        <v>190</v>
      </c>
      <c r="N12" s="44">
        <v>185.2</v>
      </c>
      <c r="O12" s="44">
        <v>175</v>
      </c>
      <c r="P12" s="44">
        <v>195.8</v>
      </c>
      <c r="Q12" s="45">
        <f t="shared" si="0"/>
        <v>2097.9</v>
      </c>
      <c r="R12" s="63">
        <f t="shared" ref="R12:R22" si="1">(Q12-Q11)/Q11</f>
        <v>1.8624641833811322E-3</v>
      </c>
    </row>
    <row r="13" spans="1:18" x14ac:dyDescent="0.3">
      <c r="B13" s="65" t="s">
        <v>34</v>
      </c>
      <c r="C13" s="44">
        <v>2022</v>
      </c>
      <c r="D13" s="44" t="s">
        <v>41</v>
      </c>
      <c r="E13" s="44">
        <v>160.30000000000001</v>
      </c>
      <c r="F13" s="44">
        <v>206.5</v>
      </c>
      <c r="G13" s="44">
        <v>169.2</v>
      </c>
      <c r="H13" s="44">
        <v>168.1</v>
      </c>
      <c r="I13" s="44">
        <v>172.9</v>
      </c>
      <c r="J13" s="44">
        <v>186.7</v>
      </c>
      <c r="K13" s="44">
        <v>167.2</v>
      </c>
      <c r="L13" s="44">
        <v>120.9</v>
      </c>
      <c r="M13" s="44">
        <v>193.6</v>
      </c>
      <c r="N13" s="44">
        <v>186.3</v>
      </c>
      <c r="O13" s="44">
        <v>176.3</v>
      </c>
      <c r="P13" s="44">
        <v>192.4</v>
      </c>
      <c r="Q13" s="45">
        <f t="shared" si="0"/>
        <v>2100.4</v>
      </c>
      <c r="R13" s="63">
        <f t="shared" si="1"/>
        <v>1.191667858334525E-3</v>
      </c>
    </row>
    <row r="14" spans="1:18" x14ac:dyDescent="0.3">
      <c r="B14" s="65" t="s">
        <v>34</v>
      </c>
      <c r="C14" s="44">
        <v>2022</v>
      </c>
      <c r="D14" s="44" t="s">
        <v>42</v>
      </c>
      <c r="E14" s="44">
        <v>163.5</v>
      </c>
      <c r="F14" s="44">
        <v>209.2</v>
      </c>
      <c r="G14" s="44">
        <v>169.7</v>
      </c>
      <c r="H14" s="44">
        <v>169.7</v>
      </c>
      <c r="I14" s="44">
        <v>165.7</v>
      </c>
      <c r="J14" s="44">
        <v>191.8</v>
      </c>
      <c r="K14" s="44">
        <v>169.1</v>
      </c>
      <c r="L14" s="44">
        <v>121.6</v>
      </c>
      <c r="M14" s="44">
        <v>197.3</v>
      </c>
      <c r="N14" s="44">
        <v>187.4</v>
      </c>
      <c r="O14" s="44">
        <v>177.8</v>
      </c>
      <c r="P14" s="44">
        <v>188.7</v>
      </c>
      <c r="Q14" s="45">
        <f t="shared" si="0"/>
        <v>2111.4999999999995</v>
      </c>
      <c r="R14" s="63">
        <f t="shared" si="1"/>
        <v>5.2847076747283631E-3</v>
      </c>
    </row>
    <row r="15" spans="1:18" x14ac:dyDescent="0.3">
      <c r="B15" s="65" t="s">
        <v>34</v>
      </c>
      <c r="C15" s="44">
        <v>2022</v>
      </c>
      <c r="D15" s="44" t="s">
        <v>43</v>
      </c>
      <c r="E15" s="44">
        <v>165.2</v>
      </c>
      <c r="F15" s="44">
        <v>210.9</v>
      </c>
      <c r="G15" s="44">
        <v>170.9</v>
      </c>
      <c r="H15" s="44">
        <v>170.9</v>
      </c>
      <c r="I15" s="44">
        <v>163.80000000000001</v>
      </c>
      <c r="J15" s="44">
        <v>199.7</v>
      </c>
      <c r="K15" s="44">
        <v>169.8</v>
      </c>
      <c r="L15" s="44">
        <v>121.9</v>
      </c>
      <c r="M15" s="44">
        <v>199.9</v>
      </c>
      <c r="N15" s="44">
        <v>188.3</v>
      </c>
      <c r="O15" s="44">
        <v>179.6</v>
      </c>
      <c r="P15" s="44">
        <v>186.5</v>
      </c>
      <c r="Q15" s="45">
        <f t="shared" si="0"/>
        <v>2127.4</v>
      </c>
      <c r="R15" s="63">
        <f t="shared" si="1"/>
        <v>7.5301918067726967E-3</v>
      </c>
    </row>
    <row r="16" spans="1:18" x14ac:dyDescent="0.3">
      <c r="B16" s="65" t="s">
        <v>34</v>
      </c>
      <c r="C16" s="44">
        <v>2022</v>
      </c>
      <c r="D16" s="44" t="s">
        <v>45</v>
      </c>
      <c r="E16" s="44">
        <v>167.4</v>
      </c>
      <c r="F16" s="44">
        <v>209.4</v>
      </c>
      <c r="G16" s="44">
        <v>181.4</v>
      </c>
      <c r="H16" s="44">
        <v>172.3</v>
      </c>
      <c r="I16" s="44">
        <v>160.69999999999999</v>
      </c>
      <c r="J16" s="44">
        <v>183.1</v>
      </c>
      <c r="K16" s="44">
        <v>170.5</v>
      </c>
      <c r="L16" s="44">
        <v>122.1</v>
      </c>
      <c r="M16" s="44">
        <v>202.8</v>
      </c>
      <c r="N16" s="44">
        <v>189.5</v>
      </c>
      <c r="O16" s="44">
        <v>178.3</v>
      </c>
      <c r="P16" s="44">
        <v>188.9</v>
      </c>
      <c r="Q16" s="45">
        <f t="shared" si="0"/>
        <v>2126.3999999999996</v>
      </c>
      <c r="R16" s="63">
        <f t="shared" si="1"/>
        <v>-4.7005734699654729E-4</v>
      </c>
    </row>
    <row r="17" spans="2:18" x14ac:dyDescent="0.3">
      <c r="B17" s="65" t="s">
        <v>34</v>
      </c>
      <c r="C17" s="44">
        <v>2022</v>
      </c>
      <c r="D17" s="44" t="s">
        <v>46</v>
      </c>
      <c r="E17" s="44">
        <v>169.2</v>
      </c>
      <c r="F17" s="44">
        <v>209</v>
      </c>
      <c r="G17" s="44">
        <v>190.2</v>
      </c>
      <c r="H17" s="44">
        <v>173.6</v>
      </c>
      <c r="I17" s="44">
        <v>158</v>
      </c>
      <c r="J17" s="44">
        <v>159.9</v>
      </c>
      <c r="K17" s="44">
        <v>170.8</v>
      </c>
      <c r="L17" s="44">
        <v>121.8</v>
      </c>
      <c r="M17" s="44">
        <v>205.2</v>
      </c>
      <c r="N17" s="44">
        <v>190.3</v>
      </c>
      <c r="O17" s="44">
        <v>175.9</v>
      </c>
      <c r="P17" s="44">
        <v>188.5</v>
      </c>
      <c r="Q17" s="45">
        <f t="shared" si="0"/>
        <v>2112.4</v>
      </c>
      <c r="R17" s="73">
        <f t="shared" si="1"/>
        <v>-6.5838976674188997E-3</v>
      </c>
    </row>
    <row r="18" spans="2:18" x14ac:dyDescent="0.3">
      <c r="B18" s="65" t="s">
        <v>34</v>
      </c>
      <c r="C18" s="44">
        <v>2023</v>
      </c>
      <c r="D18" s="44" t="s">
        <v>31</v>
      </c>
      <c r="E18" s="44">
        <v>173.8</v>
      </c>
      <c r="F18" s="44">
        <v>210.7</v>
      </c>
      <c r="G18" s="44">
        <v>194.5</v>
      </c>
      <c r="H18" s="44">
        <v>174.6</v>
      </c>
      <c r="I18" s="44">
        <v>158.30000000000001</v>
      </c>
      <c r="J18" s="44">
        <v>153.9</v>
      </c>
      <c r="K18" s="44">
        <v>170.9</v>
      </c>
      <c r="L18" s="44">
        <v>121.1</v>
      </c>
      <c r="M18" s="44">
        <v>208.4</v>
      </c>
      <c r="N18" s="44">
        <v>191.2</v>
      </c>
      <c r="O18" s="44">
        <v>176.7</v>
      </c>
      <c r="P18" s="44">
        <v>187.2</v>
      </c>
      <c r="Q18" s="45">
        <f t="shared" si="0"/>
        <v>2121.3000000000002</v>
      </c>
      <c r="R18" s="63">
        <f t="shared" si="1"/>
        <v>4.2132171937133544E-3</v>
      </c>
    </row>
    <row r="19" spans="2:18" x14ac:dyDescent="0.3">
      <c r="B19" s="65" t="s">
        <v>34</v>
      </c>
      <c r="C19" s="44">
        <v>2023</v>
      </c>
      <c r="D19" s="44" t="s">
        <v>35</v>
      </c>
      <c r="E19" s="44">
        <v>174.4</v>
      </c>
      <c r="F19" s="44">
        <v>207.7</v>
      </c>
      <c r="G19" s="44">
        <v>175.2</v>
      </c>
      <c r="H19" s="44">
        <v>177.3</v>
      </c>
      <c r="I19" s="44">
        <v>169.5</v>
      </c>
      <c r="J19" s="44">
        <v>152.69999999999999</v>
      </c>
      <c r="K19" s="44">
        <v>171</v>
      </c>
      <c r="L19" s="44">
        <v>120</v>
      </c>
      <c r="M19" s="44">
        <v>209.7</v>
      </c>
      <c r="N19" s="44">
        <v>193</v>
      </c>
      <c r="O19" s="44">
        <v>177</v>
      </c>
      <c r="P19" s="44">
        <v>179.3</v>
      </c>
      <c r="Q19" s="45">
        <f t="shared" si="0"/>
        <v>2106.8000000000002</v>
      </c>
      <c r="R19" s="73">
        <f t="shared" si="1"/>
        <v>-6.8354311035685655E-3</v>
      </c>
    </row>
    <row r="20" spans="2:18" x14ac:dyDescent="0.3">
      <c r="B20" s="65" t="s">
        <v>34</v>
      </c>
      <c r="C20" s="44">
        <v>2023</v>
      </c>
      <c r="D20" s="44" t="s">
        <v>36</v>
      </c>
      <c r="E20" s="44">
        <v>174.4</v>
      </c>
      <c r="F20" s="44">
        <v>207.7</v>
      </c>
      <c r="G20" s="44">
        <v>175.2</v>
      </c>
      <c r="H20" s="44">
        <v>177.3</v>
      </c>
      <c r="I20" s="44">
        <v>169.5</v>
      </c>
      <c r="J20" s="44">
        <v>152.80000000000001</v>
      </c>
      <c r="K20" s="44">
        <v>171.1</v>
      </c>
      <c r="L20" s="44">
        <v>120</v>
      </c>
      <c r="M20" s="44">
        <v>209.7</v>
      </c>
      <c r="N20" s="44">
        <v>193</v>
      </c>
      <c r="O20" s="44">
        <v>177</v>
      </c>
      <c r="P20" s="44">
        <v>179.2</v>
      </c>
      <c r="Q20" s="45">
        <f t="shared" si="0"/>
        <v>2106.8999999999996</v>
      </c>
      <c r="R20" s="63">
        <f t="shared" si="1"/>
        <v>4.7465350294026154E-5</v>
      </c>
    </row>
    <row r="21" spans="2:18" x14ac:dyDescent="0.3">
      <c r="B21" s="65" t="s">
        <v>34</v>
      </c>
      <c r="C21" s="44">
        <v>2023</v>
      </c>
      <c r="D21" s="44" t="s">
        <v>37</v>
      </c>
      <c r="E21" s="44">
        <v>173.8</v>
      </c>
      <c r="F21" s="44">
        <v>209.3</v>
      </c>
      <c r="G21" s="44">
        <v>169.6</v>
      </c>
      <c r="H21" s="44">
        <v>178.4</v>
      </c>
      <c r="I21" s="44">
        <v>176.3</v>
      </c>
      <c r="J21" s="44">
        <v>155.4</v>
      </c>
      <c r="K21" s="44">
        <v>173.4</v>
      </c>
      <c r="L21" s="44">
        <v>121.3</v>
      </c>
      <c r="M21" s="44">
        <v>212.9</v>
      </c>
      <c r="N21" s="44">
        <v>193.5</v>
      </c>
      <c r="O21" s="44">
        <v>177.9</v>
      </c>
      <c r="P21" s="44">
        <v>174.9</v>
      </c>
      <c r="Q21" s="45">
        <f t="shared" si="0"/>
        <v>2116.7000000000003</v>
      </c>
      <c r="R21" s="63">
        <f t="shared" si="1"/>
        <v>4.6513835492907295E-3</v>
      </c>
    </row>
    <row r="22" spans="2:18" x14ac:dyDescent="0.3">
      <c r="B22" s="66" t="s">
        <v>34</v>
      </c>
      <c r="C22" s="46">
        <v>2023</v>
      </c>
      <c r="D22" s="46" t="s">
        <v>38</v>
      </c>
      <c r="E22" s="46">
        <v>173.7</v>
      </c>
      <c r="F22" s="46">
        <v>214.3</v>
      </c>
      <c r="G22" s="46">
        <v>173.2</v>
      </c>
      <c r="H22" s="46">
        <v>179.5</v>
      </c>
      <c r="I22" s="46">
        <v>172.2</v>
      </c>
      <c r="J22" s="46">
        <v>161</v>
      </c>
      <c r="K22" s="46">
        <v>175.6</v>
      </c>
      <c r="L22" s="46">
        <v>122.7</v>
      </c>
      <c r="M22" s="46">
        <v>218</v>
      </c>
      <c r="N22" s="46">
        <v>194.2</v>
      </c>
      <c r="O22" s="46">
        <v>179.1</v>
      </c>
      <c r="P22" s="46">
        <v>170</v>
      </c>
      <c r="Q22" s="67">
        <f t="shared" si="0"/>
        <v>2133.5</v>
      </c>
      <c r="R22" s="68">
        <f t="shared" si="1"/>
        <v>7.9368828837339846E-3</v>
      </c>
    </row>
    <row r="23" spans="2:18" x14ac:dyDescent="0.3">
      <c r="B23" s="29"/>
      <c r="C23" s="29"/>
      <c r="D23" s="29"/>
      <c r="E23" s="29"/>
      <c r="F23" s="29"/>
      <c r="G23" s="29"/>
      <c r="H23" s="29"/>
      <c r="I23" s="29"/>
      <c r="J23" s="29"/>
      <c r="K23" s="29"/>
      <c r="L23" s="29"/>
      <c r="M23" s="29"/>
      <c r="N23" s="29"/>
      <c r="O23" s="29"/>
      <c r="P23" s="29"/>
      <c r="Q23" s="29"/>
      <c r="R23" s="69"/>
    </row>
    <row r="26" spans="2:18" x14ac:dyDescent="0.3">
      <c r="M26" s="153" t="s">
        <v>135</v>
      </c>
      <c r="N26" s="153"/>
      <c r="O26" s="77">
        <v>44713</v>
      </c>
      <c r="P26" s="77">
        <v>45047</v>
      </c>
      <c r="Q26" s="78" t="s">
        <v>136</v>
      </c>
    </row>
    <row r="27" spans="2:18" x14ac:dyDescent="0.3">
      <c r="M27" s="152" t="s">
        <v>3</v>
      </c>
      <c r="N27" s="152"/>
      <c r="O27" s="37">
        <v>154.1</v>
      </c>
      <c r="P27" s="37">
        <v>173.7</v>
      </c>
      <c r="Q27" s="38">
        <f>(P27-O27)/O27</f>
        <v>0.12719013627514597</v>
      </c>
    </row>
    <row r="28" spans="2:18" x14ac:dyDescent="0.3">
      <c r="M28" s="152" t="s">
        <v>4</v>
      </c>
      <c r="N28" s="152"/>
      <c r="O28" s="37">
        <v>217</v>
      </c>
      <c r="P28" s="37">
        <v>214.3</v>
      </c>
      <c r="Q28" s="38">
        <f t="shared" ref="Q28:Q38" si="2">(P28-O28)/O28</f>
        <v>-1.2442396313364003E-2</v>
      </c>
    </row>
    <row r="29" spans="2:18" x14ac:dyDescent="0.3">
      <c r="M29" s="152" t="s">
        <v>5</v>
      </c>
      <c r="N29" s="152"/>
      <c r="O29" s="37">
        <v>162.4</v>
      </c>
      <c r="P29" s="37">
        <v>173.2</v>
      </c>
      <c r="Q29" s="38">
        <f t="shared" si="2"/>
        <v>6.6502463054187083E-2</v>
      </c>
      <c r="R29" s="70"/>
    </row>
    <row r="30" spans="2:18" x14ac:dyDescent="0.3">
      <c r="M30" s="152" t="s">
        <v>6</v>
      </c>
      <c r="N30" s="152"/>
      <c r="O30" s="37">
        <v>164.9</v>
      </c>
      <c r="P30" s="37">
        <v>179.5</v>
      </c>
      <c r="Q30" s="38">
        <f t="shared" si="2"/>
        <v>8.853850818677983E-2</v>
      </c>
    </row>
    <row r="31" spans="2:18" x14ac:dyDescent="0.3">
      <c r="M31" s="152" t="s">
        <v>8</v>
      </c>
      <c r="N31" s="152"/>
      <c r="O31" s="37">
        <v>171</v>
      </c>
      <c r="P31" s="37">
        <v>172.2</v>
      </c>
      <c r="Q31" s="38">
        <f t="shared" si="2"/>
        <v>7.0175438596490562E-3</v>
      </c>
    </row>
    <row r="32" spans="2:18" x14ac:dyDescent="0.3">
      <c r="M32" s="152" t="s">
        <v>9</v>
      </c>
      <c r="N32" s="152"/>
      <c r="O32" s="37">
        <v>174.9</v>
      </c>
      <c r="P32" s="37">
        <v>161</v>
      </c>
      <c r="Q32" s="38">
        <f t="shared" si="2"/>
        <v>-7.9473985134362518E-2</v>
      </c>
    </row>
    <row r="33" spans="1:17" x14ac:dyDescent="0.3">
      <c r="M33" s="152" t="s">
        <v>10</v>
      </c>
      <c r="N33" s="152"/>
      <c r="O33" s="37">
        <v>164.7</v>
      </c>
      <c r="P33" s="37">
        <v>175.6</v>
      </c>
      <c r="Q33" s="38">
        <f t="shared" si="2"/>
        <v>6.6180935033394089E-2</v>
      </c>
    </row>
    <row r="34" spans="1:17" ht="27" customHeight="1" x14ac:dyDescent="0.3">
      <c r="M34" s="152" t="s">
        <v>11</v>
      </c>
      <c r="N34" s="152"/>
      <c r="O34" s="37">
        <v>119.7</v>
      </c>
      <c r="P34" s="37">
        <v>122.7</v>
      </c>
      <c r="Q34" s="38">
        <f t="shared" si="2"/>
        <v>2.5062656641604009E-2</v>
      </c>
    </row>
    <row r="35" spans="1:17" x14ac:dyDescent="0.3">
      <c r="M35" s="151" t="s">
        <v>12</v>
      </c>
      <c r="N35" s="151"/>
      <c r="O35" s="37">
        <v>184.9</v>
      </c>
      <c r="P35" s="37">
        <v>218</v>
      </c>
      <c r="Q35" s="71">
        <f t="shared" si="2"/>
        <v>0.1790156841535965</v>
      </c>
    </row>
    <row r="36" spans="1:17" ht="30" customHeight="1" x14ac:dyDescent="0.3">
      <c r="M36" s="152" t="s">
        <v>14</v>
      </c>
      <c r="N36" s="152"/>
      <c r="O36" s="37">
        <v>182.5</v>
      </c>
      <c r="P36" s="37">
        <v>194.2</v>
      </c>
      <c r="Q36" s="38">
        <f t="shared" si="2"/>
        <v>6.410958904109583E-2</v>
      </c>
    </row>
    <row r="37" spans="1:17" x14ac:dyDescent="0.3">
      <c r="M37" s="152" t="s">
        <v>15</v>
      </c>
      <c r="N37" s="152"/>
      <c r="O37" s="37">
        <v>173.3</v>
      </c>
      <c r="P37" s="37">
        <v>179.1</v>
      </c>
      <c r="Q37" s="38">
        <f t="shared" si="2"/>
        <v>3.3467974610501917E-2</v>
      </c>
    </row>
    <row r="38" spans="1:17" x14ac:dyDescent="0.3">
      <c r="M38" s="152" t="s">
        <v>128</v>
      </c>
      <c r="N38" s="152"/>
      <c r="O38" s="37">
        <v>202.4</v>
      </c>
      <c r="P38" s="37">
        <v>170</v>
      </c>
      <c r="Q38" s="38">
        <f t="shared" si="2"/>
        <v>-0.16007905138339923</v>
      </c>
    </row>
    <row r="42" spans="1:17" x14ac:dyDescent="0.3">
      <c r="A42" s="33" t="s">
        <v>115</v>
      </c>
      <c r="B42" s="79"/>
      <c r="C42" s="80"/>
      <c r="D42" s="80"/>
      <c r="E42" s="80"/>
      <c r="F42" s="80"/>
      <c r="G42" s="80"/>
      <c r="H42" s="80"/>
      <c r="I42" s="80"/>
      <c r="J42" s="80"/>
      <c r="K42" s="11"/>
    </row>
    <row r="43" spans="1:17" ht="15.6" x14ac:dyDescent="0.3">
      <c r="A43" s="33" t="s">
        <v>131</v>
      </c>
      <c r="B43" s="81" t="s">
        <v>137</v>
      </c>
      <c r="C43" s="82"/>
      <c r="D43" s="83"/>
      <c r="E43" s="83"/>
      <c r="F43" s="83"/>
      <c r="G43" s="83"/>
      <c r="H43" s="83"/>
      <c r="I43" s="83"/>
      <c r="J43" s="83"/>
      <c r="K43" s="84"/>
    </row>
    <row r="44" spans="1:17" ht="15.6" x14ac:dyDescent="0.3">
      <c r="B44" s="81" t="s">
        <v>138</v>
      </c>
      <c r="C44" s="82"/>
      <c r="D44" s="83"/>
      <c r="E44" s="83"/>
      <c r="F44" s="83"/>
      <c r="G44" s="83"/>
      <c r="H44" s="83"/>
      <c r="I44" s="83"/>
      <c r="J44" s="83"/>
      <c r="K44" s="84"/>
    </row>
    <row r="45" spans="1:17" x14ac:dyDescent="0.3">
      <c r="B45" s="8"/>
      <c r="K45" s="1"/>
    </row>
    <row r="46" spans="1:17" x14ac:dyDescent="0.3">
      <c r="A46" s="33" t="s">
        <v>132</v>
      </c>
      <c r="B46" s="81" t="s">
        <v>143</v>
      </c>
      <c r="C46" s="82"/>
      <c r="D46" s="83"/>
      <c r="E46" s="83"/>
      <c r="F46" s="83"/>
      <c r="G46" s="83"/>
      <c r="H46" s="83"/>
      <c r="I46" s="83"/>
      <c r="J46" s="83"/>
      <c r="K46" s="84"/>
    </row>
    <row r="47" spans="1:17" ht="15.6" x14ac:dyDescent="0.3">
      <c r="B47" s="81" t="s">
        <v>139</v>
      </c>
      <c r="C47" s="82"/>
      <c r="D47" s="83"/>
      <c r="E47" s="83"/>
      <c r="F47" s="83"/>
      <c r="G47" s="83"/>
      <c r="H47" s="83"/>
      <c r="I47" s="83"/>
      <c r="J47" s="83"/>
      <c r="K47" s="84"/>
    </row>
    <row r="48" spans="1:17" x14ac:dyDescent="0.3">
      <c r="B48" s="9"/>
      <c r="C48" s="2"/>
      <c r="D48" s="2"/>
      <c r="E48" s="2"/>
      <c r="F48" s="2"/>
      <c r="G48" s="2"/>
      <c r="H48" s="2"/>
      <c r="I48" s="2"/>
      <c r="J48" s="2"/>
      <c r="K48" s="3"/>
    </row>
  </sheetData>
  <mergeCells count="13">
    <mergeCell ref="M26:N26"/>
    <mergeCell ref="M31:N31"/>
    <mergeCell ref="M32:N32"/>
    <mergeCell ref="M33:N33"/>
    <mergeCell ref="M34:N34"/>
    <mergeCell ref="M35:N35"/>
    <mergeCell ref="M36:N36"/>
    <mergeCell ref="M37:N37"/>
    <mergeCell ref="M38:N38"/>
    <mergeCell ref="M27:N27"/>
    <mergeCell ref="M28:N28"/>
    <mergeCell ref="M29:N29"/>
    <mergeCell ref="M30:N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3EC0C-DF03-4053-A46D-A0AFA9C9FBC1}">
  <sheetPr codeName="Sheet10">
    <tabColor rgb="FF92D050"/>
  </sheetPr>
  <dimension ref="A3:BH56"/>
  <sheetViews>
    <sheetView showGridLines="0" topLeftCell="A31" workbookViewId="0">
      <selection activeCell="L50" sqref="L50"/>
    </sheetView>
  </sheetViews>
  <sheetFormatPr defaultRowHeight="14.4" x14ac:dyDescent="0.3"/>
  <cols>
    <col min="2" max="2" width="20.44140625" customWidth="1"/>
    <col min="3" max="3" width="15.21875" bestFit="1" customWidth="1"/>
    <col min="4" max="4" width="10.5546875" customWidth="1"/>
    <col min="5" max="7" width="10.5546875" bestFit="1" customWidth="1"/>
    <col min="14" max="14" width="24.33203125" bestFit="1" customWidth="1"/>
  </cols>
  <sheetData>
    <row r="3" spans="1:39" x14ac:dyDescent="0.3">
      <c r="A3" s="33" t="s">
        <v>144</v>
      </c>
      <c r="B3" s="18" t="s">
        <v>145</v>
      </c>
      <c r="C3" s="18"/>
      <c r="D3" s="13"/>
      <c r="E3" s="13"/>
      <c r="F3" s="13"/>
      <c r="G3" s="13"/>
      <c r="H3" s="13"/>
      <c r="I3" s="13"/>
    </row>
    <row r="4" spans="1:39" x14ac:dyDescent="0.3">
      <c r="B4" s="18" t="s">
        <v>166</v>
      </c>
      <c r="C4" s="18"/>
      <c r="D4" s="13"/>
      <c r="E4" s="13"/>
      <c r="F4" s="13"/>
      <c r="G4" s="13"/>
      <c r="H4" s="13"/>
      <c r="I4" s="13"/>
    </row>
    <row r="5" spans="1:39" x14ac:dyDescent="0.3">
      <c r="B5" s="18" t="s">
        <v>146</v>
      </c>
      <c r="C5" s="18"/>
      <c r="D5" s="13"/>
      <c r="E5" s="13"/>
      <c r="F5" s="13"/>
      <c r="G5" s="13"/>
      <c r="H5" s="13"/>
      <c r="I5" s="13"/>
    </row>
    <row r="8" spans="1:39" x14ac:dyDescent="0.3">
      <c r="D8" s="154" t="s">
        <v>167</v>
      </c>
      <c r="E8" s="154"/>
      <c r="F8" s="154"/>
      <c r="G8" s="154"/>
      <c r="Q8" t="s">
        <v>0</v>
      </c>
      <c r="R8" t="s">
        <v>1</v>
      </c>
      <c r="S8" t="s">
        <v>2</v>
      </c>
      <c r="T8" t="s">
        <v>3</v>
      </c>
      <c r="U8" t="s">
        <v>4</v>
      </c>
      <c r="V8" t="s">
        <v>5</v>
      </c>
      <c r="W8" t="s">
        <v>6</v>
      </c>
      <c r="X8" t="s">
        <v>7</v>
      </c>
      <c r="Y8" t="s">
        <v>8</v>
      </c>
      <c r="Z8" t="s">
        <v>9</v>
      </c>
      <c r="AA8" t="s">
        <v>10</v>
      </c>
      <c r="AB8" t="s">
        <v>11</v>
      </c>
      <c r="AC8" t="s">
        <v>12</v>
      </c>
      <c r="AD8" t="s">
        <v>14</v>
      </c>
      <c r="AE8" t="s">
        <v>15</v>
      </c>
      <c r="AF8" t="s">
        <v>19</v>
      </c>
      <c r="AG8" t="s">
        <v>20</v>
      </c>
      <c r="AH8" t="s">
        <v>21</v>
      </c>
      <c r="AI8" t="s">
        <v>22</v>
      </c>
      <c r="AJ8" t="s">
        <v>23</v>
      </c>
      <c r="AK8" t="s">
        <v>24</v>
      </c>
      <c r="AL8" t="s">
        <v>26</v>
      </c>
      <c r="AM8" t="s">
        <v>29</v>
      </c>
    </row>
    <row r="9" spans="1:39" x14ac:dyDescent="0.3">
      <c r="B9" s="37" t="s">
        <v>147</v>
      </c>
      <c r="C9" s="26" t="s">
        <v>102</v>
      </c>
      <c r="D9" s="26" t="s">
        <v>149</v>
      </c>
      <c r="E9" s="26" t="s">
        <v>150</v>
      </c>
      <c r="F9" s="26" t="s">
        <v>151</v>
      </c>
      <c r="G9" s="26" t="s">
        <v>152</v>
      </c>
      <c r="Q9" t="s">
        <v>34</v>
      </c>
      <c r="R9">
        <v>2018</v>
      </c>
      <c r="S9" t="s">
        <v>36</v>
      </c>
      <c r="T9">
        <v>136.19999999999999</v>
      </c>
      <c r="U9">
        <v>143.6</v>
      </c>
      <c r="V9">
        <v>138.30000000000001</v>
      </c>
      <c r="W9">
        <v>141.19999999999999</v>
      </c>
      <c r="X9">
        <v>120.7</v>
      </c>
      <c r="Y9">
        <v>146.19999999999999</v>
      </c>
      <c r="Z9">
        <v>134.6</v>
      </c>
      <c r="AA9">
        <v>124.6</v>
      </c>
      <c r="AB9">
        <v>116.1</v>
      </c>
      <c r="AC9">
        <v>137.80000000000001</v>
      </c>
      <c r="AD9">
        <v>150.4</v>
      </c>
      <c r="AE9">
        <v>137.19999999999999</v>
      </c>
      <c r="AF9">
        <v>143.1</v>
      </c>
      <c r="AG9">
        <v>142</v>
      </c>
      <c r="AH9">
        <v>136.5</v>
      </c>
      <c r="AI9">
        <v>135.6</v>
      </c>
      <c r="AJ9">
        <v>134.30000000000001</v>
      </c>
      <c r="AK9">
        <v>121</v>
      </c>
      <c r="AL9">
        <v>139.80000000000001</v>
      </c>
      <c r="AM9">
        <v>136.5</v>
      </c>
    </row>
    <row r="10" spans="1:39" x14ac:dyDescent="0.3">
      <c r="B10" s="155" t="s">
        <v>153</v>
      </c>
      <c r="C10" s="26" t="s">
        <v>154</v>
      </c>
      <c r="D10" s="26">
        <v>1674.6</v>
      </c>
      <c r="E10" s="26">
        <v>1790.8000000000002</v>
      </c>
      <c r="F10" s="26">
        <v>1867.8833333333332</v>
      </c>
      <c r="G10" s="26">
        <v>2013.1000000000001</v>
      </c>
      <c r="Q10" t="s">
        <v>34</v>
      </c>
      <c r="R10">
        <v>2018</v>
      </c>
      <c r="S10" t="s">
        <v>37</v>
      </c>
      <c r="T10">
        <v>136.4</v>
      </c>
      <c r="U10">
        <v>144.4</v>
      </c>
      <c r="V10">
        <v>133.9</v>
      </c>
      <c r="W10">
        <v>141.6</v>
      </c>
      <c r="X10">
        <v>121</v>
      </c>
      <c r="Y10">
        <v>153.5</v>
      </c>
      <c r="Z10">
        <v>132.6</v>
      </c>
      <c r="AA10">
        <v>123.5</v>
      </c>
      <c r="AB10">
        <v>113.7</v>
      </c>
      <c r="AC10">
        <v>138.19999999999999</v>
      </c>
      <c r="AD10">
        <v>151.19999999999999</v>
      </c>
      <c r="AE10">
        <v>137.5</v>
      </c>
      <c r="AF10">
        <v>144</v>
      </c>
      <c r="AG10">
        <v>142.9</v>
      </c>
      <c r="AH10">
        <v>136.5</v>
      </c>
      <c r="AI10">
        <v>136.6</v>
      </c>
      <c r="AJ10">
        <v>135.19999999999999</v>
      </c>
      <c r="AK10">
        <v>121.9</v>
      </c>
      <c r="AL10">
        <v>141.4</v>
      </c>
      <c r="AM10">
        <v>137.1</v>
      </c>
    </row>
    <row r="11" spans="1:39" x14ac:dyDescent="0.3">
      <c r="B11" s="155"/>
      <c r="C11" s="26" t="s">
        <v>104</v>
      </c>
      <c r="D11" s="26">
        <f>SUM(T9:AE20)</f>
        <v>19666.800000000003</v>
      </c>
      <c r="E11" s="26">
        <f>SUM(T21:AE31)</f>
        <v>19019.899999999998</v>
      </c>
      <c r="F11" s="26">
        <f>SUM(T32:AE43)</f>
        <v>22286.783333333326</v>
      </c>
      <c r="G11" s="26">
        <f>SUM(T44:AE55)</f>
        <v>23710.200000000012</v>
      </c>
      <c r="Q11" t="s">
        <v>34</v>
      </c>
      <c r="R11">
        <v>2018</v>
      </c>
      <c r="S11" t="s">
        <v>38</v>
      </c>
      <c r="T11">
        <v>136.6</v>
      </c>
      <c r="U11">
        <v>146.6</v>
      </c>
      <c r="V11">
        <v>133.6</v>
      </c>
      <c r="W11">
        <v>142.1</v>
      </c>
      <c r="X11">
        <v>121</v>
      </c>
      <c r="Y11">
        <v>154.6</v>
      </c>
      <c r="Z11">
        <v>135.6</v>
      </c>
      <c r="AA11">
        <v>122.3</v>
      </c>
      <c r="AB11">
        <v>109.6</v>
      </c>
      <c r="AC11">
        <v>138.1</v>
      </c>
      <c r="AD11">
        <v>151.69999999999999</v>
      </c>
      <c r="AE11">
        <v>138.1</v>
      </c>
      <c r="AF11">
        <v>144.69999999999999</v>
      </c>
      <c r="AG11">
        <v>143.19999999999999</v>
      </c>
      <c r="AH11">
        <v>136.9</v>
      </c>
      <c r="AI11">
        <v>137.4</v>
      </c>
      <c r="AJ11">
        <v>136</v>
      </c>
      <c r="AK11">
        <v>122.9</v>
      </c>
      <c r="AL11">
        <v>142.1</v>
      </c>
      <c r="AM11">
        <v>137.80000000000001</v>
      </c>
    </row>
    <row r="12" spans="1:39" x14ac:dyDescent="0.3">
      <c r="B12" s="155"/>
      <c r="C12" s="26" t="s">
        <v>155</v>
      </c>
      <c r="D12" s="26">
        <f>SUM(AF9:AI20,AK9:AL20)</f>
        <v>10085.399999999996</v>
      </c>
      <c r="E12" s="26">
        <f>SUM(AF21:AI31,AK21:AL31)</f>
        <v>9543</v>
      </c>
      <c r="F12" s="26">
        <f>SUM(AF32:AI43,AK32:AL43)</f>
        <v>10672.800000000003</v>
      </c>
      <c r="G12" s="26">
        <f>SUM(AE44:AI55,AK44:AL55)</f>
        <v>13488.700000000006</v>
      </c>
      <c r="Q12" t="s">
        <v>34</v>
      </c>
      <c r="R12">
        <v>2018</v>
      </c>
      <c r="S12" t="s">
        <v>39</v>
      </c>
      <c r="T12">
        <v>136.9</v>
      </c>
      <c r="U12">
        <v>148.69999999999999</v>
      </c>
      <c r="V12">
        <v>135.6</v>
      </c>
      <c r="W12">
        <v>142.30000000000001</v>
      </c>
      <c r="X12">
        <v>121.3</v>
      </c>
      <c r="Y12">
        <v>153.19999999999999</v>
      </c>
      <c r="Z12">
        <v>143.69999999999999</v>
      </c>
      <c r="AA12">
        <v>121.4</v>
      </c>
      <c r="AB12">
        <v>111.1</v>
      </c>
      <c r="AC12">
        <v>138.4</v>
      </c>
      <c r="AD12">
        <v>151.80000000000001</v>
      </c>
      <c r="AE12">
        <v>139.4</v>
      </c>
      <c r="AF12">
        <v>145.19999999999999</v>
      </c>
      <c r="AG12">
        <v>142.5</v>
      </c>
      <c r="AH12">
        <v>138.1</v>
      </c>
      <c r="AI12">
        <v>137.9</v>
      </c>
      <c r="AJ12">
        <v>136.19999999999999</v>
      </c>
      <c r="AK12">
        <v>123.7</v>
      </c>
      <c r="AL12">
        <v>142.80000000000001</v>
      </c>
      <c r="AM12">
        <v>138.5</v>
      </c>
    </row>
    <row r="13" spans="1:39" x14ac:dyDescent="0.3">
      <c r="Q13" t="s">
        <v>34</v>
      </c>
      <c r="R13">
        <v>2018</v>
      </c>
      <c r="S13" t="s">
        <v>40</v>
      </c>
      <c r="T13">
        <v>137.5</v>
      </c>
      <c r="U13">
        <v>149.1</v>
      </c>
      <c r="V13">
        <v>139.19999999999999</v>
      </c>
      <c r="W13">
        <v>142.5</v>
      </c>
      <c r="X13">
        <v>121.4</v>
      </c>
      <c r="Y13">
        <v>151.6</v>
      </c>
      <c r="Z13">
        <v>155.9</v>
      </c>
      <c r="AA13">
        <v>121.7</v>
      </c>
      <c r="AB13">
        <v>113.5</v>
      </c>
      <c r="AC13">
        <v>138.9</v>
      </c>
      <c r="AD13">
        <v>152.30000000000001</v>
      </c>
      <c r="AE13">
        <v>141.4</v>
      </c>
      <c r="AF13">
        <v>145.6</v>
      </c>
      <c r="AG13">
        <v>143.6</v>
      </c>
      <c r="AH13">
        <v>139.69999999999999</v>
      </c>
      <c r="AI13">
        <v>138.6</v>
      </c>
      <c r="AJ13">
        <v>137</v>
      </c>
      <c r="AK13">
        <v>123.6</v>
      </c>
      <c r="AL13">
        <v>144.69999999999999</v>
      </c>
      <c r="AM13">
        <v>139.80000000000001</v>
      </c>
    </row>
    <row r="14" spans="1:39" x14ac:dyDescent="0.3">
      <c r="Q14" t="s">
        <v>34</v>
      </c>
      <c r="R14">
        <v>2018</v>
      </c>
      <c r="S14" t="s">
        <v>41</v>
      </c>
      <c r="T14">
        <v>138.30000000000001</v>
      </c>
      <c r="U14">
        <v>148</v>
      </c>
      <c r="V14">
        <v>138.1</v>
      </c>
      <c r="W14">
        <v>142.6</v>
      </c>
      <c r="X14">
        <v>122.2</v>
      </c>
      <c r="Y14">
        <v>150.6</v>
      </c>
      <c r="Z14">
        <v>156.6</v>
      </c>
      <c r="AA14">
        <v>122.4</v>
      </c>
      <c r="AB14">
        <v>114.7</v>
      </c>
      <c r="AC14">
        <v>139.4</v>
      </c>
      <c r="AD14">
        <v>153</v>
      </c>
      <c r="AE14">
        <v>141.69999999999999</v>
      </c>
      <c r="AF14">
        <v>146.1</v>
      </c>
      <c r="AG14">
        <v>144.6</v>
      </c>
      <c r="AH14">
        <v>140.9</v>
      </c>
      <c r="AI14">
        <v>139.4</v>
      </c>
      <c r="AJ14">
        <v>137.69999999999999</v>
      </c>
      <c r="AK14">
        <v>124.3</v>
      </c>
      <c r="AL14">
        <v>146</v>
      </c>
      <c r="AM14">
        <v>140.4</v>
      </c>
    </row>
    <row r="15" spans="1:39" x14ac:dyDescent="0.3">
      <c r="D15" s="154" t="s">
        <v>167</v>
      </c>
      <c r="E15" s="154"/>
      <c r="F15" s="154"/>
      <c r="G15" s="154"/>
      <c r="Q15" t="s">
        <v>34</v>
      </c>
      <c r="R15">
        <v>2018</v>
      </c>
      <c r="S15" t="s">
        <v>42</v>
      </c>
      <c r="T15">
        <v>138.6</v>
      </c>
      <c r="U15">
        <v>145.80000000000001</v>
      </c>
      <c r="V15">
        <v>135.1</v>
      </c>
      <c r="W15">
        <v>142.9</v>
      </c>
      <c r="X15">
        <v>122.1</v>
      </c>
      <c r="Y15">
        <v>145.4</v>
      </c>
      <c r="Z15">
        <v>150</v>
      </c>
      <c r="AA15">
        <v>121.4</v>
      </c>
      <c r="AB15">
        <v>113.7</v>
      </c>
      <c r="AC15">
        <v>139.5</v>
      </c>
      <c r="AD15">
        <v>153.80000000000001</v>
      </c>
      <c r="AE15">
        <v>140.4</v>
      </c>
      <c r="AF15">
        <v>146.5</v>
      </c>
      <c r="AG15">
        <v>145.30000000000001</v>
      </c>
      <c r="AH15">
        <v>142.30000000000001</v>
      </c>
      <c r="AI15">
        <v>139.69999999999999</v>
      </c>
      <c r="AJ15">
        <v>138.4</v>
      </c>
      <c r="AK15">
        <v>126</v>
      </c>
      <c r="AL15">
        <v>146.19999999999999</v>
      </c>
      <c r="AM15">
        <v>140.19999999999999</v>
      </c>
    </row>
    <row r="16" spans="1:39" x14ac:dyDescent="0.3">
      <c r="B16" s="37" t="s">
        <v>147</v>
      </c>
      <c r="C16" s="26" t="s">
        <v>102</v>
      </c>
      <c r="D16" s="26" t="s">
        <v>149</v>
      </c>
      <c r="E16" s="26" t="s">
        <v>150</v>
      </c>
      <c r="F16" s="26" t="s">
        <v>151</v>
      </c>
      <c r="G16" s="26" t="s">
        <v>152</v>
      </c>
      <c r="Q16" t="s">
        <v>34</v>
      </c>
      <c r="R16">
        <v>2018</v>
      </c>
      <c r="S16" t="s">
        <v>43</v>
      </c>
      <c r="T16">
        <v>137.4</v>
      </c>
      <c r="U16">
        <v>149.5</v>
      </c>
      <c r="V16">
        <v>137.30000000000001</v>
      </c>
      <c r="W16">
        <v>141.9</v>
      </c>
      <c r="X16">
        <v>121.1</v>
      </c>
      <c r="Y16">
        <v>142.5</v>
      </c>
      <c r="Z16">
        <v>146.69999999999999</v>
      </c>
      <c r="AA16">
        <v>119.1</v>
      </c>
      <c r="AB16">
        <v>111.9</v>
      </c>
      <c r="AC16">
        <v>141</v>
      </c>
      <c r="AD16">
        <v>154.5</v>
      </c>
      <c r="AE16">
        <v>139.69999999999999</v>
      </c>
      <c r="AF16">
        <v>146.80000000000001</v>
      </c>
      <c r="AG16">
        <v>146.9</v>
      </c>
      <c r="AH16">
        <v>145.30000000000001</v>
      </c>
      <c r="AI16">
        <v>142.19999999999999</v>
      </c>
      <c r="AJ16">
        <v>142.1</v>
      </c>
      <c r="AK16">
        <v>125.5</v>
      </c>
      <c r="AL16">
        <v>147.80000000000001</v>
      </c>
      <c r="AM16">
        <v>140.80000000000001</v>
      </c>
    </row>
    <row r="17" spans="2:60" x14ac:dyDescent="0.3">
      <c r="B17" s="155" t="s">
        <v>153</v>
      </c>
      <c r="C17" s="26" t="s">
        <v>154</v>
      </c>
      <c r="D17" s="30">
        <f>(D10-Notes!D94)/Notes!D94</f>
        <v>6.8598047348605862E-2</v>
      </c>
      <c r="E17" s="30">
        <f>(E10-D10)/D10</f>
        <v>6.9389705004180263E-2</v>
      </c>
      <c r="F17" s="30">
        <f>(F10-E10)/E10</f>
        <v>4.304407713498605E-2</v>
      </c>
      <c r="G17" s="30">
        <f>(G10-F10)/F10</f>
        <v>7.7743970447833252E-2</v>
      </c>
      <c r="Q17" t="s">
        <v>34</v>
      </c>
      <c r="R17">
        <v>2018</v>
      </c>
      <c r="S17" t="s">
        <v>45</v>
      </c>
      <c r="T17">
        <v>137.4</v>
      </c>
      <c r="U17">
        <v>149.19999999999999</v>
      </c>
      <c r="V17">
        <v>137.1</v>
      </c>
      <c r="W17">
        <v>141.80000000000001</v>
      </c>
      <c r="X17">
        <v>121.1</v>
      </c>
      <c r="Y17">
        <v>142.80000000000001</v>
      </c>
      <c r="Z17">
        <v>146.69999999999999</v>
      </c>
      <c r="AA17">
        <v>119.1</v>
      </c>
      <c r="AB17">
        <v>111.9</v>
      </c>
      <c r="AC17">
        <v>140.9</v>
      </c>
      <c r="AD17">
        <v>154.5</v>
      </c>
      <c r="AE17">
        <v>139.69999999999999</v>
      </c>
      <c r="AF17">
        <v>146.69999999999999</v>
      </c>
      <c r="AG17">
        <v>146.9</v>
      </c>
      <c r="AH17">
        <v>145.1</v>
      </c>
      <c r="AI17">
        <v>142.19999999999999</v>
      </c>
      <c r="AJ17">
        <v>142.1</v>
      </c>
      <c r="AK17">
        <v>125.5</v>
      </c>
      <c r="AL17">
        <v>147.80000000000001</v>
      </c>
      <c r="AM17">
        <v>140.80000000000001</v>
      </c>
    </row>
    <row r="18" spans="2:60" x14ac:dyDescent="0.3">
      <c r="B18" s="155"/>
      <c r="C18" s="26" t="s">
        <v>104</v>
      </c>
      <c r="D18" s="30">
        <f>(D11-Notes!D95)/Notes!D95</f>
        <v>3.5259239604646733E-3</v>
      </c>
      <c r="E18" s="30">
        <f t="shared" ref="E18:G19" si="0">(E11-D11)/D11</f>
        <v>-3.2892997335611539E-2</v>
      </c>
      <c r="F18" s="30">
        <f t="shared" si="0"/>
        <v>0.17176133067646665</v>
      </c>
      <c r="G18" s="30">
        <f t="shared" si="0"/>
        <v>6.3868196920896458E-2</v>
      </c>
      <c r="Q18" t="s">
        <v>34</v>
      </c>
      <c r="R18">
        <v>2018</v>
      </c>
      <c r="S18" t="s">
        <v>46</v>
      </c>
      <c r="T18">
        <v>137.5</v>
      </c>
      <c r="U18">
        <v>150.5</v>
      </c>
      <c r="V18">
        <v>138.80000000000001</v>
      </c>
      <c r="W18">
        <v>142.1</v>
      </c>
      <c r="X18">
        <v>122</v>
      </c>
      <c r="Y18">
        <v>139.4</v>
      </c>
      <c r="Z18">
        <v>135.19999999999999</v>
      </c>
      <c r="AA18">
        <v>119.8</v>
      </c>
      <c r="AB18">
        <v>110.3</v>
      </c>
      <c r="AC18">
        <v>140.6</v>
      </c>
      <c r="AD18">
        <v>154.6</v>
      </c>
      <c r="AE18">
        <v>138.19999999999999</v>
      </c>
      <c r="AF18">
        <v>146.80000000000001</v>
      </c>
      <c r="AG18">
        <v>146.5</v>
      </c>
      <c r="AH18">
        <v>142.69999999999999</v>
      </c>
      <c r="AI18">
        <v>143.19999999999999</v>
      </c>
      <c r="AJ18">
        <v>144.9</v>
      </c>
      <c r="AK18">
        <v>123.6</v>
      </c>
      <c r="AL18">
        <v>150.1</v>
      </c>
      <c r="AM18">
        <v>140.1</v>
      </c>
      <c r="AO18" t="s">
        <v>157</v>
      </c>
    </row>
    <row r="19" spans="2:60" x14ac:dyDescent="0.3">
      <c r="B19" s="155"/>
      <c r="C19" s="26" t="s">
        <v>155</v>
      </c>
      <c r="D19" s="30">
        <f>(D12-Notes!D96)/Notes!D96</f>
        <v>5.7679803678921969E-2</v>
      </c>
      <c r="E19" s="30">
        <f t="shared" si="0"/>
        <v>-5.3780712713426958E-2</v>
      </c>
      <c r="F19" s="30">
        <f t="shared" si="0"/>
        <v>0.11839044325683777</v>
      </c>
      <c r="G19" s="30">
        <f t="shared" si="0"/>
        <v>0.26383891762236739</v>
      </c>
      <c r="Q19" t="s">
        <v>34</v>
      </c>
      <c r="R19">
        <v>2019</v>
      </c>
      <c r="S19" t="s">
        <v>31</v>
      </c>
      <c r="T19">
        <v>137.1</v>
      </c>
      <c r="U19">
        <v>151.4</v>
      </c>
      <c r="V19">
        <v>140.19999999999999</v>
      </c>
      <c r="W19">
        <v>142.1</v>
      </c>
      <c r="X19">
        <v>121.8</v>
      </c>
      <c r="Y19">
        <v>135.4</v>
      </c>
      <c r="Z19">
        <v>131.30000000000001</v>
      </c>
      <c r="AA19">
        <v>120.3</v>
      </c>
      <c r="AB19">
        <v>109.1</v>
      </c>
      <c r="AC19">
        <v>139.4</v>
      </c>
      <c r="AD19">
        <v>154.6</v>
      </c>
      <c r="AE19">
        <v>137.4</v>
      </c>
      <c r="AF19">
        <v>146.4</v>
      </c>
      <c r="AG19">
        <v>147.69999999999999</v>
      </c>
      <c r="AH19">
        <v>139.5</v>
      </c>
      <c r="AI19">
        <v>143.6</v>
      </c>
      <c r="AJ19">
        <v>145.1</v>
      </c>
      <c r="AK19">
        <v>123.3</v>
      </c>
      <c r="AL19">
        <v>150.19999999999999</v>
      </c>
      <c r="AM19">
        <v>139.6</v>
      </c>
      <c r="AO19" t="s">
        <v>158</v>
      </c>
    </row>
    <row r="20" spans="2:60" x14ac:dyDescent="0.3">
      <c r="Q20" t="s">
        <v>34</v>
      </c>
      <c r="R20">
        <v>2019</v>
      </c>
      <c r="S20" t="s">
        <v>35</v>
      </c>
      <c r="T20">
        <v>137.6</v>
      </c>
      <c r="U20">
        <v>152</v>
      </c>
      <c r="V20">
        <v>141.5</v>
      </c>
      <c r="W20">
        <v>142.19999999999999</v>
      </c>
      <c r="X20">
        <v>122</v>
      </c>
      <c r="Y20">
        <v>136.4</v>
      </c>
      <c r="Z20">
        <v>129.69999999999999</v>
      </c>
      <c r="AA20">
        <v>121</v>
      </c>
      <c r="AB20">
        <v>109</v>
      </c>
      <c r="AC20">
        <v>139.69999999999999</v>
      </c>
      <c r="AD20">
        <v>154.9</v>
      </c>
      <c r="AE20">
        <v>137.5</v>
      </c>
      <c r="AF20">
        <v>146.5</v>
      </c>
      <c r="AG20">
        <v>148.5</v>
      </c>
      <c r="AH20">
        <v>138.4</v>
      </c>
      <c r="AI20">
        <v>143.69999999999999</v>
      </c>
      <c r="AJ20">
        <v>145.6</v>
      </c>
      <c r="AK20">
        <v>123.9</v>
      </c>
      <c r="AL20">
        <v>150.30000000000001</v>
      </c>
      <c r="AM20">
        <v>139.9</v>
      </c>
      <c r="AO20">
        <v>148.69999999999999</v>
      </c>
      <c r="AP20">
        <v>147.88333333333333</v>
      </c>
      <c r="AQ20">
        <v>148.80000000000001</v>
      </c>
      <c r="AR20">
        <v>155.6</v>
      </c>
      <c r="AS20">
        <v>135.1</v>
      </c>
      <c r="AT20">
        <v>149.9</v>
      </c>
      <c r="AU20">
        <v>168.6</v>
      </c>
      <c r="AV20">
        <v>150.4</v>
      </c>
      <c r="AW20">
        <v>120.3</v>
      </c>
      <c r="AX20">
        <v>157.1</v>
      </c>
      <c r="AY20">
        <v>133.48333333333332</v>
      </c>
      <c r="AZ20">
        <v>151.4</v>
      </c>
      <c r="BA20">
        <v>125.21666666666665</v>
      </c>
      <c r="BB20">
        <v>155.6</v>
      </c>
      <c r="BC20">
        <v>144.1</v>
      </c>
      <c r="BD20">
        <v>147.78333333333333</v>
      </c>
      <c r="BE20">
        <v>150.69999999999999</v>
      </c>
      <c r="BF20">
        <v>147.78333333333333</v>
      </c>
      <c r="BG20">
        <v>147.78333333333333</v>
      </c>
      <c r="BH20">
        <v>125.25</v>
      </c>
    </row>
    <row r="21" spans="2:60" x14ac:dyDescent="0.3">
      <c r="Q21" t="s">
        <v>34</v>
      </c>
      <c r="R21">
        <v>2019</v>
      </c>
      <c r="S21" t="s">
        <v>36</v>
      </c>
      <c r="T21">
        <v>137.80000000000001</v>
      </c>
      <c r="U21">
        <v>153</v>
      </c>
      <c r="V21">
        <v>140.30000000000001</v>
      </c>
      <c r="W21">
        <v>142.30000000000001</v>
      </c>
      <c r="X21">
        <v>122</v>
      </c>
      <c r="Y21">
        <v>137.6</v>
      </c>
      <c r="Z21">
        <v>132.6</v>
      </c>
      <c r="AA21">
        <v>121.8</v>
      </c>
      <c r="AB21">
        <v>109</v>
      </c>
      <c r="AC21">
        <v>139.5</v>
      </c>
      <c r="AD21">
        <v>155.19999999999999</v>
      </c>
      <c r="AE21">
        <v>138.1</v>
      </c>
      <c r="AF21">
        <v>146.69999999999999</v>
      </c>
      <c r="AG21">
        <v>149</v>
      </c>
      <c r="AH21">
        <v>139.69999999999999</v>
      </c>
      <c r="AI21">
        <v>143.80000000000001</v>
      </c>
      <c r="AJ21">
        <v>146.19999999999999</v>
      </c>
      <c r="AK21">
        <v>124.6</v>
      </c>
      <c r="AL21">
        <v>150.30000000000001</v>
      </c>
      <c r="AM21">
        <v>140.4</v>
      </c>
      <c r="AO21">
        <v>147.78333333333333</v>
      </c>
      <c r="AP21">
        <v>147.78333333333333</v>
      </c>
      <c r="AQ21">
        <v>150.38333333333333</v>
      </c>
      <c r="AR21">
        <v>152.96666666666667</v>
      </c>
      <c r="AS21">
        <v>134.61666666666667</v>
      </c>
      <c r="AT21">
        <v>146.5</v>
      </c>
      <c r="AU21">
        <v>164.61666666666667</v>
      </c>
      <c r="AV21">
        <v>147.46666666666667</v>
      </c>
      <c r="AW21">
        <v>115.10000000000001</v>
      </c>
      <c r="AX21">
        <v>156.88333333333333</v>
      </c>
      <c r="AY21">
        <v>147.78333333333333</v>
      </c>
      <c r="AZ21">
        <v>152.63333333333333</v>
      </c>
      <c r="BA21">
        <v>147.78333333333333</v>
      </c>
      <c r="BB21">
        <v>154.96666666666667</v>
      </c>
      <c r="BC21">
        <v>144.5</v>
      </c>
      <c r="BD21">
        <v>122.33333333333333</v>
      </c>
      <c r="BE21">
        <v>153.08333333333334</v>
      </c>
      <c r="BF21">
        <v>111.45</v>
      </c>
      <c r="BG21">
        <v>130.6</v>
      </c>
      <c r="BH21">
        <v>147.78333333333333</v>
      </c>
    </row>
    <row r="22" spans="2:60" x14ac:dyDescent="0.3">
      <c r="Q22" t="s">
        <v>34</v>
      </c>
      <c r="R22">
        <v>2019</v>
      </c>
      <c r="S22" t="s">
        <v>38</v>
      </c>
      <c r="T22">
        <v>138.30000000000001</v>
      </c>
      <c r="U22">
        <v>158.5</v>
      </c>
      <c r="V22">
        <v>136</v>
      </c>
      <c r="W22">
        <v>142.5</v>
      </c>
      <c r="X22">
        <v>122</v>
      </c>
      <c r="Y22">
        <v>146.5</v>
      </c>
      <c r="Z22">
        <v>143</v>
      </c>
      <c r="AA22">
        <v>124.9</v>
      </c>
      <c r="AB22">
        <v>109.9</v>
      </c>
      <c r="AC22">
        <v>139.9</v>
      </c>
      <c r="AD22">
        <v>155.5</v>
      </c>
      <c r="AE22">
        <v>140.9</v>
      </c>
      <c r="AF22">
        <v>147.30000000000001</v>
      </c>
      <c r="AG22">
        <v>150.1</v>
      </c>
      <c r="AH22">
        <v>140.30000000000001</v>
      </c>
      <c r="AI22">
        <v>143.69999999999999</v>
      </c>
      <c r="AJ22">
        <v>146.9</v>
      </c>
      <c r="AK22">
        <v>124.9</v>
      </c>
      <c r="AL22">
        <v>151.6</v>
      </c>
      <c r="AM22">
        <v>142</v>
      </c>
    </row>
    <row r="23" spans="2:60" x14ac:dyDescent="0.3">
      <c r="L23" s="132" t="s">
        <v>102</v>
      </c>
      <c r="M23" s="133"/>
      <c r="N23" s="27" t="s">
        <v>103</v>
      </c>
      <c r="Q23" t="s">
        <v>34</v>
      </c>
      <c r="R23">
        <v>2019</v>
      </c>
      <c r="S23" t="s">
        <v>39</v>
      </c>
      <c r="T23">
        <v>138.69999999999999</v>
      </c>
      <c r="U23">
        <v>162.1</v>
      </c>
      <c r="V23">
        <v>137.80000000000001</v>
      </c>
      <c r="W23">
        <v>143.30000000000001</v>
      </c>
      <c r="X23">
        <v>122.2</v>
      </c>
      <c r="Y23">
        <v>146.80000000000001</v>
      </c>
      <c r="Z23">
        <v>150.5</v>
      </c>
      <c r="AA23">
        <v>128.30000000000001</v>
      </c>
      <c r="AB23">
        <v>111</v>
      </c>
      <c r="AC23">
        <v>140.6</v>
      </c>
      <c r="AD23">
        <v>155.9</v>
      </c>
      <c r="AE23">
        <v>142.69999999999999</v>
      </c>
      <c r="AF23">
        <v>147.4</v>
      </c>
      <c r="AG23">
        <v>149.4</v>
      </c>
      <c r="AH23">
        <v>141.19999999999999</v>
      </c>
      <c r="AI23">
        <v>143.80000000000001</v>
      </c>
      <c r="AJ23">
        <v>147.4</v>
      </c>
      <c r="AK23">
        <v>124.6</v>
      </c>
      <c r="AL23">
        <v>152.5</v>
      </c>
      <c r="AM23">
        <v>142.9</v>
      </c>
    </row>
    <row r="24" spans="2:60" x14ac:dyDescent="0.3">
      <c r="L24" s="127" t="s">
        <v>3</v>
      </c>
      <c r="M24" s="127"/>
      <c r="N24" s="26" t="s">
        <v>104</v>
      </c>
      <c r="Q24" t="s">
        <v>34</v>
      </c>
      <c r="R24">
        <v>2019</v>
      </c>
      <c r="S24" t="s">
        <v>40</v>
      </c>
      <c r="T24">
        <v>139.30000000000001</v>
      </c>
      <c r="U24">
        <v>162.69999999999999</v>
      </c>
      <c r="V24">
        <v>140</v>
      </c>
      <c r="W24">
        <v>144</v>
      </c>
      <c r="X24">
        <v>122.5</v>
      </c>
      <c r="Y24">
        <v>150.30000000000001</v>
      </c>
      <c r="Z24">
        <v>160.30000000000001</v>
      </c>
      <c r="AA24">
        <v>130</v>
      </c>
      <c r="AB24">
        <v>111.1</v>
      </c>
      <c r="AC24">
        <v>141.69999999999999</v>
      </c>
      <c r="AD24">
        <v>156.19999999999999</v>
      </c>
      <c r="AE24">
        <v>144.69999999999999</v>
      </c>
      <c r="AF24">
        <v>147.6</v>
      </c>
      <c r="AG24">
        <v>150.6</v>
      </c>
      <c r="AH24">
        <v>139.30000000000001</v>
      </c>
      <c r="AI24">
        <v>144.19999999999999</v>
      </c>
      <c r="AJ24">
        <v>147.9</v>
      </c>
      <c r="AK24">
        <v>125.6</v>
      </c>
      <c r="AL24">
        <v>154</v>
      </c>
      <c r="AM24">
        <v>144.19999999999999</v>
      </c>
    </row>
    <row r="25" spans="2:60" x14ac:dyDescent="0.3">
      <c r="L25" s="127" t="s">
        <v>4</v>
      </c>
      <c r="M25" s="127"/>
      <c r="N25" s="26" t="s">
        <v>104</v>
      </c>
      <c r="Q25" t="s">
        <v>34</v>
      </c>
      <c r="R25">
        <v>2019</v>
      </c>
      <c r="S25" t="s">
        <v>41</v>
      </c>
      <c r="T25">
        <v>140.1</v>
      </c>
      <c r="U25">
        <v>160.6</v>
      </c>
      <c r="V25">
        <v>138.5</v>
      </c>
      <c r="W25">
        <v>144.69999999999999</v>
      </c>
      <c r="X25">
        <v>122.9</v>
      </c>
      <c r="Y25">
        <v>149.4</v>
      </c>
      <c r="Z25">
        <v>167.4</v>
      </c>
      <c r="AA25">
        <v>130.9</v>
      </c>
      <c r="AB25">
        <v>112</v>
      </c>
      <c r="AC25">
        <v>142.6</v>
      </c>
      <c r="AD25">
        <v>156.6</v>
      </c>
      <c r="AE25">
        <v>145.9</v>
      </c>
      <c r="AF25">
        <v>147.9</v>
      </c>
      <c r="AG25">
        <v>151.6</v>
      </c>
      <c r="AH25">
        <v>138.5</v>
      </c>
      <c r="AI25">
        <v>144.5</v>
      </c>
      <c r="AJ25">
        <v>148.5</v>
      </c>
      <c r="AK25">
        <v>125.8</v>
      </c>
      <c r="AL25">
        <v>154.9</v>
      </c>
      <c r="AM25">
        <v>145</v>
      </c>
    </row>
    <row r="26" spans="2:60" x14ac:dyDescent="0.3">
      <c r="L26" s="127" t="s">
        <v>5</v>
      </c>
      <c r="M26" s="127"/>
      <c r="N26" s="26" t="s">
        <v>104</v>
      </c>
      <c r="Q26" t="s">
        <v>34</v>
      </c>
      <c r="R26">
        <v>2019</v>
      </c>
      <c r="S26" t="s">
        <v>42</v>
      </c>
      <c r="T26">
        <v>140.9</v>
      </c>
      <c r="U26">
        <v>160.80000000000001</v>
      </c>
      <c r="V26">
        <v>139.6</v>
      </c>
      <c r="W26">
        <v>145.4</v>
      </c>
      <c r="X26">
        <v>123.5</v>
      </c>
      <c r="Y26">
        <v>146.6</v>
      </c>
      <c r="Z26">
        <v>173.2</v>
      </c>
      <c r="AA26">
        <v>131.6</v>
      </c>
      <c r="AB26">
        <v>113.2</v>
      </c>
      <c r="AC26">
        <v>144.1</v>
      </c>
      <c r="AD26">
        <v>156.80000000000001</v>
      </c>
      <c r="AE26">
        <v>147</v>
      </c>
      <c r="AF26">
        <v>147.9</v>
      </c>
      <c r="AG26">
        <v>152.19999999999999</v>
      </c>
      <c r="AH26">
        <v>139.19999999999999</v>
      </c>
      <c r="AI26">
        <v>144.6</v>
      </c>
      <c r="AJ26">
        <v>149</v>
      </c>
      <c r="AK26">
        <v>126.1</v>
      </c>
      <c r="AL26">
        <v>155.19999999999999</v>
      </c>
      <c r="AM26">
        <v>145.80000000000001</v>
      </c>
    </row>
    <row r="27" spans="2:60" x14ac:dyDescent="0.3">
      <c r="L27" s="127" t="s">
        <v>6</v>
      </c>
      <c r="M27" s="127"/>
      <c r="N27" s="26" t="s">
        <v>104</v>
      </c>
      <c r="Q27" t="s">
        <v>34</v>
      </c>
      <c r="R27">
        <v>2019</v>
      </c>
      <c r="S27" t="s">
        <v>43</v>
      </c>
      <c r="T27">
        <v>141.80000000000001</v>
      </c>
      <c r="U27">
        <v>161</v>
      </c>
      <c r="V27">
        <v>142.6</v>
      </c>
      <c r="W27">
        <v>146.19999999999999</v>
      </c>
      <c r="X27">
        <v>123.9</v>
      </c>
      <c r="Y27">
        <v>148</v>
      </c>
      <c r="Z27">
        <v>188.4</v>
      </c>
      <c r="AA27">
        <v>132.5</v>
      </c>
      <c r="AB27">
        <v>114</v>
      </c>
      <c r="AC27">
        <v>145.4</v>
      </c>
      <c r="AD27">
        <v>157.1</v>
      </c>
      <c r="AE27">
        <v>149.6</v>
      </c>
      <c r="AF27">
        <v>148.19999999999999</v>
      </c>
      <c r="AG27">
        <v>153</v>
      </c>
      <c r="AH27">
        <v>140.6</v>
      </c>
      <c r="AI27">
        <v>145</v>
      </c>
      <c r="AJ27">
        <v>149.4</v>
      </c>
      <c r="AK27">
        <v>126.3</v>
      </c>
      <c r="AL27">
        <v>155.4</v>
      </c>
      <c r="AM27">
        <v>147.19999999999999</v>
      </c>
    </row>
    <row r="28" spans="2:60" x14ac:dyDescent="0.3">
      <c r="L28" s="127" t="s">
        <v>7</v>
      </c>
      <c r="M28" s="127"/>
      <c r="N28" s="26" t="s">
        <v>104</v>
      </c>
      <c r="Q28" t="s">
        <v>34</v>
      </c>
      <c r="R28">
        <v>2019</v>
      </c>
      <c r="S28" t="s">
        <v>45</v>
      </c>
      <c r="T28">
        <v>142.5</v>
      </c>
      <c r="U28">
        <v>163.19999999999999</v>
      </c>
      <c r="V28">
        <v>145.6</v>
      </c>
      <c r="W28">
        <v>146.69999999999999</v>
      </c>
      <c r="X28">
        <v>124.3</v>
      </c>
      <c r="Y28">
        <v>147.4</v>
      </c>
      <c r="Z28">
        <v>199.6</v>
      </c>
      <c r="AA28">
        <v>135.69999999999999</v>
      </c>
      <c r="AB28">
        <v>114.2</v>
      </c>
      <c r="AC28">
        <v>147</v>
      </c>
      <c r="AD28">
        <v>157.5</v>
      </c>
      <c r="AE28">
        <v>151.9</v>
      </c>
      <c r="AF28">
        <v>148.6</v>
      </c>
      <c r="AG28">
        <v>153.5</v>
      </c>
      <c r="AH28">
        <v>142.30000000000001</v>
      </c>
      <c r="AI28">
        <v>145.30000000000001</v>
      </c>
      <c r="AJ28">
        <v>149.9</v>
      </c>
      <c r="AK28">
        <v>126.6</v>
      </c>
      <c r="AL28">
        <v>155.5</v>
      </c>
      <c r="AM28">
        <v>148.6</v>
      </c>
    </row>
    <row r="29" spans="2:60" x14ac:dyDescent="0.3">
      <c r="L29" s="127" t="s">
        <v>8</v>
      </c>
      <c r="M29" s="127"/>
      <c r="N29" s="26" t="s">
        <v>104</v>
      </c>
      <c r="Q29" t="s">
        <v>34</v>
      </c>
      <c r="R29">
        <v>2019</v>
      </c>
      <c r="S29" t="s">
        <v>46</v>
      </c>
      <c r="T29">
        <v>143.5</v>
      </c>
      <c r="U29">
        <v>165</v>
      </c>
      <c r="V29">
        <v>151.1</v>
      </c>
      <c r="W29">
        <v>148.30000000000001</v>
      </c>
      <c r="X29">
        <v>125.7</v>
      </c>
      <c r="Y29">
        <v>145.69999999999999</v>
      </c>
      <c r="Z29">
        <v>217</v>
      </c>
      <c r="AA29">
        <v>138.30000000000001</v>
      </c>
      <c r="AB29">
        <v>114</v>
      </c>
      <c r="AC29">
        <v>148.69999999999999</v>
      </c>
      <c r="AD29">
        <v>158</v>
      </c>
      <c r="AE29">
        <v>155</v>
      </c>
      <c r="AF29">
        <v>149</v>
      </c>
      <c r="AG29">
        <v>152.80000000000001</v>
      </c>
      <c r="AH29">
        <v>143.69999999999999</v>
      </c>
      <c r="AI29">
        <v>145.80000000000001</v>
      </c>
      <c r="AJ29">
        <v>150.4</v>
      </c>
      <c r="AK29">
        <v>129.80000000000001</v>
      </c>
      <c r="AL29">
        <v>155.69999999999999</v>
      </c>
      <c r="AM29">
        <v>150.4</v>
      </c>
    </row>
    <row r="30" spans="2:60" x14ac:dyDescent="0.3">
      <c r="L30" s="127" t="s">
        <v>9</v>
      </c>
      <c r="M30" s="127"/>
      <c r="N30" s="26" t="s">
        <v>104</v>
      </c>
      <c r="Q30" t="s">
        <v>34</v>
      </c>
      <c r="R30">
        <v>2020</v>
      </c>
      <c r="S30" t="s">
        <v>31</v>
      </c>
      <c r="T30">
        <v>144.30000000000001</v>
      </c>
      <c r="U30">
        <v>167.4</v>
      </c>
      <c r="V30">
        <v>154.9</v>
      </c>
      <c r="W30">
        <v>150.1</v>
      </c>
      <c r="X30">
        <v>129.9</v>
      </c>
      <c r="Y30">
        <v>143.19999999999999</v>
      </c>
      <c r="Z30">
        <v>197</v>
      </c>
      <c r="AA30">
        <v>140.4</v>
      </c>
      <c r="AB30">
        <v>114.1</v>
      </c>
      <c r="AC30">
        <v>150.9</v>
      </c>
      <c r="AD30">
        <v>158.6</v>
      </c>
      <c r="AE30">
        <v>153.5</v>
      </c>
      <c r="AF30">
        <v>149.19999999999999</v>
      </c>
      <c r="AG30">
        <v>153.9</v>
      </c>
      <c r="AH30">
        <v>144.6</v>
      </c>
      <c r="AI30">
        <v>146.19999999999999</v>
      </c>
      <c r="AJ30">
        <v>151.19999999999999</v>
      </c>
      <c r="AK30">
        <v>130.9</v>
      </c>
      <c r="AL30">
        <v>156.1</v>
      </c>
      <c r="AM30">
        <v>150.19999999999999</v>
      </c>
    </row>
    <row r="31" spans="2:60" x14ac:dyDescent="0.3">
      <c r="L31" s="127" t="s">
        <v>10</v>
      </c>
      <c r="M31" s="127"/>
      <c r="N31" s="26" t="s">
        <v>104</v>
      </c>
      <c r="Q31" t="s">
        <v>34</v>
      </c>
      <c r="R31">
        <v>2020</v>
      </c>
      <c r="S31" t="s">
        <v>35</v>
      </c>
      <c r="T31">
        <v>144.80000000000001</v>
      </c>
      <c r="U31">
        <v>167.5</v>
      </c>
      <c r="V31">
        <v>151.80000000000001</v>
      </c>
      <c r="W31">
        <v>150.80000000000001</v>
      </c>
      <c r="X31">
        <v>131.4</v>
      </c>
      <c r="Y31">
        <v>141.80000000000001</v>
      </c>
      <c r="Z31">
        <v>170.7</v>
      </c>
      <c r="AA31">
        <v>141.1</v>
      </c>
      <c r="AB31">
        <v>113.6</v>
      </c>
      <c r="AC31">
        <v>152</v>
      </c>
      <c r="AD31">
        <v>159.1</v>
      </c>
      <c r="AE31">
        <v>150.5</v>
      </c>
      <c r="AF31">
        <v>149.5</v>
      </c>
      <c r="AG31">
        <v>154.80000000000001</v>
      </c>
      <c r="AH31">
        <v>147.19999999999999</v>
      </c>
      <c r="AI31">
        <v>146.4</v>
      </c>
      <c r="AJ31">
        <v>151.69999999999999</v>
      </c>
      <c r="AK31">
        <v>130.30000000000001</v>
      </c>
      <c r="AL31">
        <v>156.19999999999999</v>
      </c>
      <c r="AM31">
        <v>149.1</v>
      </c>
    </row>
    <row r="32" spans="2:60" x14ac:dyDescent="0.3">
      <c r="L32" s="127" t="s">
        <v>11</v>
      </c>
      <c r="M32" s="127"/>
      <c r="N32" s="26" t="s">
        <v>104</v>
      </c>
      <c r="Q32" t="s">
        <v>34</v>
      </c>
      <c r="R32">
        <v>2020</v>
      </c>
      <c r="S32" t="s">
        <v>36</v>
      </c>
      <c r="T32">
        <v>145.1</v>
      </c>
      <c r="U32">
        <v>167</v>
      </c>
      <c r="V32">
        <v>148.1</v>
      </c>
      <c r="W32">
        <v>151.5</v>
      </c>
      <c r="X32">
        <v>131.19999999999999</v>
      </c>
      <c r="Y32">
        <v>142.5</v>
      </c>
      <c r="Z32">
        <v>157.30000000000001</v>
      </c>
      <c r="AA32">
        <v>141.1</v>
      </c>
      <c r="AB32">
        <v>113.2</v>
      </c>
      <c r="AC32">
        <v>153.19999999999999</v>
      </c>
      <c r="AD32">
        <v>159.6</v>
      </c>
      <c r="AE32">
        <v>148.9</v>
      </c>
      <c r="AF32">
        <v>149.80000000000001</v>
      </c>
      <c r="AG32">
        <v>154.5</v>
      </c>
      <c r="AH32">
        <v>148.9</v>
      </c>
      <c r="AI32">
        <v>146.4</v>
      </c>
      <c r="AJ32">
        <v>152.30000000000001</v>
      </c>
      <c r="AK32">
        <v>129.9</v>
      </c>
      <c r="AL32">
        <v>156.1</v>
      </c>
      <c r="AM32">
        <v>148.6</v>
      </c>
    </row>
    <row r="33" spans="12:39" x14ac:dyDescent="0.3">
      <c r="L33" s="127" t="s">
        <v>12</v>
      </c>
      <c r="M33" s="127"/>
      <c r="N33" s="26" t="s">
        <v>104</v>
      </c>
      <c r="Q33" t="s">
        <v>34</v>
      </c>
      <c r="R33">
        <v>2020</v>
      </c>
      <c r="S33" t="s">
        <v>37</v>
      </c>
      <c r="T33">
        <v>148.69999999999999</v>
      </c>
      <c r="U33">
        <v>147.88333333333333</v>
      </c>
      <c r="V33">
        <v>148.80000000000001</v>
      </c>
      <c r="W33">
        <v>155.6</v>
      </c>
      <c r="X33">
        <v>135.1</v>
      </c>
      <c r="Y33">
        <v>149.9</v>
      </c>
      <c r="Z33">
        <v>168.6</v>
      </c>
      <c r="AA33">
        <v>150.4</v>
      </c>
      <c r="AB33">
        <v>120.3</v>
      </c>
      <c r="AC33">
        <v>157.1</v>
      </c>
      <c r="AD33">
        <v>133.48333333333332</v>
      </c>
      <c r="AE33">
        <v>151.4</v>
      </c>
      <c r="AF33">
        <v>125.21666666666665</v>
      </c>
      <c r="AG33">
        <v>155.6</v>
      </c>
      <c r="AH33">
        <v>144.1</v>
      </c>
      <c r="AI33">
        <v>147.78333333333333</v>
      </c>
      <c r="AJ33">
        <v>150.69999999999999</v>
      </c>
      <c r="AK33">
        <v>147.78333333333333</v>
      </c>
      <c r="AL33">
        <v>147.78333333333333</v>
      </c>
      <c r="AM33">
        <v>125.25</v>
      </c>
    </row>
    <row r="34" spans="12:39" x14ac:dyDescent="0.3">
      <c r="L34" s="127" t="s">
        <v>14</v>
      </c>
      <c r="M34" s="127"/>
      <c r="N34" s="26" t="s">
        <v>104</v>
      </c>
      <c r="Q34" t="s">
        <v>34</v>
      </c>
      <c r="R34">
        <v>2020</v>
      </c>
      <c r="S34" t="s">
        <v>38</v>
      </c>
      <c r="T34">
        <v>147.78333333333333</v>
      </c>
      <c r="U34">
        <v>147.78333333333333</v>
      </c>
      <c r="V34">
        <v>150.38333333333333</v>
      </c>
      <c r="W34">
        <v>152.96666666666667</v>
      </c>
      <c r="X34">
        <v>134.61666666666667</v>
      </c>
      <c r="Y34">
        <v>146.5</v>
      </c>
      <c r="Z34">
        <v>164.61666666666667</v>
      </c>
      <c r="AA34">
        <v>147.46666666666667</v>
      </c>
      <c r="AB34">
        <v>115.10000000000001</v>
      </c>
      <c r="AC34">
        <v>156.88333333333333</v>
      </c>
      <c r="AD34">
        <v>147.78333333333333</v>
      </c>
      <c r="AE34">
        <v>152.63333333333333</v>
      </c>
      <c r="AF34">
        <v>147.78333333333333</v>
      </c>
      <c r="AG34">
        <v>154.96666666666667</v>
      </c>
      <c r="AH34">
        <v>144.5</v>
      </c>
      <c r="AI34">
        <v>122.33333333333333</v>
      </c>
      <c r="AJ34">
        <v>153.08333333333334</v>
      </c>
      <c r="AK34">
        <v>111.45</v>
      </c>
      <c r="AL34">
        <v>130.6</v>
      </c>
      <c r="AM34">
        <v>147.78333333333333</v>
      </c>
    </row>
    <row r="35" spans="12:39" x14ac:dyDescent="0.3">
      <c r="L35" s="127" t="s">
        <v>15</v>
      </c>
      <c r="M35" s="127"/>
      <c r="N35" s="26" t="s">
        <v>104</v>
      </c>
      <c r="Q35" t="s">
        <v>34</v>
      </c>
      <c r="R35">
        <v>2020</v>
      </c>
      <c r="S35" t="s">
        <v>39</v>
      </c>
      <c r="T35">
        <v>149.6</v>
      </c>
      <c r="U35">
        <v>192.7</v>
      </c>
      <c r="V35">
        <v>151.4</v>
      </c>
      <c r="W35">
        <v>153.30000000000001</v>
      </c>
      <c r="X35">
        <v>136.30000000000001</v>
      </c>
      <c r="Y35">
        <v>147.19999999999999</v>
      </c>
      <c r="Z35">
        <v>156.5</v>
      </c>
      <c r="AA35">
        <v>150.9</v>
      </c>
      <c r="AB35">
        <v>114.2</v>
      </c>
      <c r="AC35">
        <v>159.5</v>
      </c>
      <c r="AD35">
        <v>161.80000000000001</v>
      </c>
      <c r="AE35">
        <v>154</v>
      </c>
      <c r="AF35">
        <v>151.4</v>
      </c>
      <c r="AG35">
        <v>154.69999999999999</v>
      </c>
      <c r="AH35">
        <v>141.9</v>
      </c>
      <c r="AI35">
        <v>146.4</v>
      </c>
      <c r="AJ35">
        <v>154.4</v>
      </c>
      <c r="AK35">
        <v>135</v>
      </c>
      <c r="AL35">
        <v>156.4</v>
      </c>
      <c r="AM35">
        <v>151.80000000000001</v>
      </c>
    </row>
    <row r="36" spans="12:39" x14ac:dyDescent="0.3">
      <c r="L36" s="127" t="s">
        <v>19</v>
      </c>
      <c r="M36" s="127"/>
      <c r="N36" s="26" t="s">
        <v>156</v>
      </c>
      <c r="Q36" t="s">
        <v>34</v>
      </c>
      <c r="R36">
        <v>2020</v>
      </c>
      <c r="S36" t="s">
        <v>40</v>
      </c>
      <c r="T36">
        <v>149.6</v>
      </c>
      <c r="U36">
        <v>192.7</v>
      </c>
      <c r="V36">
        <v>151.4</v>
      </c>
      <c r="W36">
        <v>153.30000000000001</v>
      </c>
      <c r="X36">
        <v>136.30000000000001</v>
      </c>
      <c r="Y36">
        <v>147.19999999999999</v>
      </c>
      <c r="Z36">
        <v>156.5</v>
      </c>
      <c r="AA36">
        <v>150.9</v>
      </c>
      <c r="AB36">
        <v>114.2</v>
      </c>
      <c r="AC36">
        <v>159.5</v>
      </c>
      <c r="AD36">
        <v>161.80000000000001</v>
      </c>
      <c r="AE36">
        <v>154</v>
      </c>
      <c r="AF36">
        <v>151.4</v>
      </c>
      <c r="AG36">
        <v>154.69999999999999</v>
      </c>
      <c r="AH36">
        <v>141.9</v>
      </c>
      <c r="AI36">
        <v>146.4</v>
      </c>
      <c r="AJ36">
        <v>154.4</v>
      </c>
      <c r="AK36">
        <v>135</v>
      </c>
      <c r="AL36">
        <v>156.4</v>
      </c>
      <c r="AM36">
        <v>151.80000000000001</v>
      </c>
    </row>
    <row r="37" spans="12:39" x14ac:dyDescent="0.3">
      <c r="L37" s="127" t="s">
        <v>20</v>
      </c>
      <c r="M37" s="127"/>
      <c r="N37" s="26" t="s">
        <v>156</v>
      </c>
      <c r="Q37" t="s">
        <v>34</v>
      </c>
      <c r="R37">
        <v>2020</v>
      </c>
      <c r="S37" t="s">
        <v>41</v>
      </c>
      <c r="T37">
        <v>148.9</v>
      </c>
      <c r="U37">
        <v>190.9</v>
      </c>
      <c r="V37">
        <v>150.80000000000001</v>
      </c>
      <c r="W37">
        <v>153.30000000000001</v>
      </c>
      <c r="X37">
        <v>137.4</v>
      </c>
      <c r="Y37">
        <v>150.4</v>
      </c>
      <c r="Z37">
        <v>178.1</v>
      </c>
      <c r="AA37">
        <v>150.4</v>
      </c>
      <c r="AB37">
        <v>115.1</v>
      </c>
      <c r="AC37">
        <v>160</v>
      </c>
      <c r="AD37">
        <v>162.30000000000001</v>
      </c>
      <c r="AE37">
        <v>157</v>
      </c>
      <c r="AF37">
        <v>151.69999999999999</v>
      </c>
      <c r="AG37">
        <v>155.5</v>
      </c>
      <c r="AH37">
        <v>143</v>
      </c>
      <c r="AI37">
        <v>148.4</v>
      </c>
      <c r="AJ37">
        <v>155</v>
      </c>
      <c r="AK37">
        <v>138.5</v>
      </c>
      <c r="AL37">
        <v>158.5</v>
      </c>
      <c r="AM37">
        <v>153.9</v>
      </c>
    </row>
    <row r="38" spans="12:39" x14ac:dyDescent="0.3">
      <c r="L38" s="127" t="s">
        <v>21</v>
      </c>
      <c r="M38" s="127"/>
      <c r="N38" s="26" t="s">
        <v>156</v>
      </c>
      <c r="Q38" t="s">
        <v>34</v>
      </c>
      <c r="R38">
        <v>2020</v>
      </c>
      <c r="S38" t="s">
        <v>42</v>
      </c>
      <c r="T38">
        <v>148.4</v>
      </c>
      <c r="U38">
        <v>187.1</v>
      </c>
      <c r="V38">
        <v>152.5</v>
      </c>
      <c r="W38">
        <v>153.6</v>
      </c>
      <c r="X38">
        <v>138.19999999999999</v>
      </c>
      <c r="Y38">
        <v>150.9</v>
      </c>
      <c r="Z38">
        <v>186.7</v>
      </c>
      <c r="AA38">
        <v>149.80000000000001</v>
      </c>
      <c r="AB38">
        <v>116.4</v>
      </c>
      <c r="AC38">
        <v>160.30000000000001</v>
      </c>
      <c r="AD38">
        <v>162.9</v>
      </c>
      <c r="AE38">
        <v>158</v>
      </c>
      <c r="AF38">
        <v>152</v>
      </c>
      <c r="AG38">
        <v>156.30000000000001</v>
      </c>
      <c r="AH38">
        <v>142.9</v>
      </c>
      <c r="AI38">
        <v>148.69999999999999</v>
      </c>
      <c r="AJ38">
        <v>155.6</v>
      </c>
      <c r="AK38">
        <v>139.6</v>
      </c>
      <c r="AL38">
        <v>157.5</v>
      </c>
      <c r="AM38">
        <v>154.69999999999999</v>
      </c>
    </row>
    <row r="39" spans="12:39" x14ac:dyDescent="0.3">
      <c r="L39" s="127" t="s">
        <v>22</v>
      </c>
      <c r="M39" s="127"/>
      <c r="N39" s="26" t="s">
        <v>156</v>
      </c>
      <c r="Q39" t="s">
        <v>34</v>
      </c>
      <c r="R39">
        <v>2020</v>
      </c>
      <c r="S39" t="s">
        <v>43</v>
      </c>
      <c r="T39">
        <v>147.5</v>
      </c>
      <c r="U39">
        <v>188.9</v>
      </c>
      <c r="V39">
        <v>161.4</v>
      </c>
      <c r="W39">
        <v>153.6</v>
      </c>
      <c r="X39">
        <v>140.1</v>
      </c>
      <c r="Y39">
        <v>151.19999999999999</v>
      </c>
      <c r="Z39">
        <v>209.2</v>
      </c>
      <c r="AA39">
        <v>150.9</v>
      </c>
      <c r="AB39">
        <v>116.2</v>
      </c>
      <c r="AC39">
        <v>161</v>
      </c>
      <c r="AD39">
        <v>163.19999999999999</v>
      </c>
      <c r="AE39">
        <v>161.4</v>
      </c>
      <c r="AF39">
        <v>152.30000000000001</v>
      </c>
      <c r="AG39">
        <v>156.5</v>
      </c>
      <c r="AH39">
        <v>143.1</v>
      </c>
      <c r="AI39">
        <v>148.69999999999999</v>
      </c>
      <c r="AJ39">
        <v>156.30000000000001</v>
      </c>
      <c r="AK39">
        <v>140.6</v>
      </c>
      <c r="AL39">
        <v>158.5</v>
      </c>
      <c r="AM39">
        <v>156.4</v>
      </c>
    </row>
    <row r="40" spans="12:39" x14ac:dyDescent="0.3">
      <c r="L40" s="127" t="s">
        <v>23</v>
      </c>
      <c r="M40" s="127"/>
      <c r="N40" s="26" t="s">
        <v>154</v>
      </c>
      <c r="Q40" t="s">
        <v>34</v>
      </c>
      <c r="R40">
        <v>2020</v>
      </c>
      <c r="S40" t="s">
        <v>45</v>
      </c>
      <c r="T40">
        <v>146.80000000000001</v>
      </c>
      <c r="U40">
        <v>191</v>
      </c>
      <c r="V40">
        <v>173.6</v>
      </c>
      <c r="W40">
        <v>153.80000000000001</v>
      </c>
      <c r="X40">
        <v>142.69999999999999</v>
      </c>
      <c r="Y40">
        <v>148.4</v>
      </c>
      <c r="Z40">
        <v>230</v>
      </c>
      <c r="AA40">
        <v>156.80000000000001</v>
      </c>
      <c r="AB40">
        <v>115.7</v>
      </c>
      <c r="AC40">
        <v>161.80000000000001</v>
      </c>
      <c r="AD40">
        <v>163.80000000000001</v>
      </c>
      <c r="AE40">
        <v>164.7</v>
      </c>
      <c r="AF40">
        <v>152.80000000000001</v>
      </c>
      <c r="AG40">
        <v>158</v>
      </c>
      <c r="AH40">
        <v>143.6</v>
      </c>
      <c r="AI40">
        <v>149.19999999999999</v>
      </c>
      <c r="AJ40">
        <v>157.19999999999999</v>
      </c>
      <c r="AK40">
        <v>140.4</v>
      </c>
      <c r="AL40">
        <v>158.6</v>
      </c>
      <c r="AM40">
        <v>158.4</v>
      </c>
    </row>
    <row r="41" spans="12:39" x14ac:dyDescent="0.3">
      <c r="L41" s="127" t="s">
        <v>24</v>
      </c>
      <c r="M41" s="127"/>
      <c r="N41" s="26" t="s">
        <v>156</v>
      </c>
      <c r="Q41" t="s">
        <v>34</v>
      </c>
      <c r="R41">
        <v>2020</v>
      </c>
      <c r="S41" t="s">
        <v>46</v>
      </c>
      <c r="T41">
        <v>146</v>
      </c>
      <c r="U41">
        <v>191</v>
      </c>
      <c r="V41">
        <v>175.3</v>
      </c>
      <c r="W41">
        <v>154.1</v>
      </c>
      <c r="X41">
        <v>146.6</v>
      </c>
      <c r="Y41">
        <v>147.69999999999999</v>
      </c>
      <c r="Z41">
        <v>230.5</v>
      </c>
      <c r="AA41">
        <v>160.19999999999999</v>
      </c>
      <c r="AB41">
        <v>115.3</v>
      </c>
      <c r="AC41">
        <v>163</v>
      </c>
      <c r="AD41">
        <v>164.8</v>
      </c>
      <c r="AE41">
        <v>165.4</v>
      </c>
      <c r="AF41">
        <v>153.6</v>
      </c>
      <c r="AG41">
        <v>158.4</v>
      </c>
      <c r="AH41">
        <v>144.6</v>
      </c>
      <c r="AI41">
        <v>149.69999999999999</v>
      </c>
      <c r="AJ41">
        <v>158.30000000000001</v>
      </c>
      <c r="AK41">
        <v>140.69999999999999</v>
      </c>
      <c r="AL41">
        <v>159.4</v>
      </c>
      <c r="AM41">
        <v>158.9</v>
      </c>
    </row>
    <row r="42" spans="12:39" x14ac:dyDescent="0.3">
      <c r="L42" s="127" t="s">
        <v>26</v>
      </c>
      <c r="M42" s="127"/>
      <c r="N42" s="26" t="s">
        <v>156</v>
      </c>
      <c r="Q42" t="s">
        <v>34</v>
      </c>
      <c r="R42">
        <v>2021</v>
      </c>
      <c r="S42" t="s">
        <v>31</v>
      </c>
      <c r="T42">
        <v>144.9</v>
      </c>
      <c r="U42">
        <v>190.1</v>
      </c>
      <c r="V42">
        <v>175.3</v>
      </c>
      <c r="W42">
        <v>154.1</v>
      </c>
      <c r="X42">
        <v>150.9</v>
      </c>
      <c r="Y42">
        <v>149.6</v>
      </c>
      <c r="Z42">
        <v>194.2</v>
      </c>
      <c r="AA42">
        <v>160.4</v>
      </c>
      <c r="AB42">
        <v>114.6</v>
      </c>
      <c r="AC42">
        <v>164</v>
      </c>
      <c r="AD42">
        <v>165.6</v>
      </c>
      <c r="AE42">
        <v>161</v>
      </c>
      <c r="AF42">
        <v>154.19999999999999</v>
      </c>
      <c r="AG42">
        <v>157.69999999999999</v>
      </c>
      <c r="AH42">
        <v>147.9</v>
      </c>
      <c r="AI42">
        <v>150</v>
      </c>
      <c r="AJ42">
        <v>159.30000000000001</v>
      </c>
      <c r="AK42">
        <v>141.9</v>
      </c>
      <c r="AL42">
        <v>159.19999999999999</v>
      </c>
      <c r="AM42">
        <v>157.30000000000001</v>
      </c>
    </row>
    <row r="43" spans="12:39" x14ac:dyDescent="0.3">
      <c r="Q43" t="s">
        <v>34</v>
      </c>
      <c r="R43">
        <v>2021</v>
      </c>
      <c r="S43" t="s">
        <v>35</v>
      </c>
      <c r="T43">
        <v>144.30000000000001</v>
      </c>
      <c r="U43">
        <v>186.5</v>
      </c>
      <c r="V43">
        <v>168.7</v>
      </c>
      <c r="W43">
        <v>154.69999999999999</v>
      </c>
      <c r="X43">
        <v>158.69999999999999</v>
      </c>
      <c r="Y43">
        <v>150.69999999999999</v>
      </c>
      <c r="Z43">
        <v>160</v>
      </c>
      <c r="AA43">
        <v>158.80000000000001</v>
      </c>
      <c r="AB43">
        <v>112.8</v>
      </c>
      <c r="AC43">
        <v>164.2</v>
      </c>
      <c r="AD43">
        <v>167.5</v>
      </c>
      <c r="AE43">
        <v>156.9</v>
      </c>
      <c r="AF43">
        <v>155.80000000000001</v>
      </c>
      <c r="AG43">
        <v>159.80000000000001</v>
      </c>
      <c r="AH43">
        <v>152.4</v>
      </c>
      <c r="AI43">
        <v>150.9</v>
      </c>
      <c r="AJ43">
        <v>161.30000000000001</v>
      </c>
      <c r="AK43">
        <v>145.1</v>
      </c>
      <c r="AL43">
        <v>159.5</v>
      </c>
      <c r="AM43">
        <v>156.6</v>
      </c>
    </row>
    <row r="44" spans="12:39" x14ac:dyDescent="0.3">
      <c r="Q44" t="s">
        <v>34</v>
      </c>
      <c r="R44">
        <v>2021</v>
      </c>
      <c r="S44" t="s">
        <v>36</v>
      </c>
      <c r="T44">
        <v>144.1</v>
      </c>
      <c r="U44">
        <v>192.2</v>
      </c>
      <c r="V44">
        <v>163.80000000000001</v>
      </c>
      <c r="W44">
        <v>154.9</v>
      </c>
      <c r="X44">
        <v>163.9</v>
      </c>
      <c r="Y44">
        <v>153.69999999999999</v>
      </c>
      <c r="Z44">
        <v>149.5</v>
      </c>
      <c r="AA44">
        <v>159.80000000000001</v>
      </c>
      <c r="AB44">
        <v>112.6</v>
      </c>
      <c r="AC44">
        <v>163.5</v>
      </c>
      <c r="AD44">
        <v>168.2</v>
      </c>
      <c r="AE44">
        <v>156.69999999999999</v>
      </c>
      <c r="AF44">
        <v>156.4</v>
      </c>
      <c r="AG44">
        <v>159.9</v>
      </c>
      <c r="AH44">
        <v>155.5</v>
      </c>
      <c r="AI44">
        <v>151.19999999999999</v>
      </c>
      <c r="AJ44">
        <v>161.69999999999999</v>
      </c>
      <c r="AK44">
        <v>146.19999999999999</v>
      </c>
      <c r="AL44">
        <v>160.19999999999999</v>
      </c>
      <c r="AM44">
        <v>156.80000000000001</v>
      </c>
    </row>
    <row r="45" spans="12:39" x14ac:dyDescent="0.3">
      <c r="Q45" t="s">
        <v>34</v>
      </c>
      <c r="R45">
        <v>2021</v>
      </c>
      <c r="S45" t="s">
        <v>37</v>
      </c>
      <c r="T45">
        <v>144.30000000000001</v>
      </c>
      <c r="U45">
        <v>198</v>
      </c>
      <c r="V45">
        <v>164.6</v>
      </c>
      <c r="W45">
        <v>155.4</v>
      </c>
      <c r="X45">
        <v>170.1</v>
      </c>
      <c r="Y45">
        <v>164.4</v>
      </c>
      <c r="Z45">
        <v>144.1</v>
      </c>
      <c r="AA45">
        <v>161.69999999999999</v>
      </c>
      <c r="AB45">
        <v>113.1</v>
      </c>
      <c r="AC45">
        <v>163.9</v>
      </c>
      <c r="AD45">
        <v>168.9</v>
      </c>
      <c r="AE45">
        <v>158</v>
      </c>
      <c r="AF45">
        <v>157.30000000000001</v>
      </c>
      <c r="AG45">
        <v>161.4</v>
      </c>
      <c r="AH45">
        <v>155.6</v>
      </c>
      <c r="AI45">
        <v>151.80000000000001</v>
      </c>
      <c r="AJ45">
        <v>162.30000000000001</v>
      </c>
      <c r="AK45">
        <v>146.6</v>
      </c>
      <c r="AL45">
        <v>160.30000000000001</v>
      </c>
      <c r="AM45">
        <v>157.80000000000001</v>
      </c>
    </row>
    <row r="46" spans="12:39" x14ac:dyDescent="0.3">
      <c r="Q46" t="s">
        <v>34</v>
      </c>
      <c r="R46">
        <v>2021</v>
      </c>
      <c r="S46" t="s">
        <v>38</v>
      </c>
      <c r="T46">
        <v>146.30000000000001</v>
      </c>
      <c r="U46">
        <v>200.5</v>
      </c>
      <c r="V46">
        <v>170.3</v>
      </c>
      <c r="W46">
        <v>156.1</v>
      </c>
      <c r="X46">
        <v>178.7</v>
      </c>
      <c r="Y46">
        <v>167.1</v>
      </c>
      <c r="Z46">
        <v>147.9</v>
      </c>
      <c r="AA46">
        <v>165.4</v>
      </c>
      <c r="AB46">
        <v>114.8</v>
      </c>
      <c r="AC46">
        <v>168.2</v>
      </c>
      <c r="AD46">
        <v>170.4</v>
      </c>
      <c r="AE46">
        <v>160.69999999999999</v>
      </c>
      <c r="AF46">
        <v>160.4</v>
      </c>
      <c r="AG46">
        <v>161.6</v>
      </c>
      <c r="AH46">
        <v>159.4</v>
      </c>
      <c r="AI46">
        <v>154.69999999999999</v>
      </c>
      <c r="AJ46">
        <v>165.8</v>
      </c>
      <c r="AK46">
        <v>148.9</v>
      </c>
      <c r="AL46">
        <v>161.19999999999999</v>
      </c>
      <c r="AM46">
        <v>160.4</v>
      </c>
    </row>
    <row r="47" spans="12:39" x14ac:dyDescent="0.3">
      <c r="Q47" t="s">
        <v>34</v>
      </c>
      <c r="R47">
        <v>2021</v>
      </c>
      <c r="S47" t="s">
        <v>39</v>
      </c>
      <c r="T47">
        <v>146.69999999999999</v>
      </c>
      <c r="U47">
        <v>202</v>
      </c>
      <c r="V47">
        <v>180.7</v>
      </c>
      <c r="W47">
        <v>156.19999999999999</v>
      </c>
      <c r="X47">
        <v>183.7</v>
      </c>
      <c r="Y47">
        <v>164.6</v>
      </c>
      <c r="Z47">
        <v>155.4</v>
      </c>
      <c r="AA47">
        <v>166</v>
      </c>
      <c r="AB47">
        <v>115.1</v>
      </c>
      <c r="AC47">
        <v>168.5</v>
      </c>
      <c r="AD47">
        <v>172.4</v>
      </c>
      <c r="AE47">
        <v>162.6</v>
      </c>
      <c r="AF47">
        <v>160.69999999999999</v>
      </c>
      <c r="AG47">
        <v>160.5</v>
      </c>
      <c r="AH47">
        <v>159.80000000000001</v>
      </c>
      <c r="AI47">
        <v>154.80000000000001</v>
      </c>
      <c r="AJ47">
        <v>166.3</v>
      </c>
      <c r="AK47">
        <v>150.69999999999999</v>
      </c>
      <c r="AL47">
        <v>161.69999999999999</v>
      </c>
      <c r="AM47">
        <v>161.30000000000001</v>
      </c>
    </row>
    <row r="48" spans="12:39" x14ac:dyDescent="0.3">
      <c r="Q48" t="s">
        <v>34</v>
      </c>
      <c r="R48">
        <v>2021</v>
      </c>
      <c r="S48" t="s">
        <v>40</v>
      </c>
      <c r="T48">
        <v>146.4</v>
      </c>
      <c r="U48">
        <v>206.8</v>
      </c>
      <c r="V48">
        <v>182.2</v>
      </c>
      <c r="W48">
        <v>157.5</v>
      </c>
      <c r="X48">
        <v>182.1</v>
      </c>
      <c r="Y48">
        <v>163.9</v>
      </c>
      <c r="Z48">
        <v>164.2</v>
      </c>
      <c r="AA48">
        <v>164</v>
      </c>
      <c r="AB48">
        <v>114.5</v>
      </c>
      <c r="AC48">
        <v>168.3</v>
      </c>
      <c r="AD48">
        <v>172.2</v>
      </c>
      <c r="AE48">
        <v>164</v>
      </c>
      <c r="AF48">
        <v>161.4</v>
      </c>
      <c r="AG48">
        <v>161.5</v>
      </c>
      <c r="AH48">
        <v>160.69999999999999</v>
      </c>
      <c r="AI48">
        <v>155.80000000000001</v>
      </c>
      <c r="AJ48">
        <v>167</v>
      </c>
      <c r="AK48">
        <v>153.1</v>
      </c>
      <c r="AL48">
        <v>163.19999999999999</v>
      </c>
      <c r="AM48">
        <v>162.5</v>
      </c>
    </row>
    <row r="49" spans="1:39" x14ac:dyDescent="0.3">
      <c r="Q49" t="s">
        <v>34</v>
      </c>
      <c r="R49">
        <v>2021</v>
      </c>
      <c r="S49" t="s">
        <v>41</v>
      </c>
      <c r="T49">
        <v>146.6</v>
      </c>
      <c r="U49">
        <v>204</v>
      </c>
      <c r="V49">
        <v>172.8</v>
      </c>
      <c r="W49">
        <v>158.4</v>
      </c>
      <c r="X49">
        <v>188</v>
      </c>
      <c r="Y49">
        <v>156.80000000000001</v>
      </c>
      <c r="Z49">
        <v>162.19999999999999</v>
      </c>
      <c r="AA49">
        <v>164.1</v>
      </c>
      <c r="AB49">
        <v>119.7</v>
      </c>
      <c r="AC49">
        <v>168.8</v>
      </c>
      <c r="AD49">
        <v>173.9</v>
      </c>
      <c r="AE49">
        <v>164</v>
      </c>
      <c r="AF49">
        <v>163.19999999999999</v>
      </c>
      <c r="AG49">
        <v>162.1</v>
      </c>
      <c r="AH49">
        <v>162.6</v>
      </c>
      <c r="AI49">
        <v>157.5</v>
      </c>
      <c r="AJ49">
        <v>168.4</v>
      </c>
      <c r="AK49">
        <v>154</v>
      </c>
      <c r="AL49">
        <v>163.80000000000001</v>
      </c>
      <c r="AM49">
        <v>163.19999999999999</v>
      </c>
    </row>
    <row r="50" spans="1:39" x14ac:dyDescent="0.3">
      <c r="Q50" t="s">
        <v>34</v>
      </c>
      <c r="R50">
        <v>2021</v>
      </c>
      <c r="S50" t="s">
        <v>42</v>
      </c>
      <c r="T50">
        <v>146.6</v>
      </c>
      <c r="U50">
        <v>204</v>
      </c>
      <c r="V50">
        <v>172.8</v>
      </c>
      <c r="W50">
        <v>158.4</v>
      </c>
      <c r="X50">
        <v>188</v>
      </c>
      <c r="Y50">
        <v>156.69999999999999</v>
      </c>
      <c r="Z50">
        <v>162.30000000000001</v>
      </c>
      <c r="AA50">
        <v>164.1</v>
      </c>
      <c r="AB50">
        <v>119.7</v>
      </c>
      <c r="AC50">
        <v>168.8</v>
      </c>
      <c r="AD50">
        <v>173.9</v>
      </c>
      <c r="AE50">
        <v>164</v>
      </c>
      <c r="AF50">
        <v>163.30000000000001</v>
      </c>
      <c r="AG50">
        <v>162.1</v>
      </c>
      <c r="AH50">
        <v>162.6</v>
      </c>
      <c r="AI50">
        <v>157.5</v>
      </c>
      <c r="AJ50">
        <v>168.4</v>
      </c>
      <c r="AK50">
        <v>154</v>
      </c>
      <c r="AL50">
        <v>163.69999999999999</v>
      </c>
      <c r="AM50">
        <v>163.19999999999999</v>
      </c>
    </row>
    <row r="51" spans="1:39" x14ac:dyDescent="0.3">
      <c r="Q51" t="s">
        <v>34</v>
      </c>
      <c r="R51">
        <v>2021</v>
      </c>
      <c r="S51" t="s">
        <v>43</v>
      </c>
      <c r="T51">
        <v>147.4</v>
      </c>
      <c r="U51">
        <v>204.6</v>
      </c>
      <c r="V51">
        <v>171.2</v>
      </c>
      <c r="W51">
        <v>158.69999999999999</v>
      </c>
      <c r="X51">
        <v>190.6</v>
      </c>
      <c r="Y51">
        <v>155.69999999999999</v>
      </c>
      <c r="Z51">
        <v>185.3</v>
      </c>
      <c r="AA51">
        <v>165.2</v>
      </c>
      <c r="AB51">
        <v>121.9</v>
      </c>
      <c r="AC51">
        <v>169.3</v>
      </c>
      <c r="AD51">
        <v>174.7</v>
      </c>
      <c r="AE51">
        <v>167.7</v>
      </c>
      <c r="AF51">
        <v>164.3</v>
      </c>
      <c r="AG51">
        <v>163.6</v>
      </c>
      <c r="AH51">
        <v>164.2</v>
      </c>
      <c r="AI51">
        <v>158.4</v>
      </c>
      <c r="AJ51">
        <v>169.1</v>
      </c>
      <c r="AK51">
        <v>155.69999999999999</v>
      </c>
      <c r="AL51">
        <v>163.9</v>
      </c>
      <c r="AM51">
        <v>165.5</v>
      </c>
    </row>
    <row r="52" spans="1:39" x14ac:dyDescent="0.3">
      <c r="A52" s="33" t="s">
        <v>115</v>
      </c>
      <c r="B52" s="18" t="s">
        <v>165</v>
      </c>
      <c r="C52" s="18"/>
      <c r="D52" s="13"/>
      <c r="E52" s="13"/>
      <c r="F52" s="13"/>
      <c r="G52" s="13"/>
      <c r="H52" s="13"/>
      <c r="I52" s="13"/>
      <c r="J52" s="13"/>
      <c r="Q52" t="s">
        <v>34</v>
      </c>
      <c r="R52">
        <v>2021</v>
      </c>
      <c r="S52" t="s">
        <v>45</v>
      </c>
      <c r="T52">
        <v>148.19999999999999</v>
      </c>
      <c r="U52">
        <v>201.6</v>
      </c>
      <c r="V52">
        <v>173</v>
      </c>
      <c r="W52">
        <v>159.30000000000001</v>
      </c>
      <c r="X52">
        <v>190.1</v>
      </c>
      <c r="Y52">
        <v>156.5</v>
      </c>
      <c r="Z52">
        <v>199.2</v>
      </c>
      <c r="AA52">
        <v>165.3</v>
      </c>
      <c r="AB52">
        <v>122.4</v>
      </c>
      <c r="AC52">
        <v>169.6</v>
      </c>
      <c r="AD52">
        <v>175.5</v>
      </c>
      <c r="AE52">
        <v>169.7</v>
      </c>
      <c r="AF52">
        <v>165.8</v>
      </c>
      <c r="AG52">
        <v>164.2</v>
      </c>
      <c r="AH52">
        <v>163.9</v>
      </c>
      <c r="AI52">
        <v>159.30000000000001</v>
      </c>
      <c r="AJ52">
        <v>169.9</v>
      </c>
      <c r="AK52">
        <v>154.80000000000001</v>
      </c>
      <c r="AL52">
        <v>164.3</v>
      </c>
      <c r="AM52">
        <v>166.7</v>
      </c>
    </row>
    <row r="53" spans="1:39" x14ac:dyDescent="0.3">
      <c r="B53" s="18" t="s">
        <v>164</v>
      </c>
      <c r="C53" s="18"/>
      <c r="D53" s="13"/>
      <c r="E53" s="13"/>
      <c r="F53" s="13"/>
      <c r="G53" s="13"/>
      <c r="H53" s="13"/>
      <c r="I53" s="13"/>
      <c r="J53" s="13"/>
      <c r="Q53" t="s">
        <v>34</v>
      </c>
      <c r="R53">
        <v>2021</v>
      </c>
      <c r="S53" t="s">
        <v>46</v>
      </c>
      <c r="T53">
        <v>148.69999999999999</v>
      </c>
      <c r="U53">
        <v>198.8</v>
      </c>
      <c r="V53">
        <v>177.9</v>
      </c>
      <c r="W53">
        <v>159.9</v>
      </c>
      <c r="X53">
        <v>187.6</v>
      </c>
      <c r="Y53">
        <v>154.9</v>
      </c>
      <c r="Z53">
        <v>188.3</v>
      </c>
      <c r="AA53">
        <v>164.4</v>
      </c>
      <c r="AB53">
        <v>121</v>
      </c>
      <c r="AC53">
        <v>170.5</v>
      </c>
      <c r="AD53">
        <v>176.5</v>
      </c>
      <c r="AE53">
        <v>168.2</v>
      </c>
      <c r="AF53">
        <v>167</v>
      </c>
      <c r="AG53">
        <v>163.4</v>
      </c>
      <c r="AH53">
        <v>164.1</v>
      </c>
      <c r="AI53">
        <v>160.19999999999999</v>
      </c>
      <c r="AJ53">
        <v>170.6</v>
      </c>
      <c r="AK53">
        <v>155.69999999999999</v>
      </c>
      <c r="AL53">
        <v>164.4</v>
      </c>
      <c r="AM53">
        <v>166.2</v>
      </c>
    </row>
    <row r="54" spans="1:39" x14ac:dyDescent="0.3">
      <c r="Q54" t="s">
        <v>34</v>
      </c>
      <c r="R54">
        <v>2022</v>
      </c>
      <c r="S54" t="s">
        <v>31</v>
      </c>
      <c r="T54">
        <v>149.5</v>
      </c>
      <c r="U54">
        <v>198.7</v>
      </c>
      <c r="V54">
        <v>178.8</v>
      </c>
      <c r="W54">
        <v>160.5</v>
      </c>
      <c r="X54">
        <v>184.7</v>
      </c>
      <c r="Y54">
        <v>153.69999999999999</v>
      </c>
      <c r="Z54">
        <v>174.3</v>
      </c>
      <c r="AA54">
        <v>163.9</v>
      </c>
      <c r="AB54">
        <v>120</v>
      </c>
      <c r="AC54">
        <v>172.1</v>
      </c>
      <c r="AD54">
        <v>177.3</v>
      </c>
      <c r="AE54">
        <v>166.4</v>
      </c>
      <c r="AF54">
        <v>168.5</v>
      </c>
      <c r="AG54">
        <v>164.5</v>
      </c>
      <c r="AH54">
        <v>164.2</v>
      </c>
      <c r="AI54">
        <v>161.1</v>
      </c>
      <c r="AJ54">
        <v>171.4</v>
      </c>
      <c r="AK54">
        <v>156.5</v>
      </c>
      <c r="AL54">
        <v>164.7</v>
      </c>
      <c r="AM54">
        <v>165.7</v>
      </c>
    </row>
    <row r="55" spans="1:39" x14ac:dyDescent="0.3">
      <c r="Q55" t="s">
        <v>34</v>
      </c>
      <c r="R55">
        <v>2022</v>
      </c>
      <c r="S55" t="s">
        <v>35</v>
      </c>
      <c r="T55">
        <v>150</v>
      </c>
      <c r="U55">
        <v>200.6</v>
      </c>
      <c r="V55">
        <v>175.8</v>
      </c>
      <c r="W55">
        <v>160.69999999999999</v>
      </c>
      <c r="X55">
        <v>184.9</v>
      </c>
      <c r="Y55">
        <v>153.69999999999999</v>
      </c>
      <c r="Z55">
        <v>169.7</v>
      </c>
      <c r="AA55">
        <v>163.69999999999999</v>
      </c>
      <c r="AB55">
        <v>118.9</v>
      </c>
      <c r="AC55">
        <v>174.3</v>
      </c>
      <c r="AD55">
        <v>178</v>
      </c>
      <c r="AE55">
        <v>166.2</v>
      </c>
      <c r="AF55">
        <v>169.6</v>
      </c>
      <c r="AG55">
        <v>165.5</v>
      </c>
      <c r="AH55">
        <v>165.7</v>
      </c>
      <c r="AI55">
        <v>161.80000000000001</v>
      </c>
      <c r="AJ55">
        <v>172.2</v>
      </c>
      <c r="AK55">
        <v>156.9</v>
      </c>
      <c r="AL55">
        <v>165.4</v>
      </c>
      <c r="AM55">
        <v>166.1</v>
      </c>
    </row>
    <row r="56" spans="1:39" x14ac:dyDescent="0.3">
      <c r="Q56" t="s">
        <v>34</v>
      </c>
      <c r="R56">
        <v>2022</v>
      </c>
      <c r="S56" t="s">
        <v>36</v>
      </c>
      <c r="T56">
        <v>151.30000000000001</v>
      </c>
      <c r="U56">
        <v>210.7</v>
      </c>
      <c r="V56">
        <v>167.8</v>
      </c>
      <c r="W56">
        <v>162.19999999999999</v>
      </c>
      <c r="X56">
        <v>194.6</v>
      </c>
      <c r="Y56">
        <v>157.6</v>
      </c>
      <c r="Z56">
        <v>166.9</v>
      </c>
      <c r="AA56">
        <v>163.9</v>
      </c>
      <c r="AB56">
        <v>118.8</v>
      </c>
      <c r="AC56">
        <v>177.4</v>
      </c>
      <c r="AD56">
        <v>179.3</v>
      </c>
      <c r="AE56">
        <v>168.4</v>
      </c>
      <c r="AF56">
        <v>171.1</v>
      </c>
      <c r="AG56">
        <v>165.3</v>
      </c>
      <c r="AH56">
        <v>167.2</v>
      </c>
      <c r="AI56">
        <v>162.80000000000001</v>
      </c>
      <c r="AJ56">
        <v>173</v>
      </c>
      <c r="AK56">
        <v>157.9</v>
      </c>
      <c r="AL56">
        <v>166</v>
      </c>
      <c r="AM56">
        <v>167.7</v>
      </c>
    </row>
  </sheetData>
  <mergeCells count="24">
    <mergeCell ref="D15:G15"/>
    <mergeCell ref="B17:B19"/>
    <mergeCell ref="D8:G8"/>
    <mergeCell ref="B10:B12"/>
    <mergeCell ref="L23:M23"/>
    <mergeCell ref="L24:M24"/>
    <mergeCell ref="L25:M25"/>
    <mergeCell ref="L26:M26"/>
    <mergeCell ref="L27:M27"/>
    <mergeCell ref="L34:M34"/>
    <mergeCell ref="L35:M35"/>
    <mergeCell ref="L28:M28"/>
    <mergeCell ref="L29:M29"/>
    <mergeCell ref="L30:M30"/>
    <mergeCell ref="L31:M31"/>
    <mergeCell ref="L32:M32"/>
    <mergeCell ref="L33:M33"/>
    <mergeCell ref="L42:M42"/>
    <mergeCell ref="L36:M36"/>
    <mergeCell ref="L37:M37"/>
    <mergeCell ref="L38:M38"/>
    <mergeCell ref="L39:M39"/>
    <mergeCell ref="L40:M40"/>
    <mergeCell ref="L41:M4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CD170-7663-46A1-994F-D6D1F5F1B114}">
  <sheetPr>
    <tabColor rgb="FF92D050"/>
  </sheetPr>
  <dimension ref="A3:AN87"/>
  <sheetViews>
    <sheetView showGridLines="0" topLeftCell="A54" zoomScale="97" zoomScaleNormal="97" workbookViewId="0">
      <selection activeCell="F54" sqref="F54"/>
    </sheetView>
  </sheetViews>
  <sheetFormatPr defaultRowHeight="14.4" x14ac:dyDescent="0.3"/>
  <cols>
    <col min="2" max="2" width="20.6640625" customWidth="1"/>
  </cols>
  <sheetData>
    <row r="3" spans="1:40" x14ac:dyDescent="0.3">
      <c r="A3" s="33" t="s">
        <v>170</v>
      </c>
      <c r="B3" s="18" t="s">
        <v>171</v>
      </c>
      <c r="C3" s="18"/>
      <c r="D3" s="13"/>
      <c r="E3" s="13"/>
      <c r="F3" s="13"/>
      <c r="G3" s="13"/>
      <c r="H3" s="13"/>
      <c r="I3" s="13"/>
      <c r="J3" s="13"/>
      <c r="K3" s="13"/>
    </row>
    <row r="5" spans="1:40" x14ac:dyDescent="0.3">
      <c r="B5" t="s">
        <v>174</v>
      </c>
    </row>
    <row r="7" spans="1:40" x14ac:dyDescent="0.3">
      <c r="B7" s="100" t="s">
        <v>2</v>
      </c>
      <c r="C7" s="103">
        <v>44197</v>
      </c>
      <c r="D7" s="101">
        <v>44228</v>
      </c>
      <c r="E7" s="103">
        <v>44256</v>
      </c>
      <c r="F7" s="101">
        <v>44287</v>
      </c>
      <c r="G7" s="103">
        <v>44317</v>
      </c>
      <c r="H7" s="101">
        <v>44348</v>
      </c>
      <c r="I7" s="103">
        <v>44378</v>
      </c>
      <c r="J7" s="101">
        <v>44409</v>
      </c>
      <c r="K7" s="103">
        <v>44440</v>
      </c>
      <c r="L7" s="101">
        <v>44470</v>
      </c>
      <c r="M7" s="103">
        <v>44501</v>
      </c>
      <c r="N7" s="101">
        <v>44531</v>
      </c>
      <c r="O7" s="103">
        <v>44562</v>
      </c>
      <c r="P7" s="101">
        <v>44593</v>
      </c>
      <c r="Q7" s="103">
        <v>44621</v>
      </c>
      <c r="R7" s="101">
        <v>44652</v>
      </c>
      <c r="S7" s="103">
        <v>44682</v>
      </c>
      <c r="T7" s="101">
        <v>44713</v>
      </c>
      <c r="U7" s="103">
        <v>44743</v>
      </c>
      <c r="V7" s="101">
        <v>44774</v>
      </c>
      <c r="W7" s="103">
        <v>44805</v>
      </c>
      <c r="X7" s="101">
        <v>44835</v>
      </c>
      <c r="Y7" s="103">
        <v>44866</v>
      </c>
      <c r="Z7" s="101">
        <v>44896</v>
      </c>
      <c r="AA7" s="103">
        <v>44927</v>
      </c>
      <c r="AB7" s="101">
        <v>44958</v>
      </c>
      <c r="AC7" s="103">
        <v>44986</v>
      </c>
      <c r="AD7" s="101">
        <v>45017</v>
      </c>
      <c r="AE7" s="103">
        <v>45047</v>
      </c>
      <c r="AH7" s="101">
        <v>45078</v>
      </c>
      <c r="AI7" s="103">
        <v>45108</v>
      </c>
      <c r="AJ7" s="101">
        <v>45139</v>
      </c>
      <c r="AK7" s="103">
        <v>45170</v>
      </c>
      <c r="AL7" s="101">
        <v>45200</v>
      </c>
      <c r="AM7" s="103">
        <v>45231</v>
      </c>
      <c r="AN7" s="101">
        <v>45261</v>
      </c>
    </row>
    <row r="8" spans="1:40" x14ac:dyDescent="0.3">
      <c r="B8" s="100" t="s">
        <v>168</v>
      </c>
      <c r="C8" s="104">
        <v>3918.56</v>
      </c>
      <c r="D8" s="102">
        <v>4399.41</v>
      </c>
      <c r="E8" s="104">
        <v>4646.3599999999997</v>
      </c>
      <c r="F8" s="102">
        <v>4684.6400000000003</v>
      </c>
      <c r="G8" s="104">
        <v>4870.9799999999996</v>
      </c>
      <c r="H8" s="102">
        <v>5281.48</v>
      </c>
      <c r="I8" s="104">
        <v>5460.9</v>
      </c>
      <c r="J8" s="102">
        <v>5108.7299999999996</v>
      </c>
      <c r="K8" s="104">
        <v>5359.17</v>
      </c>
      <c r="L8" s="102">
        <v>6146.58</v>
      </c>
      <c r="M8" s="104">
        <v>5952.69</v>
      </c>
      <c r="N8" s="102">
        <v>5504.55</v>
      </c>
      <c r="O8" s="104">
        <v>6247.71</v>
      </c>
      <c r="P8" s="102">
        <v>7018.51</v>
      </c>
      <c r="Q8" s="104">
        <v>8569.8799999999992</v>
      </c>
      <c r="R8" s="102">
        <v>7877.96</v>
      </c>
      <c r="S8" s="104">
        <v>8511.74</v>
      </c>
      <c r="T8" s="102">
        <v>9119.5499999999993</v>
      </c>
      <c r="U8" s="104">
        <v>8366.39</v>
      </c>
      <c r="V8" s="102">
        <v>7634.9</v>
      </c>
      <c r="W8" s="104">
        <v>7079.45</v>
      </c>
      <c r="X8" s="102">
        <v>7437.13</v>
      </c>
      <c r="Y8" s="104">
        <v>7150.11</v>
      </c>
      <c r="Z8" s="102">
        <v>6429.95</v>
      </c>
      <c r="AA8" s="104">
        <v>6584.69</v>
      </c>
      <c r="AB8" s="102">
        <v>6628.99</v>
      </c>
      <c r="AC8" s="104">
        <v>6292.9</v>
      </c>
      <c r="AD8" s="102">
        <v>6763.43</v>
      </c>
      <c r="AE8" s="104">
        <v>6102.52</v>
      </c>
      <c r="AH8" s="102">
        <v>6025.65</v>
      </c>
      <c r="AI8" s="104">
        <v>6490.32</v>
      </c>
      <c r="AJ8" s="102">
        <v>7013.58</v>
      </c>
      <c r="AK8" s="104">
        <v>7659.66</v>
      </c>
      <c r="AL8" s="102">
        <v>7414.52</v>
      </c>
      <c r="AM8" s="104">
        <v>6775.71</v>
      </c>
      <c r="AN8" s="102">
        <v>6307.43</v>
      </c>
    </row>
    <row r="9" spans="1:40" x14ac:dyDescent="0.3">
      <c r="B9" s="100" t="s">
        <v>173</v>
      </c>
      <c r="C9" s="107">
        <v>100</v>
      </c>
      <c r="D9" s="108">
        <f>(Feb21_Price*Jan21_Index)/Jan21_Price</f>
        <v>112.27108937977216</v>
      </c>
      <c r="E9" s="107">
        <f>(E8*D9)/Feb21_Price</f>
        <v>118.57314932015842</v>
      </c>
      <c r="F9" s="108">
        <f>(F8*E9)/E8</f>
        <v>119.55003878975953</v>
      </c>
      <c r="G9" s="108">
        <f t="shared" ref="G9:AE9" si="0">(G8*F9)/F8</f>
        <v>124.30535706994405</v>
      </c>
      <c r="H9" s="108">
        <f t="shared" si="0"/>
        <v>134.78114409374871</v>
      </c>
      <c r="I9" s="108">
        <f t="shared" si="0"/>
        <v>139.35986688987788</v>
      </c>
      <c r="J9" s="108">
        <f t="shared" si="0"/>
        <v>130.37263688701969</v>
      </c>
      <c r="K9" s="108">
        <f t="shared" si="0"/>
        <v>136.76376015679227</v>
      </c>
      <c r="L9" s="108">
        <f t="shared" si="0"/>
        <v>156.85813155853168</v>
      </c>
      <c r="M9" s="108">
        <f t="shared" si="0"/>
        <v>151.9101404597607</v>
      </c>
      <c r="N9" s="108">
        <f t="shared" si="0"/>
        <v>140.47379649667224</v>
      </c>
      <c r="O9" s="108">
        <f t="shared" si="0"/>
        <v>159.43892654444488</v>
      </c>
      <c r="P9" s="108">
        <f t="shared" si="0"/>
        <v>179.10941774529419</v>
      </c>
      <c r="Q9" s="108">
        <f t="shared" si="0"/>
        <v>218.69972643011718</v>
      </c>
      <c r="R9" s="108">
        <f t="shared" si="0"/>
        <v>201.04221959087013</v>
      </c>
      <c r="S9" s="108">
        <f t="shared" si="0"/>
        <v>217.21601812910868</v>
      </c>
      <c r="T9" s="108">
        <f t="shared" si="0"/>
        <v>232.72707321056717</v>
      </c>
      <c r="U9" s="108">
        <f t="shared" si="0"/>
        <v>213.50674737658733</v>
      </c>
      <c r="V9" s="108">
        <f t="shared" si="0"/>
        <v>194.83943081131844</v>
      </c>
      <c r="W9" s="108">
        <f t="shared" si="0"/>
        <v>180.66458086644073</v>
      </c>
      <c r="X9" s="108">
        <f t="shared" si="0"/>
        <v>189.7924237474991</v>
      </c>
      <c r="Y9" s="108">
        <f t="shared" si="0"/>
        <v>182.46779429178068</v>
      </c>
      <c r="Z9" s="108">
        <f t="shared" si="0"/>
        <v>164.08961455228453</v>
      </c>
      <c r="AA9" s="108">
        <f t="shared" si="0"/>
        <v>168.03851414805439</v>
      </c>
      <c r="AB9" s="108">
        <f t="shared" si="0"/>
        <v>169.16903148095221</v>
      </c>
      <c r="AC9" s="108">
        <f t="shared" si="0"/>
        <v>160.59215630231517</v>
      </c>
      <c r="AD9" s="108">
        <f t="shared" si="0"/>
        <v>172.59988363072156</v>
      </c>
      <c r="AE9" s="108">
        <f t="shared" si="0"/>
        <v>155.73373892450294</v>
      </c>
      <c r="AH9" s="108">
        <f>(AH8*AE9)/AE8</f>
        <v>153.77204891592834</v>
      </c>
      <c r="AI9" s="108">
        <f t="shared" ref="AI9:AN9" si="1">(AI8*AH9)/AH8</f>
        <v>165.63023151361728</v>
      </c>
      <c r="AJ9" s="108">
        <f t="shared" si="1"/>
        <v>178.98360622269408</v>
      </c>
      <c r="AK9" s="108">
        <f t="shared" si="1"/>
        <v>195.47129557796745</v>
      </c>
      <c r="AL9" s="108">
        <f t="shared" si="1"/>
        <v>189.2154260748847</v>
      </c>
      <c r="AM9" s="108">
        <f t="shared" si="1"/>
        <v>172.91326405618395</v>
      </c>
      <c r="AN9" s="108">
        <f t="shared" si="1"/>
        <v>160.96295577967422</v>
      </c>
    </row>
    <row r="11" spans="1:40" x14ac:dyDescent="0.3">
      <c r="B11" s="18" t="s">
        <v>175</v>
      </c>
      <c r="C11" s="18"/>
      <c r="D11" s="13"/>
      <c r="E11" s="13"/>
      <c r="F11" s="13"/>
      <c r="G11" s="13"/>
      <c r="H11" s="13"/>
      <c r="I11" s="13"/>
      <c r="J11" s="13"/>
      <c r="K11" s="13"/>
    </row>
    <row r="12" spans="1:40" x14ac:dyDescent="0.3">
      <c r="B12" t="s">
        <v>176</v>
      </c>
    </row>
    <row r="13" spans="1:40" x14ac:dyDescent="0.3">
      <c r="B13" s="33" t="s">
        <v>173</v>
      </c>
      <c r="C13" s="18" t="str">
        <f ca="1">_xlfn.FORMULATEXT(D9)</f>
        <v>=(Feb21_Price*Jan21_Index)/Jan21_Price</v>
      </c>
      <c r="D13" s="13"/>
      <c r="E13" s="13"/>
      <c r="F13" s="13"/>
      <c r="G13" s="13"/>
      <c r="H13" s="13"/>
      <c r="I13" s="13"/>
      <c r="J13" s="13"/>
      <c r="K13" s="13"/>
    </row>
    <row r="15" spans="1:40" x14ac:dyDescent="0.3">
      <c r="B15" t="s">
        <v>177</v>
      </c>
    </row>
    <row r="17" spans="2:31" x14ac:dyDescent="0.3">
      <c r="B17" s="53" t="s">
        <v>0</v>
      </c>
      <c r="C17" s="156" t="s">
        <v>34</v>
      </c>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row>
    <row r="18" spans="2:31" x14ac:dyDescent="0.3">
      <c r="B18" s="50" t="s">
        <v>1</v>
      </c>
      <c r="C18" s="51">
        <v>2021</v>
      </c>
      <c r="D18" s="51">
        <v>2021</v>
      </c>
      <c r="E18" s="51">
        <v>2021</v>
      </c>
      <c r="F18" s="51">
        <v>2021</v>
      </c>
      <c r="G18" s="51">
        <v>2021</v>
      </c>
      <c r="H18" s="51">
        <v>2021</v>
      </c>
      <c r="I18" s="51">
        <v>2021</v>
      </c>
      <c r="J18" s="51">
        <v>2021</v>
      </c>
      <c r="K18" s="51">
        <v>2021</v>
      </c>
      <c r="L18" s="51">
        <v>2021</v>
      </c>
      <c r="M18" s="51">
        <v>2021</v>
      </c>
      <c r="N18" s="51">
        <v>2021</v>
      </c>
      <c r="O18" s="51">
        <v>2022</v>
      </c>
      <c r="P18" s="51">
        <v>2022</v>
      </c>
      <c r="Q18" s="51">
        <v>2022</v>
      </c>
      <c r="R18" s="51">
        <v>2022</v>
      </c>
      <c r="S18" s="51">
        <v>2022</v>
      </c>
      <c r="T18" s="51">
        <v>2022</v>
      </c>
      <c r="U18" s="51">
        <v>2022</v>
      </c>
      <c r="V18" s="51">
        <v>2022</v>
      </c>
      <c r="W18" s="51">
        <v>2022</v>
      </c>
      <c r="X18" s="51">
        <v>2022</v>
      </c>
      <c r="Y18" s="51">
        <v>2022</v>
      </c>
      <c r="Z18" s="51">
        <v>2022</v>
      </c>
      <c r="AA18" s="51">
        <v>2023</v>
      </c>
      <c r="AB18" s="51">
        <v>2023</v>
      </c>
      <c r="AC18" s="51">
        <v>2023</v>
      </c>
      <c r="AD18" s="51">
        <v>2023</v>
      </c>
      <c r="AE18" s="56">
        <v>2023</v>
      </c>
    </row>
    <row r="19" spans="2:31" x14ac:dyDescent="0.3">
      <c r="B19" s="50" t="s">
        <v>2</v>
      </c>
      <c r="C19" s="51" t="s">
        <v>31</v>
      </c>
      <c r="D19" s="51" t="s">
        <v>35</v>
      </c>
      <c r="E19" s="51" t="s">
        <v>36</v>
      </c>
      <c r="F19" s="51" t="s">
        <v>37</v>
      </c>
      <c r="G19" s="51" t="s">
        <v>38</v>
      </c>
      <c r="H19" s="51" t="s">
        <v>39</v>
      </c>
      <c r="I19" s="51" t="s">
        <v>40</v>
      </c>
      <c r="J19" s="51" t="s">
        <v>41</v>
      </c>
      <c r="K19" s="51" t="s">
        <v>42</v>
      </c>
      <c r="L19" s="51" t="s">
        <v>43</v>
      </c>
      <c r="M19" s="51" t="s">
        <v>45</v>
      </c>
      <c r="N19" s="51" t="s">
        <v>46</v>
      </c>
      <c r="O19" s="51" t="s">
        <v>31</v>
      </c>
      <c r="P19" s="51" t="s">
        <v>35</v>
      </c>
      <c r="Q19" s="51" t="s">
        <v>36</v>
      </c>
      <c r="R19" s="51" t="s">
        <v>37</v>
      </c>
      <c r="S19" s="51" t="s">
        <v>38</v>
      </c>
      <c r="T19" s="51" t="s">
        <v>39</v>
      </c>
      <c r="U19" s="51" t="s">
        <v>40</v>
      </c>
      <c r="V19" s="51" t="s">
        <v>41</v>
      </c>
      <c r="W19" s="51" t="s">
        <v>42</v>
      </c>
      <c r="X19" s="51" t="s">
        <v>43</v>
      </c>
      <c r="Y19" s="51" t="s">
        <v>45</v>
      </c>
      <c r="Z19" s="51" t="s">
        <v>46</v>
      </c>
      <c r="AA19" s="51" t="s">
        <v>31</v>
      </c>
      <c r="AB19" s="51" t="s">
        <v>35</v>
      </c>
      <c r="AC19" s="51" t="s">
        <v>36</v>
      </c>
      <c r="AD19" s="51" t="s">
        <v>37</v>
      </c>
      <c r="AE19" s="56" t="s">
        <v>38</v>
      </c>
    </row>
    <row r="20" spans="2:31" x14ac:dyDescent="0.3">
      <c r="B20" s="50" t="s">
        <v>3</v>
      </c>
      <c r="C20" s="51">
        <v>144.9</v>
      </c>
      <c r="D20" s="51">
        <v>144.30000000000001</v>
      </c>
      <c r="E20" s="51">
        <v>144.1</v>
      </c>
      <c r="F20" s="51">
        <v>144.30000000000001</v>
      </c>
      <c r="G20" s="51">
        <v>146.30000000000001</v>
      </c>
      <c r="H20" s="51">
        <v>146.69999999999999</v>
      </c>
      <c r="I20" s="51">
        <v>146.4</v>
      </c>
      <c r="J20" s="51">
        <v>146.6</v>
      </c>
      <c r="K20" s="51">
        <v>146.6</v>
      </c>
      <c r="L20" s="51">
        <v>147.4</v>
      </c>
      <c r="M20" s="51">
        <v>148.19999999999999</v>
      </c>
      <c r="N20" s="51">
        <v>148.69999999999999</v>
      </c>
      <c r="O20" s="51">
        <v>149.5</v>
      </c>
      <c r="P20" s="51">
        <v>150</v>
      </c>
      <c r="Q20" s="51">
        <v>151.30000000000001</v>
      </c>
      <c r="R20" s="51">
        <v>152.9</v>
      </c>
      <c r="S20" s="51">
        <v>154.1</v>
      </c>
      <c r="T20" s="51">
        <v>155</v>
      </c>
      <c r="U20" s="51">
        <v>156.5</v>
      </c>
      <c r="V20" s="51">
        <v>160.30000000000001</v>
      </c>
      <c r="W20" s="51">
        <v>163.5</v>
      </c>
      <c r="X20" s="51">
        <v>165.2</v>
      </c>
      <c r="Y20" s="51">
        <v>167.4</v>
      </c>
      <c r="Z20" s="51">
        <v>169.2</v>
      </c>
      <c r="AA20" s="51">
        <v>173.8</v>
      </c>
      <c r="AB20" s="51">
        <v>174.4</v>
      </c>
      <c r="AC20" s="51">
        <v>174.4</v>
      </c>
      <c r="AD20" s="51">
        <v>173.8</v>
      </c>
      <c r="AE20" s="56">
        <v>173.7</v>
      </c>
    </row>
    <row r="21" spans="2:31" x14ac:dyDescent="0.3">
      <c r="B21" s="50" t="s">
        <v>4</v>
      </c>
      <c r="C21" s="51">
        <v>190.1</v>
      </c>
      <c r="D21" s="51">
        <v>186.5</v>
      </c>
      <c r="E21" s="51">
        <v>192.2</v>
      </c>
      <c r="F21" s="51">
        <v>198</v>
      </c>
      <c r="G21" s="51">
        <v>200.5</v>
      </c>
      <c r="H21" s="51">
        <v>202</v>
      </c>
      <c r="I21" s="51">
        <v>206.8</v>
      </c>
      <c r="J21" s="51">
        <v>204</v>
      </c>
      <c r="K21" s="51">
        <v>204</v>
      </c>
      <c r="L21" s="51">
        <v>204.6</v>
      </c>
      <c r="M21" s="51">
        <v>201.6</v>
      </c>
      <c r="N21" s="51">
        <v>198.8</v>
      </c>
      <c r="O21" s="51">
        <v>198.7</v>
      </c>
      <c r="P21" s="51">
        <v>200.6</v>
      </c>
      <c r="Q21" s="51">
        <v>210.7</v>
      </c>
      <c r="R21" s="51">
        <v>211.8</v>
      </c>
      <c r="S21" s="51">
        <v>217</v>
      </c>
      <c r="T21" s="51">
        <v>219.4</v>
      </c>
      <c r="U21" s="51">
        <v>213</v>
      </c>
      <c r="V21" s="51">
        <v>206.5</v>
      </c>
      <c r="W21" s="51">
        <v>209.2</v>
      </c>
      <c r="X21" s="51">
        <v>210.9</v>
      </c>
      <c r="Y21" s="51">
        <v>209.4</v>
      </c>
      <c r="Z21" s="51">
        <v>209</v>
      </c>
      <c r="AA21" s="51">
        <v>210.7</v>
      </c>
      <c r="AB21" s="51">
        <v>207.7</v>
      </c>
      <c r="AC21" s="51">
        <v>207.7</v>
      </c>
      <c r="AD21" s="51">
        <v>209.3</v>
      </c>
      <c r="AE21" s="56">
        <v>214.3</v>
      </c>
    </row>
    <row r="22" spans="2:31" x14ac:dyDescent="0.3">
      <c r="B22" s="50" t="s">
        <v>5</v>
      </c>
      <c r="C22" s="51">
        <v>175.3</v>
      </c>
      <c r="D22" s="51">
        <v>168.7</v>
      </c>
      <c r="E22" s="51">
        <v>163.80000000000001</v>
      </c>
      <c r="F22" s="51">
        <v>164.6</v>
      </c>
      <c r="G22" s="51">
        <v>170.3</v>
      </c>
      <c r="H22" s="51">
        <v>180.7</v>
      </c>
      <c r="I22" s="51">
        <v>182.2</v>
      </c>
      <c r="J22" s="51">
        <v>172.8</v>
      </c>
      <c r="K22" s="51">
        <v>172.8</v>
      </c>
      <c r="L22" s="51">
        <v>171.2</v>
      </c>
      <c r="M22" s="51">
        <v>173</v>
      </c>
      <c r="N22" s="51">
        <v>177.9</v>
      </c>
      <c r="O22" s="51">
        <v>178.8</v>
      </c>
      <c r="P22" s="51">
        <v>175.8</v>
      </c>
      <c r="Q22" s="51">
        <v>167.8</v>
      </c>
      <c r="R22" s="51">
        <v>164.5</v>
      </c>
      <c r="S22" s="51">
        <v>162.4</v>
      </c>
      <c r="T22" s="51">
        <v>170.8</v>
      </c>
      <c r="U22" s="51">
        <v>175.2</v>
      </c>
      <c r="V22" s="51">
        <v>169.2</v>
      </c>
      <c r="W22" s="51">
        <v>169.7</v>
      </c>
      <c r="X22" s="51">
        <v>170.9</v>
      </c>
      <c r="Y22" s="51">
        <v>181.4</v>
      </c>
      <c r="Z22" s="51">
        <v>190.2</v>
      </c>
      <c r="AA22" s="51">
        <v>194.5</v>
      </c>
      <c r="AB22" s="51">
        <v>175.2</v>
      </c>
      <c r="AC22" s="51">
        <v>175.2</v>
      </c>
      <c r="AD22" s="51">
        <v>169.6</v>
      </c>
      <c r="AE22" s="56">
        <v>173.2</v>
      </c>
    </row>
    <row r="23" spans="2:31" x14ac:dyDescent="0.3">
      <c r="B23" s="50" t="s">
        <v>6</v>
      </c>
      <c r="C23" s="51">
        <v>154.1</v>
      </c>
      <c r="D23" s="51">
        <v>154.69999999999999</v>
      </c>
      <c r="E23" s="51">
        <v>154.9</v>
      </c>
      <c r="F23" s="51">
        <v>155.4</v>
      </c>
      <c r="G23" s="51">
        <v>156.1</v>
      </c>
      <c r="H23" s="51">
        <v>156.19999999999999</v>
      </c>
      <c r="I23" s="51">
        <v>157.5</v>
      </c>
      <c r="J23" s="51">
        <v>158.4</v>
      </c>
      <c r="K23" s="51">
        <v>158.4</v>
      </c>
      <c r="L23" s="51">
        <v>158.69999999999999</v>
      </c>
      <c r="M23" s="51">
        <v>159.30000000000001</v>
      </c>
      <c r="N23" s="51">
        <v>159.9</v>
      </c>
      <c r="O23" s="51">
        <v>160.5</v>
      </c>
      <c r="P23" s="51">
        <v>160.69999999999999</v>
      </c>
      <c r="Q23" s="51">
        <v>162.19999999999999</v>
      </c>
      <c r="R23" s="51">
        <v>163.9</v>
      </c>
      <c r="S23" s="51">
        <v>164.9</v>
      </c>
      <c r="T23" s="51">
        <v>165.8</v>
      </c>
      <c r="U23" s="51">
        <v>166.6</v>
      </c>
      <c r="V23" s="51">
        <v>168.1</v>
      </c>
      <c r="W23" s="51">
        <v>169.7</v>
      </c>
      <c r="X23" s="51">
        <v>170.9</v>
      </c>
      <c r="Y23" s="51">
        <v>172.3</v>
      </c>
      <c r="Z23" s="51">
        <v>173.6</v>
      </c>
      <c r="AA23" s="51">
        <v>174.6</v>
      </c>
      <c r="AB23" s="51">
        <v>177.3</v>
      </c>
      <c r="AC23" s="51">
        <v>177.3</v>
      </c>
      <c r="AD23" s="51">
        <v>178.4</v>
      </c>
      <c r="AE23" s="56">
        <v>179.5</v>
      </c>
    </row>
    <row r="24" spans="2:31" x14ac:dyDescent="0.3">
      <c r="B24" s="50" t="s">
        <v>7</v>
      </c>
      <c r="C24" s="51">
        <v>150.9</v>
      </c>
      <c r="D24" s="51">
        <v>158.69999999999999</v>
      </c>
      <c r="E24" s="51">
        <v>163.9</v>
      </c>
      <c r="F24" s="51">
        <v>170.1</v>
      </c>
      <c r="G24" s="51">
        <v>178.7</v>
      </c>
      <c r="H24" s="51">
        <v>183.7</v>
      </c>
      <c r="I24" s="51">
        <v>182.1</v>
      </c>
      <c r="J24" s="51">
        <v>188</v>
      </c>
      <c r="K24" s="51">
        <v>188</v>
      </c>
      <c r="L24" s="51">
        <v>190.6</v>
      </c>
      <c r="M24" s="51">
        <v>190.1</v>
      </c>
      <c r="N24" s="51">
        <v>187.6</v>
      </c>
      <c r="O24" s="51">
        <v>184.7</v>
      </c>
      <c r="P24" s="51">
        <v>184.9</v>
      </c>
      <c r="Q24" s="51">
        <v>194.6</v>
      </c>
      <c r="R24" s="51">
        <v>199.5</v>
      </c>
      <c r="S24" s="51">
        <v>202.4</v>
      </c>
      <c r="T24" s="51">
        <v>200.9</v>
      </c>
      <c r="U24" s="51">
        <v>195.8</v>
      </c>
      <c r="V24" s="51">
        <v>192.4</v>
      </c>
      <c r="W24" s="51">
        <v>188.7</v>
      </c>
      <c r="X24" s="51">
        <v>186.5</v>
      </c>
      <c r="Y24" s="51">
        <v>188.9</v>
      </c>
      <c r="Z24" s="51">
        <v>188.5</v>
      </c>
      <c r="AA24" s="51">
        <v>187.2</v>
      </c>
      <c r="AB24" s="51">
        <v>179.3</v>
      </c>
      <c r="AC24" s="51">
        <v>179.2</v>
      </c>
      <c r="AD24" s="51">
        <v>174.9</v>
      </c>
      <c r="AE24" s="56">
        <v>170</v>
      </c>
    </row>
    <row r="25" spans="2:31" x14ac:dyDescent="0.3">
      <c r="B25" s="50" t="s">
        <v>8</v>
      </c>
      <c r="C25" s="51">
        <v>149.6</v>
      </c>
      <c r="D25" s="51">
        <v>150.69999999999999</v>
      </c>
      <c r="E25" s="51">
        <v>153.69999999999999</v>
      </c>
      <c r="F25" s="51">
        <v>164.4</v>
      </c>
      <c r="G25" s="51">
        <v>167.1</v>
      </c>
      <c r="H25" s="51">
        <v>164.6</v>
      </c>
      <c r="I25" s="51">
        <v>163.9</v>
      </c>
      <c r="J25" s="51">
        <v>156.80000000000001</v>
      </c>
      <c r="K25" s="51">
        <v>156.69999999999999</v>
      </c>
      <c r="L25" s="51">
        <v>155.69999999999999</v>
      </c>
      <c r="M25" s="51">
        <v>156.5</v>
      </c>
      <c r="N25" s="51">
        <v>154.9</v>
      </c>
      <c r="O25" s="51">
        <v>153.69999999999999</v>
      </c>
      <c r="P25" s="51">
        <v>153.69999999999999</v>
      </c>
      <c r="Q25" s="51">
        <v>157.6</v>
      </c>
      <c r="R25" s="51">
        <v>172.6</v>
      </c>
      <c r="S25" s="51">
        <v>171</v>
      </c>
      <c r="T25" s="51">
        <v>169.7</v>
      </c>
      <c r="U25" s="51">
        <v>174.2</v>
      </c>
      <c r="V25" s="51">
        <v>172.9</v>
      </c>
      <c r="W25" s="51">
        <v>165.7</v>
      </c>
      <c r="X25" s="51">
        <v>163.80000000000001</v>
      </c>
      <c r="Y25" s="51">
        <v>160.69999999999999</v>
      </c>
      <c r="Z25" s="51">
        <v>158</v>
      </c>
      <c r="AA25" s="51">
        <v>158.30000000000001</v>
      </c>
      <c r="AB25" s="51">
        <v>169.5</v>
      </c>
      <c r="AC25" s="51">
        <v>169.5</v>
      </c>
      <c r="AD25" s="51">
        <v>176.3</v>
      </c>
      <c r="AE25" s="56">
        <v>172.2</v>
      </c>
    </row>
    <row r="26" spans="2:31" x14ac:dyDescent="0.3">
      <c r="B26" s="50" t="s">
        <v>9</v>
      </c>
      <c r="C26" s="51">
        <v>194.2</v>
      </c>
      <c r="D26" s="51">
        <v>160</v>
      </c>
      <c r="E26" s="51">
        <v>149.5</v>
      </c>
      <c r="F26" s="51">
        <v>144.1</v>
      </c>
      <c r="G26" s="51">
        <v>147.9</v>
      </c>
      <c r="H26" s="51">
        <v>155.4</v>
      </c>
      <c r="I26" s="51">
        <v>164.2</v>
      </c>
      <c r="J26" s="51">
        <v>162.19999999999999</v>
      </c>
      <c r="K26" s="51">
        <v>162.30000000000001</v>
      </c>
      <c r="L26" s="51">
        <v>185.3</v>
      </c>
      <c r="M26" s="51">
        <v>199.2</v>
      </c>
      <c r="N26" s="51">
        <v>188.3</v>
      </c>
      <c r="O26" s="51">
        <v>174.3</v>
      </c>
      <c r="P26" s="51">
        <v>169.7</v>
      </c>
      <c r="Q26" s="51">
        <v>166.9</v>
      </c>
      <c r="R26" s="51">
        <v>166.2</v>
      </c>
      <c r="S26" s="51">
        <v>174.9</v>
      </c>
      <c r="T26" s="51">
        <v>182.3</v>
      </c>
      <c r="U26" s="51">
        <v>182.1</v>
      </c>
      <c r="V26" s="51">
        <v>186.7</v>
      </c>
      <c r="W26" s="51">
        <v>191.8</v>
      </c>
      <c r="X26" s="51">
        <v>199.7</v>
      </c>
      <c r="Y26" s="51">
        <v>183.1</v>
      </c>
      <c r="Z26" s="51">
        <v>159.9</v>
      </c>
      <c r="AA26" s="51">
        <v>153.9</v>
      </c>
      <c r="AB26" s="51">
        <v>152.69999999999999</v>
      </c>
      <c r="AC26" s="51">
        <v>152.80000000000001</v>
      </c>
      <c r="AD26" s="51">
        <v>155.4</v>
      </c>
      <c r="AE26" s="56">
        <v>161</v>
      </c>
    </row>
    <row r="27" spans="2:31" x14ac:dyDescent="0.3">
      <c r="B27" s="50" t="s">
        <v>10</v>
      </c>
      <c r="C27" s="51">
        <v>160.4</v>
      </c>
      <c r="D27" s="51">
        <v>158.80000000000001</v>
      </c>
      <c r="E27" s="51">
        <v>159.80000000000001</v>
      </c>
      <c r="F27" s="51">
        <v>161.69999999999999</v>
      </c>
      <c r="G27" s="51">
        <v>165.4</v>
      </c>
      <c r="H27" s="51">
        <v>166</v>
      </c>
      <c r="I27" s="51">
        <v>164</v>
      </c>
      <c r="J27" s="51">
        <v>164.1</v>
      </c>
      <c r="K27" s="51">
        <v>164.1</v>
      </c>
      <c r="L27" s="51">
        <v>165.2</v>
      </c>
      <c r="M27" s="51">
        <v>165.3</v>
      </c>
      <c r="N27" s="51">
        <v>164.4</v>
      </c>
      <c r="O27" s="51">
        <v>163.9</v>
      </c>
      <c r="P27" s="51">
        <v>163.69999999999999</v>
      </c>
      <c r="Q27" s="51">
        <v>163.9</v>
      </c>
      <c r="R27" s="51">
        <v>164.7</v>
      </c>
      <c r="S27" s="51">
        <v>164.7</v>
      </c>
      <c r="T27" s="51">
        <v>164.3</v>
      </c>
      <c r="U27" s="51">
        <v>164.3</v>
      </c>
      <c r="V27" s="51">
        <v>167.2</v>
      </c>
      <c r="W27" s="51">
        <v>169.1</v>
      </c>
      <c r="X27" s="51">
        <v>169.8</v>
      </c>
      <c r="Y27" s="51">
        <v>170.5</v>
      </c>
      <c r="Z27" s="51">
        <v>170.8</v>
      </c>
      <c r="AA27" s="51">
        <v>170.9</v>
      </c>
      <c r="AB27" s="51">
        <v>171</v>
      </c>
      <c r="AC27" s="51">
        <v>171.1</v>
      </c>
      <c r="AD27" s="51">
        <v>173.4</v>
      </c>
      <c r="AE27" s="56">
        <v>175.6</v>
      </c>
    </row>
    <row r="28" spans="2:31" x14ac:dyDescent="0.3">
      <c r="B28" s="50" t="s">
        <v>11</v>
      </c>
      <c r="C28" s="51">
        <v>114.6</v>
      </c>
      <c r="D28" s="51">
        <v>112.8</v>
      </c>
      <c r="E28" s="51">
        <v>112.6</v>
      </c>
      <c r="F28" s="51">
        <v>113.1</v>
      </c>
      <c r="G28" s="51">
        <v>114.8</v>
      </c>
      <c r="H28" s="51">
        <v>115.1</v>
      </c>
      <c r="I28" s="51">
        <v>114.5</v>
      </c>
      <c r="J28" s="51">
        <v>119.7</v>
      </c>
      <c r="K28" s="51">
        <v>119.7</v>
      </c>
      <c r="L28" s="51">
        <v>121.9</v>
      </c>
      <c r="M28" s="51">
        <v>122.4</v>
      </c>
      <c r="N28" s="51">
        <v>121</v>
      </c>
      <c r="O28" s="51">
        <v>120</v>
      </c>
      <c r="P28" s="51">
        <v>118.9</v>
      </c>
      <c r="Q28" s="51">
        <v>118.8</v>
      </c>
      <c r="R28" s="51">
        <v>119</v>
      </c>
      <c r="S28" s="51">
        <v>119.7</v>
      </c>
      <c r="T28" s="51">
        <v>119.9</v>
      </c>
      <c r="U28" s="51">
        <v>120</v>
      </c>
      <c r="V28" s="51">
        <v>120.9</v>
      </c>
      <c r="W28" s="51">
        <v>121.6</v>
      </c>
      <c r="X28" s="51">
        <v>121.9</v>
      </c>
      <c r="Y28" s="51">
        <v>122.1</v>
      </c>
      <c r="Z28" s="51">
        <v>121.8</v>
      </c>
      <c r="AA28" s="51">
        <v>121.1</v>
      </c>
      <c r="AB28" s="51">
        <v>120</v>
      </c>
      <c r="AC28" s="51">
        <v>120</v>
      </c>
      <c r="AD28" s="51">
        <v>121.3</v>
      </c>
      <c r="AE28" s="56">
        <v>122.7</v>
      </c>
    </row>
    <row r="29" spans="2:31" x14ac:dyDescent="0.3">
      <c r="B29" s="50" t="s">
        <v>12</v>
      </c>
      <c r="C29" s="51">
        <v>164</v>
      </c>
      <c r="D29" s="51">
        <v>164.2</v>
      </c>
      <c r="E29" s="51">
        <v>163.5</v>
      </c>
      <c r="F29" s="51">
        <v>163.9</v>
      </c>
      <c r="G29" s="51">
        <v>168.2</v>
      </c>
      <c r="H29" s="51">
        <v>168.5</v>
      </c>
      <c r="I29" s="51">
        <v>168.3</v>
      </c>
      <c r="J29" s="51">
        <v>168.8</v>
      </c>
      <c r="K29" s="51">
        <v>168.8</v>
      </c>
      <c r="L29" s="51">
        <v>169.3</v>
      </c>
      <c r="M29" s="51">
        <v>169.6</v>
      </c>
      <c r="N29" s="51">
        <v>170.5</v>
      </c>
      <c r="O29" s="51">
        <v>172.1</v>
      </c>
      <c r="P29" s="51">
        <v>174.3</v>
      </c>
      <c r="Q29" s="51">
        <v>177.4</v>
      </c>
      <c r="R29" s="51">
        <v>181.3</v>
      </c>
      <c r="S29" s="51">
        <v>184.9</v>
      </c>
      <c r="T29" s="51">
        <v>187.1</v>
      </c>
      <c r="U29" s="51">
        <v>190</v>
      </c>
      <c r="V29" s="51">
        <v>193.6</v>
      </c>
      <c r="W29" s="51">
        <v>197.3</v>
      </c>
      <c r="X29" s="51">
        <v>199.9</v>
      </c>
      <c r="Y29" s="51">
        <v>202.8</v>
      </c>
      <c r="Z29" s="51">
        <v>205.2</v>
      </c>
      <c r="AA29" s="51">
        <v>208.4</v>
      </c>
      <c r="AB29" s="51">
        <v>209.7</v>
      </c>
      <c r="AC29" s="51">
        <v>209.7</v>
      </c>
      <c r="AD29" s="51">
        <v>212.9</v>
      </c>
      <c r="AE29" s="56">
        <v>218</v>
      </c>
    </row>
    <row r="30" spans="2:31" x14ac:dyDescent="0.3">
      <c r="B30" s="50" t="s">
        <v>13</v>
      </c>
      <c r="C30" s="51">
        <v>151.80000000000001</v>
      </c>
      <c r="D30" s="51">
        <v>155.5</v>
      </c>
      <c r="E30" s="51">
        <v>156.5</v>
      </c>
      <c r="F30" s="51">
        <v>157.6</v>
      </c>
      <c r="G30" s="51">
        <v>159.30000000000001</v>
      </c>
      <c r="H30" s="51">
        <v>160</v>
      </c>
      <c r="I30" s="51">
        <v>160.9</v>
      </c>
      <c r="J30" s="51">
        <v>162.69999999999999</v>
      </c>
      <c r="K30" s="51">
        <v>162.69999999999999</v>
      </c>
      <c r="L30" s="51">
        <v>163.19999999999999</v>
      </c>
      <c r="M30" s="51">
        <v>163.69999999999999</v>
      </c>
      <c r="N30" s="51">
        <v>164.2</v>
      </c>
      <c r="O30" s="51">
        <v>164.3</v>
      </c>
      <c r="P30" s="51">
        <v>164.7</v>
      </c>
      <c r="Q30" s="51">
        <v>165.3</v>
      </c>
      <c r="R30" s="51">
        <v>166.2</v>
      </c>
      <c r="S30" s="51">
        <v>167.1</v>
      </c>
      <c r="T30" s="51">
        <v>167.9</v>
      </c>
      <c r="U30" s="51">
        <v>168.4</v>
      </c>
      <c r="V30" s="51">
        <v>168.8</v>
      </c>
      <c r="W30" s="51">
        <v>169.4</v>
      </c>
      <c r="X30" s="51">
        <v>169.9</v>
      </c>
      <c r="Y30" s="51">
        <v>170.4</v>
      </c>
      <c r="Z30" s="51">
        <v>171</v>
      </c>
      <c r="AA30" s="51">
        <v>171.4</v>
      </c>
      <c r="AB30" s="51">
        <v>172.3</v>
      </c>
      <c r="AC30" s="51">
        <v>172.3</v>
      </c>
      <c r="AD30" s="51">
        <v>172.9</v>
      </c>
      <c r="AE30" s="56">
        <v>173.4</v>
      </c>
    </row>
    <row r="31" spans="2:31" x14ac:dyDescent="0.3">
      <c r="B31" s="50" t="s">
        <v>14</v>
      </c>
      <c r="C31" s="51">
        <v>165.6</v>
      </c>
      <c r="D31" s="51">
        <v>167.5</v>
      </c>
      <c r="E31" s="51">
        <v>168.2</v>
      </c>
      <c r="F31" s="51">
        <v>168.9</v>
      </c>
      <c r="G31" s="51">
        <v>170.4</v>
      </c>
      <c r="H31" s="51">
        <v>172.4</v>
      </c>
      <c r="I31" s="51">
        <v>172.2</v>
      </c>
      <c r="J31" s="51">
        <v>173.9</v>
      </c>
      <c r="K31" s="51">
        <v>173.9</v>
      </c>
      <c r="L31" s="51">
        <v>174.7</v>
      </c>
      <c r="M31" s="51">
        <v>175.5</v>
      </c>
      <c r="N31" s="51">
        <v>176.5</v>
      </c>
      <c r="O31" s="51">
        <v>177.3</v>
      </c>
      <c r="P31" s="51">
        <v>178</v>
      </c>
      <c r="Q31" s="51">
        <v>179.3</v>
      </c>
      <c r="R31" s="51">
        <v>180.9</v>
      </c>
      <c r="S31" s="51">
        <v>182.5</v>
      </c>
      <c r="T31" s="51">
        <v>183.9</v>
      </c>
      <c r="U31" s="51">
        <v>185.2</v>
      </c>
      <c r="V31" s="51">
        <v>186.3</v>
      </c>
      <c r="W31" s="51">
        <v>187.4</v>
      </c>
      <c r="X31" s="51">
        <v>188.3</v>
      </c>
      <c r="Y31" s="51">
        <v>189.5</v>
      </c>
      <c r="Z31" s="51">
        <v>190.3</v>
      </c>
      <c r="AA31" s="51">
        <v>191.2</v>
      </c>
      <c r="AB31" s="51">
        <v>193</v>
      </c>
      <c r="AC31" s="51">
        <v>193</v>
      </c>
      <c r="AD31" s="51">
        <v>193.5</v>
      </c>
      <c r="AE31" s="56">
        <v>194.2</v>
      </c>
    </row>
    <row r="32" spans="2:31" x14ac:dyDescent="0.3">
      <c r="B32" s="50" t="s">
        <v>15</v>
      </c>
      <c r="C32" s="51">
        <v>161</v>
      </c>
      <c r="D32" s="51">
        <v>156.9</v>
      </c>
      <c r="E32" s="51">
        <v>156.69999999999999</v>
      </c>
      <c r="F32" s="51">
        <v>158</v>
      </c>
      <c r="G32" s="51">
        <v>160.69999999999999</v>
      </c>
      <c r="H32" s="51">
        <v>162.6</v>
      </c>
      <c r="I32" s="51">
        <v>164</v>
      </c>
      <c r="J32" s="51">
        <v>164</v>
      </c>
      <c r="K32" s="51">
        <v>164</v>
      </c>
      <c r="L32" s="51">
        <v>167.7</v>
      </c>
      <c r="M32" s="51">
        <v>169.7</v>
      </c>
      <c r="N32" s="51">
        <v>168.2</v>
      </c>
      <c r="O32" s="51">
        <v>166.4</v>
      </c>
      <c r="P32" s="51">
        <v>166.2</v>
      </c>
      <c r="Q32" s="51">
        <v>168.4</v>
      </c>
      <c r="R32" s="51">
        <v>170.8</v>
      </c>
      <c r="S32" s="51">
        <v>173.3</v>
      </c>
      <c r="T32" s="51">
        <v>174.9</v>
      </c>
      <c r="U32" s="51">
        <v>175</v>
      </c>
      <c r="V32" s="51">
        <v>176.3</v>
      </c>
      <c r="W32" s="51">
        <v>177.8</v>
      </c>
      <c r="X32" s="51">
        <v>179.6</v>
      </c>
      <c r="Y32" s="51">
        <v>178.3</v>
      </c>
      <c r="Z32" s="51">
        <v>175.9</v>
      </c>
      <c r="AA32" s="51">
        <v>176.7</v>
      </c>
      <c r="AB32" s="51">
        <v>177</v>
      </c>
      <c r="AC32" s="51">
        <v>177</v>
      </c>
      <c r="AD32" s="51">
        <v>177.9</v>
      </c>
      <c r="AE32" s="56">
        <v>179.1</v>
      </c>
    </row>
    <row r="33" spans="2:31" x14ac:dyDescent="0.3">
      <c r="B33" s="50" t="s">
        <v>16</v>
      </c>
      <c r="C33" s="51">
        <v>186.5</v>
      </c>
      <c r="D33" s="51">
        <v>188.3</v>
      </c>
      <c r="E33" s="51">
        <v>188.1</v>
      </c>
      <c r="F33" s="51">
        <v>188.8</v>
      </c>
      <c r="G33" s="51">
        <v>191.9</v>
      </c>
      <c r="H33" s="51">
        <v>190.8</v>
      </c>
      <c r="I33" s="51">
        <v>191.2</v>
      </c>
      <c r="J33" s="51">
        <v>192.1</v>
      </c>
      <c r="K33" s="51">
        <v>192.1</v>
      </c>
      <c r="L33" s="51">
        <v>192.7</v>
      </c>
      <c r="M33" s="51">
        <v>192.9</v>
      </c>
      <c r="N33" s="51">
        <v>192.4</v>
      </c>
      <c r="O33" s="51">
        <v>192.2</v>
      </c>
      <c r="P33" s="51">
        <v>192.8</v>
      </c>
      <c r="Q33" s="51">
        <v>193.7</v>
      </c>
      <c r="R33" s="51">
        <v>193.9</v>
      </c>
      <c r="S33" s="51">
        <v>194.1</v>
      </c>
      <c r="T33" s="51">
        <v>194.3</v>
      </c>
      <c r="U33" s="51">
        <v>194.6</v>
      </c>
      <c r="V33" s="51">
        <v>195</v>
      </c>
      <c r="W33" s="51">
        <v>195.9</v>
      </c>
      <c r="X33" s="51">
        <v>196.3</v>
      </c>
      <c r="Y33" s="51">
        <v>196.9</v>
      </c>
      <c r="Z33" s="51">
        <v>197.3</v>
      </c>
      <c r="AA33" s="51">
        <v>198.2</v>
      </c>
      <c r="AB33" s="51">
        <v>199.5</v>
      </c>
      <c r="AC33" s="51">
        <v>199.5</v>
      </c>
      <c r="AD33" s="51">
        <v>200.6</v>
      </c>
      <c r="AE33" s="56">
        <v>201</v>
      </c>
    </row>
    <row r="34" spans="2:31" x14ac:dyDescent="0.3">
      <c r="B34" s="50" t="s">
        <v>17</v>
      </c>
      <c r="C34" s="51">
        <v>155.5</v>
      </c>
      <c r="D34" s="51">
        <v>157.19999999999999</v>
      </c>
      <c r="E34" s="51">
        <v>157.80000000000001</v>
      </c>
      <c r="F34" s="51">
        <v>158.80000000000001</v>
      </c>
      <c r="G34" s="51">
        <v>161.80000000000001</v>
      </c>
      <c r="H34" s="51">
        <v>162.19999999999999</v>
      </c>
      <c r="I34" s="51">
        <v>162.80000000000001</v>
      </c>
      <c r="J34" s="51">
        <v>164.5</v>
      </c>
      <c r="K34" s="51">
        <v>164.6</v>
      </c>
      <c r="L34" s="51">
        <v>165.7</v>
      </c>
      <c r="M34" s="51">
        <v>167.2</v>
      </c>
      <c r="N34" s="51">
        <v>168.5</v>
      </c>
      <c r="O34" s="51">
        <v>169.9</v>
      </c>
      <c r="P34" s="51">
        <v>170.8</v>
      </c>
      <c r="Q34" s="51">
        <v>172.1</v>
      </c>
      <c r="R34" s="51">
        <v>173.9</v>
      </c>
      <c r="S34" s="51">
        <v>175.6</v>
      </c>
      <c r="T34" s="51">
        <v>177.1</v>
      </c>
      <c r="U34" s="51">
        <v>178.3</v>
      </c>
      <c r="V34" s="51">
        <v>179.5</v>
      </c>
      <c r="W34" s="51">
        <v>180.9</v>
      </c>
      <c r="X34" s="51">
        <v>181.9</v>
      </c>
      <c r="Y34" s="51">
        <v>183.1</v>
      </c>
      <c r="Z34" s="51">
        <v>184</v>
      </c>
      <c r="AA34" s="51">
        <v>184.9</v>
      </c>
      <c r="AB34" s="51">
        <v>186.2</v>
      </c>
      <c r="AC34" s="51">
        <v>186.1</v>
      </c>
      <c r="AD34" s="51">
        <v>186.9</v>
      </c>
      <c r="AE34" s="56">
        <v>187.3</v>
      </c>
    </row>
    <row r="35" spans="2:31" x14ac:dyDescent="0.3">
      <c r="B35" s="50" t="s">
        <v>18</v>
      </c>
      <c r="C35" s="51">
        <v>146.1</v>
      </c>
      <c r="D35" s="51">
        <v>147.4</v>
      </c>
      <c r="E35" s="51">
        <v>147.9</v>
      </c>
      <c r="F35" s="51">
        <v>148.5</v>
      </c>
      <c r="G35" s="51">
        <v>152.1</v>
      </c>
      <c r="H35" s="51">
        <v>151.80000000000001</v>
      </c>
      <c r="I35" s="51">
        <v>153.1</v>
      </c>
      <c r="J35" s="51">
        <v>155.30000000000001</v>
      </c>
      <c r="K35" s="51">
        <v>155.30000000000001</v>
      </c>
      <c r="L35" s="51">
        <v>156.30000000000001</v>
      </c>
      <c r="M35" s="51">
        <v>157.4</v>
      </c>
      <c r="N35" s="51">
        <v>158.69999999999999</v>
      </c>
      <c r="O35" s="51">
        <v>160.69999999999999</v>
      </c>
      <c r="P35" s="51">
        <v>162.4</v>
      </c>
      <c r="Q35" s="51">
        <v>164.6</v>
      </c>
      <c r="R35" s="51">
        <v>166.5</v>
      </c>
      <c r="S35" s="51">
        <v>168.4</v>
      </c>
      <c r="T35" s="51">
        <v>169.9</v>
      </c>
      <c r="U35" s="51">
        <v>171.3</v>
      </c>
      <c r="V35" s="51">
        <v>172.7</v>
      </c>
      <c r="W35" s="51">
        <v>174.3</v>
      </c>
      <c r="X35" s="51">
        <v>175.3</v>
      </c>
      <c r="Y35" s="51">
        <v>176.2</v>
      </c>
      <c r="Z35" s="51">
        <v>177</v>
      </c>
      <c r="AA35" s="51">
        <v>177.6</v>
      </c>
      <c r="AB35" s="51">
        <v>178.7</v>
      </c>
      <c r="AC35" s="51">
        <v>178.7</v>
      </c>
      <c r="AD35" s="51">
        <v>179.2</v>
      </c>
      <c r="AE35" s="56">
        <v>179.7</v>
      </c>
    </row>
    <row r="36" spans="2:31" x14ac:dyDescent="0.3">
      <c r="B36" s="50" t="s">
        <v>19</v>
      </c>
      <c r="C36" s="51">
        <v>154.19999999999999</v>
      </c>
      <c r="D36" s="51">
        <v>155.80000000000001</v>
      </c>
      <c r="E36" s="51">
        <v>156.4</v>
      </c>
      <c r="F36" s="51">
        <v>157.30000000000001</v>
      </c>
      <c r="G36" s="51">
        <v>160.4</v>
      </c>
      <c r="H36" s="51">
        <v>160.69999999999999</v>
      </c>
      <c r="I36" s="51">
        <v>161.4</v>
      </c>
      <c r="J36" s="51">
        <v>163.19999999999999</v>
      </c>
      <c r="K36" s="51">
        <v>163.30000000000001</v>
      </c>
      <c r="L36" s="51">
        <v>164.3</v>
      </c>
      <c r="M36" s="51">
        <v>165.8</v>
      </c>
      <c r="N36" s="51">
        <v>167</v>
      </c>
      <c r="O36" s="51">
        <v>168.5</v>
      </c>
      <c r="P36" s="51">
        <v>169.6</v>
      </c>
      <c r="Q36" s="51">
        <v>171.1</v>
      </c>
      <c r="R36" s="51">
        <v>172.8</v>
      </c>
      <c r="S36" s="51">
        <v>174.6</v>
      </c>
      <c r="T36" s="51">
        <v>176</v>
      </c>
      <c r="U36" s="51">
        <v>177.3</v>
      </c>
      <c r="V36" s="51">
        <v>178.5</v>
      </c>
      <c r="W36" s="51">
        <v>179.9</v>
      </c>
      <c r="X36" s="51">
        <v>181</v>
      </c>
      <c r="Y36" s="51">
        <v>182.1</v>
      </c>
      <c r="Z36" s="51">
        <v>183</v>
      </c>
      <c r="AA36" s="51">
        <v>183.8</v>
      </c>
      <c r="AB36" s="51">
        <v>185.1</v>
      </c>
      <c r="AC36" s="51">
        <v>185.1</v>
      </c>
      <c r="AD36" s="51">
        <v>185.7</v>
      </c>
      <c r="AE36" s="56">
        <v>186.2</v>
      </c>
    </row>
    <row r="37" spans="2:31" x14ac:dyDescent="0.3">
      <c r="B37" s="50" t="s">
        <v>20</v>
      </c>
      <c r="C37" s="51">
        <v>157.69999999999999</v>
      </c>
      <c r="D37" s="51">
        <v>159.80000000000001</v>
      </c>
      <c r="E37" s="51">
        <v>159.9</v>
      </c>
      <c r="F37" s="51">
        <v>161.4</v>
      </c>
      <c r="G37" s="51">
        <v>161.6</v>
      </c>
      <c r="H37" s="51">
        <v>160.5</v>
      </c>
      <c r="I37" s="51">
        <v>161.5</v>
      </c>
      <c r="J37" s="51">
        <v>162.1</v>
      </c>
      <c r="K37" s="51">
        <v>162.1</v>
      </c>
      <c r="L37" s="51">
        <v>163.6</v>
      </c>
      <c r="M37" s="51">
        <v>164.2</v>
      </c>
      <c r="N37" s="51">
        <v>163.4</v>
      </c>
      <c r="O37" s="51">
        <v>164.5</v>
      </c>
      <c r="P37" s="51">
        <v>165.5</v>
      </c>
      <c r="Q37" s="51">
        <v>165.3</v>
      </c>
      <c r="R37" s="51">
        <v>167</v>
      </c>
      <c r="S37" s="51">
        <v>167.5</v>
      </c>
      <c r="T37" s="51">
        <v>166.8</v>
      </c>
      <c r="U37" s="51">
        <v>167.8</v>
      </c>
      <c r="V37" s="51">
        <v>169</v>
      </c>
      <c r="W37" s="51">
        <v>169.5</v>
      </c>
      <c r="X37" s="51">
        <v>171.2</v>
      </c>
      <c r="Y37" s="51">
        <v>171.8</v>
      </c>
      <c r="Z37" s="51">
        <v>170.7</v>
      </c>
      <c r="AA37" s="51">
        <v>172.1</v>
      </c>
      <c r="AB37" s="51">
        <v>173.5</v>
      </c>
      <c r="AC37" s="51">
        <v>173.5</v>
      </c>
      <c r="AD37" s="51">
        <v>175.2</v>
      </c>
      <c r="AE37" s="56">
        <v>175.6</v>
      </c>
    </row>
    <row r="38" spans="2:31" x14ac:dyDescent="0.3">
      <c r="B38" s="50" t="s">
        <v>21</v>
      </c>
      <c r="C38" s="51">
        <v>147.9</v>
      </c>
      <c r="D38" s="51">
        <v>152.4</v>
      </c>
      <c r="E38" s="51">
        <v>155.5</v>
      </c>
      <c r="F38" s="51">
        <v>155.6</v>
      </c>
      <c r="G38" s="51">
        <v>159.4</v>
      </c>
      <c r="H38" s="51">
        <v>159.80000000000001</v>
      </c>
      <c r="I38" s="51">
        <v>160.69999999999999</v>
      </c>
      <c r="J38" s="51">
        <v>162.6</v>
      </c>
      <c r="K38" s="51">
        <v>162.6</v>
      </c>
      <c r="L38" s="51">
        <v>164.2</v>
      </c>
      <c r="M38" s="51">
        <v>163.9</v>
      </c>
      <c r="N38" s="51">
        <v>164.1</v>
      </c>
      <c r="O38" s="51">
        <v>164.2</v>
      </c>
      <c r="P38" s="51">
        <v>165.7</v>
      </c>
      <c r="Q38" s="51">
        <v>167.2</v>
      </c>
      <c r="R38" s="51">
        <v>172.2</v>
      </c>
      <c r="S38" s="51">
        <v>174.6</v>
      </c>
      <c r="T38" s="51">
        <v>176</v>
      </c>
      <c r="U38" s="51">
        <v>179.6</v>
      </c>
      <c r="V38" s="51">
        <v>178.8</v>
      </c>
      <c r="W38" s="51">
        <v>179.5</v>
      </c>
      <c r="X38" s="51">
        <v>180.5</v>
      </c>
      <c r="Y38" s="51">
        <v>181.3</v>
      </c>
      <c r="Z38" s="51">
        <v>182</v>
      </c>
      <c r="AA38" s="51">
        <v>182</v>
      </c>
      <c r="AB38" s="51">
        <v>182.1</v>
      </c>
      <c r="AC38" s="51">
        <v>181.9</v>
      </c>
      <c r="AD38" s="51">
        <v>181.7</v>
      </c>
      <c r="AE38" s="56">
        <v>182.8</v>
      </c>
    </row>
    <row r="39" spans="2:31" x14ac:dyDescent="0.3">
      <c r="B39" s="50" t="s">
        <v>22</v>
      </c>
      <c r="C39" s="51">
        <v>150</v>
      </c>
      <c r="D39" s="51">
        <v>150.9</v>
      </c>
      <c r="E39" s="51">
        <v>151.19999999999999</v>
      </c>
      <c r="F39" s="51">
        <v>151.80000000000001</v>
      </c>
      <c r="G39" s="51">
        <v>154.69999999999999</v>
      </c>
      <c r="H39" s="51">
        <v>154.80000000000001</v>
      </c>
      <c r="I39" s="51">
        <v>155.80000000000001</v>
      </c>
      <c r="J39" s="51">
        <v>157.5</v>
      </c>
      <c r="K39" s="51">
        <v>157.5</v>
      </c>
      <c r="L39" s="51">
        <v>158.4</v>
      </c>
      <c r="M39" s="51">
        <v>159.30000000000001</v>
      </c>
      <c r="N39" s="51">
        <v>160.19999999999999</v>
      </c>
      <c r="O39" s="51">
        <v>161.1</v>
      </c>
      <c r="P39" s="51">
        <v>161.80000000000001</v>
      </c>
      <c r="Q39" s="51">
        <v>162.80000000000001</v>
      </c>
      <c r="R39" s="51">
        <v>164</v>
      </c>
      <c r="S39" s="51">
        <v>165.2</v>
      </c>
      <c r="T39" s="51">
        <v>166.4</v>
      </c>
      <c r="U39" s="51">
        <v>167.4</v>
      </c>
      <c r="V39" s="51">
        <v>168.5</v>
      </c>
      <c r="W39" s="51">
        <v>169.5</v>
      </c>
      <c r="X39" s="51">
        <v>170.4</v>
      </c>
      <c r="Y39" s="51">
        <v>171.4</v>
      </c>
      <c r="Z39" s="51">
        <v>172.1</v>
      </c>
      <c r="AA39" s="51">
        <v>172.9</v>
      </c>
      <c r="AB39" s="51">
        <v>174.2</v>
      </c>
      <c r="AC39" s="51">
        <v>174.2</v>
      </c>
      <c r="AD39" s="51">
        <v>174.6</v>
      </c>
      <c r="AE39" s="56">
        <v>175.2</v>
      </c>
    </row>
    <row r="40" spans="2:31" x14ac:dyDescent="0.3">
      <c r="B40" s="50" t="s">
        <v>23</v>
      </c>
      <c r="C40" s="51">
        <v>159.30000000000001</v>
      </c>
      <c r="D40" s="51">
        <v>161.30000000000001</v>
      </c>
      <c r="E40" s="51">
        <v>161.69999999999999</v>
      </c>
      <c r="F40" s="51">
        <v>162.30000000000001</v>
      </c>
      <c r="G40" s="51">
        <v>165.8</v>
      </c>
      <c r="H40" s="51">
        <v>166.3</v>
      </c>
      <c r="I40" s="51">
        <v>167</v>
      </c>
      <c r="J40" s="51">
        <v>168.4</v>
      </c>
      <c r="K40" s="51">
        <v>168.4</v>
      </c>
      <c r="L40" s="51">
        <v>169.1</v>
      </c>
      <c r="M40" s="51">
        <v>169.9</v>
      </c>
      <c r="N40" s="51">
        <v>170.6</v>
      </c>
      <c r="O40" s="51">
        <v>171.4</v>
      </c>
      <c r="P40" s="51">
        <v>172.2</v>
      </c>
      <c r="Q40" s="51">
        <v>173</v>
      </c>
      <c r="R40" s="51">
        <v>174</v>
      </c>
      <c r="S40" s="51">
        <v>174.8</v>
      </c>
      <c r="T40" s="51">
        <v>175.4</v>
      </c>
      <c r="U40" s="51">
        <v>176.1</v>
      </c>
      <c r="V40" s="51">
        <v>176.8</v>
      </c>
      <c r="W40" s="51">
        <v>177.8</v>
      </c>
      <c r="X40" s="51">
        <v>178.7</v>
      </c>
      <c r="Y40" s="51">
        <v>179.8</v>
      </c>
      <c r="Z40" s="51">
        <v>181.1</v>
      </c>
      <c r="AA40" s="51">
        <v>182.3</v>
      </c>
      <c r="AB40" s="51">
        <v>184.4</v>
      </c>
      <c r="AC40" s="51">
        <v>184.4</v>
      </c>
      <c r="AD40" s="51">
        <v>185</v>
      </c>
      <c r="AE40" s="56">
        <v>185.7</v>
      </c>
    </row>
    <row r="41" spans="2:31" x14ac:dyDescent="0.3">
      <c r="B41" s="50" t="s">
        <v>24</v>
      </c>
      <c r="C41" s="51">
        <v>141.9</v>
      </c>
      <c r="D41" s="51">
        <v>145.1</v>
      </c>
      <c r="E41" s="51">
        <v>146.19999999999999</v>
      </c>
      <c r="F41" s="51">
        <v>146.6</v>
      </c>
      <c r="G41" s="51">
        <v>148.9</v>
      </c>
      <c r="H41" s="51">
        <v>150.69999999999999</v>
      </c>
      <c r="I41" s="51">
        <v>153.1</v>
      </c>
      <c r="J41" s="51">
        <v>154</v>
      </c>
      <c r="K41" s="51">
        <v>154</v>
      </c>
      <c r="L41" s="51">
        <v>155.69999999999999</v>
      </c>
      <c r="M41" s="51">
        <v>154.80000000000001</v>
      </c>
      <c r="N41" s="51">
        <v>155.69999999999999</v>
      </c>
      <c r="O41" s="51">
        <v>156.5</v>
      </c>
      <c r="P41" s="51">
        <v>156.9</v>
      </c>
      <c r="Q41" s="51">
        <v>157.9</v>
      </c>
      <c r="R41" s="51">
        <v>162.6</v>
      </c>
      <c r="S41" s="51">
        <v>163</v>
      </c>
      <c r="T41" s="51">
        <v>161.1</v>
      </c>
      <c r="U41" s="51">
        <v>161.6</v>
      </c>
      <c r="V41" s="51">
        <v>161.9</v>
      </c>
      <c r="W41" s="51">
        <v>162.30000000000001</v>
      </c>
      <c r="X41" s="51">
        <v>162.9</v>
      </c>
      <c r="Y41" s="51">
        <v>163</v>
      </c>
      <c r="Z41" s="51">
        <v>163.4</v>
      </c>
      <c r="AA41" s="51">
        <v>163.6</v>
      </c>
      <c r="AB41" s="51">
        <v>164.2</v>
      </c>
      <c r="AC41" s="51">
        <v>164.2</v>
      </c>
      <c r="AD41" s="51">
        <v>164.5</v>
      </c>
      <c r="AE41" s="56">
        <v>164.8</v>
      </c>
    </row>
    <row r="42" spans="2:31" x14ac:dyDescent="0.3">
      <c r="B42" s="50" t="s">
        <v>25</v>
      </c>
      <c r="C42" s="51">
        <v>149.6</v>
      </c>
      <c r="D42" s="51">
        <v>151.5</v>
      </c>
      <c r="E42" s="51">
        <v>152.6</v>
      </c>
      <c r="F42" s="51">
        <v>153.19999999999999</v>
      </c>
      <c r="G42" s="51">
        <v>155.80000000000001</v>
      </c>
      <c r="H42" s="51">
        <v>154.9</v>
      </c>
      <c r="I42" s="51">
        <v>155.30000000000001</v>
      </c>
      <c r="J42" s="51">
        <v>157.6</v>
      </c>
      <c r="K42" s="51">
        <v>157.69999999999999</v>
      </c>
      <c r="L42" s="51">
        <v>158.6</v>
      </c>
      <c r="M42" s="51">
        <v>159.80000000000001</v>
      </c>
      <c r="N42" s="51">
        <v>160.6</v>
      </c>
      <c r="O42" s="51">
        <v>161.19999999999999</v>
      </c>
      <c r="P42" s="51">
        <v>162.1</v>
      </c>
      <c r="Q42" s="51">
        <v>163.30000000000001</v>
      </c>
      <c r="R42" s="51">
        <v>164.4</v>
      </c>
      <c r="S42" s="51">
        <v>165.1</v>
      </c>
      <c r="T42" s="51">
        <v>165.8</v>
      </c>
      <c r="U42" s="51">
        <v>166.3</v>
      </c>
      <c r="V42" s="51">
        <v>166.9</v>
      </c>
      <c r="W42" s="51">
        <v>167.6</v>
      </c>
      <c r="X42" s="51">
        <v>168.2</v>
      </c>
      <c r="Y42" s="51">
        <v>168.5</v>
      </c>
      <c r="Z42" s="51">
        <v>168.9</v>
      </c>
      <c r="AA42" s="51">
        <v>169.5</v>
      </c>
      <c r="AB42" s="51">
        <v>170.3</v>
      </c>
      <c r="AC42" s="51">
        <v>170.3</v>
      </c>
      <c r="AD42" s="51">
        <v>170.7</v>
      </c>
      <c r="AE42" s="56">
        <v>171.2</v>
      </c>
    </row>
    <row r="43" spans="2:31" x14ac:dyDescent="0.3">
      <c r="B43" s="50" t="s">
        <v>26</v>
      </c>
      <c r="C43" s="51">
        <v>159.19999999999999</v>
      </c>
      <c r="D43" s="51">
        <v>159.5</v>
      </c>
      <c r="E43" s="51">
        <v>160.19999999999999</v>
      </c>
      <c r="F43" s="51">
        <v>160.30000000000001</v>
      </c>
      <c r="G43" s="51">
        <v>161.19999999999999</v>
      </c>
      <c r="H43" s="51">
        <v>161.69999999999999</v>
      </c>
      <c r="I43" s="51">
        <v>163.19999999999999</v>
      </c>
      <c r="J43" s="51">
        <v>163.80000000000001</v>
      </c>
      <c r="K43" s="51">
        <v>163.69999999999999</v>
      </c>
      <c r="L43" s="51">
        <v>163.9</v>
      </c>
      <c r="M43" s="51">
        <v>164.3</v>
      </c>
      <c r="N43" s="51">
        <v>164.4</v>
      </c>
      <c r="O43" s="51">
        <v>164.7</v>
      </c>
      <c r="P43" s="51">
        <v>165.4</v>
      </c>
      <c r="Q43" s="51">
        <v>166</v>
      </c>
      <c r="R43" s="51">
        <v>166.9</v>
      </c>
      <c r="S43" s="51">
        <v>167.9</v>
      </c>
      <c r="T43" s="51">
        <v>169</v>
      </c>
      <c r="U43" s="51">
        <v>171.4</v>
      </c>
      <c r="V43" s="51">
        <v>172.3</v>
      </c>
      <c r="W43" s="51">
        <v>173.1</v>
      </c>
      <c r="X43" s="51">
        <v>173.4</v>
      </c>
      <c r="Y43" s="51">
        <v>173.7</v>
      </c>
      <c r="Z43" s="51">
        <v>174.1</v>
      </c>
      <c r="AA43" s="51">
        <v>174.3</v>
      </c>
      <c r="AB43" s="51">
        <v>175</v>
      </c>
      <c r="AC43" s="51">
        <v>175</v>
      </c>
      <c r="AD43" s="51">
        <v>176.4</v>
      </c>
      <c r="AE43" s="56">
        <v>177.1</v>
      </c>
    </row>
    <row r="44" spans="2:31" x14ac:dyDescent="0.3">
      <c r="B44" s="50" t="s">
        <v>27</v>
      </c>
      <c r="C44" s="51">
        <v>156.80000000000001</v>
      </c>
      <c r="D44" s="51">
        <v>155.80000000000001</v>
      </c>
      <c r="E44" s="51">
        <v>153.80000000000001</v>
      </c>
      <c r="F44" s="51">
        <v>155.4</v>
      </c>
      <c r="G44" s="51">
        <v>158.6</v>
      </c>
      <c r="H44" s="51">
        <v>158.80000000000001</v>
      </c>
      <c r="I44" s="51">
        <v>160.1</v>
      </c>
      <c r="J44" s="51">
        <v>160</v>
      </c>
      <c r="K44" s="51">
        <v>160</v>
      </c>
      <c r="L44" s="51">
        <v>160.80000000000001</v>
      </c>
      <c r="M44" s="51">
        <v>162.19999999999999</v>
      </c>
      <c r="N44" s="51">
        <v>162.6</v>
      </c>
      <c r="O44" s="51">
        <v>163</v>
      </c>
      <c r="P44" s="51">
        <v>164.4</v>
      </c>
      <c r="Q44" s="51">
        <v>167.2</v>
      </c>
      <c r="R44" s="51">
        <v>168.8</v>
      </c>
      <c r="S44" s="51">
        <v>168.4</v>
      </c>
      <c r="T44" s="51">
        <v>169.4</v>
      </c>
      <c r="U44" s="51">
        <v>169.7</v>
      </c>
      <c r="V44" s="51">
        <v>171.2</v>
      </c>
      <c r="W44" s="51">
        <v>170.9</v>
      </c>
      <c r="X44" s="51">
        <v>172.1</v>
      </c>
      <c r="Y44" s="51">
        <v>173.6</v>
      </c>
      <c r="Z44" s="51">
        <v>175.8</v>
      </c>
      <c r="AA44" s="51">
        <v>178.6</v>
      </c>
      <c r="AB44" s="51">
        <v>181</v>
      </c>
      <c r="AC44" s="51">
        <v>181</v>
      </c>
      <c r="AD44" s="51">
        <v>184</v>
      </c>
      <c r="AE44" s="56">
        <v>185.2</v>
      </c>
    </row>
    <row r="45" spans="2:31" x14ac:dyDescent="0.3">
      <c r="B45" s="50" t="s">
        <v>28</v>
      </c>
      <c r="C45" s="51">
        <v>151.9</v>
      </c>
      <c r="D45" s="51">
        <v>153.4</v>
      </c>
      <c r="E45" s="51">
        <v>153.80000000000001</v>
      </c>
      <c r="F45" s="51">
        <v>154.4</v>
      </c>
      <c r="G45" s="51">
        <v>156.80000000000001</v>
      </c>
      <c r="H45" s="51">
        <v>157.6</v>
      </c>
      <c r="I45" s="51">
        <v>159</v>
      </c>
      <c r="J45" s="51">
        <v>160</v>
      </c>
      <c r="K45" s="51">
        <v>160</v>
      </c>
      <c r="L45" s="51">
        <v>161</v>
      </c>
      <c r="M45" s="51">
        <v>161.4</v>
      </c>
      <c r="N45" s="51">
        <v>162</v>
      </c>
      <c r="O45" s="51">
        <v>162.69999999999999</v>
      </c>
      <c r="P45" s="51">
        <v>163.5</v>
      </c>
      <c r="Q45" s="51">
        <v>164.6</v>
      </c>
      <c r="R45" s="51">
        <v>166.8</v>
      </c>
      <c r="S45" s="51">
        <v>167.5</v>
      </c>
      <c r="T45" s="51">
        <v>167.5</v>
      </c>
      <c r="U45" s="51">
        <v>168.4</v>
      </c>
      <c r="V45" s="51">
        <v>169.1</v>
      </c>
      <c r="W45" s="51">
        <v>169.7</v>
      </c>
      <c r="X45" s="51">
        <v>170.5</v>
      </c>
      <c r="Y45" s="51">
        <v>171.1</v>
      </c>
      <c r="Z45" s="51">
        <v>172</v>
      </c>
      <c r="AA45" s="51">
        <v>172.8</v>
      </c>
      <c r="AB45" s="51">
        <v>174.1</v>
      </c>
      <c r="AC45" s="51">
        <v>174.1</v>
      </c>
      <c r="AD45" s="51">
        <v>175</v>
      </c>
      <c r="AE45" s="56">
        <v>175.7</v>
      </c>
    </row>
    <row r="46" spans="2:31" x14ac:dyDescent="0.3">
      <c r="B46" s="88" t="s">
        <v>29</v>
      </c>
      <c r="C46" s="52">
        <v>157.30000000000001</v>
      </c>
      <c r="D46" s="52">
        <v>156.6</v>
      </c>
      <c r="E46" s="52">
        <v>156.80000000000001</v>
      </c>
      <c r="F46" s="52">
        <v>157.80000000000001</v>
      </c>
      <c r="G46" s="52">
        <v>160.4</v>
      </c>
      <c r="H46" s="52">
        <v>161.30000000000001</v>
      </c>
      <c r="I46" s="52">
        <v>162.5</v>
      </c>
      <c r="J46" s="52">
        <v>163.19999999999999</v>
      </c>
      <c r="K46" s="52">
        <v>163.19999999999999</v>
      </c>
      <c r="L46" s="52">
        <v>165.5</v>
      </c>
      <c r="M46" s="52">
        <v>166.7</v>
      </c>
      <c r="N46" s="52">
        <v>166.2</v>
      </c>
      <c r="O46" s="52">
        <v>165.7</v>
      </c>
      <c r="P46" s="52">
        <v>166.1</v>
      </c>
      <c r="Q46" s="52">
        <v>167.7</v>
      </c>
      <c r="R46" s="52">
        <v>170.1</v>
      </c>
      <c r="S46" s="52">
        <v>171.7</v>
      </c>
      <c r="T46" s="52">
        <v>172.6</v>
      </c>
      <c r="U46" s="52">
        <v>173.4</v>
      </c>
      <c r="V46" s="52">
        <v>174.3</v>
      </c>
      <c r="W46" s="52">
        <v>175.3</v>
      </c>
      <c r="X46" s="52">
        <v>176.7</v>
      </c>
      <c r="Y46" s="52">
        <v>176.5</v>
      </c>
      <c r="Z46" s="52">
        <v>175.7</v>
      </c>
      <c r="AA46" s="52">
        <v>176.5</v>
      </c>
      <c r="AB46" s="52">
        <v>177.2</v>
      </c>
      <c r="AC46" s="52">
        <v>177.2</v>
      </c>
      <c r="AD46" s="52">
        <v>178.1</v>
      </c>
      <c r="AE46" s="57">
        <v>179.1</v>
      </c>
    </row>
    <row r="49" spans="2:6" x14ac:dyDescent="0.3">
      <c r="B49" s="18" t="s">
        <v>178</v>
      </c>
      <c r="C49" s="18"/>
      <c r="D49" s="13"/>
      <c r="E49" s="13"/>
      <c r="F49" s="13"/>
    </row>
    <row r="50" spans="2:6" x14ac:dyDescent="0.3">
      <c r="B50" s="18" t="s">
        <v>179</v>
      </c>
      <c r="C50" s="18"/>
      <c r="D50" s="13"/>
      <c r="E50" s="13"/>
      <c r="F50" s="13"/>
    </row>
    <row r="51" spans="2:6" x14ac:dyDescent="0.3">
      <c r="B51" s="18" t="s">
        <v>180</v>
      </c>
      <c r="C51" s="18"/>
      <c r="D51" s="13"/>
      <c r="E51" s="13"/>
      <c r="F51" s="13"/>
    </row>
    <row r="54" spans="2:6" x14ac:dyDescent="0.3">
      <c r="B54" s="18" t="s">
        <v>102</v>
      </c>
      <c r="C54" s="158" t="s">
        <v>181</v>
      </c>
      <c r="D54" s="158"/>
      <c r="E54" s="158"/>
    </row>
    <row r="55" spans="2:6" x14ac:dyDescent="0.3">
      <c r="B55" s="109" t="s">
        <v>3</v>
      </c>
      <c r="D55" s="110">
        <f>CORREL(C20:AE20,$C$9:$AE$9)</f>
        <v>0.41406417772575005</v>
      </c>
    </row>
    <row r="56" spans="2:6" x14ac:dyDescent="0.3">
      <c r="B56" s="109" t="s">
        <v>4</v>
      </c>
      <c r="D56" s="110">
        <f t="shared" ref="D56:D81" si="2">CORREL(C21:AE21,$C$9:$AE$9)</f>
        <v>0.8297600017275788</v>
      </c>
    </row>
    <row r="57" spans="2:6" x14ac:dyDescent="0.3">
      <c r="B57" s="109" t="s">
        <v>5</v>
      </c>
      <c r="D57" s="110">
        <f t="shared" si="2"/>
        <v>-0.10573760239933634</v>
      </c>
    </row>
    <row r="58" spans="2:6" x14ac:dyDescent="0.3">
      <c r="B58" s="109" t="s">
        <v>6</v>
      </c>
      <c r="D58" s="110">
        <f t="shared" si="2"/>
        <v>0.50191206660561427</v>
      </c>
    </row>
    <row r="59" spans="2:6" x14ac:dyDescent="0.3">
      <c r="B59" s="109" t="s">
        <v>7</v>
      </c>
      <c r="D59" s="110">
        <f t="shared" si="2"/>
        <v>0.78612655775260609</v>
      </c>
    </row>
    <row r="60" spans="2:6" x14ac:dyDescent="0.3">
      <c r="B60" s="109" t="s">
        <v>8</v>
      </c>
      <c r="D60" s="110">
        <f t="shared" si="2"/>
        <v>0.53866711105625797</v>
      </c>
    </row>
    <row r="61" spans="2:6" x14ac:dyDescent="0.3">
      <c r="B61" s="109" t="s">
        <v>9</v>
      </c>
      <c r="D61" s="110">
        <f t="shared" si="2"/>
        <v>0.32748325455167648</v>
      </c>
    </row>
    <row r="62" spans="2:6" x14ac:dyDescent="0.3">
      <c r="B62" s="109" t="s">
        <v>10</v>
      </c>
      <c r="D62" s="110">
        <f t="shared" si="2"/>
        <v>0.32126191720009506</v>
      </c>
    </row>
    <row r="63" spans="2:6" x14ac:dyDescent="0.3">
      <c r="B63" s="109" t="s">
        <v>11</v>
      </c>
      <c r="D63" s="110">
        <f t="shared" si="2"/>
        <v>0.57884029312468532</v>
      </c>
    </row>
    <row r="64" spans="2:6" x14ac:dyDescent="0.3">
      <c r="B64" s="109" t="s">
        <v>12</v>
      </c>
      <c r="D64" s="110">
        <f t="shared" si="2"/>
        <v>0.49037621142597687</v>
      </c>
    </row>
    <row r="65" spans="2:4" x14ac:dyDescent="0.3">
      <c r="B65" s="109" t="s">
        <v>13</v>
      </c>
      <c r="D65" s="110">
        <f t="shared" si="2"/>
        <v>0.67318203204301941</v>
      </c>
    </row>
    <row r="66" spans="2:4" x14ac:dyDescent="0.3">
      <c r="B66" s="109" t="s">
        <v>14</v>
      </c>
      <c r="D66" s="110">
        <f t="shared" si="2"/>
        <v>0.62017585155151822</v>
      </c>
    </row>
    <row r="67" spans="2:4" x14ac:dyDescent="0.3">
      <c r="B67" s="109" t="s">
        <v>15</v>
      </c>
      <c r="D67" s="110">
        <f t="shared" si="2"/>
        <v>0.69924875977609902</v>
      </c>
    </row>
    <row r="68" spans="2:4" x14ac:dyDescent="0.3">
      <c r="B68" s="109" t="s">
        <v>16</v>
      </c>
      <c r="D68" s="110">
        <f t="shared" si="2"/>
        <v>0.53078984242568161</v>
      </c>
    </row>
    <row r="69" spans="2:4" x14ac:dyDescent="0.3">
      <c r="B69" s="109" t="s">
        <v>17</v>
      </c>
      <c r="D69" s="110">
        <f t="shared" si="2"/>
        <v>0.65210691657911846</v>
      </c>
    </row>
    <row r="70" spans="2:4" x14ac:dyDescent="0.3">
      <c r="B70" s="109" t="s">
        <v>18</v>
      </c>
      <c r="D70" s="110">
        <f t="shared" si="2"/>
        <v>0.67757089027903039</v>
      </c>
    </row>
    <row r="71" spans="2:4" x14ac:dyDescent="0.3">
      <c r="B71" s="109" t="s">
        <v>19</v>
      </c>
      <c r="D71" s="110">
        <f t="shared" si="2"/>
        <v>0.65640717777537971</v>
      </c>
    </row>
    <row r="72" spans="2:4" x14ac:dyDescent="0.3">
      <c r="B72" s="109" t="s">
        <v>20</v>
      </c>
      <c r="D72" s="110">
        <f t="shared" si="2"/>
        <v>0.56669439541330813</v>
      </c>
    </row>
    <row r="73" spans="2:4" x14ac:dyDescent="0.3">
      <c r="B73" s="109" t="s">
        <v>21</v>
      </c>
      <c r="D73" s="110">
        <f t="shared" si="2"/>
        <v>0.69868863736555331</v>
      </c>
    </row>
    <row r="74" spans="2:4" x14ac:dyDescent="0.3">
      <c r="B74" s="109" t="s">
        <v>22</v>
      </c>
      <c r="D74" s="110">
        <f t="shared" si="2"/>
        <v>0.63868476399803542</v>
      </c>
    </row>
    <row r="75" spans="2:4" x14ac:dyDescent="0.3">
      <c r="B75" s="109" t="s">
        <v>23</v>
      </c>
      <c r="D75" s="110">
        <f t="shared" si="2"/>
        <v>0.60701633505987962</v>
      </c>
    </row>
    <row r="76" spans="2:4" x14ac:dyDescent="0.3">
      <c r="B76" s="109" t="s">
        <v>24</v>
      </c>
      <c r="D76" s="110">
        <f t="shared" si="2"/>
        <v>0.76913461785445314</v>
      </c>
    </row>
    <row r="77" spans="2:4" x14ac:dyDescent="0.3">
      <c r="B77" s="109" t="s">
        <v>25</v>
      </c>
      <c r="D77" s="110">
        <f t="shared" si="2"/>
        <v>0.70915143783047208</v>
      </c>
    </row>
    <row r="78" spans="2:4" x14ac:dyDescent="0.3">
      <c r="B78" s="109" t="s">
        <v>26</v>
      </c>
      <c r="D78" s="110">
        <f t="shared" si="2"/>
        <v>0.58096182334470869</v>
      </c>
    </row>
    <row r="79" spans="2:4" x14ac:dyDescent="0.3">
      <c r="B79" s="109" t="s">
        <v>27</v>
      </c>
      <c r="D79" s="110">
        <f t="shared" si="2"/>
        <v>0.53627413116002942</v>
      </c>
    </row>
    <row r="80" spans="2:4" x14ac:dyDescent="0.3">
      <c r="B80" s="109" t="s">
        <v>28</v>
      </c>
      <c r="D80" s="110">
        <f t="shared" si="2"/>
        <v>0.66105300882740059</v>
      </c>
    </row>
    <row r="81" spans="1:11" x14ac:dyDescent="0.3">
      <c r="B81" s="109" t="s">
        <v>29</v>
      </c>
      <c r="D81" s="110">
        <f t="shared" si="2"/>
        <v>0.68188677658506713</v>
      </c>
    </row>
    <row r="85" spans="1:11" x14ac:dyDescent="0.3">
      <c r="A85" s="33" t="s">
        <v>182</v>
      </c>
      <c r="B85" s="18" t="s">
        <v>183</v>
      </c>
      <c r="C85" s="18"/>
      <c r="D85" s="13"/>
      <c r="E85" s="13"/>
      <c r="F85" s="13"/>
      <c r="G85" s="13"/>
      <c r="H85" s="13"/>
      <c r="I85" s="13"/>
      <c r="J85" s="13"/>
      <c r="K85" s="13"/>
    </row>
    <row r="86" spans="1:11" x14ac:dyDescent="0.3">
      <c r="B86" t="s">
        <v>184</v>
      </c>
    </row>
    <row r="87" spans="1:11" x14ac:dyDescent="0.3">
      <c r="B87" t="s">
        <v>185</v>
      </c>
    </row>
  </sheetData>
  <mergeCells count="2">
    <mergeCell ref="C17:AE17"/>
    <mergeCell ref="C54:E54"/>
  </mergeCells>
  <conditionalFormatting sqref="D55:D8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Raw Data</vt:lpstr>
      <vt:lpstr>Notes</vt:lpstr>
      <vt:lpstr>Main Data</vt:lpstr>
      <vt:lpstr>Objectives</vt:lpstr>
      <vt:lpstr>1. Contribution</vt:lpstr>
      <vt:lpstr>2. YoY Trend</vt:lpstr>
      <vt:lpstr>3. MoM analysis 2023</vt:lpstr>
      <vt:lpstr>4. Covid-19 impact</vt:lpstr>
      <vt:lpstr>5. Crude Oil impact</vt:lpstr>
      <vt:lpstr>Communication </vt:lpstr>
      <vt:lpstr>Apr</vt:lpstr>
      <vt:lpstr>Feb</vt:lpstr>
      <vt:lpstr>Feb21_Price</vt:lpstr>
      <vt:lpstr>Jan</vt:lpstr>
      <vt:lpstr>Jan21_Index</vt:lpstr>
      <vt:lpstr>Jan21_Price</vt:lpstr>
      <vt:lpstr>July</vt:lpstr>
      <vt:lpstr>Jun</vt:lpstr>
      <vt:lpstr>Mar</vt:lpstr>
      <vt:lpstr>May</vt:lpstr>
      <vt:lpstr>Month1</vt:lpstr>
      <vt:lpstr>Month2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Rachit Shukla</dc:creator>
  <cp:lastModifiedBy>Rachit Shukla</cp:lastModifiedBy>
  <dcterms:created xsi:type="dcterms:W3CDTF">2025-03-09T17:13:24Z</dcterms:created>
  <dcterms:modified xsi:type="dcterms:W3CDTF">2025-03-28T15:37:09Z</dcterms:modified>
</cp:coreProperties>
</file>