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enue Projections" sheetId="1" r:id="rId4"/>
    <sheet state="visible" name="P&amp;L Statement" sheetId="2" r:id="rId5"/>
    <sheet state="visible" name="Ratios" sheetId="3" r:id="rId6"/>
    <sheet state="visible" name="DCF" sheetId="4" r:id="rId7"/>
  </sheets>
  <definedNames/>
  <calcPr/>
  <extLst>
    <ext uri="GoogleSheetsCustomDataVersion2">
      <go:sheetsCustomData xmlns:go="http://customooxmlschemas.google.com/" r:id="rId8" roundtripDataChecksum="ED7ukf6eMGkZ2vPxlKq9PKkWb/zha+WobyWJIJujiY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4">
      <text>
        <t xml:space="preserve">======
ID#AAABYLeJ07c
Rachit Bhandari    (2024-11-15 15:48:06)
Around 2700 contractors in Delhi region take 2700 units each amounting to 7290000 units as the market size.
------
ID#AAABYLeJ07g
Rachit Bhandari    (2024-11-15 15:51:48)
https://www.pwddelhi.gov.in/Home/Contractor</t>
      </text>
    </comment>
    <comment authorId="0" ref="G8">
      <text>
        <t xml:space="preserve">======
ID#AAABYLeJ07Y
Rachit Bhandari    (2024-11-15 15:44:51)
A contractor takes 15 labourers for 180 days a year on an average</t>
      </text>
    </comment>
  </commentList>
  <extLst>
    <ext uri="GoogleSheetsCustomDataVersion2">
      <go:sheetsCustomData xmlns:go="http://customooxmlschemas.google.com/" r:id="rId1" roundtripDataSignature="AMtx7migkTqrEuXYOIPMrr8ZWULKgMlfw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5">
      <text>
        <t xml:space="preserve">======
ID#AAABYLeJ06c
Rachit Bhandari    (2024-11-15 11:57:57)
Assumptions:
- Co-Founders will take 12 Lakh each: 36 LPA
- We will hire 2 part-time employees
A) Web-developer for time to time maintenance of the application: 3.6LPA
B) A lawyer to set the right legal foundation of our business and keep us aware of the states’ labour laws: 3.6LPA
- We will hire 16 full time employees who would represent the company onsite and manage operations at 16 different labour chowks in Delhi: 2.4LPA each.
- Selling Cost:
A) SEO Marketing: 6LPA
B) Hoardings and Offline Marketing at each (16) Labour Chowk: 150 LPA
C) Content Marketing: 10 LPA
D) PPL Marketing: 14 LPA</t>
      </text>
    </comment>
    <comment authorId="0" ref="J15">
      <text>
        <t xml:space="preserve">======
ID#AAABYLeJ06Y
Rachit Bhandari    (2024-11-15 11:16:03)
Assumptions:
- Co-Founders will take 6 Lakh each: 18 LPA
- We will hire 2 part-time employees
A) Web-developer for time to time maintenance of the application: 3.6LPA
B) A lawyer to set the right legal foundation of our business and keep us aware of the states’ labour laws: 3.6LPA
- We will hire 10 full time employees who would represent the company onsite and manage operations at 10 different labour chowks in Delhi: 2.4LPA each.
- Selling Cost:
A) SEO Marketing: 6LPA
B) Hoardings and Offline Marketing at each (10) Labour Chowk: 100 LPA
C) Content Marketing: 10 LPA
D) PPL Marketing: 14 LPA</t>
      </text>
    </comment>
    <comment authorId="0" ref="I15">
      <text>
        <t xml:space="preserve">======
ID#AAABYLeJ06U
Rachit Bhandari    (2024-11-15 10:33:49)
Assumptions:
- Co-Founders will take 6 Lakh each: 18 LPA
- We will hire 2 part-time employees
A) Web-developer for time to time maintenance of the application: 3.6LPA
B) A lawyer to set the right legal foundation of our business and keep us aware of the states’ labour laws: 3.6LPA
- We will hire 8 full time employees who would represent the company onsite and manage operations at 8 different labour chowks in Delhi: 2.4LPA each.
- Selling Cost:
A) SEO Marketing: 6LPA
B) Hoardings and Offline Marketing at each (8) Labour Chowk: 70 LPA
C) Content Marketing: 7 LPA
D) PPL Marketing: 10 LPA</t>
      </text>
    </comment>
    <comment authorId="0" ref="H15">
      <text>
        <t xml:space="preserve">======
ID#AAABYLeJ06Q
Rachit Bhandari    (2024-11-15 10:29:38)
Assumptions:
- Co-Founders wouldn't take salary for first two years
- We will hire 2 part-time employees
A) Web-developer for time to time maintenance of the application: 3.6LPA
B) A lawyer to set the right legal foundation of our business and keep us aware of the states’ labour laws: 3.6LPA
- We will hire 6 full time employees who would represent the company onsite and manage operations at 6 different labour chowks in Delhi: 2.4LPA each.
- Selling Cost:
A) SEO Marketing: 6LPA
B) Hoardings and Offline Marketing at each (6) Labour Chowk: 50 LPA
C) Content Marketing: 7 LPA
D) PPL Marketing: 10 LPA</t>
      </text>
    </comment>
    <comment authorId="0" ref="K17">
      <text>
        <t xml:space="preserve">======
ID#AAABYLeJ06E
Rachit Bhandari    (2024-11-15 10:23:47)
Cloud Storage ~300GB</t>
      </text>
    </comment>
    <comment authorId="0" ref="J17">
      <text>
        <t xml:space="preserve">======
ID#AAABYLeJ06A
Rachit Bhandari    (2024-11-15 10:23:33)
Cloud Storage ~300GB</t>
      </text>
    </comment>
    <comment authorId="0" ref="I17">
      <text>
        <t xml:space="preserve">======
ID#AAABYLeJ058
Rachit Bhandari    (2024-11-15 10:23:18)
Cloud Storage ~200GB</t>
      </text>
    </comment>
    <comment authorId="0" ref="H17">
      <text>
        <t xml:space="preserve">======
ID#AAABYLeJ054
Rachit Bhandari    (2024-11-15 10:22:29)
Cloud Storage ~ 100GB</t>
      </text>
    </comment>
    <comment authorId="0" ref="J16">
      <text>
        <t xml:space="preserve">======
ID#AAABYLFHZBs
Rachit Bhandari    (2024-11-14 22:52:32)
Buy a flat in Bangalore to operate</t>
      </text>
    </comment>
    <comment authorId="0" ref="G16">
      <text>
        <t xml:space="preserve">======
ID#AAABYLFHZBo
Rachit Bhandari    (2024-11-14 22:51:59)
Buy a flat in Delhi to operate</t>
      </text>
    </comment>
    <comment authorId="0" ref="G17">
      <text>
        <t xml:space="preserve">======
ID#AAABYLFHZBk
Rachit Bhandari    (2024-11-14 22:45:47)
Cloud Storage ~100GB</t>
      </text>
    </comment>
    <comment authorId="0" ref="G15">
      <text>
        <t xml:space="preserve">======
ID#AAABYLFHZBc
Rachit Bhandari    (2024-11-14 22:44:55)
Assumptions:
- Co-Founders won’t take any salary for the first two years
- We will hire 2 part-time employees
A) Web-developer for time to time maintenance of the application. 3.6LPA
B) A lawyer to set the right legal foundation of our business and keep us aware of the states’ labour laws. - 3.6LPA
- We will hire 4 full time employees who would represent the company onsite and manage operations at 4 different labour chowks in Delhi. 2.4LPA each.
- Selling Cost:
A) SEO Marketing: 6LPA
B) Hoardings and Offline Marketing at each Labour Chowk: 30 LPA
C) Content Marketing: 7 LPA
D) CPC/CPI: 10 LPA
------
ID#AAABYLFHZBw
Rachit Bhandari    (2024-11-14 22:53:30)
_Marked as resolved_
------
ID#AAABYLFHZB0
Rachit Bhandari    (2024-11-14 22:53:33)
_Re-opened_</t>
      </text>
    </comment>
  </commentList>
  <extLst>
    <ext uri="GoogleSheetsCustomDataVersion2">
      <go:sheetsCustomData xmlns:go="http://customooxmlschemas.google.com/" r:id="rId1" roundtripDataSignature="AMtx7mi/vZT62tzl0v0TNAPJAwSx58HzeA=="/>
    </ext>
  </extLst>
</comments>
</file>

<file path=xl/sharedStrings.xml><?xml version="1.0" encoding="utf-8"?>
<sst xmlns="http://schemas.openxmlformats.org/spreadsheetml/2006/main" count="114" uniqueCount="86">
  <si>
    <t>Average Price</t>
  </si>
  <si>
    <t>Bottom Up Projections</t>
  </si>
  <si>
    <t>Year 1</t>
  </si>
  <si>
    <t>Year 2</t>
  </si>
  <si>
    <t>Year 3</t>
  </si>
  <si>
    <t>Year 4</t>
  </si>
  <si>
    <t>Year 5</t>
  </si>
  <si>
    <t>Number of Customers</t>
  </si>
  <si>
    <t>Units per Customer</t>
  </si>
  <si>
    <t>Total Units Sold</t>
  </si>
  <si>
    <t>Revenues</t>
  </si>
  <si>
    <t>Top Down Projections</t>
  </si>
  <si>
    <t>Market Size (in Number of Units)</t>
  </si>
  <si>
    <t>Market Share (%)</t>
  </si>
  <si>
    <t>Check:</t>
  </si>
  <si>
    <t>P&amp;L Statement</t>
  </si>
  <si>
    <t>% of sales</t>
  </si>
  <si>
    <t>Average Unit Price</t>
  </si>
  <si>
    <t>Cost of Goods Sold (per Unit)</t>
  </si>
  <si>
    <t>Gross Profit</t>
  </si>
  <si>
    <t>Operating Expenses:</t>
  </si>
  <si>
    <t xml:space="preserve">Research and Development </t>
  </si>
  <si>
    <t>Selling, General &amp; Administrative Expense</t>
  </si>
  <si>
    <t>Non-Recurring Operating Expenses</t>
  </si>
  <si>
    <t>Other</t>
  </si>
  <si>
    <t>EBITDA</t>
  </si>
  <si>
    <t>Depreciation and Amortization</t>
  </si>
  <si>
    <t>Operating Profit (EBIT)</t>
  </si>
  <si>
    <t>Interest Expense</t>
  </si>
  <si>
    <t>Interest Income</t>
  </si>
  <si>
    <t>Net Profit (EBT)</t>
  </si>
  <si>
    <t>Tax Rate:</t>
  </si>
  <si>
    <t>Income Tax</t>
  </si>
  <si>
    <t>Net Income</t>
  </si>
  <si>
    <t>Financial Ratios</t>
  </si>
  <si>
    <t>Liquidity</t>
  </si>
  <si>
    <t>Statement</t>
  </si>
  <si>
    <t>Current Ratio</t>
  </si>
  <si>
    <t>Balance Sheet</t>
  </si>
  <si>
    <t>An indication of a company's ability to meet short-term debt obligations.</t>
  </si>
  <si>
    <t>Quick Ratio</t>
  </si>
  <si>
    <t>The ratio between all assets quickly convertible into cash and current liabilities. Measures a company's liquidity. Also called acid-test ratio.</t>
  </si>
  <si>
    <t>Safety</t>
  </si>
  <si>
    <t>Debt to Equity Ratio</t>
  </si>
  <si>
    <t>This ratio expresses the relationship between capital contributed by creditors and that contributed by owners.</t>
  </si>
  <si>
    <t>Debt Coverage Ratio</t>
  </si>
  <si>
    <t>This ratio indicates how well your cash flow covers debt and the capability of the business to take on additional debt.</t>
  </si>
  <si>
    <t>Profitability</t>
  </si>
  <si>
    <t xml:space="preserve">Sales Growth </t>
  </si>
  <si>
    <t>This ratio calculates the percentage of increase (or decrease) in sales between the current year and the previous year.</t>
  </si>
  <si>
    <t>Gross Profit Margin</t>
  </si>
  <si>
    <t>This ratio indicates how much profit is earned on your products without consideration of indirect costs, selling and administration costs.</t>
  </si>
  <si>
    <t>SG&amp;A to Sales</t>
  </si>
  <si>
    <t>This ratio measures the percentage of selling, general and administrative costs to your amount of sales.</t>
  </si>
  <si>
    <t>Net Profit Margin</t>
  </si>
  <si>
    <t>Net profit margin shows how much profit comes from every dollar of sales.</t>
  </si>
  <si>
    <t>Return on Equity</t>
  </si>
  <si>
    <t>BS / P&amp;L</t>
  </si>
  <si>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</si>
  <si>
    <t>Return on Assets</t>
  </si>
  <si>
    <t>This ratio measures how effectively assets are used to generate a return.</t>
  </si>
  <si>
    <t>Efficiency</t>
  </si>
  <si>
    <t>Days in Receivables</t>
  </si>
  <si>
    <t>Days in receivable calculates the average number of days it takes to collect your account receivable (number of days of sales in receivables).</t>
  </si>
  <si>
    <t>Accounts Receivable Turnover</t>
  </si>
  <si>
    <t>This ratio tells you the number of times accounts receivable turnover during the year, i.e. how long does it take you to collect from people who owe you?</t>
  </si>
  <si>
    <t>Days in Inventory</t>
  </si>
  <si>
    <t>This ratio shows the average number of days it will take to sell your inventory.</t>
  </si>
  <si>
    <t>Inventory Turnover</t>
  </si>
  <si>
    <t>This ratio calculates the number of times inventory is turned over (or sold) during the year.</t>
  </si>
  <si>
    <t>Sales to Total Assets</t>
  </si>
  <si>
    <t>This ratio indicates how efficiently your business generates sales on every dollar of assets.</t>
  </si>
  <si>
    <t xml:space="preserve">Discounted Cash Flow Model </t>
  </si>
  <si>
    <t>First Five Years</t>
  </si>
  <si>
    <t>After Year 5 (Going Concern Principle)</t>
  </si>
  <si>
    <t>Discount Rate:</t>
  </si>
  <si>
    <t>Growth Rate:</t>
  </si>
  <si>
    <r>
      <rPr>
        <rFont val="Calibri"/>
        <color theme="1"/>
        <sz val="11.0"/>
      </rPr>
      <t>Value in Perpetuity =</t>
    </r>
  </si>
  <si>
    <t>Year 5 EBITDA</t>
  </si>
  <si>
    <t xml:space="preserve">EBITDA: </t>
  </si>
  <si>
    <t xml:space="preserve">    (Discount Rate - Growth Rate)</t>
  </si>
  <si>
    <t xml:space="preserve">Discount Factor: </t>
  </si>
  <si>
    <t>5 Year Present Value:</t>
  </si>
  <si>
    <t>Present Value:</t>
  </si>
  <si>
    <t xml:space="preserve">Value in Perpetuity: </t>
  </si>
  <si>
    <t>Total Present Value of the Company:</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</si>
</sst>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 #,##0"/>
    <numFmt numFmtId="165" formatCode="_(* #,##0_);_(* \(#,##0\);_(* &quot;-&quot;_);_(@_)"/>
    <numFmt numFmtId="166" formatCode="_(&quot;$&quot;* #,##0_);_(&quot;$&quot;* \(#,##0\);_(&quot;$&quot;* &quot;-&quot;??_);_(@_)"/>
    <numFmt numFmtId="167" formatCode="&quot;$&quot;#,##0_);[Red]\(&quot;$&quot;#,##0\)"/>
    <numFmt numFmtId="168" formatCode="0.0%"/>
    <numFmt numFmtId="169" formatCode="0.000"/>
    <numFmt numFmtId="170" formatCode="&quot;₹&quot;\ #,##0.00"/>
  </numFmts>
  <fonts count="10">
    <font>
      <sz val="11.0"/>
      <color theme="1"/>
      <name val="Calibri"/>
      <scheme val="minor"/>
    </font>
    <font>
      <sz val="11.0"/>
      <color theme="1"/>
      <name val="Calibri"/>
    </font>
    <font/>
    <font>
      <sz val="8.0"/>
      <color theme="1"/>
      <name val="Calibri"/>
    </font>
    <font>
      <b/>
      <sz val="9.0"/>
      <color theme="1"/>
      <name val="Arial"/>
    </font>
    <font>
      <sz val="9.0"/>
      <color theme="1"/>
      <name val="Arial"/>
    </font>
    <font>
      <u/>
      <sz val="11.0"/>
      <color theme="1"/>
      <name val="Calibri"/>
    </font>
    <font>
      <sz val="11.0"/>
      <color theme="0"/>
      <name val="Calibri"/>
    </font>
    <font>
      <u/>
      <sz val="11.0"/>
      <color theme="1"/>
      <name val="Calibri"/>
    </font>
    <font>
      <sz val="14.0"/>
      <color theme="1"/>
      <name val="Calibri"/>
    </font>
  </fonts>
  <fills count="8">
    <fill>
      <patternFill patternType="none"/>
    </fill>
    <fill>
      <patternFill patternType="lightGray"/>
    </fill>
    <fill>
      <patternFill patternType="solid">
        <fgColor rgb="FF7F7F7F"/>
        <bgColor rgb="FF7F7F7F"/>
      </patternFill>
    </fill>
    <fill>
      <patternFill patternType="solid">
        <fgColor theme="0"/>
        <bgColor theme="0"/>
      </patternFill>
    </fill>
    <fill>
      <patternFill patternType="solid">
        <fgColor rgb="FFC4BD97"/>
        <bgColor rgb="FFC4BD97"/>
      </patternFill>
    </fill>
    <fill>
      <patternFill patternType="solid">
        <fgColor rgb="FFD8D8D8"/>
        <bgColor rgb="FFD8D8D8"/>
      </patternFill>
    </fill>
    <fill>
      <patternFill patternType="solid">
        <fgColor rgb="FFDBE5F1"/>
        <bgColor rgb="FFDBE5F1"/>
      </patternFill>
    </fill>
    <fill>
      <patternFill patternType="solid">
        <fgColor rgb="FFCCC0D9"/>
        <bgColor rgb="FFCCC0D9"/>
      </patternFill>
    </fill>
  </fills>
  <borders count="5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bottom/>
    </border>
    <border>
      <top/>
      <bottom/>
    </border>
    <border>
      <right/>
      <top/>
      <bottom/>
    </border>
    <border>
      <left style="medium">
        <color rgb="FF000000"/>
      </left>
      <right/>
      <top/>
      <bottom/>
    </border>
    <border>
      <left style="thin">
        <color theme="0"/>
      </left>
      <right style="thin">
        <color theme="0"/>
      </right>
      <top style="thin">
        <color theme="0"/>
      </top>
      <bottom/>
    </border>
    <border>
      <left/>
      <right style="medium">
        <color rgb="FF000000"/>
      </right>
      <top/>
      <bottom/>
    </border>
    <border>
      <left/>
      <right/>
      <top/>
      <bottom style="thin">
        <color rgb="FF000000"/>
      </bottom>
    </border>
    <border>
      <left style="medium">
        <color rgb="FF000000"/>
      </left>
      <top/>
    </border>
    <border>
      <top/>
    </border>
    <border>
      <right/>
      <top/>
    </border>
    <border>
      <left style="thin">
        <color theme="0"/>
      </left>
      <right style="thin">
        <color theme="0"/>
      </right>
      <top style="thin">
        <color theme="0"/>
      </top>
      <bottom style="thin">
        <color theme="0"/>
      </bottom>
    </border>
    <border>
      <left style="medium">
        <color rgb="FF000000"/>
      </left>
    </border>
    <border>
      <right/>
    </border>
    <border>
      <left style="thin">
        <color theme="0"/>
      </left>
      <right style="thin">
        <color theme="0"/>
      </right>
      <top/>
      <bottom style="thin">
        <color theme="0"/>
      </bottom>
    </border>
    <border>
      <left style="medium">
        <color rgb="FF000000"/>
      </left>
      <bottom/>
    </border>
    <border>
      <bottom/>
    </border>
    <border>
      <right/>
      <bottom/>
    </border>
    <border>
      <left/>
      <right/>
      <top style="thin">
        <color rgb="FF000000"/>
      </top>
      <bottom/>
    </border>
    <border>
      <left style="thin">
        <color theme="0"/>
      </left>
      <right style="thin">
        <color theme="0"/>
      </right>
      <top style="thin">
        <color rgb="FF000000"/>
      </top>
      <bottom style="thin">
        <color theme="0"/>
      </bottom>
    </border>
    <border>
      <left style="thin">
        <color theme="0"/>
      </left>
      <right style="thin">
        <color theme="0"/>
      </right>
      <top style="thin">
        <color theme="0"/>
      </top>
    </border>
    <border>
      <left/>
      <right/>
      <top style="thin">
        <color rgb="FF000000"/>
      </top>
      <bottom style="double">
        <color rgb="FF000000"/>
      </bottom>
    </border>
    <border>
      <left style="thin">
        <color theme="0"/>
      </left>
      <right style="thin">
        <color theme="0"/>
      </right>
      <top style="thin">
        <color rgb="FF000000"/>
      </top>
      <bottom style="double">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top style="medium">
        <color rgb="FF000000"/>
      </top>
      <bottom/>
    </border>
    <border>
      <right style="medium">
        <color rgb="FF000000"/>
      </right>
      <top style="medium">
        <color rgb="FF000000"/>
      </top>
      <bottom/>
    </border>
    <border>
      <left style="thin">
        <color theme="0"/>
      </left>
      <right style="medium">
        <color rgb="FF000000"/>
      </right>
      <top style="thin">
        <color rgb="FF000000"/>
      </top>
      <bottom style="thin">
        <color theme="0"/>
      </bottom>
    </border>
    <border>
      <left style="thin">
        <color theme="0"/>
      </left>
      <right style="medium">
        <color rgb="FF000000"/>
      </right>
      <top style="thin">
        <color theme="0"/>
      </top>
      <bottom style="thin">
        <color theme="0"/>
      </bottom>
    </border>
    <border>
      <left style="thin">
        <color theme="0"/>
      </left>
      <right style="medium">
        <color rgb="FF000000"/>
      </right>
      <top style="thin">
        <color theme="0"/>
      </top>
      <bottom/>
    </border>
    <border>
      <left style="thin">
        <color theme="0"/>
      </left>
      <right style="thin">
        <color theme="0"/>
      </right>
      <top style="thin">
        <color rgb="FF000000"/>
      </top>
      <bottom style="thin">
        <color rgb="FF000000"/>
      </bottom>
    </border>
    <border>
      <left style="thin">
        <color theme="0"/>
      </left>
      <right style="medium">
        <color rgb="FF000000"/>
      </right>
      <top style="thin">
        <color rgb="FF000000"/>
      </top>
      <bottom style="thin">
        <color rgb="FF000000"/>
      </bottom>
    </border>
    <border>
      <left style="medium">
        <color rgb="FF000000"/>
      </left>
      <top style="medium">
        <color rgb="FF000000"/>
      </top>
    </border>
    <border>
      <right/>
      <top style="medium">
        <color rgb="FF000000"/>
      </top>
    </border>
    <border>
      <left/>
      <top style="medium">
        <color rgb="FF000000"/>
      </top>
    </border>
    <border>
      <right style="medium">
        <color rgb="FF000000"/>
      </right>
      <top style="medium">
        <color rgb="FF000000"/>
      </top>
    </border>
    <border>
      <left/>
    </border>
    <border>
      <right style="medium">
        <color rgb="FF000000"/>
      </right>
    </border>
    <border>
      <left style="medium">
        <color rgb="FF000000"/>
      </left>
      <bottom style="medium">
        <color rgb="FF000000"/>
      </bottom>
    </border>
    <border>
      <right/>
      <bottom style="medium">
        <color rgb="FF000000"/>
      </bottom>
    </border>
    <border>
      <left/>
      <bottom style="medium">
        <color rgb="FF000000"/>
      </bottom>
    </border>
    <border>
      <right style="medium">
        <color rgb="FF000000"/>
      </right>
      <bottom style="medium">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1" numFmtId="0" xfId="0" applyBorder="1" applyFont="1"/>
    <xf borderId="4" fillId="3" fontId="1" numFmtId="0" xfId="0" applyBorder="1" applyFont="1"/>
    <xf borderId="5" fillId="2" fontId="1" numFmtId="0" xfId="0" applyAlignment="1" applyBorder="1" applyFont="1">
      <alignment horizontal="left"/>
    </xf>
    <xf borderId="6" fillId="0" fontId="2" numFmtId="0" xfId="0" applyBorder="1" applyFont="1"/>
    <xf borderId="7" fillId="0" fontId="2" numFmtId="0" xfId="0" applyBorder="1" applyFont="1"/>
    <xf borderId="8" fillId="3" fontId="1" numFmtId="0" xfId="0" applyBorder="1" applyFont="1"/>
    <xf borderId="1" fillId="3" fontId="1" numFmtId="0" xfId="0" applyBorder="1" applyFont="1"/>
    <xf borderId="9" fillId="4" fontId="1" numFmtId="164" xfId="0" applyAlignment="1" applyBorder="1" applyFill="1" applyFont="1" applyNumberFormat="1">
      <alignment readingOrder="0"/>
    </xf>
    <xf borderId="10" fillId="3" fontId="1" numFmtId="0" xfId="0" applyBorder="1" applyFont="1"/>
    <xf borderId="11" fillId="3" fontId="1" numFmtId="0" xfId="0" applyBorder="1" applyFont="1"/>
    <xf borderId="11" fillId="3" fontId="1" numFmtId="0" xfId="0" applyAlignment="1" applyBorder="1" applyFont="1">
      <alignment horizontal="center"/>
    </xf>
    <xf borderId="12" fillId="2" fontId="1" numFmtId="0" xfId="0" applyAlignment="1" applyBorder="1" applyFont="1">
      <alignment horizontal="left" shrinkToFit="0" wrapText="1"/>
    </xf>
    <xf borderId="13" fillId="0" fontId="2" numFmtId="0" xfId="0" applyBorder="1" applyFont="1"/>
    <xf borderId="14" fillId="0" fontId="2" numFmtId="0" xfId="0" applyBorder="1" applyFont="1"/>
    <xf borderId="15" fillId="4" fontId="1" numFmtId="0" xfId="0" applyAlignment="1" applyBorder="1" applyFont="1">
      <alignment readingOrder="0"/>
    </xf>
    <xf borderId="16" fillId="0" fontId="2" numFmtId="0" xfId="0" applyBorder="1" applyFont="1"/>
    <xf borderId="17" fillId="0" fontId="2" numFmtId="0" xfId="0" applyBorder="1" applyFont="1"/>
    <xf borderId="18" fillId="5" fontId="1" numFmtId="165" xfId="0" applyBorder="1" applyFill="1" applyFont="1" applyNumberFormat="1"/>
    <xf borderId="19" fillId="0" fontId="2" numFmtId="0" xfId="0" applyBorder="1" applyFont="1"/>
    <xf borderId="20" fillId="0" fontId="2" numFmtId="0" xfId="0" applyBorder="1" applyFont="1"/>
    <xf borderId="21" fillId="0" fontId="2" numFmtId="0" xfId="0" applyBorder="1" applyFont="1"/>
    <xf borderId="22" fillId="3" fontId="1" numFmtId="0" xfId="0" applyBorder="1" applyFont="1"/>
    <xf borderId="23" fillId="6" fontId="1" numFmtId="164" xfId="0" applyBorder="1" applyFill="1" applyFont="1" applyNumberFormat="1"/>
    <xf borderId="15" fillId="0" fontId="1" numFmtId="0" xfId="0" applyBorder="1" applyFont="1"/>
    <xf borderId="1" fillId="3" fontId="1" numFmtId="0" xfId="0" applyAlignment="1" applyBorder="1" applyFont="1">
      <alignment readingOrder="0"/>
    </xf>
    <xf borderId="15" fillId="4" fontId="1" numFmtId="3" xfId="0" applyAlignment="1" applyBorder="1" applyFont="1" applyNumberFormat="1">
      <alignment readingOrder="0"/>
    </xf>
    <xf borderId="15" fillId="4" fontId="1" numFmtId="9" xfId="0" applyAlignment="1" applyBorder="1" applyFont="1" applyNumberFormat="1">
      <alignment readingOrder="0"/>
    </xf>
    <xf borderId="8" fillId="2" fontId="1" numFmtId="0" xfId="0" applyAlignment="1" applyBorder="1" applyFont="1">
      <alignment horizontal="left"/>
    </xf>
    <xf borderId="1" fillId="2" fontId="1" numFmtId="0" xfId="0" applyAlignment="1" applyBorder="1" applyFont="1">
      <alignment horizontal="left"/>
    </xf>
    <xf borderId="24" fillId="0" fontId="1" numFmtId="0" xfId="0" applyBorder="1" applyFont="1"/>
    <xf borderId="24" fillId="0" fontId="1" numFmtId="166" xfId="0" applyBorder="1" applyFont="1" applyNumberFormat="1"/>
    <xf borderId="25" fillId="3" fontId="1" numFmtId="0" xfId="0" applyBorder="1" applyFont="1"/>
    <xf borderId="26" fillId="0" fontId="1" numFmtId="166" xfId="0" applyBorder="1" applyFont="1" applyNumberFormat="1"/>
    <xf borderId="27" fillId="3" fontId="1" numFmtId="0" xfId="0" applyBorder="1" applyFont="1"/>
    <xf borderId="28" fillId="3" fontId="1" numFmtId="0" xfId="0" applyBorder="1" applyFont="1"/>
    <xf borderId="29" fillId="3" fontId="1" numFmtId="0" xfId="0" applyBorder="1" applyFont="1"/>
    <xf borderId="30" fillId="2" fontId="1" numFmtId="0" xfId="0" applyAlignment="1" applyBorder="1" applyFont="1">
      <alignment horizontal="left"/>
    </xf>
    <xf borderId="1" fillId="3" fontId="1" numFmtId="0" xfId="0" applyAlignment="1" applyBorder="1" applyFont="1">
      <alignment horizontal="center"/>
    </xf>
    <xf borderId="9" fillId="5" fontId="1" numFmtId="164" xfId="0" applyBorder="1" applyFont="1" applyNumberFormat="1"/>
    <xf borderId="0" fillId="0" fontId="1" numFmtId="167" xfId="0" applyFont="1" applyNumberFormat="1"/>
    <xf borderId="0" fillId="0" fontId="1" numFmtId="166" xfId="0" applyFont="1" applyNumberFormat="1"/>
    <xf borderId="15" fillId="0" fontId="1" numFmtId="164" xfId="0" applyBorder="1" applyFont="1" applyNumberFormat="1"/>
    <xf borderId="15" fillId="4" fontId="1" numFmtId="164" xfId="0" applyAlignment="1" applyBorder="1" applyFont="1" applyNumberFormat="1">
      <alignment readingOrder="0"/>
    </xf>
    <xf borderId="0" fillId="0" fontId="1" numFmtId="9" xfId="0" applyFont="1" applyNumberFormat="1"/>
    <xf borderId="24" fillId="0" fontId="1" numFmtId="164" xfId="0" applyBorder="1" applyFont="1" applyNumberFormat="1"/>
    <xf borderId="1" fillId="3" fontId="3" numFmtId="0" xfId="0" applyAlignment="1" applyBorder="1" applyFont="1">
      <alignment horizontal="right"/>
    </xf>
    <xf borderId="1" fillId="4" fontId="1" numFmtId="9" xfId="0" applyBorder="1" applyFont="1" applyNumberFormat="1"/>
    <xf borderId="15" fillId="6" fontId="1" numFmtId="164" xfId="0" applyBorder="1" applyFont="1" applyNumberFormat="1"/>
    <xf borderId="26" fillId="0" fontId="1" numFmtId="164" xfId="0" applyBorder="1" applyFont="1" applyNumberFormat="1"/>
    <xf borderId="3" fillId="3" fontId="4" numFmtId="0" xfId="0" applyBorder="1" applyFont="1"/>
    <xf borderId="3" fillId="3" fontId="5" numFmtId="0" xfId="0" applyBorder="1" applyFont="1"/>
    <xf borderId="1" fillId="3" fontId="4" numFmtId="0" xfId="0" applyBorder="1" applyFont="1"/>
    <xf borderId="1" fillId="3" fontId="5" numFmtId="0" xfId="0" applyBorder="1" applyFont="1"/>
    <xf borderId="1" fillId="3" fontId="4" numFmtId="168" xfId="0" applyBorder="1" applyFont="1" applyNumberFormat="1"/>
    <xf borderId="1" fillId="3" fontId="5" numFmtId="168" xfId="0" applyBorder="1" applyFont="1" applyNumberFormat="1"/>
    <xf borderId="1" fillId="3" fontId="6" numFmtId="0" xfId="0" applyBorder="1" applyFont="1"/>
    <xf borderId="2" fillId="4" fontId="1" numFmtId="0" xfId="0" applyBorder="1" applyFont="1"/>
    <xf borderId="3" fillId="4" fontId="1" numFmtId="0" xfId="0" applyBorder="1" applyFont="1"/>
    <xf borderId="4" fillId="4" fontId="1" numFmtId="0" xfId="0" applyBorder="1" applyFont="1"/>
    <xf borderId="31" fillId="4" fontId="1" numFmtId="0" xfId="0" applyBorder="1" applyFont="1"/>
    <xf borderId="32" fillId="4" fontId="1" numFmtId="0" xfId="0" applyBorder="1" applyFont="1"/>
    <xf borderId="33" fillId="4" fontId="1" numFmtId="9" xfId="0" applyAlignment="1" applyBorder="1" applyFont="1" applyNumberFormat="1">
      <alignment readingOrder="0"/>
    </xf>
    <xf borderId="8" fillId="4" fontId="1" numFmtId="0" xfId="0" applyBorder="1" applyFont="1"/>
    <xf borderId="1" fillId="4" fontId="1" numFmtId="9" xfId="0" applyAlignment="1" applyBorder="1" applyFont="1" applyNumberFormat="1">
      <alignment readingOrder="0"/>
    </xf>
    <xf borderId="10" fillId="4" fontId="1" numFmtId="0" xfId="0" applyBorder="1" applyFont="1"/>
    <xf borderId="1" fillId="3" fontId="7" numFmtId="0" xfId="0" applyBorder="1" applyFont="1"/>
    <xf borderId="27" fillId="4" fontId="1" numFmtId="0" xfId="0" applyBorder="1" applyFont="1"/>
    <xf borderId="28" fillId="4" fontId="1" numFmtId="9" xfId="0" applyAlignment="1" applyBorder="1" applyFont="1" applyNumberFormat="1">
      <alignment readingOrder="0"/>
    </xf>
    <xf borderId="28" fillId="4" fontId="1" numFmtId="9" xfId="0" applyBorder="1" applyFont="1" applyNumberFormat="1"/>
    <xf borderId="29" fillId="4" fontId="1" numFmtId="0" xfId="0" applyBorder="1" applyFont="1"/>
    <xf borderId="34" fillId="3" fontId="1" numFmtId="0" xfId="0" applyBorder="1" applyFont="1"/>
    <xf borderId="35" fillId="3" fontId="1" numFmtId="0" xfId="0" applyBorder="1" applyFont="1"/>
    <xf borderId="2" fillId="6" fontId="1" numFmtId="0" xfId="0" applyBorder="1" applyFont="1"/>
    <xf borderId="3" fillId="6" fontId="1" numFmtId="0" xfId="0" applyBorder="1" applyFont="1"/>
    <xf borderId="36" fillId="6" fontId="8" numFmtId="0" xfId="0" applyAlignment="1" applyBorder="1" applyFont="1">
      <alignment horizontal="center"/>
    </xf>
    <xf borderId="37" fillId="0" fontId="2" numFmtId="0" xfId="0" applyBorder="1" applyFont="1"/>
    <xf borderId="8" fillId="6" fontId="1" numFmtId="0" xfId="0" applyBorder="1" applyFont="1"/>
    <xf borderId="23" fillId="5" fontId="1" numFmtId="164" xfId="0" applyBorder="1" applyFont="1" applyNumberFormat="1"/>
    <xf borderId="38" fillId="5" fontId="1" numFmtId="164" xfId="0" applyBorder="1" applyFont="1" applyNumberFormat="1"/>
    <xf borderId="27" fillId="6" fontId="1" numFmtId="0" xfId="0" applyBorder="1" applyFont="1"/>
    <xf borderId="28" fillId="6" fontId="1" numFmtId="0" xfId="0" applyBorder="1" applyFont="1"/>
    <xf borderId="29" fillId="6" fontId="1" numFmtId="0" xfId="0" applyBorder="1" applyFont="1"/>
    <xf borderId="15" fillId="6" fontId="1" numFmtId="169" xfId="0" applyBorder="1" applyFont="1" applyNumberFormat="1"/>
    <xf borderId="39" fillId="6" fontId="1" numFmtId="169" xfId="0" applyBorder="1" applyFont="1" applyNumberFormat="1"/>
    <xf borderId="9" fillId="3" fontId="1" numFmtId="0" xfId="0" applyBorder="1" applyFont="1"/>
    <xf borderId="40" fillId="3" fontId="1" numFmtId="0" xfId="0" applyBorder="1" applyFont="1"/>
    <xf borderId="3" fillId="6" fontId="1" numFmtId="170" xfId="0" applyBorder="1" applyFont="1" applyNumberFormat="1"/>
    <xf borderId="4" fillId="6" fontId="1" numFmtId="0" xfId="0" applyBorder="1" applyFont="1"/>
    <xf borderId="41" fillId="6" fontId="1" numFmtId="164" xfId="0" applyBorder="1" applyFont="1" applyNumberFormat="1"/>
    <xf borderId="42" fillId="6" fontId="1" numFmtId="164" xfId="0" applyBorder="1" applyFont="1" applyNumberFormat="1"/>
    <xf borderId="28" fillId="6" fontId="1" numFmtId="170" xfId="0" applyBorder="1" applyFont="1" applyNumberFormat="1"/>
    <xf borderId="43" fillId="7" fontId="9" numFmtId="0" xfId="0" applyAlignment="1" applyBorder="1" applyFill="1" applyFont="1">
      <alignment horizontal="center" shrinkToFit="0" vertical="center" wrapText="1"/>
    </xf>
    <xf borderId="44" fillId="0" fontId="2" numFmtId="0" xfId="0" applyBorder="1" applyFont="1"/>
    <xf borderId="45" fillId="7" fontId="9" numFmtId="164" xfId="0" applyAlignment="1" applyBorder="1" applyFont="1" applyNumberFormat="1">
      <alignment horizontal="center" vertical="center"/>
    </xf>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000">
                <a:solidFill>
                  <a:srgbClr val="757575"/>
                </a:solidFill>
                <a:latin typeface="+mn-lt"/>
              </a:defRPr>
            </a:pPr>
            <a:r>
              <a:rPr b="0" i="0" sz="2000">
                <a:solidFill>
                  <a:srgbClr val="757575"/>
                </a:solidFill>
                <a:latin typeface="+mn-lt"/>
              </a:rPr>
              <a:t>Financial Projection</a:t>
            </a:r>
          </a:p>
        </c:rich>
      </c:tx>
      <c:overlay val="0"/>
    </c:title>
    <c:plotArea>
      <c:layout/>
      <c:lineChart>
        <c:ser>
          <c:idx val="0"/>
          <c:order val="0"/>
          <c:spPr>
            <a:ln cmpd="sng" w="28575">
              <a:solidFill>
                <a:schemeClr val="accent1"/>
              </a:solidFill>
            </a:ln>
          </c:spPr>
          <c:marker>
            <c:symbol val="none"/>
          </c:marker>
          <c:val>
            <c:numRef>
              <c:f>'P&amp;L Statement'!$G$8:$K$8</c:f>
              <c:numCache/>
            </c:numRef>
          </c:val>
          <c:smooth val="0"/>
        </c:ser>
        <c:ser>
          <c:idx val="1"/>
          <c:order val="1"/>
          <c:tx>
            <c:v>Profit</c:v>
          </c:tx>
          <c:spPr>
            <a:ln cmpd="sng" w="28575">
              <a:solidFill>
                <a:srgbClr val="00B050">
                  <a:alpha val="100000"/>
                </a:srgbClr>
              </a:solidFill>
            </a:ln>
          </c:spPr>
          <c:marker>
            <c:symbol val="none"/>
          </c:marker>
          <c:val>
            <c:numRef>
              <c:f>'P&amp;L Statement'!$G$32:$K$32</c:f>
              <c:numCache/>
            </c:numRef>
          </c:val>
          <c:smooth val="0"/>
        </c:ser>
        <c:axId val="466764466"/>
        <c:axId val="1965002368"/>
      </c:lineChart>
      <c:catAx>
        <c:axId val="4667644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65002368"/>
      </c:catAx>
      <c:valAx>
        <c:axId val="19650023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quot;$&quot;\ #,##0" sourceLinked="0"/>
        <c:majorTickMark val="none"/>
        <c:minorTickMark val="none"/>
        <c:tickLblPos val="nextTo"/>
        <c:spPr>
          <a:ln/>
        </c:spPr>
        <c:txPr>
          <a:bodyPr/>
          <a:lstStyle/>
          <a:p>
            <a:pPr lvl="0">
              <a:defRPr b="0" i="0" sz="900">
                <a:solidFill>
                  <a:srgbClr val="000000"/>
                </a:solidFill>
                <a:latin typeface="+mn-lt"/>
              </a:defRPr>
            </a:pPr>
          </a:p>
        </c:txPr>
        <c:crossAx val="466764466"/>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133350</xdr:colOff>
      <xdr:row>4</xdr:row>
      <xdr:rowOff>133350</xdr:rowOff>
    </xdr:from>
    <xdr:ext cx="6010275" cy="4495800"/>
    <xdr:graphicFrame>
      <xdr:nvGraphicFramePr>
        <xdr:cNvPr id="1926138216"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2.43"/>
    <col customWidth="1" min="3" max="4" width="2.14"/>
    <col customWidth="1" min="5" max="5" width="24.86"/>
    <col customWidth="1" min="6" max="6" width="9.0"/>
    <col customWidth="1" min="7" max="11" width="11.14"/>
    <col customWidth="1" min="12" max="12" width="3.43"/>
    <col customWidth="1" min="13" max="26" width="9.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c r="C3" s="3"/>
      <c r="D3" s="3"/>
      <c r="E3" s="3"/>
      <c r="F3" s="3"/>
      <c r="G3" s="3"/>
      <c r="H3" s="3"/>
      <c r="I3" s="3"/>
      <c r="J3" s="3"/>
      <c r="K3" s="3"/>
      <c r="L3" s="4"/>
      <c r="M3" s="5"/>
      <c r="N3" s="6"/>
      <c r="O3" s="6"/>
      <c r="P3" s="6"/>
      <c r="Q3" s="6"/>
      <c r="R3" s="6"/>
      <c r="S3" s="7"/>
      <c r="T3" s="1"/>
      <c r="U3" s="1"/>
      <c r="V3" s="1"/>
      <c r="W3" s="1"/>
      <c r="X3" s="1"/>
      <c r="Y3" s="1"/>
      <c r="Z3" s="1"/>
    </row>
    <row r="4">
      <c r="A4" s="1"/>
      <c r="B4" s="8"/>
      <c r="C4" s="9"/>
      <c r="D4" s="9"/>
      <c r="E4" s="9" t="s">
        <v>0</v>
      </c>
      <c r="G4" s="10">
        <v>761.0</v>
      </c>
      <c r="H4" s="10">
        <v>765.0</v>
      </c>
      <c r="I4" s="10">
        <v>768.0</v>
      </c>
      <c r="J4" s="10">
        <v>768.0</v>
      </c>
      <c r="K4" s="10">
        <v>772.0</v>
      </c>
      <c r="L4" s="11"/>
      <c r="M4" s="5"/>
      <c r="N4" s="6"/>
      <c r="O4" s="6"/>
      <c r="P4" s="6"/>
      <c r="Q4" s="6"/>
      <c r="R4" s="6"/>
      <c r="S4" s="7"/>
      <c r="T4" s="1"/>
      <c r="U4" s="1"/>
      <c r="V4" s="1"/>
      <c r="W4" s="1"/>
      <c r="X4" s="1"/>
      <c r="Y4" s="1"/>
      <c r="Z4" s="1"/>
    </row>
    <row r="5">
      <c r="A5" s="1"/>
      <c r="B5" s="8"/>
      <c r="C5" s="9" t="s">
        <v>1</v>
      </c>
      <c r="D5" s="9"/>
      <c r="E5" s="9"/>
      <c r="F5" s="9"/>
      <c r="G5" s="9"/>
      <c r="H5" s="9"/>
      <c r="I5" s="9"/>
      <c r="J5" s="9"/>
      <c r="K5" s="9"/>
      <c r="L5" s="11"/>
      <c r="M5" s="5"/>
      <c r="N5" s="6"/>
      <c r="O5" s="6"/>
      <c r="P5" s="6"/>
      <c r="Q5" s="6"/>
      <c r="R5" s="6"/>
      <c r="S5" s="7"/>
      <c r="T5" s="1"/>
      <c r="U5" s="1"/>
      <c r="V5" s="1"/>
      <c r="W5" s="1"/>
      <c r="X5" s="1"/>
      <c r="Y5" s="1"/>
      <c r="Z5" s="1"/>
    </row>
    <row r="6" ht="15.0" customHeight="1">
      <c r="A6" s="1"/>
      <c r="B6" s="8"/>
      <c r="C6" s="12"/>
      <c r="D6" s="12"/>
      <c r="E6" s="12"/>
      <c r="F6" s="12"/>
      <c r="G6" s="13" t="s">
        <v>2</v>
      </c>
      <c r="H6" s="13" t="s">
        <v>3</v>
      </c>
      <c r="I6" s="13" t="s">
        <v>4</v>
      </c>
      <c r="J6" s="13" t="s">
        <v>5</v>
      </c>
      <c r="K6" s="13" t="s">
        <v>6</v>
      </c>
      <c r="L6" s="11"/>
      <c r="M6" s="14"/>
      <c r="N6" s="15"/>
      <c r="O6" s="15"/>
      <c r="P6" s="15"/>
      <c r="Q6" s="15"/>
      <c r="R6" s="15"/>
      <c r="S6" s="16"/>
      <c r="T6" s="1"/>
      <c r="U6" s="1"/>
      <c r="V6" s="1"/>
      <c r="W6" s="1"/>
      <c r="X6" s="1"/>
      <c r="Y6" s="1"/>
      <c r="Z6" s="1"/>
    </row>
    <row r="7">
      <c r="A7" s="1"/>
      <c r="B7" s="8"/>
      <c r="C7" s="9"/>
      <c r="D7" s="9"/>
      <c r="E7" s="9" t="s">
        <v>7</v>
      </c>
      <c r="F7" s="9"/>
      <c r="G7" s="17">
        <v>20.0</v>
      </c>
      <c r="H7" s="17">
        <v>50.0</v>
      </c>
      <c r="I7" s="17">
        <v>110.0</v>
      </c>
      <c r="J7" s="17">
        <v>210.0</v>
      </c>
      <c r="K7" s="17">
        <v>350.0</v>
      </c>
      <c r="L7" s="11"/>
      <c r="M7" s="18"/>
      <c r="S7" s="19"/>
      <c r="T7" s="1"/>
      <c r="U7" s="1"/>
      <c r="V7" s="1"/>
      <c r="W7" s="1"/>
      <c r="X7" s="1"/>
      <c r="Y7" s="1"/>
      <c r="Z7" s="1"/>
    </row>
    <row r="8">
      <c r="A8" s="1"/>
      <c r="B8" s="8"/>
      <c r="C8" s="9"/>
      <c r="D8" s="9"/>
      <c r="E8" s="9" t="s">
        <v>8</v>
      </c>
      <c r="F8" s="9"/>
      <c r="G8" s="17">
        <v>2700.0</v>
      </c>
      <c r="H8" s="17">
        <v>3000.0</v>
      </c>
      <c r="I8" s="17">
        <v>3400.0</v>
      </c>
      <c r="J8" s="17">
        <v>4000.0</v>
      </c>
      <c r="K8" s="17">
        <v>5000.0</v>
      </c>
      <c r="L8" s="11"/>
      <c r="M8" s="18"/>
      <c r="S8" s="19"/>
      <c r="T8" s="1"/>
      <c r="U8" s="1"/>
      <c r="V8" s="1"/>
      <c r="W8" s="1"/>
      <c r="X8" s="1"/>
      <c r="Y8" s="1"/>
      <c r="Z8" s="1"/>
    </row>
    <row r="9" ht="6.75" customHeight="1">
      <c r="A9" s="1"/>
      <c r="B9" s="8"/>
      <c r="C9" s="9"/>
      <c r="D9" s="9"/>
      <c r="E9" s="9"/>
      <c r="F9" s="9"/>
      <c r="G9" s="9"/>
      <c r="H9" s="9"/>
      <c r="I9" s="9"/>
      <c r="J9" s="9"/>
      <c r="K9" s="9"/>
      <c r="L9" s="11"/>
      <c r="M9" s="18"/>
      <c r="S9" s="19"/>
      <c r="T9" s="1"/>
      <c r="U9" s="1"/>
      <c r="V9" s="1"/>
      <c r="W9" s="1"/>
      <c r="X9" s="1"/>
      <c r="Y9" s="1"/>
      <c r="Z9" s="1"/>
    </row>
    <row r="10">
      <c r="A10" s="1"/>
      <c r="B10" s="8"/>
      <c r="C10" s="9"/>
      <c r="D10" s="9"/>
      <c r="E10" s="9" t="s">
        <v>9</v>
      </c>
      <c r="F10" s="9"/>
      <c r="G10" s="20">
        <f t="shared" ref="G10:K10" si="1">G7*G8</f>
        <v>54000</v>
      </c>
      <c r="H10" s="20">
        <f t="shared" si="1"/>
        <v>150000</v>
      </c>
      <c r="I10" s="20">
        <f t="shared" si="1"/>
        <v>374000</v>
      </c>
      <c r="J10" s="20">
        <f t="shared" si="1"/>
        <v>840000</v>
      </c>
      <c r="K10" s="20">
        <f t="shared" si="1"/>
        <v>1750000</v>
      </c>
      <c r="L10" s="11"/>
      <c r="M10" s="21"/>
      <c r="N10" s="22"/>
      <c r="O10" s="22"/>
      <c r="P10" s="22"/>
      <c r="Q10" s="22"/>
      <c r="R10" s="22"/>
      <c r="S10" s="23"/>
      <c r="T10" s="1"/>
      <c r="U10" s="1"/>
      <c r="V10" s="1"/>
      <c r="W10" s="1"/>
      <c r="X10" s="1"/>
      <c r="Y10" s="1"/>
      <c r="Z10" s="1"/>
    </row>
    <row r="11">
      <c r="A11" s="1"/>
      <c r="B11" s="8"/>
      <c r="C11" s="24" t="s">
        <v>10</v>
      </c>
      <c r="D11" s="24"/>
      <c r="E11" s="24"/>
      <c r="F11" s="24"/>
      <c r="G11" s="25">
        <f t="shared" ref="G11:K11" si="2">G4*G10</f>
        <v>41094000</v>
      </c>
      <c r="H11" s="25">
        <f t="shared" si="2"/>
        <v>114750000</v>
      </c>
      <c r="I11" s="25">
        <f t="shared" si="2"/>
        <v>287232000</v>
      </c>
      <c r="J11" s="25">
        <f t="shared" si="2"/>
        <v>645120000</v>
      </c>
      <c r="K11" s="25">
        <f t="shared" si="2"/>
        <v>1351000000</v>
      </c>
      <c r="L11" s="11"/>
      <c r="M11" s="5"/>
      <c r="N11" s="6"/>
      <c r="O11" s="6"/>
      <c r="P11" s="6"/>
      <c r="Q11" s="6"/>
      <c r="R11" s="6"/>
      <c r="S11" s="7"/>
      <c r="T11" s="1"/>
      <c r="U11" s="1"/>
      <c r="V11" s="1"/>
      <c r="W11" s="1"/>
      <c r="X11" s="1"/>
      <c r="Y11" s="1"/>
      <c r="Z11" s="1"/>
    </row>
    <row r="12" ht="9.75" customHeight="1">
      <c r="A12" s="1"/>
      <c r="B12" s="8"/>
      <c r="C12" s="9"/>
      <c r="D12" s="9"/>
      <c r="E12" s="9"/>
      <c r="F12" s="9"/>
      <c r="G12" s="26"/>
      <c r="H12" s="26"/>
      <c r="I12" s="26"/>
      <c r="J12" s="26"/>
      <c r="K12" s="26"/>
      <c r="L12" s="11"/>
      <c r="M12" s="5"/>
      <c r="N12" s="6"/>
      <c r="O12" s="6"/>
      <c r="P12" s="6"/>
      <c r="Q12" s="6"/>
      <c r="R12" s="6"/>
      <c r="S12" s="7"/>
      <c r="T12" s="1"/>
      <c r="U12" s="1"/>
      <c r="V12" s="1"/>
      <c r="W12" s="1"/>
      <c r="X12" s="1"/>
      <c r="Y12" s="1"/>
      <c r="Z12" s="1"/>
    </row>
    <row r="13">
      <c r="A13" s="1"/>
      <c r="B13" s="8"/>
      <c r="C13" s="9" t="s">
        <v>11</v>
      </c>
      <c r="D13" s="9"/>
      <c r="E13" s="9"/>
      <c r="F13" s="9"/>
      <c r="G13" s="27"/>
      <c r="H13" s="9"/>
      <c r="I13" s="9"/>
      <c r="J13" s="9"/>
      <c r="K13" s="9"/>
      <c r="L13" s="11"/>
      <c r="M13" s="5"/>
      <c r="N13" s="6"/>
      <c r="O13" s="6"/>
      <c r="P13" s="6"/>
      <c r="Q13" s="6"/>
      <c r="R13" s="6"/>
      <c r="S13" s="7"/>
      <c r="T13" s="1"/>
      <c r="U13" s="1"/>
      <c r="V13" s="1"/>
      <c r="W13" s="1"/>
      <c r="X13" s="1"/>
      <c r="Y13" s="1"/>
      <c r="Z13" s="1"/>
    </row>
    <row r="14">
      <c r="A14" s="1"/>
      <c r="B14" s="8"/>
      <c r="C14" s="9"/>
      <c r="D14" s="9"/>
      <c r="E14" s="9" t="s">
        <v>12</v>
      </c>
      <c r="F14" s="9"/>
      <c r="G14" s="28">
        <v>7290000.0</v>
      </c>
      <c r="H14" s="28">
        <v>8550000.0</v>
      </c>
      <c r="I14" s="28">
        <v>1.02E7</v>
      </c>
      <c r="J14" s="28">
        <v>1.8E7</v>
      </c>
      <c r="K14" s="28">
        <v>2.625E7</v>
      </c>
      <c r="L14" s="11"/>
      <c r="M14" s="5"/>
      <c r="N14" s="6"/>
      <c r="O14" s="6"/>
      <c r="P14" s="6"/>
      <c r="Q14" s="6"/>
      <c r="R14" s="6"/>
      <c r="S14" s="7"/>
      <c r="T14" s="1"/>
      <c r="U14" s="1"/>
      <c r="V14" s="1"/>
      <c r="W14" s="1"/>
      <c r="X14" s="1"/>
      <c r="Y14" s="1"/>
      <c r="Z14" s="1"/>
    </row>
    <row r="15">
      <c r="A15" s="1"/>
      <c r="B15" s="8"/>
      <c r="C15" s="9"/>
      <c r="D15" s="9"/>
      <c r="E15" s="9" t="s">
        <v>13</v>
      </c>
      <c r="F15" s="9"/>
      <c r="G15" s="29">
        <v>0.01</v>
      </c>
      <c r="H15" s="29">
        <v>0.02</v>
      </c>
      <c r="I15" s="29">
        <v>0.04</v>
      </c>
      <c r="J15" s="29">
        <v>0.05</v>
      </c>
      <c r="K15" s="29">
        <v>0.07</v>
      </c>
      <c r="L15" s="11"/>
      <c r="M15" s="5"/>
      <c r="N15" s="6"/>
      <c r="O15" s="6"/>
      <c r="P15" s="6"/>
      <c r="Q15" s="6"/>
      <c r="R15" s="6"/>
      <c r="S15" s="7"/>
      <c r="T15" s="1"/>
      <c r="U15" s="1"/>
      <c r="V15" s="1"/>
      <c r="W15" s="1"/>
      <c r="X15" s="1"/>
      <c r="Y15" s="1"/>
      <c r="Z15" s="1"/>
    </row>
    <row r="16" ht="6.75" customHeight="1">
      <c r="A16" s="1"/>
      <c r="B16" s="8"/>
      <c r="C16" s="9"/>
      <c r="D16" s="9"/>
      <c r="E16" s="9"/>
      <c r="F16" s="9"/>
      <c r="G16" s="9"/>
      <c r="H16" s="9"/>
      <c r="I16" s="9"/>
      <c r="J16" s="9"/>
      <c r="K16" s="9"/>
      <c r="L16" s="11"/>
      <c r="M16" s="30"/>
      <c r="N16" s="31"/>
      <c r="O16" s="31"/>
      <c r="P16" s="31"/>
      <c r="Q16" s="31"/>
      <c r="R16" s="31"/>
      <c r="S16" s="31"/>
      <c r="T16" s="1"/>
      <c r="U16" s="1"/>
      <c r="V16" s="1"/>
      <c r="W16" s="1"/>
      <c r="X16" s="1"/>
      <c r="Y16" s="1"/>
      <c r="Z16" s="1"/>
    </row>
    <row r="17">
      <c r="A17" s="1"/>
      <c r="B17" s="8"/>
      <c r="C17" s="9"/>
      <c r="D17" s="9"/>
      <c r="E17" s="9" t="s">
        <v>9</v>
      </c>
      <c r="F17" s="9"/>
      <c r="G17" s="20">
        <f t="shared" ref="G17:K17" si="3">G14*G15</f>
        <v>72900</v>
      </c>
      <c r="H17" s="20">
        <f t="shared" si="3"/>
        <v>171000</v>
      </c>
      <c r="I17" s="20">
        <f t="shared" si="3"/>
        <v>408000</v>
      </c>
      <c r="J17" s="20">
        <f t="shared" si="3"/>
        <v>900000</v>
      </c>
      <c r="K17" s="20">
        <f t="shared" si="3"/>
        <v>1837500</v>
      </c>
      <c r="L17" s="11"/>
      <c r="M17" s="5"/>
      <c r="N17" s="6"/>
      <c r="O17" s="6"/>
      <c r="P17" s="6"/>
      <c r="Q17" s="6"/>
      <c r="R17" s="6"/>
      <c r="S17" s="7"/>
      <c r="T17" s="1"/>
      <c r="U17" s="1"/>
      <c r="V17" s="1"/>
      <c r="W17" s="1"/>
      <c r="X17" s="1"/>
      <c r="Y17" s="1"/>
      <c r="Z17" s="1"/>
    </row>
    <row r="18" ht="3.75" customHeight="1">
      <c r="A18" s="1"/>
      <c r="B18" s="8"/>
      <c r="C18" s="9"/>
      <c r="D18" s="9"/>
      <c r="E18" s="9"/>
      <c r="F18" s="9"/>
      <c r="G18" s="32"/>
      <c r="H18" s="32"/>
      <c r="I18" s="32"/>
      <c r="J18" s="32"/>
      <c r="K18" s="32"/>
      <c r="L18" s="11"/>
      <c r="M18" s="5"/>
      <c r="N18" s="6"/>
      <c r="O18" s="6"/>
      <c r="P18" s="6"/>
      <c r="Q18" s="6"/>
      <c r="R18" s="6"/>
      <c r="S18" s="7"/>
      <c r="T18" s="1"/>
      <c r="U18" s="1"/>
      <c r="V18" s="1"/>
      <c r="W18" s="1"/>
      <c r="X18" s="1"/>
      <c r="Y18" s="1"/>
      <c r="Z18" s="1"/>
    </row>
    <row r="19">
      <c r="A19" s="1"/>
      <c r="B19" s="8"/>
      <c r="C19" s="24" t="s">
        <v>10</v>
      </c>
      <c r="D19" s="24"/>
      <c r="E19" s="24"/>
      <c r="F19" s="24"/>
      <c r="G19" s="25">
        <f t="shared" ref="G19:K19" si="4">G17*G4</f>
        <v>55476900</v>
      </c>
      <c r="H19" s="25">
        <f t="shared" si="4"/>
        <v>130815000</v>
      </c>
      <c r="I19" s="25">
        <f t="shared" si="4"/>
        <v>313344000</v>
      </c>
      <c r="J19" s="25">
        <f t="shared" si="4"/>
        <v>691200000</v>
      </c>
      <c r="K19" s="25">
        <f t="shared" si="4"/>
        <v>1418550000</v>
      </c>
      <c r="L19" s="11"/>
      <c r="M19" s="5"/>
      <c r="N19" s="6"/>
      <c r="O19" s="6"/>
      <c r="P19" s="6"/>
      <c r="Q19" s="6"/>
      <c r="R19" s="6"/>
      <c r="S19" s="7"/>
      <c r="T19" s="1"/>
      <c r="U19" s="1"/>
      <c r="V19" s="1"/>
      <c r="W19" s="1"/>
      <c r="X19" s="1"/>
      <c r="Y19" s="1"/>
      <c r="Z19" s="1"/>
    </row>
    <row r="20" ht="14.25" customHeight="1">
      <c r="A20" s="1"/>
      <c r="B20" s="8"/>
      <c r="C20" s="9"/>
      <c r="D20" s="9"/>
      <c r="E20" s="9"/>
      <c r="F20" s="9"/>
      <c r="G20" s="33"/>
      <c r="H20" s="33"/>
      <c r="I20" s="33"/>
      <c r="J20" s="33"/>
      <c r="K20" s="33"/>
      <c r="L20" s="11"/>
      <c r="M20" s="5"/>
      <c r="N20" s="6"/>
      <c r="O20" s="6"/>
      <c r="P20" s="6"/>
      <c r="Q20" s="6"/>
      <c r="R20" s="6"/>
      <c r="S20" s="7"/>
      <c r="T20" s="1"/>
      <c r="U20" s="1"/>
      <c r="V20" s="1"/>
      <c r="W20" s="1"/>
      <c r="X20" s="1"/>
      <c r="Y20" s="1"/>
      <c r="Z20" s="1"/>
    </row>
    <row r="21" ht="15.75" customHeight="1">
      <c r="A21" s="1"/>
      <c r="B21" s="8"/>
      <c r="C21" s="34" t="s">
        <v>14</v>
      </c>
      <c r="D21" s="34"/>
      <c r="E21" s="34"/>
      <c r="F21" s="34"/>
      <c r="G21" s="35" t="str">
        <f t="shared" ref="G21:K21" si="5">IF(G19&lt;G11*1.5,IF(G19&gt;G11*0.5,"Good","Review"),"Review")</f>
        <v>Good</v>
      </c>
      <c r="H21" s="35" t="str">
        <f t="shared" si="5"/>
        <v>Good</v>
      </c>
      <c r="I21" s="35" t="str">
        <f t="shared" si="5"/>
        <v>Good</v>
      </c>
      <c r="J21" s="35" t="str">
        <f t="shared" si="5"/>
        <v>Good</v>
      </c>
      <c r="K21" s="35" t="str">
        <f t="shared" si="5"/>
        <v>Good</v>
      </c>
      <c r="L21" s="11"/>
      <c r="M21" s="5"/>
      <c r="N21" s="6"/>
      <c r="O21" s="6"/>
      <c r="P21" s="6"/>
      <c r="Q21" s="6"/>
      <c r="R21" s="6"/>
      <c r="S21" s="7"/>
      <c r="T21" s="1"/>
      <c r="U21" s="1"/>
      <c r="V21" s="1"/>
      <c r="W21" s="1"/>
      <c r="X21" s="1"/>
      <c r="Y21" s="1"/>
      <c r="Z21" s="1"/>
    </row>
    <row r="22" ht="15.75" customHeight="1">
      <c r="A22" s="1"/>
      <c r="B22" s="8"/>
      <c r="C22" s="9"/>
      <c r="D22" s="9"/>
      <c r="E22" s="9"/>
      <c r="F22" s="9"/>
      <c r="G22" s="9"/>
      <c r="H22" s="9"/>
      <c r="I22" s="9"/>
      <c r="J22" s="9"/>
      <c r="K22" s="9"/>
      <c r="L22" s="11"/>
      <c r="M22" s="5"/>
      <c r="N22" s="6"/>
      <c r="O22" s="6"/>
      <c r="P22" s="6"/>
      <c r="Q22" s="6"/>
      <c r="R22" s="6"/>
      <c r="S22" s="7"/>
      <c r="T22" s="1"/>
      <c r="U22" s="1"/>
      <c r="V22" s="1"/>
      <c r="W22" s="1"/>
      <c r="X22" s="1"/>
      <c r="Y22" s="1"/>
      <c r="Z22" s="1"/>
    </row>
    <row r="23" ht="15.75" customHeight="1">
      <c r="A23" s="1"/>
      <c r="B23" s="36"/>
      <c r="C23" s="37"/>
      <c r="D23" s="37"/>
      <c r="E23" s="37"/>
      <c r="F23" s="37"/>
      <c r="G23" s="37"/>
      <c r="H23" s="37"/>
      <c r="I23" s="37"/>
      <c r="J23" s="37"/>
      <c r="K23" s="37"/>
      <c r="L23" s="38"/>
      <c r="M23" s="5"/>
      <c r="N23" s="6"/>
      <c r="O23" s="6"/>
      <c r="P23" s="6"/>
      <c r="Q23" s="6"/>
      <c r="R23" s="6"/>
      <c r="S23" s="7"/>
      <c r="T23" s="1"/>
      <c r="U23" s="1"/>
      <c r="V23" s="1"/>
      <c r="W23" s="1"/>
      <c r="X23" s="1"/>
      <c r="Y23" s="1"/>
      <c r="Z23" s="1"/>
    </row>
    <row r="24" ht="15.75" customHeight="1">
      <c r="A24" s="1"/>
      <c r="B24" s="1"/>
      <c r="C24" s="1"/>
      <c r="D24" s="1"/>
      <c r="E24" s="1"/>
      <c r="F24" s="1"/>
      <c r="G24" s="1"/>
      <c r="H24" s="1"/>
      <c r="I24" s="1"/>
      <c r="J24" s="1"/>
      <c r="K24" s="1"/>
      <c r="L24" s="1"/>
      <c r="M24" s="39"/>
      <c r="N24" s="6"/>
      <c r="O24" s="6"/>
      <c r="P24" s="6"/>
      <c r="Q24" s="6"/>
      <c r="R24" s="6"/>
      <c r="S24" s="7"/>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7">
    <mergeCell ref="M3:S3"/>
    <mergeCell ref="M4:S4"/>
    <mergeCell ref="M5:S5"/>
    <mergeCell ref="M6:S10"/>
    <mergeCell ref="M11:S11"/>
    <mergeCell ref="M12:S12"/>
    <mergeCell ref="M13:S13"/>
    <mergeCell ref="M22:S22"/>
    <mergeCell ref="M23:S23"/>
    <mergeCell ref="M24:S24"/>
    <mergeCell ref="M14:S14"/>
    <mergeCell ref="M15:S15"/>
    <mergeCell ref="M17:S17"/>
    <mergeCell ref="M18:S18"/>
    <mergeCell ref="M19:S19"/>
    <mergeCell ref="M20:S20"/>
    <mergeCell ref="M21:S21"/>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2.43"/>
    <col customWidth="1" min="3" max="4" width="2.14"/>
    <col customWidth="1" min="5" max="5" width="24.86"/>
    <col customWidth="1" min="6" max="6" width="9.0"/>
    <col customWidth="1" min="7" max="11" width="11.14"/>
    <col customWidth="1" min="12" max="12" width="8.14"/>
    <col customWidth="1" min="13" max="13" width="3.43"/>
    <col customWidth="1" min="14" max="26" width="9.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c r="C3" s="3"/>
      <c r="D3" s="3"/>
      <c r="E3" s="3"/>
      <c r="F3" s="3"/>
      <c r="G3" s="3"/>
      <c r="H3" s="3"/>
      <c r="I3" s="3"/>
      <c r="J3" s="3"/>
      <c r="K3" s="3"/>
      <c r="L3" s="3"/>
      <c r="M3" s="4"/>
      <c r="N3" s="5"/>
      <c r="O3" s="6"/>
      <c r="P3" s="6"/>
      <c r="Q3" s="6"/>
      <c r="R3" s="6"/>
      <c r="S3" s="6"/>
      <c r="T3" s="7"/>
      <c r="U3" s="1"/>
      <c r="V3" s="1"/>
      <c r="W3" s="1"/>
      <c r="X3" s="1"/>
      <c r="Y3" s="1"/>
      <c r="Z3" s="1"/>
    </row>
    <row r="4">
      <c r="A4" s="1"/>
      <c r="B4" s="8"/>
      <c r="C4" s="9" t="s">
        <v>15</v>
      </c>
      <c r="D4" s="9"/>
      <c r="E4" s="9"/>
      <c r="F4" s="9"/>
      <c r="G4" s="9"/>
      <c r="H4" s="9"/>
      <c r="I4" s="9"/>
      <c r="J4" s="9"/>
      <c r="K4" s="9"/>
      <c r="L4" s="9"/>
      <c r="M4" s="11"/>
      <c r="N4" s="5"/>
      <c r="O4" s="6"/>
      <c r="P4" s="6"/>
      <c r="Q4" s="6"/>
      <c r="R4" s="6"/>
      <c r="S4" s="6"/>
      <c r="T4" s="7"/>
      <c r="U4" s="1"/>
      <c r="V4" s="1"/>
      <c r="W4" s="1"/>
      <c r="X4" s="1"/>
      <c r="Y4" s="1"/>
      <c r="Z4" s="1"/>
    </row>
    <row r="5" ht="15.0" customHeight="1">
      <c r="A5" s="1"/>
      <c r="B5" s="8"/>
      <c r="C5" s="12"/>
      <c r="D5" s="12"/>
      <c r="E5" s="12"/>
      <c r="F5" s="12"/>
      <c r="G5" s="13" t="s">
        <v>2</v>
      </c>
      <c r="H5" s="13" t="s">
        <v>3</v>
      </c>
      <c r="I5" s="13" t="s">
        <v>4</v>
      </c>
      <c r="J5" s="13" t="s">
        <v>5</v>
      </c>
      <c r="K5" s="13" t="s">
        <v>6</v>
      </c>
      <c r="L5" s="40" t="s">
        <v>16</v>
      </c>
      <c r="M5" s="11"/>
      <c r="N5" s="14"/>
      <c r="O5" s="15"/>
      <c r="P5" s="15"/>
      <c r="Q5" s="15"/>
      <c r="R5" s="15"/>
      <c r="S5" s="15"/>
      <c r="T5" s="16"/>
      <c r="U5" s="1"/>
      <c r="V5" s="1"/>
      <c r="W5" s="1"/>
      <c r="X5" s="1"/>
      <c r="Y5" s="1"/>
      <c r="Z5" s="1"/>
    </row>
    <row r="6">
      <c r="A6" s="1"/>
      <c r="B6" s="8"/>
      <c r="C6" s="9"/>
      <c r="D6" s="9"/>
      <c r="E6" s="9" t="s">
        <v>9</v>
      </c>
      <c r="F6" s="9"/>
      <c r="G6" s="20">
        <f>'Revenue Projections'!G10</f>
        <v>54000</v>
      </c>
      <c r="H6" s="20">
        <f>'Revenue Projections'!H10</f>
        <v>150000</v>
      </c>
      <c r="I6" s="20">
        <f>'Revenue Projections'!I10</f>
        <v>374000</v>
      </c>
      <c r="J6" s="20">
        <f>'Revenue Projections'!J10</f>
        <v>840000</v>
      </c>
      <c r="K6" s="20">
        <f>'Revenue Projections'!K10</f>
        <v>1750000</v>
      </c>
      <c r="M6" s="11"/>
      <c r="N6" s="21"/>
      <c r="O6" s="22"/>
      <c r="P6" s="22"/>
      <c r="Q6" s="22"/>
      <c r="R6" s="22"/>
      <c r="S6" s="22"/>
      <c r="T6" s="23"/>
      <c r="U6" s="1"/>
      <c r="V6" s="1"/>
      <c r="W6" s="1"/>
      <c r="X6" s="1"/>
      <c r="Y6" s="1"/>
      <c r="Z6" s="1"/>
    </row>
    <row r="7">
      <c r="A7" s="1"/>
      <c r="B7" s="8"/>
      <c r="C7" s="9"/>
      <c r="D7" s="9"/>
      <c r="E7" s="9" t="s">
        <v>17</v>
      </c>
      <c r="G7" s="41">
        <f>'Revenue Projections'!G4</f>
        <v>761</v>
      </c>
      <c r="H7" s="41">
        <f>'Revenue Projections'!H4</f>
        <v>765</v>
      </c>
      <c r="I7" s="41">
        <f>'Revenue Projections'!I4</f>
        <v>768</v>
      </c>
      <c r="J7" s="41">
        <f>'Revenue Projections'!J4</f>
        <v>768</v>
      </c>
      <c r="K7" s="41">
        <f>'Revenue Projections'!K4</f>
        <v>772</v>
      </c>
      <c r="L7" s="42"/>
      <c r="M7" s="11"/>
      <c r="N7" s="5"/>
      <c r="O7" s="6"/>
      <c r="P7" s="6"/>
      <c r="Q7" s="6"/>
      <c r="R7" s="6"/>
      <c r="S7" s="6"/>
      <c r="T7" s="7"/>
      <c r="U7" s="1"/>
      <c r="V7" s="1"/>
      <c r="W7" s="1"/>
      <c r="X7" s="1"/>
      <c r="Y7" s="1"/>
      <c r="Z7" s="1"/>
    </row>
    <row r="8">
      <c r="A8" s="1"/>
      <c r="B8" s="8"/>
      <c r="C8" s="24" t="s">
        <v>10</v>
      </c>
      <c r="D8" s="24"/>
      <c r="E8" s="24"/>
      <c r="F8" s="24"/>
      <c r="G8" s="25">
        <f t="shared" ref="G8:K8" si="1">G7*G6</f>
        <v>41094000</v>
      </c>
      <c r="H8" s="25">
        <f t="shared" si="1"/>
        <v>114750000</v>
      </c>
      <c r="I8" s="25">
        <f t="shared" si="1"/>
        <v>287232000</v>
      </c>
      <c r="J8" s="25">
        <f t="shared" si="1"/>
        <v>645120000</v>
      </c>
      <c r="K8" s="25">
        <f t="shared" si="1"/>
        <v>1351000000</v>
      </c>
      <c r="L8" s="43"/>
      <c r="M8" s="11"/>
      <c r="N8" s="5"/>
      <c r="O8" s="6"/>
      <c r="P8" s="6"/>
      <c r="Q8" s="6"/>
      <c r="R8" s="6"/>
      <c r="S8" s="6"/>
      <c r="T8" s="7"/>
      <c r="U8" s="1"/>
      <c r="V8" s="1"/>
      <c r="W8" s="1"/>
      <c r="X8" s="1"/>
      <c r="Y8" s="1"/>
      <c r="Z8" s="1"/>
    </row>
    <row r="9" ht="7.5" customHeight="1">
      <c r="A9" s="1"/>
      <c r="B9" s="8"/>
      <c r="C9" s="9"/>
      <c r="D9" s="9"/>
      <c r="E9" s="9"/>
      <c r="F9" s="9"/>
      <c r="G9" s="44"/>
      <c r="H9" s="44"/>
      <c r="I9" s="44"/>
      <c r="J9" s="44"/>
      <c r="K9" s="44"/>
      <c r="M9" s="11"/>
      <c r="N9" s="5"/>
      <c r="O9" s="6"/>
      <c r="P9" s="6"/>
      <c r="Q9" s="6"/>
      <c r="R9" s="6"/>
      <c r="S9" s="6"/>
      <c r="T9" s="7"/>
      <c r="U9" s="1"/>
      <c r="V9" s="1"/>
      <c r="W9" s="1"/>
      <c r="X9" s="1"/>
      <c r="Y9" s="1"/>
      <c r="Z9" s="1"/>
    </row>
    <row r="10">
      <c r="A10" s="1"/>
      <c r="B10" s="8"/>
      <c r="C10" s="9"/>
      <c r="D10" s="9" t="s">
        <v>18</v>
      </c>
      <c r="E10" s="9"/>
      <c r="F10" s="9"/>
      <c r="G10" s="45">
        <v>692.0</v>
      </c>
      <c r="H10" s="45">
        <v>692.0</v>
      </c>
      <c r="I10" s="45">
        <v>694.0</v>
      </c>
      <c r="J10" s="45">
        <v>694.0</v>
      </c>
      <c r="K10" s="45">
        <v>697.0</v>
      </c>
      <c r="L10" s="46"/>
      <c r="M10" s="11"/>
      <c r="N10" s="5"/>
      <c r="O10" s="6"/>
      <c r="P10" s="6"/>
      <c r="Q10" s="6"/>
      <c r="R10" s="6"/>
      <c r="S10" s="6"/>
      <c r="T10" s="7"/>
      <c r="U10" s="1"/>
      <c r="V10" s="1"/>
      <c r="W10" s="1"/>
      <c r="X10" s="1"/>
      <c r="Y10" s="1"/>
      <c r="Z10" s="1"/>
    </row>
    <row r="11">
      <c r="A11" s="1"/>
      <c r="B11" s="8"/>
      <c r="C11" s="24" t="s">
        <v>19</v>
      </c>
      <c r="D11" s="24"/>
      <c r="E11" s="24"/>
      <c r="F11" s="24"/>
      <c r="G11" s="25">
        <f t="shared" ref="G11:K11" si="2">(G7-G10)*G6</f>
        <v>3726000</v>
      </c>
      <c r="H11" s="25">
        <f t="shared" si="2"/>
        <v>10950000</v>
      </c>
      <c r="I11" s="25">
        <f t="shared" si="2"/>
        <v>27676000</v>
      </c>
      <c r="J11" s="25">
        <f t="shared" si="2"/>
        <v>62160000</v>
      </c>
      <c r="K11" s="25">
        <f t="shared" si="2"/>
        <v>131250000</v>
      </c>
      <c r="L11" s="46">
        <f>K11/$K$8</f>
        <v>0.09715025907</v>
      </c>
      <c r="M11" s="11"/>
      <c r="N11" s="5"/>
      <c r="O11" s="6"/>
      <c r="P11" s="6"/>
      <c r="Q11" s="6"/>
      <c r="R11" s="6"/>
      <c r="S11" s="6"/>
      <c r="T11" s="7"/>
      <c r="U11" s="1"/>
      <c r="V11" s="1"/>
      <c r="W11" s="1"/>
      <c r="X11" s="1"/>
      <c r="Y11" s="1"/>
      <c r="Z11" s="1"/>
    </row>
    <row r="12" ht="9.75" customHeight="1">
      <c r="A12" s="1"/>
      <c r="B12" s="8"/>
      <c r="C12" s="9"/>
      <c r="D12" s="9"/>
      <c r="E12" s="9"/>
      <c r="F12" s="9"/>
      <c r="G12" s="44"/>
      <c r="H12" s="44"/>
      <c r="I12" s="44"/>
      <c r="J12" s="44"/>
      <c r="K12" s="44"/>
      <c r="M12" s="11"/>
      <c r="N12" s="5"/>
      <c r="O12" s="6"/>
      <c r="P12" s="6"/>
      <c r="Q12" s="6"/>
      <c r="R12" s="6"/>
      <c r="S12" s="6"/>
      <c r="T12" s="7"/>
      <c r="U12" s="1"/>
      <c r="V12" s="1"/>
      <c r="W12" s="1"/>
      <c r="X12" s="1"/>
      <c r="Y12" s="1"/>
      <c r="Z12" s="1"/>
    </row>
    <row r="13">
      <c r="A13" s="1"/>
      <c r="B13" s="8"/>
      <c r="C13" s="9" t="s">
        <v>20</v>
      </c>
      <c r="D13" s="9"/>
      <c r="E13" s="9"/>
      <c r="F13" s="9"/>
      <c r="G13" s="44"/>
      <c r="H13" s="44"/>
      <c r="I13" s="44"/>
      <c r="J13" s="44"/>
      <c r="K13" s="44"/>
      <c r="M13" s="11"/>
      <c r="N13" s="5"/>
      <c r="O13" s="6"/>
      <c r="P13" s="6"/>
      <c r="Q13" s="6"/>
      <c r="R13" s="6"/>
      <c r="S13" s="6"/>
      <c r="T13" s="7"/>
      <c r="U13" s="1"/>
      <c r="V13" s="1"/>
      <c r="W13" s="1"/>
      <c r="X13" s="1"/>
      <c r="Y13" s="1"/>
      <c r="Z13" s="1"/>
    </row>
    <row r="14">
      <c r="A14" s="1"/>
      <c r="B14" s="8"/>
      <c r="C14" s="9"/>
      <c r="D14" s="9" t="s">
        <v>21</v>
      </c>
      <c r="E14" s="9"/>
      <c r="F14" s="9"/>
      <c r="G14" s="45">
        <v>1000000.0</v>
      </c>
      <c r="H14" s="45">
        <v>1000000.0</v>
      </c>
      <c r="I14" s="45">
        <v>3000000.0</v>
      </c>
      <c r="J14" s="45">
        <v>6000000.0</v>
      </c>
      <c r="K14" s="45">
        <v>7000000.0</v>
      </c>
      <c r="L14" s="46">
        <f t="shared" ref="L14:L17" si="3">K14/$K$8</f>
        <v>0.00518134715</v>
      </c>
      <c r="M14" s="11"/>
      <c r="N14" s="5"/>
      <c r="O14" s="6"/>
      <c r="P14" s="6"/>
      <c r="Q14" s="6"/>
      <c r="R14" s="6"/>
      <c r="S14" s="6"/>
      <c r="T14" s="7"/>
      <c r="U14" s="1"/>
      <c r="V14" s="1"/>
      <c r="W14" s="1"/>
      <c r="X14" s="1"/>
      <c r="Y14" s="1"/>
      <c r="Z14" s="1"/>
    </row>
    <row r="15">
      <c r="A15" s="1"/>
      <c r="B15" s="8"/>
      <c r="C15" s="9"/>
      <c r="D15" s="9" t="s">
        <v>22</v>
      </c>
      <c r="E15" s="9"/>
      <c r="F15" s="9"/>
      <c r="G15" s="45">
        <v>7000000.0</v>
      </c>
      <c r="H15" s="45">
        <v>9000000.0</v>
      </c>
      <c r="I15" s="45">
        <v>1.4E7</v>
      </c>
      <c r="J15" s="45">
        <v>1.8E7</v>
      </c>
      <c r="K15" s="45">
        <v>2.6E7</v>
      </c>
      <c r="L15" s="46">
        <f t="shared" si="3"/>
        <v>0.0192450037</v>
      </c>
      <c r="M15" s="11"/>
      <c r="N15" s="5"/>
      <c r="O15" s="6"/>
      <c r="P15" s="6"/>
      <c r="Q15" s="6"/>
      <c r="R15" s="6"/>
      <c r="S15" s="6"/>
      <c r="T15" s="7"/>
      <c r="U15" s="1"/>
      <c r="V15" s="1"/>
      <c r="W15" s="1"/>
      <c r="X15" s="1"/>
      <c r="Y15" s="1"/>
      <c r="Z15" s="1"/>
    </row>
    <row r="16">
      <c r="A16" s="1"/>
      <c r="B16" s="8"/>
      <c r="C16" s="9"/>
      <c r="D16" s="9" t="s">
        <v>23</v>
      </c>
      <c r="E16" s="9"/>
      <c r="F16" s="9"/>
      <c r="G16" s="45">
        <v>5000000.0</v>
      </c>
      <c r="H16" s="45">
        <v>0.0</v>
      </c>
      <c r="I16" s="45">
        <v>0.0</v>
      </c>
      <c r="J16" s="45">
        <v>7500000.0</v>
      </c>
      <c r="K16" s="45">
        <v>0.0</v>
      </c>
      <c r="L16" s="46">
        <f t="shared" si="3"/>
        <v>0</v>
      </c>
      <c r="M16" s="11"/>
      <c r="N16" s="5"/>
      <c r="O16" s="6"/>
      <c r="P16" s="6"/>
      <c r="Q16" s="6"/>
      <c r="R16" s="6"/>
      <c r="S16" s="6"/>
      <c r="T16" s="7"/>
      <c r="U16" s="1"/>
      <c r="V16" s="1"/>
      <c r="W16" s="1"/>
      <c r="X16" s="1"/>
      <c r="Y16" s="1"/>
      <c r="Z16" s="1"/>
    </row>
    <row r="17">
      <c r="A17" s="1"/>
      <c r="B17" s="8"/>
      <c r="C17" s="9"/>
      <c r="D17" s="9" t="s">
        <v>24</v>
      </c>
      <c r="E17" s="9"/>
      <c r="F17" s="9"/>
      <c r="G17" s="45">
        <v>50000.0</v>
      </c>
      <c r="H17" s="45">
        <v>50000.0</v>
      </c>
      <c r="I17" s="45">
        <v>100000.0</v>
      </c>
      <c r="J17" s="45">
        <v>150000.0</v>
      </c>
      <c r="K17" s="45">
        <v>150000.0</v>
      </c>
      <c r="L17" s="46">
        <f t="shared" si="3"/>
        <v>0.0001110288675</v>
      </c>
      <c r="M17" s="11"/>
      <c r="N17" s="5"/>
      <c r="O17" s="6"/>
      <c r="P17" s="6"/>
      <c r="Q17" s="6"/>
      <c r="R17" s="6"/>
      <c r="S17" s="6"/>
      <c r="T17" s="7"/>
      <c r="U17" s="1"/>
      <c r="V17" s="1"/>
      <c r="W17" s="1"/>
      <c r="X17" s="1"/>
      <c r="Y17" s="1"/>
      <c r="Z17" s="1"/>
    </row>
    <row r="18" ht="3.75" customHeight="1">
      <c r="A18" s="1"/>
      <c r="B18" s="8"/>
      <c r="C18" s="9"/>
      <c r="D18" s="9"/>
      <c r="E18" s="9"/>
      <c r="F18" s="9"/>
      <c r="G18" s="47"/>
      <c r="H18" s="47"/>
      <c r="I18" s="47"/>
      <c r="J18" s="47"/>
      <c r="K18" s="47"/>
      <c r="M18" s="11"/>
      <c r="N18" s="5"/>
      <c r="O18" s="6"/>
      <c r="P18" s="6"/>
      <c r="Q18" s="6"/>
      <c r="R18" s="6"/>
      <c r="S18" s="6"/>
      <c r="T18" s="7"/>
      <c r="U18" s="1"/>
      <c r="V18" s="1"/>
      <c r="W18" s="1"/>
      <c r="X18" s="1"/>
      <c r="Y18" s="1"/>
      <c r="Z18" s="1"/>
    </row>
    <row r="19">
      <c r="A19" s="1"/>
      <c r="B19" s="8"/>
      <c r="C19" s="24" t="s">
        <v>25</v>
      </c>
      <c r="D19" s="24"/>
      <c r="E19" s="24"/>
      <c r="F19" s="24"/>
      <c r="G19" s="25">
        <f t="shared" ref="G19:K19" si="4">G11-SUM(G14:G17)</f>
        <v>-9324000</v>
      </c>
      <c r="H19" s="25">
        <f t="shared" si="4"/>
        <v>900000</v>
      </c>
      <c r="I19" s="25">
        <f t="shared" si="4"/>
        <v>10576000</v>
      </c>
      <c r="J19" s="25">
        <f t="shared" si="4"/>
        <v>30510000</v>
      </c>
      <c r="K19" s="25">
        <f t="shared" si="4"/>
        <v>98100000</v>
      </c>
      <c r="L19" s="46">
        <f>K19/$K$8</f>
        <v>0.07261287935</v>
      </c>
      <c r="M19" s="11"/>
      <c r="N19" s="5"/>
      <c r="O19" s="6"/>
      <c r="P19" s="6"/>
      <c r="Q19" s="6"/>
      <c r="R19" s="6"/>
      <c r="S19" s="6"/>
      <c r="T19" s="7"/>
      <c r="U19" s="1"/>
      <c r="V19" s="1"/>
      <c r="W19" s="1"/>
      <c r="X19" s="1"/>
      <c r="Y19" s="1"/>
      <c r="Z19" s="1"/>
    </row>
    <row r="20" ht="9.75" customHeight="1">
      <c r="A20" s="1"/>
      <c r="B20" s="8"/>
      <c r="C20" s="9"/>
      <c r="D20" s="9"/>
      <c r="E20" s="9"/>
      <c r="F20" s="9"/>
      <c r="G20" s="44"/>
      <c r="H20" s="44"/>
      <c r="I20" s="44"/>
      <c r="J20" s="44"/>
      <c r="K20" s="44"/>
      <c r="M20" s="11"/>
      <c r="N20" s="5"/>
      <c r="O20" s="6"/>
      <c r="P20" s="6"/>
      <c r="Q20" s="6"/>
      <c r="R20" s="6"/>
      <c r="S20" s="6"/>
      <c r="T20" s="7"/>
      <c r="U20" s="1"/>
      <c r="V20" s="1"/>
      <c r="W20" s="1"/>
      <c r="X20" s="1"/>
      <c r="Y20" s="1"/>
      <c r="Z20" s="1"/>
    </row>
    <row r="21" ht="15.75" customHeight="1">
      <c r="A21" s="1"/>
      <c r="B21" s="8"/>
      <c r="C21" s="9"/>
      <c r="D21" s="9" t="s">
        <v>26</v>
      </c>
      <c r="E21" s="9"/>
      <c r="F21" s="9"/>
      <c r="G21" s="45">
        <v>0.0</v>
      </c>
      <c r="H21" s="45">
        <v>0.0</v>
      </c>
      <c r="I21" s="45">
        <v>0.0</v>
      </c>
      <c r="J21" s="45">
        <v>0.0</v>
      </c>
      <c r="K21" s="45">
        <v>0.0</v>
      </c>
      <c r="L21" s="46">
        <f>K21/$K$8</f>
        <v>0</v>
      </c>
      <c r="M21" s="11"/>
      <c r="N21" s="5"/>
      <c r="O21" s="6"/>
      <c r="P21" s="6"/>
      <c r="Q21" s="6"/>
      <c r="R21" s="6"/>
      <c r="S21" s="6"/>
      <c r="T21" s="7"/>
      <c r="U21" s="1"/>
      <c r="V21" s="1"/>
      <c r="W21" s="1"/>
      <c r="X21" s="1"/>
      <c r="Y21" s="1"/>
      <c r="Z21" s="1"/>
    </row>
    <row r="22" ht="3.75" customHeight="1">
      <c r="A22" s="1"/>
      <c r="B22" s="8"/>
      <c r="C22" s="9"/>
      <c r="D22" s="9"/>
      <c r="E22" s="9"/>
      <c r="F22" s="9"/>
      <c r="G22" s="47"/>
      <c r="H22" s="47"/>
      <c r="I22" s="47"/>
      <c r="J22" s="47"/>
      <c r="K22" s="47"/>
      <c r="M22" s="11"/>
      <c r="N22" s="5"/>
      <c r="O22" s="6"/>
      <c r="P22" s="6"/>
      <c r="Q22" s="6"/>
      <c r="R22" s="6"/>
      <c r="S22" s="6"/>
      <c r="T22" s="7"/>
      <c r="U22" s="1"/>
      <c r="V22" s="1"/>
      <c r="W22" s="1"/>
      <c r="X22" s="1"/>
      <c r="Y22" s="1"/>
      <c r="Z22" s="1"/>
    </row>
    <row r="23" ht="15.75" customHeight="1">
      <c r="A23" s="1"/>
      <c r="B23" s="8"/>
      <c r="C23" s="24" t="s">
        <v>27</v>
      </c>
      <c r="D23" s="24"/>
      <c r="E23" s="24"/>
      <c r="F23" s="24"/>
      <c r="G23" s="25">
        <f t="shared" ref="G23:K23" si="5">G19-G21</f>
        <v>-9324000</v>
      </c>
      <c r="H23" s="25">
        <f t="shared" si="5"/>
        <v>900000</v>
      </c>
      <c r="I23" s="25">
        <f t="shared" si="5"/>
        <v>10576000</v>
      </c>
      <c r="J23" s="25">
        <f t="shared" si="5"/>
        <v>30510000</v>
      </c>
      <c r="K23" s="25">
        <f t="shared" si="5"/>
        <v>98100000</v>
      </c>
      <c r="L23" s="43"/>
      <c r="M23" s="11"/>
      <c r="N23" s="5"/>
      <c r="O23" s="6"/>
      <c r="P23" s="6"/>
      <c r="Q23" s="6"/>
      <c r="R23" s="6"/>
      <c r="S23" s="6"/>
      <c r="T23" s="7"/>
      <c r="U23" s="1"/>
      <c r="V23" s="1"/>
      <c r="W23" s="1"/>
      <c r="X23" s="1"/>
      <c r="Y23" s="1"/>
      <c r="Z23" s="1"/>
    </row>
    <row r="24" ht="9.75" customHeight="1">
      <c r="A24" s="1"/>
      <c r="B24" s="8"/>
      <c r="C24" s="9"/>
      <c r="D24" s="9"/>
      <c r="E24" s="9"/>
      <c r="F24" s="9"/>
      <c r="G24" s="44"/>
      <c r="H24" s="44"/>
      <c r="I24" s="44"/>
      <c r="J24" s="44"/>
      <c r="K24" s="44"/>
      <c r="M24" s="11"/>
      <c r="N24" s="5"/>
      <c r="O24" s="6"/>
      <c r="P24" s="6"/>
      <c r="Q24" s="6"/>
      <c r="R24" s="6"/>
      <c r="S24" s="6"/>
      <c r="T24" s="7"/>
      <c r="U24" s="1"/>
      <c r="V24" s="1"/>
      <c r="W24" s="1"/>
      <c r="X24" s="1"/>
      <c r="Y24" s="1"/>
      <c r="Z24" s="1"/>
    </row>
    <row r="25" ht="15.75" customHeight="1">
      <c r="A25" s="1"/>
      <c r="B25" s="8"/>
      <c r="C25" s="9"/>
      <c r="D25" s="9" t="s">
        <v>28</v>
      </c>
      <c r="E25" s="9"/>
      <c r="F25" s="9"/>
      <c r="G25" s="45">
        <v>0.0</v>
      </c>
      <c r="H25" s="45">
        <v>0.0</v>
      </c>
      <c r="I25" s="45">
        <v>0.0</v>
      </c>
      <c r="J25" s="45">
        <v>0.0</v>
      </c>
      <c r="K25" s="45">
        <v>0.0</v>
      </c>
      <c r="L25" s="46">
        <f t="shared" ref="L25:L26" si="6">K25/$K$8</f>
        <v>0</v>
      </c>
      <c r="M25" s="11"/>
      <c r="N25" s="5"/>
      <c r="O25" s="6"/>
      <c r="P25" s="6"/>
      <c r="Q25" s="6"/>
      <c r="R25" s="6"/>
      <c r="S25" s="6"/>
      <c r="T25" s="7"/>
      <c r="U25" s="1"/>
      <c r="V25" s="1"/>
      <c r="W25" s="1"/>
      <c r="X25" s="1"/>
      <c r="Y25" s="1"/>
      <c r="Z25" s="1"/>
    </row>
    <row r="26" ht="15.75" customHeight="1">
      <c r="A26" s="1"/>
      <c r="B26" s="8"/>
      <c r="C26" s="9"/>
      <c r="D26" s="9" t="s">
        <v>29</v>
      </c>
      <c r="E26" s="9"/>
      <c r="F26" s="9"/>
      <c r="G26" s="45">
        <v>0.0</v>
      </c>
      <c r="H26" s="45">
        <v>0.0</v>
      </c>
      <c r="I26" s="45">
        <v>0.0</v>
      </c>
      <c r="J26" s="45">
        <v>0.0</v>
      </c>
      <c r="K26" s="45">
        <v>0.0</v>
      </c>
      <c r="L26" s="46">
        <f t="shared" si="6"/>
        <v>0</v>
      </c>
      <c r="M26" s="11"/>
      <c r="N26" s="5"/>
      <c r="O26" s="6"/>
      <c r="P26" s="6"/>
      <c r="Q26" s="6"/>
      <c r="R26" s="6"/>
      <c r="S26" s="6"/>
      <c r="T26" s="7"/>
      <c r="U26" s="1"/>
      <c r="V26" s="1"/>
      <c r="W26" s="1"/>
      <c r="X26" s="1"/>
      <c r="Y26" s="1"/>
      <c r="Z26" s="1"/>
    </row>
    <row r="27" ht="3.75" customHeight="1">
      <c r="A27" s="1"/>
      <c r="B27" s="8"/>
      <c r="C27" s="9"/>
      <c r="D27" s="9"/>
      <c r="E27" s="9"/>
      <c r="F27" s="9"/>
      <c r="G27" s="47"/>
      <c r="H27" s="47"/>
      <c r="I27" s="47"/>
      <c r="J27" s="47"/>
      <c r="K27" s="47"/>
      <c r="M27" s="11"/>
      <c r="N27" s="5"/>
      <c r="O27" s="6"/>
      <c r="P27" s="6"/>
      <c r="Q27" s="6"/>
      <c r="R27" s="6"/>
      <c r="S27" s="6"/>
      <c r="T27" s="7"/>
      <c r="U27" s="1"/>
      <c r="V27" s="1"/>
      <c r="W27" s="1"/>
      <c r="X27" s="1"/>
      <c r="Y27" s="1"/>
      <c r="Z27" s="1"/>
    </row>
    <row r="28" ht="15.75" customHeight="1">
      <c r="A28" s="1"/>
      <c r="B28" s="8"/>
      <c r="C28" s="24" t="s">
        <v>30</v>
      </c>
      <c r="D28" s="24"/>
      <c r="E28" s="24"/>
      <c r="F28" s="24"/>
      <c r="G28" s="25">
        <f t="shared" ref="G28:K28" si="7">G23-G25+G26</f>
        <v>-9324000</v>
      </c>
      <c r="H28" s="25">
        <f t="shared" si="7"/>
        <v>900000</v>
      </c>
      <c r="I28" s="25">
        <f t="shared" si="7"/>
        <v>10576000</v>
      </c>
      <c r="J28" s="25">
        <f t="shared" si="7"/>
        <v>30510000</v>
      </c>
      <c r="K28" s="25">
        <f t="shared" si="7"/>
        <v>98100000</v>
      </c>
      <c r="L28" s="43"/>
      <c r="M28" s="11"/>
      <c r="N28" s="5"/>
      <c r="O28" s="6"/>
      <c r="P28" s="6"/>
      <c r="Q28" s="6"/>
      <c r="R28" s="6"/>
      <c r="S28" s="6"/>
      <c r="T28" s="7"/>
      <c r="U28" s="1"/>
      <c r="V28" s="1"/>
      <c r="W28" s="1"/>
      <c r="X28" s="1"/>
      <c r="Y28" s="1"/>
      <c r="Z28" s="1"/>
    </row>
    <row r="29" ht="9.0" customHeight="1">
      <c r="A29" s="1"/>
      <c r="B29" s="8"/>
      <c r="C29" s="9"/>
      <c r="D29" s="9"/>
      <c r="E29" s="9"/>
      <c r="F29" s="48" t="s">
        <v>31</v>
      </c>
      <c r="G29" s="44"/>
      <c r="H29" s="44"/>
      <c r="I29" s="44"/>
      <c r="J29" s="44"/>
      <c r="K29" s="44"/>
      <c r="L29" s="43"/>
      <c r="M29" s="11"/>
      <c r="N29" s="5"/>
      <c r="O29" s="6"/>
      <c r="P29" s="6"/>
      <c r="Q29" s="6"/>
      <c r="R29" s="6"/>
      <c r="S29" s="6"/>
      <c r="T29" s="7"/>
      <c r="U29" s="1"/>
      <c r="V29" s="1"/>
      <c r="W29" s="1"/>
      <c r="X29" s="1"/>
      <c r="Y29" s="1"/>
      <c r="Z29" s="1"/>
    </row>
    <row r="30" ht="15.75" customHeight="1">
      <c r="A30" s="1"/>
      <c r="B30" s="8"/>
      <c r="C30" s="9"/>
      <c r="D30" s="9" t="s">
        <v>32</v>
      </c>
      <c r="E30" s="9"/>
      <c r="F30" s="49">
        <v>0.25</v>
      </c>
      <c r="G30" s="50">
        <f t="shared" ref="G30:K30" si="8">MAX(0,$F$30*G28)</f>
        <v>0</v>
      </c>
      <c r="H30" s="50">
        <f t="shared" si="8"/>
        <v>225000</v>
      </c>
      <c r="I30" s="50">
        <f t="shared" si="8"/>
        <v>2644000</v>
      </c>
      <c r="J30" s="50">
        <f t="shared" si="8"/>
        <v>7627500</v>
      </c>
      <c r="K30" s="50">
        <f t="shared" si="8"/>
        <v>24525000</v>
      </c>
      <c r="L30" s="43"/>
      <c r="M30" s="11"/>
      <c r="N30" s="5"/>
      <c r="O30" s="6"/>
      <c r="P30" s="6"/>
      <c r="Q30" s="6"/>
      <c r="R30" s="6"/>
      <c r="S30" s="6"/>
      <c r="T30" s="7"/>
      <c r="U30" s="1"/>
      <c r="V30" s="1"/>
      <c r="W30" s="1"/>
      <c r="X30" s="1"/>
      <c r="Y30" s="1"/>
      <c r="Z30" s="1"/>
    </row>
    <row r="31" ht="4.5" customHeight="1">
      <c r="A31" s="1"/>
      <c r="B31" s="8"/>
      <c r="C31" s="9"/>
      <c r="D31" s="9"/>
      <c r="E31" s="9"/>
      <c r="F31" s="9"/>
      <c r="G31" s="47"/>
      <c r="H31" s="47"/>
      <c r="I31" s="47"/>
      <c r="J31" s="47"/>
      <c r="K31" s="47"/>
      <c r="L31" s="43"/>
      <c r="M31" s="11"/>
      <c r="N31" s="5"/>
      <c r="O31" s="6"/>
      <c r="P31" s="6"/>
      <c r="Q31" s="6"/>
      <c r="R31" s="6"/>
      <c r="S31" s="6"/>
      <c r="T31" s="7"/>
      <c r="U31" s="1"/>
      <c r="V31" s="1"/>
      <c r="W31" s="1"/>
      <c r="X31" s="1"/>
      <c r="Y31" s="1"/>
      <c r="Z31" s="1"/>
    </row>
    <row r="32" ht="15.75" customHeight="1">
      <c r="A32" s="1"/>
      <c r="B32" s="8"/>
      <c r="C32" s="34" t="s">
        <v>33</v>
      </c>
      <c r="D32" s="34"/>
      <c r="E32" s="34"/>
      <c r="F32" s="34"/>
      <c r="G32" s="51">
        <f t="shared" ref="G32:K32" si="9">G28-G30</f>
        <v>-9324000</v>
      </c>
      <c r="H32" s="51">
        <f t="shared" si="9"/>
        <v>675000</v>
      </c>
      <c r="I32" s="51">
        <f t="shared" si="9"/>
        <v>7932000</v>
      </c>
      <c r="J32" s="51">
        <f t="shared" si="9"/>
        <v>22882500</v>
      </c>
      <c r="K32" s="51">
        <f t="shared" si="9"/>
        <v>73575000</v>
      </c>
      <c r="L32" s="46">
        <f>K32/$K$8</f>
        <v>0.05445965951</v>
      </c>
      <c r="M32" s="11"/>
      <c r="N32" s="5"/>
      <c r="O32" s="6"/>
      <c r="P32" s="6"/>
      <c r="Q32" s="6"/>
      <c r="R32" s="6"/>
      <c r="S32" s="6"/>
      <c r="T32" s="7"/>
      <c r="U32" s="1"/>
      <c r="V32" s="1"/>
      <c r="W32" s="1"/>
      <c r="X32" s="1"/>
      <c r="Y32" s="1"/>
      <c r="Z32" s="1"/>
    </row>
    <row r="33" ht="15.75" customHeight="1">
      <c r="A33" s="1"/>
      <c r="B33" s="8"/>
      <c r="C33" s="9"/>
      <c r="D33" s="9"/>
      <c r="E33" s="9"/>
      <c r="F33" s="9"/>
      <c r="G33" s="9"/>
      <c r="H33" s="9"/>
      <c r="I33" s="9"/>
      <c r="J33" s="9"/>
      <c r="K33" s="9"/>
      <c r="L33" s="9"/>
      <c r="M33" s="11"/>
      <c r="N33" s="5"/>
      <c r="O33" s="6"/>
      <c r="P33" s="6"/>
      <c r="Q33" s="6"/>
      <c r="R33" s="6"/>
      <c r="S33" s="6"/>
      <c r="T33" s="7"/>
      <c r="U33" s="1"/>
      <c r="V33" s="1"/>
      <c r="W33" s="1"/>
      <c r="X33" s="1"/>
      <c r="Y33" s="1"/>
      <c r="Z33" s="1"/>
    </row>
    <row r="34" ht="15.75" customHeight="1">
      <c r="A34" s="1"/>
      <c r="B34" s="36"/>
      <c r="C34" s="37"/>
      <c r="D34" s="37"/>
      <c r="E34" s="37"/>
      <c r="F34" s="37"/>
      <c r="G34" s="37"/>
      <c r="H34" s="37"/>
      <c r="I34" s="37"/>
      <c r="J34" s="37"/>
      <c r="K34" s="37"/>
      <c r="L34" s="37"/>
      <c r="M34" s="38"/>
      <c r="N34" s="5"/>
      <c r="O34" s="6"/>
      <c r="P34" s="6"/>
      <c r="Q34" s="6"/>
      <c r="R34" s="6"/>
      <c r="S34" s="6"/>
      <c r="T34" s="7"/>
      <c r="U34" s="1"/>
      <c r="V34" s="1"/>
      <c r="W34" s="1"/>
      <c r="X34" s="1"/>
      <c r="Y34" s="1"/>
      <c r="Z34" s="1"/>
    </row>
    <row r="35" ht="15.75" customHeight="1">
      <c r="A35" s="1"/>
      <c r="B35" s="1"/>
      <c r="C35" s="1"/>
      <c r="D35" s="1"/>
      <c r="E35" s="1"/>
      <c r="F35" s="1"/>
      <c r="G35" s="1"/>
      <c r="H35" s="1"/>
      <c r="I35" s="1"/>
      <c r="J35" s="1"/>
      <c r="K35" s="1"/>
      <c r="L35" s="1"/>
      <c r="M35" s="1"/>
      <c r="N35" s="39"/>
      <c r="O35" s="6"/>
      <c r="P35" s="6"/>
      <c r="Q35" s="6"/>
      <c r="R35" s="6"/>
      <c r="S35" s="6"/>
      <c r="T35" s="7"/>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2">
    <mergeCell ref="N3:T3"/>
    <mergeCell ref="N4:T4"/>
    <mergeCell ref="N5:T6"/>
    <mergeCell ref="N7:T7"/>
    <mergeCell ref="N8:T8"/>
    <mergeCell ref="N9:T9"/>
    <mergeCell ref="N10:T10"/>
    <mergeCell ref="N11:T11"/>
    <mergeCell ref="N12:T12"/>
    <mergeCell ref="N13:T13"/>
    <mergeCell ref="N14:T14"/>
    <mergeCell ref="N15:T15"/>
    <mergeCell ref="N16:T16"/>
    <mergeCell ref="N17:T17"/>
    <mergeCell ref="N18:T18"/>
    <mergeCell ref="N19:T19"/>
    <mergeCell ref="N20:T20"/>
    <mergeCell ref="N21:T21"/>
    <mergeCell ref="N22:T22"/>
    <mergeCell ref="N23:T23"/>
    <mergeCell ref="N24:T24"/>
    <mergeCell ref="N32:T32"/>
    <mergeCell ref="N33:T33"/>
    <mergeCell ref="N34:T34"/>
    <mergeCell ref="N35:T35"/>
    <mergeCell ref="N25:T25"/>
    <mergeCell ref="N26:T26"/>
    <mergeCell ref="N27:T27"/>
    <mergeCell ref="N28:T28"/>
    <mergeCell ref="N29:T29"/>
    <mergeCell ref="N30:T30"/>
    <mergeCell ref="N31:T31"/>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14"/>
    <col customWidth="1" min="3" max="3" width="1.86"/>
    <col customWidth="1" min="4" max="4" width="3.43"/>
    <col customWidth="1" min="5" max="5" width="27.0"/>
    <col customWidth="1" min="6" max="6" width="15.86"/>
    <col customWidth="1" min="7" max="27" width="9.14"/>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1"/>
      <c r="C2" s="1"/>
      <c r="D2" s="1"/>
      <c r="E2" s="1"/>
      <c r="F2" s="1"/>
      <c r="G2" s="1"/>
      <c r="H2" s="1"/>
      <c r="I2" s="1"/>
      <c r="J2" s="1"/>
      <c r="K2" s="1"/>
      <c r="L2" s="1"/>
      <c r="M2" s="1"/>
      <c r="N2" s="1"/>
      <c r="O2" s="1"/>
      <c r="P2" s="1"/>
      <c r="Q2" s="1"/>
      <c r="R2" s="1"/>
      <c r="S2" s="1"/>
      <c r="T2" s="1"/>
      <c r="U2" s="1"/>
      <c r="V2" s="1"/>
      <c r="W2" s="1"/>
      <c r="X2" s="1"/>
      <c r="Y2" s="1"/>
      <c r="Z2" s="1"/>
      <c r="AA2" s="1"/>
    </row>
    <row r="3">
      <c r="A3" s="1"/>
      <c r="B3" s="1"/>
      <c r="C3" s="1"/>
      <c r="D3" s="1"/>
      <c r="E3" s="1"/>
      <c r="F3" s="1"/>
      <c r="G3" s="1"/>
      <c r="H3" s="1"/>
      <c r="I3" s="1"/>
      <c r="J3" s="1"/>
      <c r="K3" s="1"/>
      <c r="L3" s="1"/>
      <c r="M3" s="1"/>
      <c r="N3" s="1"/>
      <c r="O3" s="1"/>
      <c r="P3" s="1"/>
      <c r="Q3" s="1"/>
      <c r="R3" s="1"/>
      <c r="S3" s="1"/>
      <c r="T3" s="1"/>
      <c r="U3" s="1"/>
      <c r="V3" s="1"/>
      <c r="W3" s="1"/>
      <c r="X3" s="1"/>
      <c r="Y3" s="1"/>
      <c r="Z3" s="1"/>
      <c r="AA3" s="1"/>
    </row>
    <row r="4">
      <c r="A4" s="1"/>
      <c r="B4" s="1"/>
      <c r="C4" s="1"/>
      <c r="D4" s="1"/>
      <c r="E4" s="1"/>
      <c r="F4" s="1"/>
      <c r="G4" s="1"/>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2"/>
      <c r="C6" s="52" t="s">
        <v>34</v>
      </c>
      <c r="D6" s="52"/>
      <c r="E6" s="52"/>
      <c r="F6" s="53"/>
      <c r="G6" s="3"/>
      <c r="H6" s="3"/>
      <c r="I6" s="3"/>
      <c r="J6" s="3"/>
      <c r="K6" s="3"/>
      <c r="L6" s="3"/>
      <c r="M6" s="3"/>
      <c r="N6" s="3"/>
      <c r="O6" s="3"/>
      <c r="P6" s="3"/>
      <c r="Q6" s="3"/>
      <c r="R6" s="3"/>
      <c r="S6" s="3"/>
      <c r="T6" s="3"/>
      <c r="U6" s="3"/>
      <c r="V6" s="3"/>
      <c r="W6" s="3"/>
      <c r="X6" s="3"/>
      <c r="Y6" s="3"/>
      <c r="Z6" s="3"/>
      <c r="AA6" s="3"/>
    </row>
    <row r="7">
      <c r="A7" s="1"/>
      <c r="B7" s="8"/>
      <c r="C7" s="54"/>
      <c r="D7" s="54" t="s">
        <v>35</v>
      </c>
      <c r="E7" s="54"/>
      <c r="F7" s="55" t="s">
        <v>36</v>
      </c>
      <c r="G7" s="9"/>
      <c r="H7" s="9"/>
      <c r="I7" s="9"/>
      <c r="J7" s="9"/>
      <c r="K7" s="9"/>
      <c r="L7" s="9"/>
      <c r="M7" s="9"/>
      <c r="N7" s="9"/>
      <c r="O7" s="9"/>
      <c r="P7" s="9"/>
      <c r="Q7" s="9"/>
      <c r="R7" s="9"/>
      <c r="S7" s="9"/>
      <c r="T7" s="9"/>
      <c r="U7" s="9"/>
      <c r="V7" s="9"/>
      <c r="W7" s="9"/>
      <c r="X7" s="9"/>
      <c r="Y7" s="9"/>
      <c r="Z7" s="9"/>
      <c r="AA7" s="9"/>
    </row>
    <row r="8">
      <c r="A8" s="1"/>
      <c r="B8" s="8"/>
      <c r="C8" s="54"/>
      <c r="D8" s="54"/>
      <c r="E8" s="54" t="s">
        <v>37</v>
      </c>
      <c r="F8" s="55" t="s">
        <v>38</v>
      </c>
      <c r="G8" s="9" t="s">
        <v>39</v>
      </c>
      <c r="H8" s="9"/>
      <c r="I8" s="9"/>
      <c r="J8" s="9"/>
      <c r="K8" s="9"/>
      <c r="L8" s="9"/>
      <c r="M8" s="9"/>
      <c r="N8" s="9"/>
      <c r="O8" s="9"/>
      <c r="P8" s="9"/>
      <c r="Q8" s="9"/>
      <c r="R8" s="9"/>
      <c r="S8" s="9"/>
      <c r="T8" s="9"/>
      <c r="U8" s="9"/>
      <c r="V8" s="9"/>
      <c r="W8" s="9"/>
      <c r="X8" s="9"/>
      <c r="Y8" s="9"/>
      <c r="Z8" s="9"/>
      <c r="AA8" s="9"/>
    </row>
    <row r="9">
      <c r="A9" s="1"/>
      <c r="B9" s="8"/>
      <c r="C9" s="54"/>
      <c r="D9" s="54"/>
      <c r="E9" s="54" t="s">
        <v>40</v>
      </c>
      <c r="F9" s="55" t="s">
        <v>38</v>
      </c>
      <c r="G9" s="9" t="s">
        <v>41</v>
      </c>
      <c r="H9" s="9"/>
      <c r="I9" s="9"/>
      <c r="J9" s="9"/>
      <c r="K9" s="9"/>
      <c r="L9" s="9"/>
      <c r="M9" s="9"/>
      <c r="N9" s="9"/>
      <c r="O9" s="9"/>
      <c r="P9" s="9"/>
      <c r="Q9" s="9"/>
      <c r="R9" s="9"/>
      <c r="S9" s="9"/>
      <c r="T9" s="9"/>
      <c r="U9" s="9"/>
      <c r="V9" s="9"/>
      <c r="W9" s="9"/>
      <c r="X9" s="9"/>
      <c r="Y9" s="9"/>
      <c r="Z9" s="9"/>
      <c r="AA9" s="9"/>
    </row>
    <row r="10">
      <c r="A10" s="1"/>
      <c r="B10" s="8"/>
      <c r="C10" s="54"/>
      <c r="D10" s="54" t="s">
        <v>42</v>
      </c>
      <c r="E10" s="54"/>
      <c r="F10" s="55"/>
      <c r="G10" s="9"/>
      <c r="H10" s="9"/>
      <c r="I10" s="9"/>
      <c r="J10" s="9"/>
      <c r="K10" s="9"/>
      <c r="L10" s="9"/>
      <c r="M10" s="9"/>
      <c r="N10" s="9"/>
      <c r="O10" s="9"/>
      <c r="P10" s="9"/>
      <c r="Q10" s="9"/>
      <c r="R10" s="9"/>
      <c r="S10" s="9"/>
      <c r="T10" s="9"/>
      <c r="U10" s="9"/>
      <c r="V10" s="9"/>
      <c r="W10" s="9"/>
      <c r="X10" s="9"/>
      <c r="Y10" s="9"/>
      <c r="Z10" s="9"/>
      <c r="AA10" s="9"/>
    </row>
    <row r="11">
      <c r="A11" s="1"/>
      <c r="B11" s="8"/>
      <c r="C11" s="54"/>
      <c r="D11" s="54"/>
      <c r="E11" s="54" t="s">
        <v>43</v>
      </c>
      <c r="F11" s="55" t="s">
        <v>38</v>
      </c>
      <c r="G11" s="9" t="s">
        <v>44</v>
      </c>
      <c r="H11" s="9"/>
      <c r="I11" s="9"/>
      <c r="J11" s="9"/>
      <c r="K11" s="9"/>
      <c r="L11" s="9"/>
      <c r="M11" s="9"/>
      <c r="N11" s="9"/>
      <c r="O11" s="9"/>
      <c r="P11" s="9"/>
      <c r="Q11" s="9"/>
      <c r="R11" s="9"/>
      <c r="S11" s="9"/>
      <c r="T11" s="9"/>
      <c r="U11" s="9"/>
      <c r="V11" s="9"/>
      <c r="W11" s="9"/>
      <c r="X11" s="9"/>
      <c r="Y11" s="9"/>
      <c r="Z11" s="9"/>
      <c r="AA11" s="9"/>
    </row>
    <row r="12">
      <c r="A12" s="1"/>
      <c r="B12" s="8"/>
      <c r="C12" s="54"/>
      <c r="D12" s="54"/>
      <c r="E12" s="54" t="s">
        <v>45</v>
      </c>
      <c r="F12" s="55" t="s">
        <v>38</v>
      </c>
      <c r="G12" s="9" t="s">
        <v>46</v>
      </c>
      <c r="H12" s="9"/>
      <c r="I12" s="9"/>
      <c r="J12" s="9"/>
      <c r="K12" s="9"/>
      <c r="L12" s="9"/>
      <c r="M12" s="9"/>
      <c r="N12" s="9"/>
      <c r="O12" s="9"/>
      <c r="P12" s="9"/>
      <c r="Q12" s="9"/>
      <c r="R12" s="9"/>
      <c r="S12" s="9"/>
      <c r="T12" s="9"/>
      <c r="U12" s="9"/>
      <c r="V12" s="9"/>
      <c r="W12" s="9"/>
      <c r="X12" s="9"/>
      <c r="Y12" s="9"/>
      <c r="Z12" s="9"/>
      <c r="AA12" s="9"/>
    </row>
    <row r="13">
      <c r="A13" s="1"/>
      <c r="B13" s="8"/>
      <c r="C13" s="54"/>
      <c r="D13" s="54" t="s">
        <v>47</v>
      </c>
      <c r="E13" s="54"/>
      <c r="F13" s="55"/>
      <c r="G13" s="9"/>
      <c r="H13" s="9"/>
      <c r="I13" s="9"/>
      <c r="J13" s="9"/>
      <c r="K13" s="9"/>
      <c r="L13" s="9"/>
      <c r="M13" s="9"/>
      <c r="N13" s="9"/>
      <c r="O13" s="9"/>
      <c r="P13" s="9"/>
      <c r="Q13" s="9"/>
      <c r="R13" s="9"/>
      <c r="S13" s="9"/>
      <c r="T13" s="9"/>
      <c r="U13" s="9"/>
      <c r="V13" s="9"/>
      <c r="W13" s="9"/>
      <c r="X13" s="9"/>
      <c r="Y13" s="9"/>
      <c r="Z13" s="9"/>
      <c r="AA13" s="9"/>
    </row>
    <row r="14">
      <c r="A14" s="1"/>
      <c r="B14" s="8"/>
      <c r="C14" s="54"/>
      <c r="D14" s="54"/>
      <c r="E14" s="56" t="s">
        <v>48</v>
      </c>
      <c r="F14" s="57" t="s">
        <v>15</v>
      </c>
      <c r="G14" s="9" t="s">
        <v>49</v>
      </c>
      <c r="H14" s="9"/>
      <c r="I14" s="9"/>
      <c r="J14" s="9"/>
      <c r="K14" s="9"/>
      <c r="L14" s="9"/>
      <c r="M14" s="9"/>
      <c r="N14" s="9"/>
      <c r="O14" s="9"/>
      <c r="P14" s="9"/>
      <c r="Q14" s="9"/>
      <c r="R14" s="9"/>
      <c r="S14" s="9"/>
      <c r="T14" s="9"/>
      <c r="U14" s="9"/>
      <c r="V14" s="9"/>
      <c r="W14" s="9"/>
      <c r="X14" s="9"/>
      <c r="Y14" s="9"/>
      <c r="Z14" s="9"/>
      <c r="AA14" s="9"/>
    </row>
    <row r="15">
      <c r="A15" s="1"/>
      <c r="B15" s="8"/>
      <c r="C15" s="54"/>
      <c r="D15" s="54"/>
      <c r="E15" s="56" t="s">
        <v>50</v>
      </c>
      <c r="F15" s="57" t="s">
        <v>15</v>
      </c>
      <c r="G15" s="9" t="s">
        <v>51</v>
      </c>
      <c r="H15" s="9"/>
      <c r="I15" s="9"/>
      <c r="J15" s="9"/>
      <c r="K15" s="9"/>
      <c r="L15" s="9"/>
      <c r="M15" s="9"/>
      <c r="N15" s="9"/>
      <c r="O15" s="9"/>
      <c r="P15" s="9"/>
      <c r="Q15" s="9"/>
      <c r="R15" s="9"/>
      <c r="S15" s="9"/>
      <c r="T15" s="9"/>
      <c r="U15" s="9"/>
      <c r="V15" s="9"/>
      <c r="W15" s="9"/>
      <c r="X15" s="9"/>
      <c r="Y15" s="9"/>
      <c r="Z15" s="9"/>
      <c r="AA15" s="9"/>
    </row>
    <row r="16">
      <c r="A16" s="1"/>
      <c r="B16" s="8"/>
      <c r="C16" s="54"/>
      <c r="D16" s="54"/>
      <c r="E16" s="56" t="s">
        <v>52</v>
      </c>
      <c r="F16" s="57" t="s">
        <v>15</v>
      </c>
      <c r="G16" s="9" t="s">
        <v>53</v>
      </c>
      <c r="H16" s="9"/>
      <c r="I16" s="9"/>
      <c r="J16" s="9"/>
      <c r="K16" s="9"/>
      <c r="L16" s="9"/>
      <c r="M16" s="9"/>
      <c r="N16" s="9"/>
      <c r="O16" s="9"/>
      <c r="P16" s="9"/>
      <c r="Q16" s="9"/>
      <c r="R16" s="9"/>
      <c r="S16" s="9"/>
      <c r="T16" s="9"/>
      <c r="U16" s="9"/>
      <c r="V16" s="9"/>
      <c r="W16" s="9"/>
      <c r="X16" s="9"/>
      <c r="Y16" s="9"/>
      <c r="Z16" s="9"/>
      <c r="AA16" s="9"/>
    </row>
    <row r="17">
      <c r="A17" s="1"/>
      <c r="B17" s="8"/>
      <c r="C17" s="54"/>
      <c r="D17" s="54"/>
      <c r="E17" s="56" t="s">
        <v>54</v>
      </c>
      <c r="F17" s="57" t="s">
        <v>15</v>
      </c>
      <c r="G17" s="9" t="s">
        <v>55</v>
      </c>
      <c r="H17" s="9"/>
      <c r="I17" s="9"/>
      <c r="J17" s="9"/>
      <c r="K17" s="9"/>
      <c r="L17" s="9"/>
      <c r="M17" s="9"/>
      <c r="N17" s="9"/>
      <c r="O17" s="9"/>
      <c r="P17" s="9"/>
      <c r="Q17" s="9"/>
      <c r="R17" s="9"/>
      <c r="S17" s="9"/>
      <c r="T17" s="9"/>
      <c r="U17" s="9"/>
      <c r="V17" s="9"/>
      <c r="W17" s="9"/>
      <c r="X17" s="9"/>
      <c r="Y17" s="9"/>
      <c r="Z17" s="9"/>
      <c r="AA17" s="9"/>
    </row>
    <row r="18">
      <c r="A18" s="1"/>
      <c r="B18" s="8"/>
      <c r="C18" s="54"/>
      <c r="D18" s="54"/>
      <c r="E18" s="56" t="s">
        <v>56</v>
      </c>
      <c r="F18" s="57" t="s">
        <v>57</v>
      </c>
      <c r="G18" s="9" t="s">
        <v>58</v>
      </c>
      <c r="H18" s="9"/>
      <c r="I18" s="9"/>
      <c r="J18" s="9"/>
      <c r="K18" s="9"/>
      <c r="L18" s="9"/>
      <c r="M18" s="9"/>
      <c r="N18" s="9"/>
      <c r="O18" s="9"/>
      <c r="P18" s="9"/>
      <c r="Q18" s="9"/>
      <c r="R18" s="9"/>
      <c r="S18" s="9"/>
      <c r="T18" s="9"/>
      <c r="U18" s="9"/>
      <c r="V18" s="9"/>
      <c r="W18" s="9"/>
      <c r="X18" s="9"/>
      <c r="Y18" s="9"/>
      <c r="Z18" s="9"/>
      <c r="AA18" s="9"/>
    </row>
    <row r="19">
      <c r="A19" s="1"/>
      <c r="B19" s="8"/>
      <c r="C19" s="54"/>
      <c r="D19" s="54"/>
      <c r="E19" s="56" t="s">
        <v>59</v>
      </c>
      <c r="F19" s="57" t="s">
        <v>57</v>
      </c>
      <c r="G19" s="9" t="s">
        <v>60</v>
      </c>
      <c r="H19" s="9"/>
      <c r="I19" s="9"/>
      <c r="J19" s="9"/>
      <c r="K19" s="9"/>
      <c r="L19" s="9"/>
      <c r="M19" s="9"/>
      <c r="N19" s="9"/>
      <c r="O19" s="9"/>
      <c r="P19" s="9"/>
      <c r="Q19" s="9"/>
      <c r="R19" s="9"/>
      <c r="S19" s="9"/>
      <c r="T19" s="9"/>
      <c r="U19" s="9"/>
      <c r="V19" s="9"/>
      <c r="W19" s="9"/>
      <c r="X19" s="9"/>
      <c r="Y19" s="9"/>
      <c r="Z19" s="9"/>
      <c r="AA19" s="9"/>
    </row>
    <row r="20">
      <c r="A20" s="1"/>
      <c r="B20" s="8"/>
      <c r="C20" s="54"/>
      <c r="D20" s="54" t="s">
        <v>61</v>
      </c>
      <c r="E20" s="54"/>
      <c r="F20" s="55"/>
      <c r="G20" s="9"/>
      <c r="H20" s="9"/>
      <c r="I20" s="9"/>
      <c r="J20" s="9"/>
      <c r="K20" s="9"/>
      <c r="L20" s="9"/>
      <c r="M20" s="9"/>
      <c r="N20" s="9"/>
      <c r="O20" s="9"/>
      <c r="P20" s="9"/>
      <c r="Q20" s="9"/>
      <c r="R20" s="9"/>
      <c r="S20" s="9"/>
      <c r="T20" s="9"/>
      <c r="U20" s="9"/>
      <c r="V20" s="9"/>
      <c r="W20" s="9"/>
      <c r="X20" s="9"/>
      <c r="Y20" s="9"/>
      <c r="Z20" s="9"/>
      <c r="AA20" s="9"/>
    </row>
    <row r="21" ht="15.75" customHeight="1">
      <c r="A21" s="1"/>
      <c r="B21" s="8"/>
      <c r="C21" s="54"/>
      <c r="D21" s="54"/>
      <c r="E21" s="54" t="s">
        <v>62</v>
      </c>
      <c r="F21" s="57" t="s">
        <v>57</v>
      </c>
      <c r="G21" s="9" t="s">
        <v>63</v>
      </c>
      <c r="H21" s="9"/>
      <c r="I21" s="9"/>
      <c r="J21" s="9"/>
      <c r="K21" s="9"/>
      <c r="L21" s="9"/>
      <c r="M21" s="9"/>
      <c r="N21" s="9"/>
      <c r="O21" s="9"/>
      <c r="P21" s="9"/>
      <c r="Q21" s="9"/>
      <c r="R21" s="9"/>
      <c r="S21" s="9"/>
      <c r="T21" s="9"/>
      <c r="U21" s="9"/>
      <c r="V21" s="9"/>
      <c r="W21" s="9"/>
      <c r="X21" s="9"/>
      <c r="Y21" s="9"/>
      <c r="Z21" s="9"/>
      <c r="AA21" s="9"/>
    </row>
    <row r="22" ht="15.75" customHeight="1">
      <c r="A22" s="1"/>
      <c r="B22" s="8"/>
      <c r="C22" s="54"/>
      <c r="D22" s="54"/>
      <c r="E22" s="54" t="s">
        <v>64</v>
      </c>
      <c r="F22" s="57" t="s">
        <v>57</v>
      </c>
      <c r="G22" s="9" t="s">
        <v>65</v>
      </c>
      <c r="H22" s="9"/>
      <c r="I22" s="9"/>
      <c r="J22" s="9"/>
      <c r="K22" s="9"/>
      <c r="L22" s="9"/>
      <c r="M22" s="9"/>
      <c r="N22" s="9"/>
      <c r="O22" s="9"/>
      <c r="P22" s="9"/>
      <c r="Q22" s="9"/>
      <c r="R22" s="9"/>
      <c r="S22" s="9"/>
      <c r="T22" s="9"/>
      <c r="U22" s="9"/>
      <c r="V22" s="9"/>
      <c r="W22" s="9"/>
      <c r="X22" s="9"/>
      <c r="Y22" s="9"/>
      <c r="Z22" s="9"/>
      <c r="AA22" s="9"/>
    </row>
    <row r="23" ht="15.75" customHeight="1">
      <c r="A23" s="1"/>
      <c r="B23" s="8"/>
      <c r="C23" s="54"/>
      <c r="D23" s="54"/>
      <c r="E23" s="54" t="s">
        <v>66</v>
      </c>
      <c r="F23" s="57" t="s">
        <v>57</v>
      </c>
      <c r="G23" s="9" t="s">
        <v>67</v>
      </c>
      <c r="H23" s="9"/>
      <c r="I23" s="9"/>
      <c r="J23" s="9"/>
      <c r="K23" s="9"/>
      <c r="L23" s="9"/>
      <c r="M23" s="9"/>
      <c r="N23" s="9"/>
      <c r="O23" s="9"/>
      <c r="P23" s="9"/>
      <c r="Q23" s="9"/>
      <c r="R23" s="9"/>
      <c r="S23" s="9"/>
      <c r="T23" s="9"/>
      <c r="U23" s="9"/>
      <c r="V23" s="9"/>
      <c r="W23" s="9"/>
      <c r="X23" s="9"/>
      <c r="Y23" s="9"/>
      <c r="Z23" s="9"/>
      <c r="AA23" s="9"/>
    </row>
    <row r="24" ht="15.75" customHeight="1">
      <c r="A24" s="1"/>
      <c r="B24" s="8"/>
      <c r="C24" s="54"/>
      <c r="D24" s="54"/>
      <c r="E24" s="54" t="s">
        <v>68</v>
      </c>
      <c r="F24" s="57" t="s">
        <v>57</v>
      </c>
      <c r="G24" s="9" t="s">
        <v>69</v>
      </c>
      <c r="H24" s="9"/>
      <c r="I24" s="9"/>
      <c r="J24" s="9"/>
      <c r="K24" s="9"/>
      <c r="L24" s="9"/>
      <c r="M24" s="9"/>
      <c r="N24" s="9"/>
      <c r="O24" s="9"/>
      <c r="P24" s="9"/>
      <c r="Q24" s="9"/>
      <c r="R24" s="9"/>
      <c r="S24" s="9"/>
      <c r="T24" s="9"/>
      <c r="U24" s="9"/>
      <c r="V24" s="9"/>
      <c r="W24" s="9"/>
      <c r="X24" s="9"/>
      <c r="Y24" s="9"/>
      <c r="Z24" s="9"/>
      <c r="AA24" s="9"/>
    </row>
    <row r="25" ht="15.75" customHeight="1">
      <c r="A25" s="1"/>
      <c r="B25" s="8"/>
      <c r="C25" s="54"/>
      <c r="D25" s="54"/>
      <c r="E25" s="54" t="s">
        <v>70</v>
      </c>
      <c r="F25" s="57" t="s">
        <v>57</v>
      </c>
      <c r="G25" s="9" t="s">
        <v>71</v>
      </c>
      <c r="H25" s="9"/>
      <c r="I25" s="9"/>
      <c r="J25" s="9"/>
      <c r="K25" s="9"/>
      <c r="L25" s="9"/>
      <c r="M25" s="9"/>
      <c r="N25" s="9"/>
      <c r="O25" s="9"/>
      <c r="P25" s="9"/>
      <c r="Q25" s="9"/>
      <c r="R25" s="9"/>
      <c r="S25" s="9"/>
      <c r="T25" s="9"/>
      <c r="U25" s="9"/>
      <c r="V25" s="9"/>
      <c r="W25" s="9"/>
      <c r="X25" s="9"/>
      <c r="Y25" s="9"/>
      <c r="Z25" s="9"/>
      <c r="AA25" s="9"/>
    </row>
    <row r="26" ht="6.75" customHeight="1">
      <c r="A26" s="1"/>
      <c r="B26" s="36"/>
      <c r="C26" s="37"/>
      <c r="D26" s="37"/>
      <c r="E26" s="37"/>
      <c r="F26" s="37"/>
      <c r="G26" s="37"/>
      <c r="H26" s="37"/>
      <c r="I26" s="37"/>
      <c r="J26" s="37"/>
      <c r="K26" s="37"/>
      <c r="L26" s="37"/>
      <c r="M26" s="37"/>
      <c r="N26" s="37"/>
      <c r="O26" s="37"/>
      <c r="P26" s="37"/>
      <c r="Q26" s="37"/>
      <c r="R26" s="37"/>
      <c r="S26" s="37"/>
      <c r="T26" s="37"/>
      <c r="U26" s="37"/>
      <c r="V26" s="37"/>
      <c r="W26" s="37"/>
      <c r="X26" s="37"/>
      <c r="Y26" s="37"/>
      <c r="Z26" s="37"/>
      <c r="AA26" s="37"/>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2.14"/>
    <col customWidth="1" min="3" max="3" width="14.71"/>
    <col customWidth="1" min="4" max="8" width="9.43"/>
    <col customWidth="1" min="9" max="9" width="1.86"/>
    <col customWidth="1" min="10" max="10" width="14.86"/>
    <col customWidth="1" min="11" max="11" width="5.71"/>
    <col customWidth="1" min="12" max="12" width="15.43"/>
    <col customWidth="1" min="13" max="13" width="9.14"/>
    <col customWidth="1" min="14" max="14" width="3.86"/>
    <col customWidth="1" min="15" max="26" width="9.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2"/>
      <c r="C5" s="3"/>
      <c r="D5" s="3"/>
      <c r="E5" s="3"/>
      <c r="F5" s="3"/>
      <c r="G5" s="3"/>
      <c r="H5" s="3"/>
      <c r="I5" s="3"/>
      <c r="J5" s="3"/>
      <c r="K5" s="3"/>
      <c r="L5" s="3"/>
      <c r="M5" s="3"/>
      <c r="N5" s="4"/>
      <c r="O5" s="1"/>
      <c r="P5" s="1"/>
      <c r="Q5" s="1"/>
      <c r="R5" s="1"/>
      <c r="S5" s="1"/>
      <c r="T5" s="1"/>
      <c r="U5" s="1"/>
      <c r="V5" s="1"/>
      <c r="W5" s="1"/>
      <c r="X5" s="1"/>
      <c r="Y5" s="1"/>
      <c r="Z5" s="1"/>
    </row>
    <row r="6">
      <c r="A6" s="1"/>
      <c r="B6" s="8"/>
      <c r="C6" s="58" t="s">
        <v>72</v>
      </c>
      <c r="D6" s="58"/>
      <c r="E6" s="9"/>
      <c r="F6" s="9"/>
      <c r="G6" s="9"/>
      <c r="H6" s="9"/>
      <c r="I6" s="9"/>
      <c r="J6" s="9"/>
      <c r="K6" s="9"/>
      <c r="L6" s="9"/>
      <c r="M6" s="9"/>
      <c r="N6" s="11"/>
      <c r="O6" s="1"/>
      <c r="P6" s="1"/>
      <c r="Q6" s="1"/>
      <c r="R6" s="1"/>
      <c r="S6" s="1"/>
      <c r="T6" s="1"/>
      <c r="U6" s="1"/>
      <c r="V6" s="1"/>
      <c r="W6" s="1"/>
      <c r="X6" s="1"/>
      <c r="Y6" s="1"/>
      <c r="Z6" s="1"/>
    </row>
    <row r="7">
      <c r="A7" s="1"/>
      <c r="B7" s="8"/>
      <c r="C7" s="9"/>
      <c r="D7" s="9"/>
      <c r="E7" s="9"/>
      <c r="F7" s="9"/>
      <c r="G7" s="9"/>
      <c r="H7" s="9"/>
      <c r="I7" s="9"/>
      <c r="J7" s="9"/>
      <c r="K7" s="9"/>
      <c r="L7" s="9"/>
      <c r="M7" s="9"/>
      <c r="N7" s="11"/>
      <c r="O7" s="1"/>
      <c r="P7" s="1"/>
      <c r="Q7" s="1"/>
      <c r="R7" s="1"/>
      <c r="S7" s="1"/>
      <c r="T7" s="1"/>
      <c r="U7" s="1"/>
      <c r="V7" s="1"/>
      <c r="W7" s="1"/>
      <c r="X7" s="1"/>
      <c r="Y7" s="1"/>
      <c r="Z7" s="1"/>
    </row>
    <row r="8">
      <c r="A8" s="1"/>
      <c r="B8" s="8"/>
      <c r="C8" s="9" t="s">
        <v>73</v>
      </c>
      <c r="D8" s="9"/>
      <c r="E8" s="9"/>
      <c r="F8" s="9"/>
      <c r="G8" s="9"/>
      <c r="H8" s="9"/>
      <c r="I8" s="9"/>
      <c r="J8" s="59" t="s">
        <v>74</v>
      </c>
      <c r="K8" s="60"/>
      <c r="L8" s="60"/>
      <c r="M8" s="61"/>
      <c r="N8" s="11"/>
      <c r="O8" s="1"/>
      <c r="P8" s="1"/>
      <c r="Q8" s="1"/>
      <c r="R8" s="1"/>
      <c r="S8" s="1"/>
      <c r="T8" s="1"/>
      <c r="U8" s="1"/>
      <c r="V8" s="1"/>
      <c r="W8" s="1"/>
      <c r="X8" s="1"/>
      <c r="Y8" s="1"/>
      <c r="Z8" s="1"/>
    </row>
    <row r="9">
      <c r="A9" s="1"/>
      <c r="B9" s="8"/>
      <c r="C9" s="62" t="s">
        <v>75</v>
      </c>
      <c r="D9" s="63"/>
      <c r="E9" s="64">
        <v>0.17</v>
      </c>
      <c r="F9" s="9"/>
      <c r="G9" s="9"/>
      <c r="H9" s="9"/>
      <c r="I9" s="9"/>
      <c r="J9" s="65" t="s">
        <v>75</v>
      </c>
      <c r="K9" s="66">
        <v>0.17</v>
      </c>
      <c r="L9" s="49"/>
      <c r="M9" s="67"/>
      <c r="N9" s="11"/>
      <c r="O9" s="1"/>
      <c r="P9" s="1"/>
      <c r="Q9" s="1"/>
      <c r="R9" s="1"/>
      <c r="S9" s="1"/>
      <c r="T9" s="1"/>
      <c r="U9" s="1"/>
      <c r="V9" s="1"/>
      <c r="W9" s="1"/>
      <c r="X9" s="1"/>
      <c r="Y9" s="1"/>
      <c r="Z9" s="1"/>
    </row>
    <row r="10">
      <c r="A10" s="1"/>
      <c r="B10" s="8"/>
      <c r="C10" s="9"/>
      <c r="D10" s="68">
        <v>1.0</v>
      </c>
      <c r="E10" s="68">
        <v>2.0</v>
      </c>
      <c r="F10" s="68">
        <v>3.0</v>
      </c>
      <c r="G10" s="68">
        <v>4.0</v>
      </c>
      <c r="H10" s="68">
        <v>5.0</v>
      </c>
      <c r="I10" s="9"/>
      <c r="J10" s="69" t="s">
        <v>76</v>
      </c>
      <c r="K10" s="70">
        <v>0.03</v>
      </c>
      <c r="L10" s="71"/>
      <c r="M10" s="72"/>
      <c r="N10" s="11"/>
      <c r="O10" s="1"/>
      <c r="P10" s="1"/>
      <c r="Q10" s="1"/>
      <c r="R10" s="1"/>
      <c r="S10" s="1"/>
      <c r="T10" s="1"/>
      <c r="U10" s="1"/>
      <c r="V10" s="1"/>
      <c r="W10" s="1"/>
      <c r="X10" s="1"/>
      <c r="Y10" s="1"/>
      <c r="Z10" s="1"/>
    </row>
    <row r="11">
      <c r="A11" s="1"/>
      <c r="B11" s="8"/>
      <c r="C11" s="9"/>
      <c r="D11" s="9"/>
      <c r="E11" s="9"/>
      <c r="F11" s="9"/>
      <c r="G11" s="9"/>
      <c r="H11" s="9"/>
      <c r="I11" s="9"/>
      <c r="J11" s="9"/>
      <c r="K11" s="9"/>
      <c r="L11" s="9"/>
      <c r="M11" s="9"/>
      <c r="N11" s="11"/>
      <c r="O11" s="1"/>
      <c r="P11" s="1"/>
      <c r="Q11" s="1"/>
      <c r="R11" s="1"/>
      <c r="S11" s="1"/>
      <c r="T11" s="1"/>
      <c r="U11" s="1"/>
      <c r="V11" s="1"/>
      <c r="W11" s="1"/>
      <c r="X11" s="1"/>
      <c r="Y11" s="1"/>
      <c r="Z11" s="1"/>
    </row>
    <row r="12">
      <c r="A12" s="1"/>
      <c r="B12" s="8"/>
      <c r="C12" s="2"/>
      <c r="D12" s="73" t="s">
        <v>2</v>
      </c>
      <c r="E12" s="73" t="s">
        <v>3</v>
      </c>
      <c r="F12" s="73" t="s">
        <v>4</v>
      </c>
      <c r="G12" s="73" t="s">
        <v>5</v>
      </c>
      <c r="H12" s="74" t="s">
        <v>6</v>
      </c>
      <c r="I12" s="9"/>
      <c r="J12" s="75" t="s">
        <v>77</v>
      </c>
      <c r="K12" s="76"/>
      <c r="L12" s="77" t="s">
        <v>78</v>
      </c>
      <c r="M12" s="78"/>
      <c r="N12" s="11"/>
      <c r="O12" s="1"/>
      <c r="P12" s="1"/>
      <c r="Q12" s="1"/>
      <c r="R12" s="1"/>
      <c r="S12" s="1"/>
      <c r="T12" s="1"/>
      <c r="U12" s="1"/>
      <c r="V12" s="1"/>
      <c r="W12" s="1"/>
      <c r="X12" s="1"/>
      <c r="Y12" s="1"/>
      <c r="Z12" s="1"/>
    </row>
    <row r="13">
      <c r="A13" s="1"/>
      <c r="B13" s="8"/>
      <c r="C13" s="79" t="s">
        <v>79</v>
      </c>
      <c r="D13" s="80">
        <f>'P&amp;L Statement'!G19</f>
        <v>-9324000</v>
      </c>
      <c r="E13" s="80">
        <f>'P&amp;L Statement'!H19</f>
        <v>900000</v>
      </c>
      <c r="F13" s="80">
        <f>'P&amp;L Statement'!I19</f>
        <v>10576000</v>
      </c>
      <c r="G13" s="80">
        <f>'P&amp;L Statement'!J19</f>
        <v>30510000</v>
      </c>
      <c r="H13" s="81">
        <f>'P&amp;L Statement'!K19</f>
        <v>98100000</v>
      </c>
      <c r="I13" s="9"/>
      <c r="J13" s="82"/>
      <c r="K13" s="83"/>
      <c r="L13" s="83" t="s">
        <v>80</v>
      </c>
      <c r="M13" s="84"/>
      <c r="N13" s="11"/>
      <c r="O13" s="1"/>
      <c r="P13" s="1"/>
      <c r="Q13" s="1"/>
      <c r="R13" s="1"/>
      <c r="S13" s="1"/>
      <c r="T13" s="1"/>
      <c r="U13" s="1"/>
      <c r="V13" s="1"/>
      <c r="W13" s="1"/>
      <c r="X13" s="1"/>
      <c r="Y13" s="1"/>
      <c r="Z13" s="1"/>
    </row>
    <row r="14">
      <c r="A14" s="1"/>
      <c r="B14" s="8"/>
      <c r="C14" s="79" t="s">
        <v>81</v>
      </c>
      <c r="D14" s="85">
        <f t="shared" ref="D14:H14" si="1">1/((1+$E$9)^D10)</f>
        <v>0.8547008547</v>
      </c>
      <c r="E14" s="85">
        <f t="shared" si="1"/>
        <v>0.730513551</v>
      </c>
      <c r="F14" s="85">
        <f t="shared" si="1"/>
        <v>0.6243705564</v>
      </c>
      <c r="G14" s="85">
        <f t="shared" si="1"/>
        <v>0.5336500482</v>
      </c>
      <c r="H14" s="86">
        <f t="shared" si="1"/>
        <v>0.4561111523</v>
      </c>
      <c r="I14" s="9"/>
      <c r="J14" s="9"/>
      <c r="K14" s="9"/>
      <c r="L14" s="9"/>
      <c r="M14" s="9"/>
      <c r="N14" s="11"/>
      <c r="O14" s="1"/>
      <c r="P14" s="1"/>
      <c r="Q14" s="1"/>
      <c r="R14" s="1"/>
      <c r="S14" s="1"/>
      <c r="T14" s="1"/>
      <c r="U14" s="1"/>
      <c r="V14" s="1"/>
      <c r="W14" s="1"/>
      <c r="X14" s="1"/>
      <c r="Y14" s="1"/>
      <c r="Z14" s="1"/>
    </row>
    <row r="15">
      <c r="A15" s="1"/>
      <c r="B15" s="8"/>
      <c r="C15" s="8"/>
      <c r="D15" s="87"/>
      <c r="E15" s="87"/>
      <c r="F15" s="87"/>
      <c r="G15" s="87"/>
      <c r="H15" s="88"/>
      <c r="I15" s="9"/>
      <c r="J15" s="75" t="s">
        <v>82</v>
      </c>
      <c r="K15" s="76"/>
      <c r="L15" s="89">
        <f>SUM(D16:H16)</f>
        <v>60317741.45</v>
      </c>
      <c r="M15" s="90"/>
      <c r="N15" s="11"/>
      <c r="O15" s="1"/>
      <c r="P15" s="1"/>
      <c r="Q15" s="1"/>
      <c r="R15" s="1"/>
      <c r="S15" s="1"/>
      <c r="T15" s="1"/>
      <c r="U15" s="1"/>
      <c r="V15" s="1"/>
      <c r="W15" s="1"/>
      <c r="X15" s="1"/>
      <c r="Y15" s="1"/>
      <c r="Z15" s="1"/>
    </row>
    <row r="16">
      <c r="A16" s="1"/>
      <c r="B16" s="8"/>
      <c r="C16" s="79" t="s">
        <v>83</v>
      </c>
      <c r="D16" s="91">
        <f t="shared" ref="D16:H16" si="2">D13*D14</f>
        <v>-7969230.769</v>
      </c>
      <c r="E16" s="91">
        <f t="shared" si="2"/>
        <v>657462.1959</v>
      </c>
      <c r="F16" s="91">
        <f t="shared" si="2"/>
        <v>6603343.005</v>
      </c>
      <c r="G16" s="91">
        <f t="shared" si="2"/>
        <v>16281662.97</v>
      </c>
      <c r="H16" s="92">
        <f t="shared" si="2"/>
        <v>44744504.04</v>
      </c>
      <c r="I16" s="9"/>
      <c r="J16" s="82" t="s">
        <v>84</v>
      </c>
      <c r="K16" s="83"/>
      <c r="L16" s="93">
        <f>H13/(K9-K10)</f>
        <v>700714285.7</v>
      </c>
      <c r="M16" s="84"/>
      <c r="N16" s="11"/>
      <c r="O16" s="1"/>
      <c r="P16" s="1"/>
      <c r="Q16" s="1"/>
      <c r="R16" s="1"/>
      <c r="S16" s="1"/>
      <c r="T16" s="1"/>
      <c r="U16" s="1"/>
      <c r="V16" s="1"/>
      <c r="W16" s="1"/>
      <c r="X16" s="1"/>
      <c r="Y16" s="1"/>
      <c r="Z16" s="1"/>
    </row>
    <row r="17">
      <c r="A17" s="1"/>
      <c r="B17" s="8"/>
      <c r="C17" s="36"/>
      <c r="D17" s="37"/>
      <c r="E17" s="37"/>
      <c r="F17" s="37"/>
      <c r="G17" s="37"/>
      <c r="H17" s="38"/>
      <c r="I17" s="9"/>
      <c r="J17" s="9"/>
      <c r="K17" s="9"/>
      <c r="L17" s="9"/>
      <c r="M17" s="9"/>
      <c r="N17" s="11"/>
      <c r="O17" s="1"/>
      <c r="P17" s="1"/>
      <c r="Q17" s="1"/>
      <c r="R17" s="1"/>
      <c r="S17" s="1"/>
      <c r="T17" s="1"/>
      <c r="U17" s="1"/>
      <c r="V17" s="1"/>
      <c r="W17" s="1"/>
      <c r="X17" s="1"/>
      <c r="Y17" s="1"/>
      <c r="Z17" s="1"/>
    </row>
    <row r="18" ht="15.0" customHeight="1">
      <c r="A18" s="1"/>
      <c r="B18" s="8"/>
      <c r="C18" s="9"/>
      <c r="D18" s="9"/>
      <c r="E18" s="9"/>
      <c r="F18" s="9"/>
      <c r="G18" s="9"/>
      <c r="H18" s="9"/>
      <c r="I18" s="9"/>
      <c r="J18" s="94" t="s">
        <v>85</v>
      </c>
      <c r="K18" s="95"/>
      <c r="L18" s="96">
        <f>SUM(D16:H16,L16)</f>
        <v>761032027.2</v>
      </c>
      <c r="M18" s="97"/>
      <c r="N18" s="11"/>
      <c r="O18" s="1"/>
      <c r="P18" s="1"/>
      <c r="Q18" s="1"/>
      <c r="R18" s="1"/>
      <c r="S18" s="1"/>
      <c r="T18" s="1"/>
      <c r="U18" s="1"/>
      <c r="V18" s="1"/>
      <c r="W18" s="1"/>
      <c r="X18" s="1"/>
      <c r="Y18" s="1"/>
      <c r="Z18" s="1"/>
    </row>
    <row r="19" ht="15.75" customHeight="1">
      <c r="A19" s="1"/>
      <c r="B19" s="8"/>
      <c r="C19" s="9"/>
      <c r="D19" s="9"/>
      <c r="E19" s="9"/>
      <c r="F19" s="9"/>
      <c r="G19" s="9"/>
      <c r="H19" s="9"/>
      <c r="I19" s="9"/>
      <c r="J19" s="18"/>
      <c r="K19" s="19"/>
      <c r="L19" s="98"/>
      <c r="M19" s="99"/>
      <c r="N19" s="11"/>
      <c r="O19" s="1"/>
      <c r="P19" s="1"/>
      <c r="Q19" s="1"/>
      <c r="R19" s="1"/>
      <c r="S19" s="1"/>
      <c r="T19" s="1"/>
      <c r="U19" s="1"/>
      <c r="V19" s="1"/>
      <c r="W19" s="1"/>
      <c r="X19" s="1"/>
      <c r="Y19" s="1"/>
      <c r="Z19" s="1"/>
    </row>
    <row r="20" ht="15.0" customHeight="1">
      <c r="A20" s="1"/>
      <c r="B20" s="8"/>
      <c r="C20" s="9"/>
      <c r="D20" s="9"/>
      <c r="E20" s="9"/>
      <c r="F20" s="9"/>
      <c r="G20" s="9"/>
      <c r="H20" s="9"/>
      <c r="I20" s="9"/>
      <c r="J20" s="100"/>
      <c r="K20" s="101"/>
      <c r="L20" s="102"/>
      <c r="M20" s="103"/>
      <c r="N20" s="11"/>
      <c r="O20" s="1"/>
      <c r="P20" s="1"/>
      <c r="Q20" s="1"/>
      <c r="R20" s="1"/>
      <c r="S20" s="1"/>
      <c r="T20" s="1"/>
      <c r="U20" s="1"/>
      <c r="V20" s="1"/>
      <c r="W20" s="1"/>
      <c r="X20" s="1"/>
      <c r="Y20" s="1"/>
      <c r="Z20" s="1"/>
    </row>
    <row r="21" ht="15.75" customHeight="1">
      <c r="A21" s="1"/>
      <c r="B21" s="36"/>
      <c r="C21" s="37"/>
      <c r="D21" s="37"/>
      <c r="E21" s="37"/>
      <c r="F21" s="37"/>
      <c r="G21" s="37"/>
      <c r="H21" s="37"/>
      <c r="I21" s="37"/>
      <c r="J21" s="37"/>
      <c r="K21" s="37"/>
      <c r="L21" s="37"/>
      <c r="M21" s="37"/>
      <c r="N21" s="38"/>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L12:M12"/>
    <mergeCell ref="J18:K20"/>
    <mergeCell ref="L18:M2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2014-06-26T22:06:34Z</dcterms:created>
  <dc:creator>Nathaniel J. Burns</dc:creator>
</cp:coreProperties>
</file>