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855" windowHeight="9810"/>
  </bookViews>
  <sheets>
    <sheet name="mugs-limited" sheetId="1" r:id="rId1"/>
  </sheets>
  <calcPr calcId="125725"/>
</workbook>
</file>

<file path=xl/calcChain.xml><?xml version="1.0" encoding="utf-8"?>
<calcChain xmlns="http://schemas.openxmlformats.org/spreadsheetml/2006/main">
  <c r="M1" i="1"/>
  <c r="H12"/>
  <c r="I12"/>
  <c r="J12"/>
  <c r="H13"/>
  <c r="I13"/>
  <c r="J13"/>
  <c r="I11"/>
  <c r="J11"/>
  <c r="H11"/>
  <c r="H9"/>
  <c r="I9"/>
  <c r="J9"/>
  <c r="H10"/>
  <c r="I10"/>
  <c r="J10"/>
  <c r="I8"/>
  <c r="J8"/>
  <c r="H8"/>
  <c r="H6"/>
  <c r="I6"/>
  <c r="J6"/>
  <c r="H7"/>
  <c r="I7"/>
  <c r="J7"/>
  <c r="I5"/>
  <c r="J5"/>
  <c r="H5"/>
  <c r="H3"/>
  <c r="I3"/>
  <c r="J3"/>
  <c r="R3" s="1"/>
  <c r="H4"/>
  <c r="I4"/>
  <c r="J4"/>
  <c r="I2"/>
  <c r="J2"/>
  <c r="H2"/>
  <c r="AB22"/>
  <c r="AC22"/>
  <c r="AD22"/>
  <c r="AB23"/>
  <c r="AC23"/>
  <c r="AD23"/>
  <c r="AB24"/>
  <c r="AC24"/>
  <c r="AD24"/>
  <c r="AB25"/>
  <c r="AC25"/>
  <c r="AD25"/>
  <c r="AB26"/>
  <c r="AC26"/>
  <c r="AD26"/>
  <c r="AB27"/>
  <c r="AC27"/>
  <c r="AD27"/>
  <c r="AB28"/>
  <c r="AC28"/>
  <c r="AD28"/>
  <c r="AB29"/>
  <c r="AC29"/>
  <c r="AD29"/>
  <c r="AB30"/>
  <c r="AC30"/>
  <c r="AD30"/>
  <c r="AC21"/>
  <c r="AD21"/>
  <c r="AB21"/>
  <c r="Y22"/>
  <c r="Z22"/>
  <c r="AA22"/>
  <c r="Y23"/>
  <c r="Z23"/>
  <c r="AA23"/>
  <c r="Y24"/>
  <c r="Z24"/>
  <c r="AA24"/>
  <c r="Y25"/>
  <c r="Z25"/>
  <c r="AA25"/>
  <c r="Y26"/>
  <c r="Z26"/>
  <c r="AA26"/>
  <c r="Y27"/>
  <c r="Z27"/>
  <c r="AA27"/>
  <c r="Y28"/>
  <c r="Z28"/>
  <c r="AA28"/>
  <c r="Y29"/>
  <c r="Z29"/>
  <c r="AA29"/>
  <c r="Y30"/>
  <c r="Z30"/>
  <c r="AA30"/>
  <c r="Z21"/>
  <c r="AA21"/>
  <c r="Y21"/>
  <c r="V22"/>
  <c r="W22"/>
  <c r="X22"/>
  <c r="V23"/>
  <c r="W23"/>
  <c r="X23"/>
  <c r="V24"/>
  <c r="W24"/>
  <c r="X24"/>
  <c r="V25"/>
  <c r="W25"/>
  <c r="X25"/>
  <c r="V26"/>
  <c r="W26"/>
  <c r="X26"/>
  <c r="V27"/>
  <c r="W27"/>
  <c r="X27"/>
  <c r="V28"/>
  <c r="W28"/>
  <c r="X28"/>
  <c r="V29"/>
  <c r="W29"/>
  <c r="X29"/>
  <c r="V30"/>
  <c r="W30"/>
  <c r="X30"/>
  <c r="W21"/>
  <c r="X21"/>
  <c r="V21"/>
  <c r="U21"/>
  <c r="U22"/>
  <c r="U23"/>
  <c r="U24"/>
  <c r="U25"/>
  <c r="U26"/>
  <c r="U27"/>
  <c r="U28"/>
  <c r="U29"/>
  <c r="U30"/>
  <c r="T22"/>
  <c r="T23"/>
  <c r="T24"/>
  <c r="T25"/>
  <c r="T26"/>
  <c r="T27"/>
  <c r="T28"/>
  <c r="T29"/>
  <c r="T30"/>
  <c r="T21"/>
  <c r="S22"/>
  <c r="S23"/>
  <c r="S24"/>
  <c r="S25"/>
  <c r="S26"/>
  <c r="S27"/>
  <c r="S28"/>
  <c r="S29"/>
  <c r="S30"/>
  <c r="S21"/>
  <c r="T3" l="1"/>
  <c r="V3" s="1"/>
  <c r="AF21" a="1"/>
  <c r="AF23" s="1"/>
  <c r="AI23" s="1"/>
  <c r="AL23" s="1"/>
  <c r="AO23" l="1"/>
  <c r="AP23" s="1"/>
  <c r="AG24"/>
  <c r="AJ24" s="1"/>
  <c r="AM24" s="1"/>
  <c r="AH29"/>
  <c r="AK29" s="1"/>
  <c r="AN29" s="1"/>
  <c r="AH21"/>
  <c r="AK21" s="1"/>
  <c r="AN21" s="1"/>
  <c r="AG25"/>
  <c r="AJ25" s="1"/>
  <c r="AM25" s="1"/>
  <c r="AF24"/>
  <c r="AI24" s="1"/>
  <c r="AL24" s="1"/>
  <c r="AG23"/>
  <c r="AJ23" s="1"/>
  <c r="AM23" s="1"/>
  <c r="AG26"/>
  <c r="AJ26" s="1"/>
  <c r="AM26" s="1"/>
  <c r="AH24"/>
  <c r="AK24" s="1"/>
  <c r="AN24" s="1"/>
  <c r="AG28"/>
  <c r="AJ28" s="1"/>
  <c r="AM28" s="1"/>
  <c r="AG27"/>
  <c r="AJ27" s="1"/>
  <c r="AM27" s="1"/>
  <c r="AF30"/>
  <c r="AI30" s="1"/>
  <c r="AL30" s="1"/>
  <c r="AF21"/>
  <c r="AI21" s="1"/>
  <c r="AL21" s="1"/>
  <c r="AH25"/>
  <c r="AK25" s="1"/>
  <c r="AN25" s="1"/>
  <c r="AF22"/>
  <c r="AI22" s="1"/>
  <c r="AL22" s="1"/>
  <c r="AF28"/>
  <c r="AI28" s="1"/>
  <c r="AL28" s="1"/>
  <c r="AH27"/>
  <c r="AK27" s="1"/>
  <c r="AN27" s="1"/>
  <c r="AF27"/>
  <c r="AI27" s="1"/>
  <c r="AL27" s="1"/>
  <c r="AH23"/>
  <c r="AK23" s="1"/>
  <c r="AN23" s="1"/>
  <c r="AH30"/>
  <c r="AK30" s="1"/>
  <c r="AN30" s="1"/>
  <c r="AG29"/>
  <c r="AJ29" s="1"/>
  <c r="AM29" s="1"/>
  <c r="AG30"/>
  <c r="AJ30" s="1"/>
  <c r="AM30" s="1"/>
  <c r="AH26"/>
  <c r="AK26" s="1"/>
  <c r="AN26" s="1"/>
  <c r="AH22"/>
  <c r="AK22" s="1"/>
  <c r="AN22" s="1"/>
  <c r="AF25"/>
  <c r="AI25" s="1"/>
  <c r="AL25" s="1"/>
  <c r="AG21"/>
  <c r="AJ21" s="1"/>
  <c r="AM21" s="1"/>
  <c r="AF26"/>
  <c r="AI26" s="1"/>
  <c r="AL26" s="1"/>
  <c r="AG22"/>
  <c r="AJ22" s="1"/>
  <c r="AM22" s="1"/>
  <c r="AH28"/>
  <c r="AK28" s="1"/>
  <c r="AN28" s="1"/>
  <c r="AF29"/>
  <c r="AI29" s="1"/>
  <c r="AL29" s="1"/>
  <c r="AR30" l="1"/>
  <c r="AO27"/>
  <c r="AP27" s="1"/>
  <c r="AO26"/>
  <c r="AQ26" s="1"/>
  <c r="AO30"/>
  <c r="AQ30" s="1"/>
  <c r="AO25"/>
  <c r="AQ25" s="1"/>
  <c r="AO24"/>
  <c r="AP24" s="1"/>
  <c r="AO28"/>
  <c r="AP28" s="1"/>
  <c r="AO21"/>
  <c r="AP21" s="1"/>
  <c r="AO29"/>
  <c r="AR29" s="1"/>
  <c r="AP22"/>
  <c r="AO22"/>
  <c r="AQ22" s="1"/>
  <c r="AR23"/>
  <c r="AQ23"/>
  <c r="AP30" l="1"/>
  <c r="AP29"/>
  <c r="AP25"/>
  <c r="AR25"/>
  <c r="AQ24"/>
  <c r="AR27"/>
  <c r="AR22"/>
  <c r="AR24"/>
  <c r="AQ29"/>
  <c r="AR28"/>
  <c r="AQ27"/>
  <c r="AQ28"/>
  <c r="AR26"/>
  <c r="AR21"/>
  <c r="AQ21"/>
  <c r="AP26"/>
  <c r="AP19" l="1"/>
  <c r="AR19"/>
  <c r="X3" s="1"/>
  <c r="AQ19"/>
</calcChain>
</file>

<file path=xl/sharedStrings.xml><?xml version="1.0" encoding="utf-8"?>
<sst xmlns="http://schemas.openxmlformats.org/spreadsheetml/2006/main" count="72" uniqueCount="69">
  <si>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</si>
  <si>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</si>
  <si>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</si>
  <si>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</si>
  <si>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</si>
  <si>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</si>
  <si>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</si>
  <si>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</si>
  <si>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</si>
  <si>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</si>
  <si>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</si>
  <si>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</si>
  <si>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</si>
  <si>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</si>
  <si>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</si>
  <si>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</si>
  <si>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</si>
  <si>
    <t>I*pPr30</t>
  </si>
  <si>
    <t>I*pPr10</t>
  </si>
  <si>
    <t>I*pPr05</t>
  </si>
  <si>
    <t>I*pCp12</t>
  </si>
  <si>
    <t>I*pCp20</t>
  </si>
  <si>
    <t>I*pCp32</t>
  </si>
  <si>
    <t>I*pClD</t>
  </si>
  <si>
    <t>I*pClF</t>
  </si>
  <si>
    <t>I*pClE</t>
  </si>
  <si>
    <t>I*pBrA</t>
  </si>
  <si>
    <t>I*pBrB</t>
  </si>
  <si>
    <t>I*pBrC</t>
  </si>
  <si>
    <t>Prod1</t>
  </si>
  <si>
    <t>Prod2</t>
  </si>
  <si>
    <t>Prod3</t>
  </si>
  <si>
    <t>Pr</t>
  </si>
  <si>
    <t>Cp</t>
  </si>
  <si>
    <t>Cl</t>
  </si>
  <si>
    <t>Br</t>
  </si>
  <si>
    <t>dPr1</t>
  </si>
  <si>
    <t>dPr2</t>
  </si>
  <si>
    <t>dPr3</t>
  </si>
  <si>
    <t>dCp1</t>
  </si>
  <si>
    <t>dCp2</t>
  </si>
  <si>
    <t>dCp3</t>
  </si>
  <si>
    <t>dCl1</t>
  </si>
  <si>
    <t>dCl3</t>
  </si>
  <si>
    <t>dCl2</t>
  </si>
  <si>
    <t>dBr1</t>
  </si>
  <si>
    <t>dBr2</t>
  </si>
  <si>
    <t>dBr3</t>
  </si>
  <si>
    <t>U1</t>
  </si>
  <si>
    <t>U2</t>
  </si>
  <si>
    <t>U3</t>
  </si>
  <si>
    <t>logit c</t>
  </si>
  <si>
    <t>c*U1</t>
  </si>
  <si>
    <t>c*U2</t>
  </si>
  <si>
    <t>c*U3</t>
  </si>
  <si>
    <t>exp(c*U1)</t>
  </si>
  <si>
    <t>exp(c*U2)</t>
  </si>
  <si>
    <t>exp(c*U3)</t>
  </si>
  <si>
    <t>sum*exp*C*U</t>
  </si>
  <si>
    <t>P1</t>
  </si>
  <si>
    <t>P2</t>
  </si>
  <si>
    <t>P3</t>
  </si>
  <si>
    <t>SHARES</t>
  </si>
  <si>
    <t>Price Levels</t>
  </si>
  <si>
    <t>Costs</t>
  </si>
  <si>
    <t>Cost</t>
  </si>
  <si>
    <t>Price</t>
  </si>
  <si>
    <t>Margin</t>
  </si>
  <si>
    <t>Expected Profit per person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</si>
</sst>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>
      <selection activeCell="X3" sqref="X3"/>
    </sheetView>
  </sheetViews>
  <sheetFormatPr defaultRowHeight="15"/>
  <cols>
    <col min="14" max="14" width="11.42578125" bestFit="1" customWidth="1"/>
    <col min="24" max="24" width="8.7109375" customWidth="1"/>
    <col min="41" max="41" width="13.5703125" bestFit="1" customWidth="1"/>
  </cols>
  <sheetData>
    <row r="1" spans="1:24">
      <c r="A1" s="3"/>
      <c r="B1" s="3" t="s">
        <v>29</v>
      </c>
      <c r="C1" s="3" t="s">
        <v>30</v>
      </c>
      <c r="D1" s="3" t="s">
        <v>31</v>
      </c>
      <c r="H1" t="s">
        <v>29</v>
      </c>
      <c r="I1" t="s">
        <v>30</v>
      </c>
      <c r="J1" t="s">
        <v>31</v>
      </c>
      <c r="L1" s="3" t="s">
        <v>51</v>
      </c>
      <c r="M1" s="5">
        <f>100/(12*600)</f>
        <v>1.3888888888888888E-2</v>
      </c>
      <c r="O1" s="6"/>
      <c r="P1" s="6"/>
    </row>
    <row r="2" spans="1:24">
      <c r="A2" s="3" t="s">
        <v>32</v>
      </c>
      <c r="B2" s="5">
        <v>1</v>
      </c>
      <c r="C2" s="5">
        <v>2</v>
      </c>
      <c r="D2" s="5">
        <v>3</v>
      </c>
      <c r="F2">
        <v>1</v>
      </c>
      <c r="G2" t="s">
        <v>36</v>
      </c>
      <c r="H2">
        <f>IF($F2=B$2,1,0)</f>
        <v>1</v>
      </c>
      <c r="I2">
        <f t="shared" ref="I2:J2" si="0">IF($F2=C$2,1,0)</f>
        <v>0</v>
      </c>
      <c r="J2">
        <f t="shared" si="0"/>
        <v>0</v>
      </c>
      <c r="N2" s="3" t="s">
        <v>63</v>
      </c>
      <c r="O2" s="3">
        <v>1</v>
      </c>
      <c r="P2" s="5">
        <v>30</v>
      </c>
      <c r="R2" s="2" t="s">
        <v>66</v>
      </c>
      <c r="S2" s="2"/>
      <c r="T2" s="2" t="s">
        <v>65</v>
      </c>
      <c r="U2" s="2"/>
      <c r="V2" s="2" t="s">
        <v>67</v>
      </c>
      <c r="W2" s="2"/>
      <c r="X2" s="2" t="s">
        <v>68</v>
      </c>
    </row>
    <row r="3" spans="1:24">
      <c r="A3" s="3" t="s">
        <v>33</v>
      </c>
      <c r="B3" s="5">
        <v>2</v>
      </c>
      <c r="C3" s="5">
        <v>2</v>
      </c>
      <c r="D3" s="5">
        <v>1</v>
      </c>
      <c r="F3">
        <v>2</v>
      </c>
      <c r="G3" t="s">
        <v>37</v>
      </c>
      <c r="H3">
        <f t="shared" ref="H3:H4" si="1">IF($F3=B$2,1,0)</f>
        <v>0</v>
      </c>
      <c r="I3">
        <f t="shared" ref="I3:I4" si="2">IF($F3=C$2,1,0)</f>
        <v>1</v>
      </c>
      <c r="J3">
        <f t="shared" ref="J3:J4" si="3">IF($F3=D$2,1,0)</f>
        <v>0</v>
      </c>
      <c r="O3" s="3">
        <v>2</v>
      </c>
      <c r="P3" s="5">
        <v>10</v>
      </c>
      <c r="R3" s="2">
        <f>SUMPRODUCT(J2:J4,P2:P4)</f>
        <v>5</v>
      </c>
      <c r="S3" s="2"/>
      <c r="T3" s="2">
        <f>SUMPRODUCT(J5:J10,P5:P10)</f>
        <v>4</v>
      </c>
      <c r="U3" s="2"/>
      <c r="V3" s="2">
        <f>R3-T3</f>
        <v>1</v>
      </c>
      <c r="W3" s="2"/>
      <c r="X3" s="2">
        <f>AR19*V3</f>
        <v>0.39999886252785949</v>
      </c>
    </row>
    <row r="4" spans="1:24">
      <c r="A4" s="3" t="s">
        <v>34</v>
      </c>
      <c r="B4" s="5">
        <v>3</v>
      </c>
      <c r="C4" s="5">
        <v>2</v>
      </c>
      <c r="D4" s="5">
        <v>3</v>
      </c>
      <c r="F4">
        <v>3</v>
      </c>
      <c r="G4" t="s">
        <v>38</v>
      </c>
      <c r="H4">
        <f t="shared" si="1"/>
        <v>0</v>
      </c>
      <c r="I4">
        <f t="shared" si="2"/>
        <v>0</v>
      </c>
      <c r="J4">
        <f t="shared" si="3"/>
        <v>1</v>
      </c>
      <c r="O4" s="3">
        <v>3</v>
      </c>
      <c r="P4" s="5">
        <v>5</v>
      </c>
    </row>
    <row r="5" spans="1:24">
      <c r="A5" s="3" t="s">
        <v>35</v>
      </c>
      <c r="B5" s="5">
        <v>1</v>
      </c>
      <c r="C5" s="5">
        <v>2</v>
      </c>
      <c r="D5" s="5">
        <v>3</v>
      </c>
      <c r="F5">
        <v>1</v>
      </c>
      <c r="G5" t="s">
        <v>39</v>
      </c>
      <c r="H5">
        <f>IF($F5=B$3,1,0)</f>
        <v>0</v>
      </c>
      <c r="I5">
        <f t="shared" ref="I5:J5" si="4">IF($F5=C$3,1,0)</f>
        <v>0</v>
      </c>
      <c r="J5">
        <f t="shared" si="4"/>
        <v>1</v>
      </c>
      <c r="N5" s="3" t="s">
        <v>64</v>
      </c>
      <c r="O5" s="3">
        <v>1</v>
      </c>
      <c r="P5" s="5">
        <v>1</v>
      </c>
    </row>
    <row r="6" spans="1:24">
      <c r="F6">
        <v>2</v>
      </c>
      <c r="G6" t="s">
        <v>40</v>
      </c>
      <c r="H6">
        <f t="shared" ref="H6:H7" si="5">IF($F6=B$3,1,0)</f>
        <v>1</v>
      </c>
      <c r="I6">
        <f t="shared" ref="I6:I7" si="6">IF($F6=C$3,1,0)</f>
        <v>1</v>
      </c>
      <c r="J6">
        <f t="shared" ref="J6:J7" si="7">IF($F6=D$3,1,0)</f>
        <v>0</v>
      </c>
      <c r="O6" s="3">
        <v>2</v>
      </c>
      <c r="P6" s="5">
        <v>2.6</v>
      </c>
    </row>
    <row r="7" spans="1:24">
      <c r="F7">
        <v>3</v>
      </c>
      <c r="G7" t="s">
        <v>41</v>
      </c>
      <c r="H7">
        <f t="shared" si="5"/>
        <v>0</v>
      </c>
      <c r="I7">
        <f t="shared" si="6"/>
        <v>0</v>
      </c>
      <c r="J7">
        <f t="shared" si="7"/>
        <v>0</v>
      </c>
      <c r="O7" s="3">
        <v>3</v>
      </c>
      <c r="P7" s="5">
        <v>2.8</v>
      </c>
    </row>
    <row r="8" spans="1:24">
      <c r="F8">
        <v>1</v>
      </c>
      <c r="G8" t="s">
        <v>42</v>
      </c>
      <c r="H8" s="1">
        <f>IF($F8=B$4,1,0)</f>
        <v>0</v>
      </c>
      <c r="I8" s="1">
        <f t="shared" ref="I8:J8" si="8">IF($F8=C$4,1,0)</f>
        <v>0</v>
      </c>
      <c r="J8" s="1">
        <f t="shared" si="8"/>
        <v>0</v>
      </c>
      <c r="O8" s="3">
        <v>1</v>
      </c>
      <c r="P8" s="5">
        <v>1</v>
      </c>
    </row>
    <row r="9" spans="1:24">
      <c r="F9">
        <v>2</v>
      </c>
      <c r="G9" t="s">
        <v>44</v>
      </c>
      <c r="H9" s="1">
        <f t="shared" ref="H9:H10" si="9">IF($F9=B$4,1,0)</f>
        <v>0</v>
      </c>
      <c r="I9" s="1">
        <f t="shared" ref="I9:I10" si="10">IF($F9=C$4,1,0)</f>
        <v>1</v>
      </c>
      <c r="J9" s="1">
        <f t="shared" ref="J9:J10" si="11">IF($F9=D$4,1,0)</f>
        <v>0</v>
      </c>
      <c r="O9" s="3">
        <v>2</v>
      </c>
      <c r="P9" s="5">
        <v>2.2000000000000002</v>
      </c>
    </row>
    <row r="10" spans="1:24">
      <c r="F10">
        <v>3</v>
      </c>
      <c r="G10" t="s">
        <v>43</v>
      </c>
      <c r="H10" s="1">
        <f t="shared" si="9"/>
        <v>1</v>
      </c>
      <c r="I10" s="1">
        <f t="shared" si="10"/>
        <v>0</v>
      </c>
      <c r="J10" s="1">
        <f t="shared" si="11"/>
        <v>1</v>
      </c>
      <c r="O10" s="3">
        <v>3</v>
      </c>
      <c r="P10" s="5">
        <v>3</v>
      </c>
    </row>
    <row r="11" spans="1:24">
      <c r="F11">
        <v>1</v>
      </c>
      <c r="G11" t="s">
        <v>45</v>
      </c>
      <c r="H11">
        <f>IF($F11=B$5,1,0)</f>
        <v>1</v>
      </c>
      <c r="I11">
        <f t="shared" ref="I11:J11" si="12">IF($F11=C$5,1,0)</f>
        <v>0</v>
      </c>
      <c r="J11">
        <f t="shared" si="12"/>
        <v>0</v>
      </c>
    </row>
    <row r="12" spans="1:24">
      <c r="F12">
        <v>2</v>
      </c>
      <c r="G12" t="s">
        <v>46</v>
      </c>
      <c r="H12">
        <f t="shared" ref="H12:H13" si="13">IF($F12=B$5,1,0)</f>
        <v>0</v>
      </c>
      <c r="I12">
        <f t="shared" ref="I12:I13" si="14">IF($F12=C$5,1,0)</f>
        <v>1</v>
      </c>
      <c r="J12">
        <f t="shared" ref="J12:J13" si="15">IF($F12=D$5,1,0)</f>
        <v>0</v>
      </c>
    </row>
    <row r="13" spans="1:24">
      <c r="F13">
        <v>3</v>
      </c>
      <c r="G13" t="s">
        <v>47</v>
      </c>
      <c r="H13">
        <f t="shared" si="13"/>
        <v>0</v>
      </c>
      <c r="I13">
        <f t="shared" si="14"/>
        <v>0</v>
      </c>
      <c r="J13">
        <f t="shared" si="15"/>
        <v>1</v>
      </c>
    </row>
    <row r="19" spans="1:45">
      <c r="AP19" s="2">
        <f>AVERAGE(AP21:AP30)</f>
        <v>0.22124220072110307</v>
      </c>
      <c r="AQ19" s="2">
        <f t="shared" ref="AQ19:AR19" si="16">AVERAGE(AQ21:AQ30)</f>
        <v>0.37875893675103744</v>
      </c>
      <c r="AR19" s="2">
        <f t="shared" si="16"/>
        <v>0.39999886252785949</v>
      </c>
      <c r="AS19" s="4" t="s">
        <v>62</v>
      </c>
    </row>
    <row r="20" spans="1:45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11</v>
      </c>
      <c r="M20" s="5" t="s">
        <v>12</v>
      </c>
      <c r="N20" s="5" t="s">
        <v>13</v>
      </c>
      <c r="O20" s="5" t="s">
        <v>14</v>
      </c>
      <c r="P20" s="5" t="s">
        <v>15</v>
      </c>
      <c r="Q20" s="5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F20" t="s">
        <v>48</v>
      </c>
      <c r="AG20" t="s">
        <v>49</v>
      </c>
      <c r="AH20" t="s">
        <v>50</v>
      </c>
      <c r="AI20" t="s">
        <v>52</v>
      </c>
      <c r="AJ20" t="s">
        <v>53</v>
      </c>
      <c r="AK20" t="s">
        <v>54</v>
      </c>
      <c r="AL20" t="s">
        <v>55</v>
      </c>
      <c r="AM20" t="s">
        <v>56</v>
      </c>
      <c r="AN20" t="s">
        <v>57</v>
      </c>
      <c r="AO20" t="s">
        <v>58</v>
      </c>
      <c r="AP20" t="s">
        <v>59</v>
      </c>
      <c r="AQ20" t="s">
        <v>60</v>
      </c>
      <c r="AR20" t="s">
        <v>61</v>
      </c>
    </row>
    <row r="21" spans="1:45">
      <c r="A21" s="5">
        <v>1</v>
      </c>
      <c r="B21" s="5">
        <v>1</v>
      </c>
      <c r="C21" s="5">
        <v>3</v>
      </c>
      <c r="D21" s="5">
        <v>7</v>
      </c>
      <c r="E21" s="5">
        <v>1</v>
      </c>
      <c r="F21" s="5">
        <v>7</v>
      </c>
      <c r="G21" s="5">
        <v>6</v>
      </c>
      <c r="H21" s="5">
        <v>1</v>
      </c>
      <c r="I21" s="5">
        <v>2</v>
      </c>
      <c r="J21" s="5">
        <v>7</v>
      </c>
      <c r="K21" s="5">
        <v>7</v>
      </c>
      <c r="L21" s="5">
        <v>5</v>
      </c>
      <c r="M21" s="5">
        <v>1</v>
      </c>
      <c r="N21" s="5">
        <v>9</v>
      </c>
      <c r="O21" s="5">
        <v>55</v>
      </c>
      <c r="P21" s="5">
        <v>12</v>
      </c>
      <c r="Q21" s="5">
        <v>24</v>
      </c>
      <c r="S21">
        <f>$N21*B21</f>
        <v>9</v>
      </c>
      <c r="T21">
        <f>$N21*C21</f>
        <v>27</v>
      </c>
      <c r="U21">
        <f>$N21*D21</f>
        <v>63</v>
      </c>
      <c r="V21">
        <f>$O21*E21</f>
        <v>55</v>
      </c>
      <c r="W21">
        <f t="shared" ref="W21:X21" si="17">$O21*F21</f>
        <v>385</v>
      </c>
      <c r="X21">
        <f t="shared" si="17"/>
        <v>330</v>
      </c>
      <c r="Y21">
        <f>$P21*H21</f>
        <v>12</v>
      </c>
      <c r="Z21">
        <f t="shared" ref="Z21:AA21" si="18">$P21*I21</f>
        <v>24</v>
      </c>
      <c r="AA21">
        <f t="shared" si="18"/>
        <v>84</v>
      </c>
      <c r="AB21">
        <f>$Q21*K21</f>
        <v>168</v>
      </c>
      <c r="AC21">
        <f t="shared" ref="AC21:AD21" si="19">$Q21*L21</f>
        <v>120</v>
      </c>
      <c r="AD21">
        <f t="shared" si="19"/>
        <v>24</v>
      </c>
      <c r="AF21">
        <f t="array" ref="AF21:AH30">MMULT(S21:AD30,H2:J13)</f>
        <v>646</v>
      </c>
      <c r="AG21">
        <v>556</v>
      </c>
      <c r="AH21">
        <v>226</v>
      </c>
      <c r="AI21">
        <f>$M$1*AF21</f>
        <v>8.9722222222222214</v>
      </c>
      <c r="AJ21">
        <f t="shared" ref="AJ21:AK21" si="20">$M$1*AG21</f>
        <v>7.7222222222222214</v>
      </c>
      <c r="AK21">
        <f t="shared" si="20"/>
        <v>3.1388888888888888</v>
      </c>
      <c r="AL21">
        <f>EXP(AI21)</f>
        <v>7881.0957064093373</v>
      </c>
      <c r="AM21">
        <f t="shared" ref="AM21:AN21" si="21">EXP(AJ21)</f>
        <v>2257.9717244005233</v>
      </c>
      <c r="AN21">
        <f t="shared" si="21"/>
        <v>23.07821015191141</v>
      </c>
      <c r="AO21">
        <f>SUM(AL21:AN21)</f>
        <v>10162.145640961771</v>
      </c>
      <c r="AP21">
        <f>AL21/$AO21</f>
        <v>0.77553461491853315</v>
      </c>
      <c r="AQ21">
        <f t="shared" ref="AQ21:AR21" si="22">AM21/$AO21</f>
        <v>0.22219438730528004</v>
      </c>
      <c r="AR21">
        <f t="shared" si="22"/>
        <v>2.2709977761868829E-3</v>
      </c>
    </row>
    <row r="22" spans="1:45">
      <c r="A22" s="5">
        <v>2</v>
      </c>
      <c r="B22" s="5">
        <v>1</v>
      </c>
      <c r="C22" s="5">
        <v>6</v>
      </c>
      <c r="D22" s="5">
        <v>7</v>
      </c>
      <c r="E22" s="5">
        <v>1</v>
      </c>
      <c r="F22" s="5">
        <v>7</v>
      </c>
      <c r="G22" s="5">
        <v>6</v>
      </c>
      <c r="H22" s="5">
        <v>1</v>
      </c>
      <c r="I22" s="5">
        <v>6</v>
      </c>
      <c r="J22" s="5">
        <v>7</v>
      </c>
      <c r="K22" s="5">
        <v>7</v>
      </c>
      <c r="L22" s="5">
        <v>5</v>
      </c>
      <c r="M22" s="5">
        <v>1</v>
      </c>
      <c r="N22" s="5">
        <v>12</v>
      </c>
      <c r="O22" s="5">
        <v>35</v>
      </c>
      <c r="P22" s="5">
        <v>21</v>
      </c>
      <c r="Q22" s="5">
        <v>31</v>
      </c>
      <c r="S22">
        <f t="shared" ref="S22:S30" si="23">$N22*B22</f>
        <v>12</v>
      </c>
      <c r="T22">
        <f t="shared" ref="T22:U30" si="24">$N22*C22</f>
        <v>72</v>
      </c>
      <c r="U22">
        <f t="shared" si="24"/>
        <v>84</v>
      </c>
      <c r="V22">
        <f t="shared" ref="V22:V30" si="25">$O22*E22</f>
        <v>35</v>
      </c>
      <c r="W22">
        <f t="shared" ref="W22:W30" si="26">$O22*F22</f>
        <v>245</v>
      </c>
      <c r="X22">
        <f t="shared" ref="X22:X30" si="27">$O22*G22</f>
        <v>210</v>
      </c>
      <c r="Y22">
        <f t="shared" ref="Y22:Y30" si="28">$P22*H22</f>
        <v>21</v>
      </c>
      <c r="Z22">
        <f t="shared" ref="Z22:Z30" si="29">$P22*I22</f>
        <v>126</v>
      </c>
      <c r="AA22">
        <f t="shared" ref="AA22:AA30" si="30">$P22*J22</f>
        <v>147</v>
      </c>
      <c r="AB22">
        <f t="shared" ref="AB22:AB30" si="31">$Q22*K22</f>
        <v>217</v>
      </c>
      <c r="AC22">
        <f t="shared" ref="AC22:AC30" si="32">$Q22*L22</f>
        <v>155</v>
      </c>
      <c r="AD22">
        <f t="shared" ref="AD22:AD30" si="33">$Q22*M22</f>
        <v>31</v>
      </c>
      <c r="AF22">
        <v>621</v>
      </c>
      <c r="AG22">
        <v>598</v>
      </c>
      <c r="AH22">
        <v>297</v>
      </c>
      <c r="AI22">
        <f t="shared" ref="AI22:AI30" si="34">$M$1*AF22</f>
        <v>8.625</v>
      </c>
      <c r="AJ22">
        <f t="shared" ref="AJ22:AJ30" si="35">$M$1*AG22</f>
        <v>8.3055555555555554</v>
      </c>
      <c r="AK22">
        <f t="shared" ref="AK22:AK30" si="36">$M$1*AH22</f>
        <v>4.125</v>
      </c>
      <c r="AL22">
        <f t="shared" ref="AL22:AL30" si="37">EXP(AI22)</f>
        <v>5569.1627085660039</v>
      </c>
      <c r="AM22">
        <f t="shared" ref="AM22:AM30" si="38">EXP(AJ22)</f>
        <v>4046.2894524048147</v>
      </c>
      <c r="AN22">
        <f t="shared" ref="AN22:AN30" si="39">EXP(AK22)</f>
        <v>61.867809250367884</v>
      </c>
      <c r="AO22">
        <f t="shared" ref="AO22:AO30" si="40">SUM(AL22:AN22)</f>
        <v>9677.3199702211878</v>
      </c>
      <c r="AP22">
        <f t="shared" ref="AP22:AP30" si="41">AL22/$AO22</f>
        <v>0.57548605664618868</v>
      </c>
      <c r="AQ22">
        <f t="shared" ref="AQ22:AQ30" si="42">AM22/$AO22</f>
        <v>0.41812087074272192</v>
      </c>
      <c r="AR22">
        <f t="shared" ref="AR22:AR30" si="43">AN22/$AO22</f>
        <v>6.3930726110892266E-3</v>
      </c>
    </row>
    <row r="23" spans="1:45">
      <c r="A23" s="5">
        <v>3</v>
      </c>
      <c r="B23" s="5">
        <v>1</v>
      </c>
      <c r="C23" s="5">
        <v>6</v>
      </c>
      <c r="D23" s="5">
        <v>7</v>
      </c>
      <c r="E23" s="5">
        <v>7</v>
      </c>
      <c r="F23" s="5">
        <v>4</v>
      </c>
      <c r="G23" s="5">
        <v>1</v>
      </c>
      <c r="H23" s="5">
        <v>1</v>
      </c>
      <c r="I23" s="5">
        <v>3</v>
      </c>
      <c r="J23" s="5">
        <v>7</v>
      </c>
      <c r="K23" s="5">
        <v>1</v>
      </c>
      <c r="L23" s="5">
        <v>3</v>
      </c>
      <c r="M23" s="5">
        <v>7</v>
      </c>
      <c r="N23" s="5">
        <v>71</v>
      </c>
      <c r="O23" s="5">
        <v>6</v>
      </c>
      <c r="P23" s="5">
        <v>10</v>
      </c>
      <c r="Q23" s="5">
        <v>12</v>
      </c>
      <c r="S23">
        <f t="shared" si="23"/>
        <v>71</v>
      </c>
      <c r="T23">
        <f t="shared" si="24"/>
        <v>426</v>
      </c>
      <c r="U23">
        <f t="shared" si="24"/>
        <v>497</v>
      </c>
      <c r="V23">
        <f t="shared" si="25"/>
        <v>42</v>
      </c>
      <c r="W23">
        <f t="shared" si="26"/>
        <v>24</v>
      </c>
      <c r="X23">
        <f t="shared" si="27"/>
        <v>6</v>
      </c>
      <c r="Y23">
        <f t="shared" si="28"/>
        <v>10</v>
      </c>
      <c r="Z23">
        <f t="shared" si="29"/>
        <v>30</v>
      </c>
      <c r="AA23">
        <f t="shared" si="30"/>
        <v>70</v>
      </c>
      <c r="AB23">
        <f t="shared" si="31"/>
        <v>12</v>
      </c>
      <c r="AC23">
        <f t="shared" si="32"/>
        <v>36</v>
      </c>
      <c r="AD23">
        <f t="shared" si="33"/>
        <v>84</v>
      </c>
      <c r="AF23">
        <v>177</v>
      </c>
      <c r="AG23">
        <v>516</v>
      </c>
      <c r="AH23">
        <v>693</v>
      </c>
      <c r="AI23">
        <f t="shared" si="34"/>
        <v>2.458333333333333</v>
      </c>
      <c r="AJ23">
        <f t="shared" si="35"/>
        <v>7.1666666666666661</v>
      </c>
      <c r="AK23">
        <f t="shared" si="36"/>
        <v>9.625</v>
      </c>
      <c r="AL23">
        <f t="shared" si="37"/>
        <v>11.685319768402517</v>
      </c>
      <c r="AM23">
        <f t="shared" si="38"/>
        <v>1295.5190008032005</v>
      </c>
      <c r="AN23">
        <f t="shared" si="39"/>
        <v>15138.553790426726</v>
      </c>
      <c r="AO23">
        <f t="shared" si="40"/>
        <v>16445.758110998329</v>
      </c>
      <c r="AP23">
        <f t="shared" si="41"/>
        <v>7.1053700836009475E-4</v>
      </c>
      <c r="AQ23">
        <f t="shared" si="42"/>
        <v>7.8775267887273875E-2</v>
      </c>
      <c r="AR23">
        <f t="shared" si="43"/>
        <v>0.92051419510436605</v>
      </c>
    </row>
    <row r="24" spans="1:45">
      <c r="A24" s="5">
        <v>4</v>
      </c>
      <c r="B24" s="5">
        <v>1</v>
      </c>
      <c r="C24" s="5">
        <v>6</v>
      </c>
      <c r="D24" s="5">
        <v>7</v>
      </c>
      <c r="E24" s="5">
        <v>7</v>
      </c>
      <c r="F24" s="5">
        <v>1</v>
      </c>
      <c r="G24" s="5">
        <v>3</v>
      </c>
      <c r="H24" s="5">
        <v>1</v>
      </c>
      <c r="I24" s="5">
        <v>5</v>
      </c>
      <c r="J24" s="5">
        <v>7</v>
      </c>
      <c r="K24" s="5">
        <v>7</v>
      </c>
      <c r="L24" s="5">
        <v>1</v>
      </c>
      <c r="M24" s="5">
        <v>5</v>
      </c>
      <c r="N24" s="5">
        <v>17</v>
      </c>
      <c r="O24" s="5">
        <v>4</v>
      </c>
      <c r="P24" s="5">
        <v>56</v>
      </c>
      <c r="Q24" s="5">
        <v>23</v>
      </c>
      <c r="S24">
        <f t="shared" si="23"/>
        <v>17</v>
      </c>
      <c r="T24">
        <f t="shared" si="24"/>
        <v>102</v>
      </c>
      <c r="U24">
        <f t="shared" si="24"/>
        <v>119</v>
      </c>
      <c r="V24">
        <f t="shared" si="25"/>
        <v>28</v>
      </c>
      <c r="W24">
        <f t="shared" si="26"/>
        <v>4</v>
      </c>
      <c r="X24">
        <f t="shared" si="27"/>
        <v>12</v>
      </c>
      <c r="Y24">
        <f t="shared" si="28"/>
        <v>56</v>
      </c>
      <c r="Z24">
        <f t="shared" si="29"/>
        <v>280</v>
      </c>
      <c r="AA24">
        <f t="shared" si="30"/>
        <v>392</v>
      </c>
      <c r="AB24">
        <f t="shared" si="31"/>
        <v>161</v>
      </c>
      <c r="AC24">
        <f t="shared" si="32"/>
        <v>23</v>
      </c>
      <c r="AD24">
        <f t="shared" si="33"/>
        <v>115</v>
      </c>
      <c r="AF24">
        <v>574</v>
      </c>
      <c r="AG24">
        <v>409</v>
      </c>
      <c r="AH24">
        <v>654</v>
      </c>
      <c r="AI24">
        <f t="shared" si="34"/>
        <v>7.9722222222222214</v>
      </c>
      <c r="AJ24">
        <f t="shared" si="35"/>
        <v>5.6805555555555554</v>
      </c>
      <c r="AK24">
        <f t="shared" si="36"/>
        <v>9.0833333333333321</v>
      </c>
      <c r="AL24">
        <f t="shared" si="37"/>
        <v>2899.2930842925202</v>
      </c>
      <c r="AM24">
        <f t="shared" si="38"/>
        <v>293.11222482245921</v>
      </c>
      <c r="AN24">
        <f t="shared" si="39"/>
        <v>8807.274734492059</v>
      </c>
      <c r="AO24">
        <f t="shared" si="40"/>
        <v>11999.680043607039</v>
      </c>
      <c r="AP24">
        <f t="shared" si="41"/>
        <v>0.24161419919168181</v>
      </c>
      <c r="AQ24">
        <f t="shared" si="42"/>
        <v>2.4426670024307685E-2</v>
      </c>
      <c r="AR24">
        <f t="shared" si="43"/>
        <v>0.73395913078401043</v>
      </c>
    </row>
    <row r="25" spans="1:45">
      <c r="A25" s="5">
        <v>5</v>
      </c>
      <c r="B25" s="5">
        <v>1</v>
      </c>
      <c r="C25" s="5">
        <v>4</v>
      </c>
      <c r="D25" s="5">
        <v>7</v>
      </c>
      <c r="E25" s="5">
        <v>1</v>
      </c>
      <c r="F25" s="5">
        <v>7</v>
      </c>
      <c r="G25" s="5">
        <v>2</v>
      </c>
      <c r="H25" s="5">
        <v>1</v>
      </c>
      <c r="I25" s="5">
        <v>3</v>
      </c>
      <c r="J25" s="5">
        <v>7</v>
      </c>
      <c r="K25" s="5">
        <v>3</v>
      </c>
      <c r="L25" s="5">
        <v>1</v>
      </c>
      <c r="M25" s="5">
        <v>7</v>
      </c>
      <c r="N25" s="5">
        <v>59</v>
      </c>
      <c r="O25" s="5">
        <v>20</v>
      </c>
      <c r="P25" s="5">
        <v>9</v>
      </c>
      <c r="Q25" s="5">
        <v>12</v>
      </c>
      <c r="S25">
        <f t="shared" si="23"/>
        <v>59</v>
      </c>
      <c r="T25">
        <f t="shared" si="24"/>
        <v>236</v>
      </c>
      <c r="U25">
        <f t="shared" si="24"/>
        <v>413</v>
      </c>
      <c r="V25">
        <f t="shared" si="25"/>
        <v>20</v>
      </c>
      <c r="W25">
        <f t="shared" si="26"/>
        <v>140</v>
      </c>
      <c r="X25">
        <f t="shared" si="27"/>
        <v>40</v>
      </c>
      <c r="Y25">
        <f t="shared" si="28"/>
        <v>9</v>
      </c>
      <c r="Z25">
        <f t="shared" si="29"/>
        <v>27</v>
      </c>
      <c r="AA25">
        <f t="shared" si="30"/>
        <v>63</v>
      </c>
      <c r="AB25">
        <f t="shared" si="31"/>
        <v>36</v>
      </c>
      <c r="AC25">
        <f t="shared" si="32"/>
        <v>12</v>
      </c>
      <c r="AD25">
        <f t="shared" si="33"/>
        <v>84</v>
      </c>
      <c r="AF25">
        <v>298</v>
      </c>
      <c r="AG25">
        <v>415</v>
      </c>
      <c r="AH25">
        <v>580</v>
      </c>
      <c r="AI25">
        <f t="shared" si="34"/>
        <v>4.1388888888888884</v>
      </c>
      <c r="AJ25">
        <f t="shared" si="35"/>
        <v>5.7638888888888884</v>
      </c>
      <c r="AK25">
        <f t="shared" si="36"/>
        <v>8.0555555555555554</v>
      </c>
      <c r="AL25">
        <f t="shared" si="37"/>
        <v>62.733079289299816</v>
      </c>
      <c r="AM25">
        <f t="shared" si="38"/>
        <v>318.58486412370763</v>
      </c>
      <c r="AN25">
        <f t="shared" si="39"/>
        <v>3151.2533940664357</v>
      </c>
      <c r="AO25">
        <f t="shared" si="40"/>
        <v>3532.5713374794432</v>
      </c>
      <c r="AP25">
        <f t="shared" si="41"/>
        <v>1.7758474860428738E-2</v>
      </c>
      <c r="AQ25">
        <f t="shared" si="42"/>
        <v>9.0184976802485176E-2</v>
      </c>
      <c r="AR25">
        <f t="shared" si="43"/>
        <v>0.89205654833708603</v>
      </c>
    </row>
    <row r="26" spans="1:45">
      <c r="A26" s="5">
        <v>6</v>
      </c>
      <c r="B26" s="5">
        <v>1</v>
      </c>
      <c r="C26" s="5">
        <v>5</v>
      </c>
      <c r="D26" s="5">
        <v>7</v>
      </c>
      <c r="E26" s="5">
        <v>1</v>
      </c>
      <c r="F26" s="5">
        <v>7</v>
      </c>
      <c r="G26" s="5">
        <v>7</v>
      </c>
      <c r="H26" s="5">
        <v>1</v>
      </c>
      <c r="I26" s="5">
        <v>4</v>
      </c>
      <c r="J26" s="5">
        <v>7</v>
      </c>
      <c r="K26" s="5">
        <v>3</v>
      </c>
      <c r="L26" s="5">
        <v>1</v>
      </c>
      <c r="M26" s="5">
        <v>7</v>
      </c>
      <c r="N26" s="5">
        <v>11</v>
      </c>
      <c r="O26" s="5">
        <v>0</v>
      </c>
      <c r="P26" s="5">
        <v>70</v>
      </c>
      <c r="Q26" s="5">
        <v>19</v>
      </c>
      <c r="S26">
        <f t="shared" si="23"/>
        <v>11</v>
      </c>
      <c r="T26">
        <f t="shared" si="24"/>
        <v>55</v>
      </c>
      <c r="U26">
        <f t="shared" si="24"/>
        <v>77</v>
      </c>
      <c r="V26">
        <f t="shared" si="25"/>
        <v>0</v>
      </c>
      <c r="W26">
        <f t="shared" si="26"/>
        <v>0</v>
      </c>
      <c r="X26">
        <f t="shared" si="27"/>
        <v>0</v>
      </c>
      <c r="Y26">
        <f t="shared" si="28"/>
        <v>70</v>
      </c>
      <c r="Z26">
        <f t="shared" si="29"/>
        <v>280</v>
      </c>
      <c r="AA26">
        <f t="shared" si="30"/>
        <v>490</v>
      </c>
      <c r="AB26">
        <f t="shared" si="31"/>
        <v>57</v>
      </c>
      <c r="AC26">
        <f t="shared" si="32"/>
        <v>19</v>
      </c>
      <c r="AD26">
        <f t="shared" si="33"/>
        <v>133</v>
      </c>
      <c r="AF26">
        <v>558</v>
      </c>
      <c r="AG26">
        <v>354</v>
      </c>
      <c r="AH26">
        <v>700</v>
      </c>
      <c r="AI26">
        <f t="shared" si="34"/>
        <v>7.75</v>
      </c>
      <c r="AJ26">
        <f t="shared" si="35"/>
        <v>4.9166666666666661</v>
      </c>
      <c r="AK26">
        <f t="shared" si="36"/>
        <v>9.7222222222222214</v>
      </c>
      <c r="AL26">
        <f t="shared" si="37"/>
        <v>2321.572414611057</v>
      </c>
      <c r="AM26">
        <f t="shared" si="38"/>
        <v>136.54669808981862</v>
      </c>
      <c r="AN26">
        <f t="shared" si="39"/>
        <v>16684.279741394646</v>
      </c>
      <c r="AO26">
        <f t="shared" si="40"/>
        <v>19142.398854095522</v>
      </c>
      <c r="AP26">
        <f t="shared" si="41"/>
        <v>0.12127907438906781</v>
      </c>
      <c r="AQ26">
        <f t="shared" si="42"/>
        <v>7.1332072396247462E-3</v>
      </c>
      <c r="AR26">
        <f t="shared" si="43"/>
        <v>0.87158771837130744</v>
      </c>
    </row>
    <row r="27" spans="1:45">
      <c r="A27" s="5">
        <v>7</v>
      </c>
      <c r="B27" s="5">
        <v>1</v>
      </c>
      <c r="C27" s="5">
        <v>7</v>
      </c>
      <c r="D27" s="5">
        <v>7</v>
      </c>
      <c r="E27" s="5">
        <v>1</v>
      </c>
      <c r="F27" s="5">
        <v>7</v>
      </c>
      <c r="G27" s="5">
        <v>7</v>
      </c>
      <c r="H27" s="5">
        <v>1</v>
      </c>
      <c r="I27" s="5">
        <v>3</v>
      </c>
      <c r="J27" s="5">
        <v>7</v>
      </c>
      <c r="K27" s="5">
        <v>3</v>
      </c>
      <c r="L27" s="5">
        <v>7</v>
      </c>
      <c r="M27" s="5">
        <v>1</v>
      </c>
      <c r="N27" s="5">
        <v>57</v>
      </c>
      <c r="O27" s="5">
        <v>16</v>
      </c>
      <c r="P27" s="5">
        <v>10</v>
      </c>
      <c r="Q27" s="5">
        <v>17</v>
      </c>
      <c r="S27">
        <f t="shared" si="23"/>
        <v>57</v>
      </c>
      <c r="T27">
        <f t="shared" si="24"/>
        <v>399</v>
      </c>
      <c r="U27">
        <f t="shared" si="24"/>
        <v>399</v>
      </c>
      <c r="V27">
        <f t="shared" si="25"/>
        <v>16</v>
      </c>
      <c r="W27">
        <f t="shared" si="26"/>
        <v>112</v>
      </c>
      <c r="X27">
        <f t="shared" si="27"/>
        <v>112</v>
      </c>
      <c r="Y27">
        <f t="shared" si="28"/>
        <v>10</v>
      </c>
      <c r="Z27">
        <f t="shared" si="29"/>
        <v>30</v>
      </c>
      <c r="AA27">
        <f t="shared" si="30"/>
        <v>70</v>
      </c>
      <c r="AB27">
        <f t="shared" si="31"/>
        <v>51</v>
      </c>
      <c r="AC27">
        <f t="shared" si="32"/>
        <v>119</v>
      </c>
      <c r="AD27">
        <f t="shared" si="33"/>
        <v>17</v>
      </c>
      <c r="AF27">
        <v>290</v>
      </c>
      <c r="AG27">
        <v>660</v>
      </c>
      <c r="AH27">
        <v>502</v>
      </c>
      <c r="AI27">
        <f t="shared" si="34"/>
        <v>4.0277777777777777</v>
      </c>
      <c r="AJ27">
        <f t="shared" si="35"/>
        <v>9.1666666666666661</v>
      </c>
      <c r="AK27">
        <f t="shared" si="36"/>
        <v>6.9722222222222214</v>
      </c>
      <c r="AL27">
        <f t="shared" si="37"/>
        <v>56.136025812898758</v>
      </c>
      <c r="AM27">
        <f t="shared" si="38"/>
        <v>9572.6625741654298</v>
      </c>
      <c r="AN27">
        <f t="shared" si="39"/>
        <v>1066.5903196417598</v>
      </c>
      <c r="AO27">
        <f t="shared" si="40"/>
        <v>10695.388919620089</v>
      </c>
      <c r="AP27">
        <f t="shared" si="41"/>
        <v>5.2486194036310708E-3</v>
      </c>
      <c r="AQ27">
        <f t="shared" si="42"/>
        <v>0.8950270669077699</v>
      </c>
      <c r="AR27">
        <f t="shared" si="43"/>
        <v>9.9724313688599006E-2</v>
      </c>
    </row>
    <row r="28" spans="1:45">
      <c r="A28" s="5">
        <v>8</v>
      </c>
      <c r="B28" s="5">
        <v>1</v>
      </c>
      <c r="C28" s="5">
        <v>6</v>
      </c>
      <c r="D28" s="5">
        <v>7</v>
      </c>
      <c r="E28" s="5">
        <v>1</v>
      </c>
      <c r="F28" s="5">
        <v>7</v>
      </c>
      <c r="G28" s="5">
        <v>2</v>
      </c>
      <c r="H28" s="5">
        <v>1</v>
      </c>
      <c r="I28" s="5">
        <v>6</v>
      </c>
      <c r="J28" s="5">
        <v>7</v>
      </c>
      <c r="K28" s="5">
        <v>5</v>
      </c>
      <c r="L28" s="5">
        <v>7</v>
      </c>
      <c r="M28" s="5">
        <v>1</v>
      </c>
      <c r="N28" s="5">
        <v>41</v>
      </c>
      <c r="O28" s="5">
        <v>15</v>
      </c>
      <c r="P28" s="5">
        <v>31</v>
      </c>
      <c r="Q28" s="5">
        <v>12</v>
      </c>
      <c r="S28">
        <f t="shared" si="23"/>
        <v>41</v>
      </c>
      <c r="T28">
        <f t="shared" si="24"/>
        <v>246</v>
      </c>
      <c r="U28">
        <f t="shared" si="24"/>
        <v>287</v>
      </c>
      <c r="V28">
        <f t="shared" si="25"/>
        <v>15</v>
      </c>
      <c r="W28">
        <f t="shared" si="26"/>
        <v>105</v>
      </c>
      <c r="X28">
        <f t="shared" si="27"/>
        <v>30</v>
      </c>
      <c r="Y28">
        <f t="shared" si="28"/>
        <v>31</v>
      </c>
      <c r="Z28">
        <f t="shared" si="29"/>
        <v>186</v>
      </c>
      <c r="AA28">
        <f t="shared" si="30"/>
        <v>217</v>
      </c>
      <c r="AB28">
        <f t="shared" si="31"/>
        <v>60</v>
      </c>
      <c r="AC28">
        <f t="shared" si="32"/>
        <v>84</v>
      </c>
      <c r="AD28">
        <f t="shared" si="33"/>
        <v>12</v>
      </c>
      <c r="AF28">
        <v>423</v>
      </c>
      <c r="AG28">
        <v>621</v>
      </c>
      <c r="AH28">
        <v>531</v>
      </c>
      <c r="AI28">
        <f t="shared" si="34"/>
        <v>5.875</v>
      </c>
      <c r="AJ28">
        <f t="shared" si="35"/>
        <v>8.625</v>
      </c>
      <c r="AK28">
        <f t="shared" si="36"/>
        <v>7.375</v>
      </c>
      <c r="AL28">
        <f t="shared" si="37"/>
        <v>356.0246606707791</v>
      </c>
      <c r="AM28">
        <f t="shared" si="38"/>
        <v>5569.1627085660039</v>
      </c>
      <c r="AN28">
        <f t="shared" si="39"/>
        <v>1595.5918304990491</v>
      </c>
      <c r="AO28">
        <f t="shared" si="40"/>
        <v>7520.7791997358318</v>
      </c>
      <c r="AP28">
        <f t="shared" si="41"/>
        <v>4.7338799772673093E-2</v>
      </c>
      <c r="AQ28">
        <f t="shared" si="42"/>
        <v>0.7405034186832159</v>
      </c>
      <c r="AR28">
        <f t="shared" si="43"/>
        <v>0.21215778154411108</v>
      </c>
    </row>
    <row r="29" spans="1:45">
      <c r="A29" s="5">
        <v>9</v>
      </c>
      <c r="B29" s="5">
        <v>1</v>
      </c>
      <c r="C29" s="5">
        <v>5</v>
      </c>
      <c r="D29" s="5">
        <v>7</v>
      </c>
      <c r="E29" s="5">
        <v>1</v>
      </c>
      <c r="F29" s="5">
        <v>5</v>
      </c>
      <c r="G29" s="5">
        <v>7</v>
      </c>
      <c r="H29" s="5">
        <v>1</v>
      </c>
      <c r="I29" s="5">
        <v>6</v>
      </c>
      <c r="J29" s="5">
        <v>7</v>
      </c>
      <c r="K29" s="5">
        <v>7</v>
      </c>
      <c r="L29" s="5">
        <v>4</v>
      </c>
      <c r="M29" s="5">
        <v>1</v>
      </c>
      <c r="N29" s="5">
        <v>26</v>
      </c>
      <c r="O29" s="5">
        <v>32</v>
      </c>
      <c r="P29" s="5">
        <v>17</v>
      </c>
      <c r="Q29" s="5">
        <v>25</v>
      </c>
      <c r="S29">
        <f t="shared" si="23"/>
        <v>26</v>
      </c>
      <c r="T29">
        <f t="shared" si="24"/>
        <v>130</v>
      </c>
      <c r="U29">
        <f t="shared" si="24"/>
        <v>182</v>
      </c>
      <c r="V29">
        <f t="shared" si="25"/>
        <v>32</v>
      </c>
      <c r="W29">
        <f t="shared" si="26"/>
        <v>160</v>
      </c>
      <c r="X29">
        <f t="shared" si="27"/>
        <v>224</v>
      </c>
      <c r="Y29">
        <f t="shared" si="28"/>
        <v>17</v>
      </c>
      <c r="Z29">
        <f t="shared" si="29"/>
        <v>102</v>
      </c>
      <c r="AA29">
        <f t="shared" si="30"/>
        <v>119</v>
      </c>
      <c r="AB29">
        <f t="shared" si="31"/>
        <v>175</v>
      </c>
      <c r="AC29">
        <f t="shared" si="32"/>
        <v>100</v>
      </c>
      <c r="AD29">
        <f t="shared" si="33"/>
        <v>25</v>
      </c>
      <c r="AF29">
        <v>480</v>
      </c>
      <c r="AG29">
        <v>492</v>
      </c>
      <c r="AH29">
        <v>358</v>
      </c>
      <c r="AI29">
        <f t="shared" si="34"/>
        <v>6.6666666666666661</v>
      </c>
      <c r="AJ29">
        <f t="shared" si="35"/>
        <v>6.833333333333333</v>
      </c>
      <c r="AK29">
        <f t="shared" si="36"/>
        <v>4.9722222222222223</v>
      </c>
      <c r="AL29">
        <f t="shared" si="37"/>
        <v>785.77199422741683</v>
      </c>
      <c r="AM29">
        <f t="shared" si="38"/>
        <v>928.27992751876343</v>
      </c>
      <c r="AN29">
        <f t="shared" si="39"/>
        <v>144.34730300614694</v>
      </c>
      <c r="AO29">
        <f t="shared" si="40"/>
        <v>1858.399224752327</v>
      </c>
      <c r="AP29">
        <f t="shared" si="41"/>
        <v>0.42282195545585122</v>
      </c>
      <c r="AQ29">
        <f t="shared" si="42"/>
        <v>0.49950511986598434</v>
      </c>
      <c r="AR29">
        <f t="shared" si="43"/>
        <v>7.7672924678164584E-2</v>
      </c>
    </row>
    <row r="30" spans="1:45">
      <c r="A30" s="5">
        <v>10</v>
      </c>
      <c r="B30" s="5">
        <v>1</v>
      </c>
      <c r="C30" s="5">
        <v>7</v>
      </c>
      <c r="D30" s="5">
        <v>7</v>
      </c>
      <c r="E30" s="5">
        <v>6</v>
      </c>
      <c r="F30" s="5">
        <v>7</v>
      </c>
      <c r="G30" s="5">
        <v>1</v>
      </c>
      <c r="H30" s="5">
        <v>1</v>
      </c>
      <c r="I30" s="5">
        <v>5</v>
      </c>
      <c r="J30" s="5">
        <v>7</v>
      </c>
      <c r="K30" s="5">
        <v>3</v>
      </c>
      <c r="L30" s="5">
        <v>7</v>
      </c>
      <c r="M30" s="5">
        <v>1</v>
      </c>
      <c r="N30" s="5">
        <v>53</v>
      </c>
      <c r="O30" s="5">
        <v>13</v>
      </c>
      <c r="P30" s="5">
        <v>13</v>
      </c>
      <c r="Q30" s="5">
        <v>20</v>
      </c>
      <c r="S30">
        <f t="shared" si="23"/>
        <v>53</v>
      </c>
      <c r="T30">
        <f t="shared" si="24"/>
        <v>371</v>
      </c>
      <c r="U30">
        <f t="shared" si="24"/>
        <v>371</v>
      </c>
      <c r="V30">
        <f t="shared" si="25"/>
        <v>78</v>
      </c>
      <c r="W30">
        <f t="shared" si="26"/>
        <v>91</v>
      </c>
      <c r="X30">
        <f t="shared" si="27"/>
        <v>13</v>
      </c>
      <c r="Y30">
        <f t="shared" si="28"/>
        <v>13</v>
      </c>
      <c r="Z30">
        <f t="shared" si="29"/>
        <v>65</v>
      </c>
      <c r="AA30">
        <f t="shared" si="30"/>
        <v>91</v>
      </c>
      <c r="AB30">
        <f t="shared" si="31"/>
        <v>60</v>
      </c>
      <c r="AC30">
        <f t="shared" si="32"/>
        <v>140</v>
      </c>
      <c r="AD30">
        <f t="shared" si="33"/>
        <v>20</v>
      </c>
      <c r="AF30">
        <v>295</v>
      </c>
      <c r="AG30">
        <v>667</v>
      </c>
      <c r="AH30">
        <v>560</v>
      </c>
      <c r="AI30">
        <f t="shared" si="34"/>
        <v>4.0972222222222223</v>
      </c>
      <c r="AJ30">
        <f t="shared" si="35"/>
        <v>9.2638888888888875</v>
      </c>
      <c r="AK30">
        <f t="shared" si="36"/>
        <v>7.7777777777777777</v>
      </c>
      <c r="AL30">
        <f t="shared" si="37"/>
        <v>60.172908266288047</v>
      </c>
      <c r="AM30">
        <f t="shared" si="38"/>
        <v>10550.081762655151</v>
      </c>
      <c r="AN30">
        <f t="shared" si="39"/>
        <v>2386.9645567479092</v>
      </c>
      <c r="AO30">
        <f t="shared" si="40"/>
        <v>12997.219227669348</v>
      </c>
      <c r="AP30">
        <f t="shared" si="41"/>
        <v>4.6296755646152328E-3</v>
      </c>
      <c r="AQ30">
        <f t="shared" si="42"/>
        <v>0.81171838205171087</v>
      </c>
      <c r="AR30">
        <f t="shared" si="43"/>
        <v>0.18365194238367388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mugs-limited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TSS</cp:lastModifiedBy>
  <dcterms:created xsi:type="dcterms:W3CDTF">2015-02-13T17:09:02Z</dcterms:created>
  <dcterms:modified xsi:type="dcterms:W3CDTF">2021-04-06T03:32:30Z</dcterms:modified>
</cp:coreProperties>
</file>