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NSU Assignment\CIS544\"/>
    </mc:Choice>
  </mc:AlternateContent>
  <xr:revisionPtr revIDLastSave="0" documentId="13_ncr:1_{BFA8BFF3-DDF5-44A7-9CD3-F49C5E0CBD72}" xr6:coauthVersionLast="47" xr6:coauthVersionMax="47" xr10:uidLastSave="{00000000-0000-0000-0000-000000000000}"/>
  <bookViews>
    <workbookView xWindow="28680" yWindow="4470" windowWidth="20730" windowHeight="11040" xr2:uid="{E81338DC-72CA-2D40-8E8A-B72503BC8763}"/>
  </bookViews>
  <sheets>
    <sheet name="Main Components" sheetId="3" r:id="rId1"/>
    <sheet name="Databases" sheetId="9" r:id="rId2"/>
    <sheet name="Project Managment" sheetId="6" r:id="rId3"/>
    <sheet name="Use cases" sheetId="7" r:id="rId4"/>
    <sheet name="Final present&amp;Repor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9" l="1"/>
  <c r="K32" i="9"/>
  <c r="L32" i="9"/>
  <c r="M32" i="9"/>
  <c r="J33" i="9"/>
  <c r="K33" i="9"/>
  <c r="L33" i="9"/>
  <c r="P33" i="9" s="1"/>
  <c r="M33" i="9"/>
  <c r="J34" i="9"/>
  <c r="K34" i="9"/>
  <c r="L34" i="9"/>
  <c r="M34" i="9"/>
  <c r="J35" i="9"/>
  <c r="K35" i="9"/>
  <c r="L35" i="9"/>
  <c r="M35" i="9"/>
  <c r="J36" i="9"/>
  <c r="K36" i="9"/>
  <c r="L36" i="9"/>
  <c r="M36" i="9"/>
  <c r="J37" i="9"/>
  <c r="K37" i="9"/>
  <c r="L37" i="9"/>
  <c r="M37" i="9"/>
  <c r="J38" i="9"/>
  <c r="K38" i="9"/>
  <c r="L38" i="9"/>
  <c r="M38" i="9"/>
  <c r="J39" i="9"/>
  <c r="K39" i="9"/>
  <c r="L39" i="9"/>
  <c r="M39" i="9"/>
  <c r="J40" i="9"/>
  <c r="K40" i="9"/>
  <c r="L40" i="9"/>
  <c r="M40" i="9"/>
  <c r="J41" i="9"/>
  <c r="K41" i="9"/>
  <c r="L41" i="9"/>
  <c r="M41" i="9"/>
  <c r="J42" i="9"/>
  <c r="K42" i="9"/>
  <c r="L42" i="9"/>
  <c r="M42" i="9"/>
  <c r="J43" i="9"/>
  <c r="K43" i="9"/>
  <c r="L43" i="9"/>
  <c r="M43" i="9"/>
  <c r="J44" i="9"/>
  <c r="K44" i="9"/>
  <c r="L44" i="9"/>
  <c r="M44" i="9"/>
  <c r="J45" i="9"/>
  <c r="K45" i="9"/>
  <c r="P45" i="9" s="1"/>
  <c r="L45" i="9"/>
  <c r="M45" i="9"/>
  <c r="J46" i="9"/>
  <c r="K46" i="9"/>
  <c r="L46" i="9"/>
  <c r="M46" i="9"/>
  <c r="J47" i="9"/>
  <c r="K47" i="9"/>
  <c r="L47" i="9"/>
  <c r="M47" i="9"/>
  <c r="J48" i="9"/>
  <c r="K48" i="9"/>
  <c r="L48" i="9"/>
  <c r="M48" i="9"/>
  <c r="C32" i="9"/>
  <c r="D32" i="9"/>
  <c r="E32" i="9"/>
  <c r="P32" i="9" s="1"/>
  <c r="F32" i="9"/>
  <c r="G32" i="9"/>
  <c r="C33" i="9"/>
  <c r="D33" i="9"/>
  <c r="E33" i="9"/>
  <c r="F33" i="9"/>
  <c r="G33" i="9"/>
  <c r="C34" i="9"/>
  <c r="D34" i="9"/>
  <c r="E34" i="9"/>
  <c r="F34" i="9"/>
  <c r="G34" i="9"/>
  <c r="C35" i="9"/>
  <c r="P35" i="9" s="1"/>
  <c r="D35" i="9"/>
  <c r="E35" i="9"/>
  <c r="F35" i="9"/>
  <c r="G35" i="9"/>
  <c r="C36" i="9"/>
  <c r="D36" i="9"/>
  <c r="E36" i="9"/>
  <c r="P36" i="9" s="1"/>
  <c r="F36" i="9"/>
  <c r="G36" i="9"/>
  <c r="C37" i="9"/>
  <c r="D37" i="9"/>
  <c r="E37" i="9"/>
  <c r="F37" i="9"/>
  <c r="G37" i="9"/>
  <c r="C38" i="9"/>
  <c r="D38" i="9"/>
  <c r="E38" i="9"/>
  <c r="F38" i="9"/>
  <c r="G38" i="9"/>
  <c r="C39" i="9"/>
  <c r="D39" i="9"/>
  <c r="E39" i="9"/>
  <c r="P39" i="9" s="1"/>
  <c r="F39" i="9"/>
  <c r="G39" i="9"/>
  <c r="C40" i="9"/>
  <c r="D40" i="9"/>
  <c r="E40" i="9"/>
  <c r="F40" i="9"/>
  <c r="G40" i="9"/>
  <c r="C41" i="9"/>
  <c r="P41" i="9" s="1"/>
  <c r="D41" i="9"/>
  <c r="E41" i="9"/>
  <c r="F41" i="9"/>
  <c r="G41" i="9"/>
  <c r="C42" i="9"/>
  <c r="P42" i="9" s="1"/>
  <c r="D42" i="9"/>
  <c r="E42" i="9"/>
  <c r="F42" i="9"/>
  <c r="G42" i="9"/>
  <c r="C43" i="9"/>
  <c r="D43" i="9"/>
  <c r="E43" i="9"/>
  <c r="F43" i="9"/>
  <c r="G43" i="9"/>
  <c r="C44" i="9"/>
  <c r="D44" i="9"/>
  <c r="P44" i="9" s="1"/>
  <c r="E44" i="9"/>
  <c r="F44" i="9"/>
  <c r="G44" i="9"/>
  <c r="C45" i="9"/>
  <c r="D45" i="9"/>
  <c r="E45" i="9"/>
  <c r="F45" i="9"/>
  <c r="G45" i="9"/>
  <c r="C46" i="9"/>
  <c r="D46" i="9"/>
  <c r="E46" i="9"/>
  <c r="F46" i="9"/>
  <c r="G46" i="9"/>
  <c r="C47" i="9"/>
  <c r="P47" i="9" s="1"/>
  <c r="D47" i="9"/>
  <c r="E47" i="9"/>
  <c r="F47" i="9"/>
  <c r="G47" i="9"/>
  <c r="C48" i="9"/>
  <c r="D48" i="9"/>
  <c r="E48" i="9"/>
  <c r="P48" i="9" s="1"/>
  <c r="F48" i="9"/>
  <c r="G48" i="9"/>
  <c r="K31" i="9"/>
  <c r="L31" i="9"/>
  <c r="M31" i="9"/>
  <c r="J31" i="9"/>
  <c r="D31" i="9"/>
  <c r="E31" i="9"/>
  <c r="F31" i="9"/>
  <c r="G31" i="9"/>
  <c r="C31" i="9"/>
  <c r="K28" i="9"/>
  <c r="L28" i="9"/>
  <c r="M28" i="9"/>
  <c r="J28" i="9"/>
  <c r="D28" i="9"/>
  <c r="E28" i="9"/>
  <c r="F28" i="9"/>
  <c r="G28" i="9"/>
  <c r="C28" i="9"/>
  <c r="P20" i="9"/>
  <c r="P10" i="9"/>
  <c r="P38" i="9"/>
  <c r="P49" i="9"/>
  <c r="P50" i="9"/>
  <c r="E143" i="7"/>
  <c r="A19" i="8"/>
  <c r="A12" i="3"/>
  <c r="A2" i="3"/>
  <c r="V19" i="6"/>
  <c r="S19" i="6"/>
  <c r="P19" i="6"/>
  <c r="M19" i="6"/>
  <c r="J19" i="6"/>
  <c r="G19" i="6"/>
  <c r="D19" i="6"/>
  <c r="A19" i="6"/>
  <c r="P25" i="9"/>
  <c r="P24" i="9"/>
  <c r="P23" i="9"/>
  <c r="P14" i="9"/>
  <c r="P15" i="9"/>
  <c r="P16" i="9"/>
  <c r="P17" i="9"/>
  <c r="P18" i="9"/>
  <c r="P19" i="9"/>
  <c r="P13" i="9"/>
  <c r="P4" i="9"/>
  <c r="P5" i="9"/>
  <c r="P7" i="9"/>
  <c r="P8" i="9"/>
  <c r="P9" i="9"/>
  <c r="P3" i="9"/>
  <c r="O28" i="9"/>
  <c r="U112" i="7"/>
  <c r="U113" i="7" s="1"/>
  <c r="U104" i="7"/>
  <c r="U97" i="7"/>
  <c r="U89" i="7"/>
  <c r="U83" i="7"/>
  <c r="U75" i="7"/>
  <c r="U69" i="7"/>
  <c r="U63" i="7"/>
  <c r="U57" i="7"/>
  <c r="U51" i="7"/>
  <c r="U45" i="7"/>
  <c r="U39" i="7"/>
  <c r="U33" i="7"/>
  <c r="U27" i="7"/>
  <c r="U21" i="7"/>
  <c r="U15" i="7"/>
  <c r="U9" i="7"/>
  <c r="U3" i="7"/>
  <c r="O20" i="9"/>
  <c r="O25" i="9"/>
  <c r="O53" i="9"/>
  <c r="N53" i="9"/>
  <c r="O10" i="9"/>
  <c r="A140" i="7"/>
  <c r="S141" i="7" s="1"/>
  <c r="C11" i="3"/>
  <c r="B14" i="3"/>
  <c r="P6" i="9" l="1"/>
  <c r="P11" i="9" s="1"/>
  <c r="P37" i="9"/>
  <c r="P34" i="9"/>
  <c r="P46" i="9"/>
  <c r="P43" i="9"/>
  <c r="P40" i="9"/>
  <c r="P26" i="9"/>
  <c r="P28" i="9"/>
  <c r="P21" i="9"/>
  <c r="U70" i="7"/>
  <c r="U98" i="7"/>
  <c r="U84" i="7"/>
  <c r="U16" i="7"/>
  <c r="N2" i="7"/>
  <c r="U10" i="7"/>
  <c r="P2" i="7"/>
  <c r="R2" i="7"/>
  <c r="U76" i="7"/>
  <c r="U90" i="7"/>
  <c r="T2" i="7"/>
  <c r="U4" i="7"/>
  <c r="U64" i="7"/>
  <c r="F142" i="7"/>
  <c r="A5" i="3" s="1"/>
  <c r="J142" i="7"/>
  <c r="L142" i="7"/>
  <c r="U40" i="7"/>
  <c r="F2" i="7"/>
  <c r="N142" i="7"/>
  <c r="A7" i="3" s="1"/>
  <c r="U22" i="7"/>
  <c r="U105" i="7"/>
  <c r="U46" i="7"/>
  <c r="H2" i="7"/>
  <c r="P142" i="7"/>
  <c r="A8" i="3" s="1"/>
  <c r="H142" i="7"/>
  <c r="U34" i="7"/>
  <c r="U52" i="7"/>
  <c r="J2" i="7"/>
  <c r="R142" i="7"/>
  <c r="U28" i="7"/>
  <c r="U58" i="7"/>
  <c r="L2" i="7"/>
  <c r="T142" i="7"/>
  <c r="A10" i="3" s="1"/>
  <c r="G141" i="7"/>
  <c r="K141" i="7"/>
  <c r="O141" i="7"/>
  <c r="Q141" i="7"/>
  <c r="E141" i="7"/>
  <c r="I141" i="7"/>
  <c r="M141" i="7"/>
  <c r="A6" i="3" l="1"/>
  <c r="A9" i="3"/>
  <c r="U142" i="7"/>
  <c r="U2" i="7"/>
  <c r="U141" i="7"/>
  <c r="A13" i="3" l="1"/>
  <c r="P31" i="9" l="1"/>
  <c r="P51" i="9"/>
  <c r="P53" i="9" s="1"/>
  <c r="P54" i="9" s="1"/>
  <c r="A4" i="3" s="1"/>
  <c r="A11" i="3" s="1"/>
  <c r="A14" i="3" s="1"/>
</calcChain>
</file>

<file path=xl/sharedStrings.xml><?xml version="1.0" encoding="utf-8"?>
<sst xmlns="http://schemas.openxmlformats.org/spreadsheetml/2006/main" count="415" uniqueCount="154">
  <si>
    <t>Total</t>
  </si>
  <si>
    <t xml:space="preserve"> </t>
  </si>
  <si>
    <t>Project Management</t>
  </si>
  <si>
    <t>Databases</t>
  </si>
  <si>
    <t>Use Cases with SQL</t>
  </si>
  <si>
    <t>Use Cases with DB Programming</t>
  </si>
  <si>
    <t>Use cases with SSRS</t>
  </si>
  <si>
    <t>Use cases with PIVOT</t>
  </si>
  <si>
    <t>Use Cases with Power BI</t>
  </si>
  <si>
    <t>Use Cases with Python</t>
  </si>
  <si>
    <t>Final Presentatin</t>
  </si>
  <si>
    <t>Final Report</t>
  </si>
  <si>
    <t>Final Present&amp;Reort</t>
  </si>
  <si>
    <t>Jira Demo/Video</t>
  </si>
  <si>
    <t>Jira Set up/admin/mgt</t>
  </si>
  <si>
    <t xml:space="preserve">   Setting Roadmap (3)</t>
  </si>
  <si>
    <t xml:space="preserve">   Setting Roadmap (1)</t>
  </si>
  <si>
    <t xml:space="preserve">   Post backlogs &amp; sprint stories (4)</t>
  </si>
  <si>
    <t xml:space="preserve">   Posting backlogs (2)</t>
  </si>
  <si>
    <t xml:space="preserve">   Assignments from backlogs (3)</t>
  </si>
  <si>
    <t xml:space="preserve">   Assignments from backlogs (1)</t>
  </si>
  <si>
    <t xml:space="preserve">   Member avail hrs. VS actual (1)</t>
  </si>
  <si>
    <t xml:space="preserve">    Member avail hrs. VS actual (1)</t>
  </si>
  <si>
    <t xml:space="preserve">   Retro Sprint Report (2)</t>
  </si>
  <si>
    <t xml:space="preserve">   Retro Sprint Report (1)</t>
  </si>
  <si>
    <t xml:space="preserve">   Sprint planning document (10)</t>
  </si>
  <si>
    <t xml:space="preserve">   Sprint planning document (5)</t>
  </si>
  <si>
    <t xml:space="preserve">   Scrum document 1,2,3,4 (4)</t>
  </si>
  <si>
    <t>Pert chart</t>
  </si>
  <si>
    <t>Gantt chart</t>
  </si>
  <si>
    <t>Burndown chart</t>
  </si>
  <si>
    <t>Video and Audio Quality</t>
  </si>
  <si>
    <t>Trello Board</t>
  </si>
  <si>
    <t>Manage Trello</t>
  </si>
  <si>
    <t xml:space="preserve">Video Script Set up and manage </t>
  </si>
  <si>
    <t>Video Script</t>
  </si>
  <si>
    <t>Examine other teams’ video</t>
  </si>
  <si>
    <t>Project</t>
  </si>
  <si>
    <t>Earned Points</t>
  </si>
  <si>
    <t>Presentation</t>
  </si>
  <si>
    <t>Report</t>
  </si>
  <si>
    <t>cover page</t>
  </si>
  <si>
    <t>table of contents with page numbers</t>
  </si>
  <si>
    <t>members</t>
  </si>
  <si>
    <t>Appendix</t>
  </si>
  <si>
    <t>member Resume</t>
  </si>
  <si>
    <t>Files</t>
  </si>
  <si>
    <t>points</t>
  </si>
  <si>
    <t>Possible Points</t>
  </si>
  <si>
    <t>Points - Jira/Agile Project Management</t>
  </si>
  <si>
    <t>Sprint1 - 1/24/2022</t>
  </si>
  <si>
    <t>Sprint7 - 4/16/2022</t>
  </si>
  <si>
    <t>Sprint2 - 2/4/2022</t>
  </si>
  <si>
    <t>Sprint6 - 3/30/2022</t>
  </si>
  <si>
    <t>Sprint5 - 3/16/2022</t>
  </si>
  <si>
    <t>Sprint4 - 3/2/2022</t>
  </si>
  <si>
    <t>Sprint2 - 2/14/2022</t>
  </si>
  <si>
    <t xml:space="preserve">            SQL</t>
  </si>
  <si>
    <t xml:space="preserve">        PIVOT</t>
  </si>
  <si>
    <t xml:space="preserve">         Python</t>
  </si>
  <si>
    <t xml:space="preserve">     SSRS</t>
  </si>
  <si>
    <t>Use Case Description</t>
  </si>
  <si>
    <t>For every schema, list Schema, # tables, # records</t>
  </si>
  <si>
    <t>Procedures</t>
  </si>
  <si>
    <t xml:space="preserve">    Triggers</t>
  </si>
  <si>
    <t>MSSQL  Schemas (Goal is to this in one program)</t>
  </si>
  <si>
    <t>Oracle  Schemas (Goal is to this in one program)</t>
  </si>
  <si>
    <t>DGDB Schema</t>
  </si>
  <si>
    <t>For every schema, list table name, # attributes,#  PK_ attr, # FK_ attr, # NN_attr, # IDX_attr,
# CC_attr, # UQ_attrs, # PGM_attr</t>
  </si>
  <si>
    <t>For every schema, list Table_ID, Table_Name, attribute_id, attribute_Name, PK_ID, FK_ID, NN_ID, constraint_type, and constraint_Name</t>
  </si>
  <si>
    <t>For all MSSQL  Schemas (Goal is to this in one program)</t>
  </si>
  <si>
    <t>For all Oracle  Schemas (Goal is to this in one program)</t>
  </si>
  <si>
    <t>Compqarison between Oracle schemas and DGDB (list problems)</t>
  </si>
  <si>
    <t>Compqarison between MSSQLschemas and DGDB  (list problems)</t>
  </si>
  <si>
    <t>For every schema, list tables with PK but without FK and IDX</t>
  </si>
  <si>
    <t>For every database, list tables without PK</t>
  </si>
  <si>
    <t>For every database, list tables without IDX</t>
  </si>
  <si>
    <t>For every database, list tables with PK but without FK</t>
  </si>
  <si>
    <t>For every database/schema, rank them according to number of NN (Not Null) have created</t>
  </si>
  <si>
    <t>For every database/schema, list tables with PK but without IDX</t>
  </si>
  <si>
    <t>For every database/schema, list tables with CC</t>
  </si>
  <si>
    <t>For every database/schema, list tables with PGM</t>
  </si>
  <si>
    <t>For every database/schema, list all views (View name, View description)</t>
  </si>
  <si>
    <t>Compqarison between Oracle schemas and DGDB (list problems in one program)</t>
  </si>
  <si>
    <t>Compqarison between MSSQLschemas and DGDB  (list problems in one program)</t>
  </si>
  <si>
    <t>For every database/schema, list all table with audit table</t>
  </si>
  <si>
    <t>For every database/schema, list schema, users, role, Dept</t>
  </si>
  <si>
    <t>For every database/schema, list schema, dept, role, tables</t>
  </si>
  <si>
    <t>For every database/schema, list schema equipped with triggers to manage change in users</t>
  </si>
  <si>
    <t>Create trieggers in MSQL</t>
  </si>
  <si>
    <t>Create trieggers in Oracle</t>
  </si>
  <si>
    <t>For every database/schema, list schemas equipped with triggers to manage change in dept/tables</t>
  </si>
  <si>
    <t>For every database/schema, list schemas equipped with triggers to manage volation severity</t>
  </si>
  <si>
    <t>Create a severity plans</t>
  </si>
  <si>
    <t xml:space="preserve">    Power BI</t>
  </si>
  <si>
    <t>Total before adjustment</t>
  </si>
  <si>
    <t>Total after adjustment</t>
  </si>
  <si>
    <t>IT</t>
  </si>
  <si>
    <t>DGDB</t>
  </si>
  <si>
    <t>ZEOTA</t>
  </si>
  <si>
    <t>COMPANY</t>
  </si>
  <si>
    <t>SP</t>
  </si>
  <si>
    <t>PubCo</t>
  </si>
  <si>
    <t>CAMP</t>
  </si>
  <si>
    <t>FURN</t>
  </si>
  <si>
    <t>SPJ2</t>
  </si>
  <si>
    <t>PROP2</t>
  </si>
  <si>
    <t>BOOK</t>
  </si>
  <si>
    <t>Does the script suessfully run (yes 5 points)</t>
  </si>
  <si>
    <t>Oracle</t>
  </si>
  <si>
    <t>Script to create the database in Oracle (yes: 2pts)</t>
  </si>
  <si>
    <t>Do you have original data model (1 point)</t>
  </si>
  <si>
    <t>Get data model trough reverse engineering (5 pts)</t>
  </si>
  <si>
    <t>list problems identified by reverse engineering</t>
  </si>
  <si>
    <t>MSSQL</t>
  </si>
  <si>
    <t>sovling problems identified by Reverse Engineering</t>
  </si>
  <si>
    <t>Do you have dictionary spreadsheet</t>
  </si>
  <si>
    <t>Does dictionary page matches Create_DB script</t>
  </si>
  <si>
    <t>Set up link Services in MSSQL</t>
  </si>
  <si>
    <t>Set up distributed databases</t>
  </si>
  <si>
    <t>Docker databases</t>
  </si>
  <si>
    <t>use case 1</t>
  </si>
  <si>
    <t>use case 2</t>
  </si>
  <si>
    <t>use case 3</t>
  </si>
  <si>
    <t>use case 4</t>
  </si>
  <si>
    <t>use case 5</t>
  </si>
  <si>
    <t>use case 6</t>
  </si>
  <si>
    <t>use case 7</t>
  </si>
  <si>
    <t>use case 8</t>
  </si>
  <si>
    <t>use case 9</t>
  </si>
  <si>
    <t>use case 10</t>
  </si>
  <si>
    <t>use case 11</t>
  </si>
  <si>
    <t>use case 12</t>
  </si>
  <si>
    <t>use case 13</t>
  </si>
  <si>
    <t>use case 14</t>
  </si>
  <si>
    <t>use case 15</t>
  </si>
  <si>
    <t>use case 16</t>
  </si>
  <si>
    <t>use case 17</t>
  </si>
  <si>
    <t>use case 18</t>
  </si>
  <si>
    <t>use case 19</t>
  </si>
  <si>
    <t>use case 20</t>
  </si>
  <si>
    <t>MSSQL2 (2 points)</t>
  </si>
  <si>
    <t>MSSQL1 (10 points)</t>
  </si>
  <si>
    <t>Oracle (2 points each)</t>
  </si>
  <si>
    <t>Testing Use Cases by distributed Queries using OPEN QUERY of MSSQL</t>
  </si>
  <si>
    <t>Link Server</t>
  </si>
  <si>
    <t>Overall total</t>
  </si>
  <si>
    <t>running Bal</t>
  </si>
  <si>
    <t>Use Cases with SQL - Centralized databases</t>
  </si>
  <si>
    <t>%</t>
  </si>
  <si>
    <t xml:space="preserve">                                        Description</t>
  </si>
  <si>
    <t>Automate matrix calculation point</t>
  </si>
  <si>
    <t>Earned Point</t>
  </si>
  <si>
    <t>Total Eanred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</si>
</sst>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/>
    <xf numFmtId="0" fontId="2" fillId="0" borderId="0" xfId="0" applyFont="1"/>
    <xf numFmtId="0" fontId="3" fillId="8" borderId="6" xfId="0" applyFont="1" applyFill="1" applyBorder="1" applyAlignment="1">
      <alignment horizontal="center" vertical="center"/>
    </xf>
    <xf numFmtId="0" fontId="1" fillId="0" borderId="9" xfId="0" applyFont="1" applyBorder="1"/>
    <xf numFmtId="0" fontId="3" fillId="8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16" fontId="0" fillId="0" borderId="0" xfId="0" applyNumberFormat="1"/>
    <xf numFmtId="0" fontId="0" fillId="8" borderId="0" xfId="0" applyFill="1"/>
    <xf numFmtId="0" fontId="0" fillId="8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/>
    <xf numFmtId="0" fontId="0" fillId="9" borderId="0" xfId="0" applyFill="1"/>
    <xf numFmtId="0" fontId="0" fillId="2" borderId="1" xfId="0" applyFill="1" applyBorder="1"/>
    <xf numFmtId="0" fontId="0" fillId="2" borderId="0" xfId="0" applyFill="1"/>
    <xf numFmtId="0" fontId="4" fillId="4" borderId="0" xfId="0" applyFont="1" applyFill="1" applyAlignment="1">
      <alignment wrapText="1"/>
    </xf>
    <xf numFmtId="0" fontId="3" fillId="0" borderId="12" xfId="0" applyFont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14" xfId="0" applyFont="1" applyBorder="1"/>
    <xf numFmtId="0" fontId="4" fillId="4" borderId="15" xfId="0" applyFont="1" applyFill="1" applyBorder="1" applyAlignment="1">
      <alignment wrapText="1"/>
    </xf>
    <xf numFmtId="0" fontId="0" fillId="0" borderId="16" xfId="0" applyBorder="1" applyAlignment="1">
      <alignment wrapText="1"/>
    </xf>
    <xf numFmtId="0" fontId="0" fillId="4" borderId="0" xfId="0" applyFill="1"/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7" xfId="0" applyFill="1" applyBorder="1"/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4" fillId="4" borderId="10" xfId="0" applyFont="1" applyFill="1" applyBorder="1" applyAlignment="1">
      <alignment wrapText="1"/>
    </xf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4" fillId="0" borderId="0" xfId="0" applyFont="1"/>
    <xf numFmtId="0" fontId="2" fillId="0" borderId="0" xfId="0" applyFont="1" applyAlignment="1"/>
    <xf numFmtId="0" fontId="0" fillId="0" borderId="0" xfId="0" applyAlignment="1"/>
    <xf numFmtId="0" fontId="4" fillId="3" borderId="20" xfId="0" applyFont="1" applyFill="1" applyBorder="1"/>
    <xf numFmtId="0" fontId="4" fillId="3" borderId="21" xfId="0" applyFont="1" applyFill="1" applyBorder="1"/>
    <xf numFmtId="0" fontId="2" fillId="3" borderId="20" xfId="0" applyFont="1" applyFill="1" applyBorder="1"/>
    <xf numFmtId="0" fontId="0" fillId="3" borderId="21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4" fillId="5" borderId="1" xfId="0" applyFont="1" applyFill="1" applyBorder="1"/>
    <xf numFmtId="0" fontId="0" fillId="5" borderId="1" xfId="0" applyFill="1" applyBorder="1"/>
    <xf numFmtId="0" fontId="4" fillId="5" borderId="1" xfId="0" applyFont="1" applyFill="1" applyBorder="1" applyAlignment="1"/>
    <xf numFmtId="0" fontId="0" fillId="5" borderId="1" xfId="0" applyFill="1" applyBorder="1" applyAlignment="1"/>
    <xf numFmtId="0" fontId="2" fillId="10" borderId="0" xfId="0" applyFont="1" applyFill="1"/>
    <xf numFmtId="0" fontId="4" fillId="3" borderId="23" xfId="0" applyFont="1" applyFill="1" applyBorder="1"/>
    <xf numFmtId="0" fontId="0" fillId="3" borderId="23" xfId="0" applyFill="1" applyBorder="1"/>
    <xf numFmtId="0" fontId="2" fillId="3" borderId="1" xfId="0" applyFont="1" applyFill="1" applyBorder="1"/>
    <xf numFmtId="0" fontId="4" fillId="5" borderId="20" xfId="0" applyFont="1" applyFill="1" applyBorder="1"/>
    <xf numFmtId="0" fontId="4" fillId="5" borderId="24" xfId="0" applyFont="1" applyFill="1" applyBorder="1"/>
    <xf numFmtId="0" fontId="4" fillId="5" borderId="21" xfId="0" applyFont="1" applyFill="1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13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0" borderId="23" xfId="0" applyBorder="1"/>
    <xf numFmtId="0" fontId="2" fillId="0" borderId="0" xfId="0" applyFont="1" applyFill="1" applyBorder="1"/>
    <xf numFmtId="0" fontId="2" fillId="3" borderId="22" xfId="0" applyFont="1" applyFill="1" applyBorder="1"/>
    <xf numFmtId="0" fontId="4" fillId="3" borderId="22" xfId="0" applyFont="1" applyFill="1" applyBorder="1"/>
    <xf numFmtId="0" fontId="0" fillId="3" borderId="22" xfId="0" applyFill="1" applyBorder="1"/>
    <xf numFmtId="0" fontId="2" fillId="3" borderId="23" xfId="0" applyFont="1" applyFill="1" applyBorder="1"/>
    <xf numFmtId="0" fontId="2" fillId="5" borderId="24" xfId="0" applyFont="1" applyFill="1" applyBorder="1"/>
    <xf numFmtId="0" fontId="2" fillId="5" borderId="24" xfId="0" applyFont="1" applyFill="1" applyBorder="1" applyAlignment="1"/>
    <xf numFmtId="0" fontId="4" fillId="5" borderId="24" xfId="0" applyFont="1" applyFill="1" applyBorder="1" applyAlignment="1"/>
    <xf numFmtId="0" fontId="4" fillId="5" borderId="21" xfId="0" applyFont="1" applyFill="1" applyBorder="1" applyAlignment="1"/>
    <xf numFmtId="0" fontId="0" fillId="0" borderId="26" xfId="0" applyBorder="1" applyAlignment="1">
      <alignment horizontal="center"/>
    </xf>
    <xf numFmtId="0" fontId="4" fillId="3" borderId="26" xfId="0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0" xfId="0" applyBorder="1"/>
    <xf numFmtId="0" fontId="0" fillId="5" borderId="26" xfId="0" applyFill="1" applyBorder="1"/>
    <xf numFmtId="0" fontId="0" fillId="11" borderId="1" xfId="0" applyFill="1" applyBorder="1" applyAlignment="1">
      <alignment horizontal="center"/>
    </xf>
    <xf numFmtId="9" fontId="0" fillId="0" borderId="0" xfId="0" applyNumberFormat="1"/>
    <xf numFmtId="0" fontId="0" fillId="2" borderId="1" xfId="0" applyFill="1" applyBorder="1" applyAlignment="1">
      <alignment wrapText="1"/>
    </xf>
    <xf numFmtId="9" fontId="0" fillId="2" borderId="0" xfId="0" applyNumberFormat="1" applyFill="1"/>
    <xf numFmtId="0" fontId="0" fillId="8" borderId="1" xfId="0" applyFill="1" applyBorder="1" applyAlignment="1">
      <alignment horizontal="center"/>
    </xf>
    <xf numFmtId="0" fontId="2" fillId="12" borderId="0" xfId="0" applyFont="1" applyFill="1"/>
    <xf numFmtId="0" fontId="0" fillId="11" borderId="0" xfId="0" applyFill="1" applyBorder="1" applyAlignment="1">
      <alignment horizontal="center"/>
    </xf>
    <xf numFmtId="0" fontId="0" fillId="12" borderId="0" xfId="0" applyFill="1"/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3" fillId="6" borderId="3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0" fillId="14" borderId="1" xfId="0" applyFill="1" applyBorder="1" applyAlignment="1">
      <alignment horizontal="center"/>
    </xf>
    <xf numFmtId="0" fontId="0" fillId="14" borderId="26" xfId="0" applyFill="1" applyBorder="1"/>
    <xf numFmtId="0" fontId="0" fillId="14" borderId="1" xfId="0" applyFill="1" applyBorder="1"/>
    <xf numFmtId="0" fontId="0" fillId="14" borderId="0" xfId="0" applyFill="1" applyBorder="1"/>
    <xf numFmtId="0" fontId="0" fillId="14" borderId="0" xfId="0" applyFill="1"/>
    <xf numFmtId="0" fontId="0" fillId="14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78"/>
      <color rgb="FFD5FC79"/>
      <color rgb="FFFFD5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08AC-AAF1-433D-B559-194B2A752CE1}">
  <dimension ref="A1:F14"/>
  <sheetViews>
    <sheetView tabSelected="1" zoomScaleNormal="100" workbookViewId="0">
      <selection activeCell="D13" sqref="D13"/>
    </sheetView>
  </sheetViews>
  <sheetFormatPr defaultRowHeight="15.6" x14ac:dyDescent="0.3"/>
  <cols>
    <col min="1" max="1" width="7" style="1" customWidth="1"/>
    <col min="2" max="2" width="7.8984375" style="1" customWidth="1"/>
    <col min="3" max="3" width="6.296875" customWidth="1"/>
    <col min="4" max="4" width="36.09765625" customWidth="1"/>
  </cols>
  <sheetData>
    <row r="1" spans="1:6" ht="31.2" x14ac:dyDescent="0.3">
      <c r="A1" s="19" t="s">
        <v>38</v>
      </c>
      <c r="B1" s="19" t="s">
        <v>48</v>
      </c>
      <c r="C1" s="17" t="s">
        <v>150</v>
      </c>
      <c r="D1" s="90"/>
      <c r="E1" s="90" t="s">
        <v>149</v>
      </c>
      <c r="F1" s="16"/>
    </row>
    <row r="2" spans="1:6" x14ac:dyDescent="0.3">
      <c r="A2" s="94">
        <f>'Project Managment'!V19</f>
        <v>230</v>
      </c>
      <c r="B2" s="18">
        <v>230</v>
      </c>
      <c r="C2" s="20" t="s">
        <v>2</v>
      </c>
      <c r="D2" s="21"/>
      <c r="E2" s="87">
        <v>0.23</v>
      </c>
    </row>
    <row r="3" spans="1:6" x14ac:dyDescent="0.3">
      <c r="A3" s="18"/>
      <c r="B3" s="18">
        <v>700</v>
      </c>
      <c r="C3" s="20" t="s">
        <v>37</v>
      </c>
      <c r="D3" s="21"/>
      <c r="E3" s="87">
        <v>0.7</v>
      </c>
    </row>
    <row r="4" spans="1:6" x14ac:dyDescent="0.3">
      <c r="A4" s="18">
        <f>Databases!P54</f>
        <v>95.378151260504211</v>
      </c>
      <c r="B4" s="18"/>
      <c r="C4" s="2">
        <v>100</v>
      </c>
      <c r="D4" s="21" t="s">
        <v>3</v>
      </c>
    </row>
    <row r="5" spans="1:6" x14ac:dyDescent="0.3">
      <c r="A5" s="18">
        <f>'Use cases'!F142</f>
        <v>188.29268292682926</v>
      </c>
      <c r="B5" s="18"/>
      <c r="C5" s="2">
        <v>200</v>
      </c>
      <c r="D5" s="21" t="s">
        <v>148</v>
      </c>
    </row>
    <row r="6" spans="1:6" x14ac:dyDescent="0.3">
      <c r="A6" s="18">
        <f>'Use cases'!H142+'Use cases'!J142+'Use cases'!L142</f>
        <v>131.3920975609756</v>
      </c>
      <c r="B6" s="18"/>
      <c r="C6" s="2">
        <v>200</v>
      </c>
      <c r="D6" s="21" t="s">
        <v>5</v>
      </c>
    </row>
    <row r="7" spans="1:6" x14ac:dyDescent="0.3">
      <c r="A7" s="18">
        <f>'Use cases'!N142</f>
        <v>63.292682926829265</v>
      </c>
      <c r="B7" s="18"/>
      <c r="C7" s="2">
        <v>75</v>
      </c>
      <c r="D7" s="21" t="s">
        <v>7</v>
      </c>
    </row>
    <row r="8" spans="1:6" x14ac:dyDescent="0.3">
      <c r="A8" s="18">
        <f>'Use cases'!P142</f>
        <v>105.48780487804878</v>
      </c>
      <c r="B8" s="18"/>
      <c r="C8" s="2">
        <v>125</v>
      </c>
      <c r="D8" s="21" t="s">
        <v>6</v>
      </c>
    </row>
    <row r="9" spans="1:6" x14ac:dyDescent="0.3">
      <c r="A9" s="18">
        <f>'Use cases'!R142</f>
        <v>126.58536585365853</v>
      </c>
      <c r="B9" s="18"/>
      <c r="C9" s="2">
        <v>150</v>
      </c>
      <c r="D9" s="21" t="s">
        <v>8</v>
      </c>
    </row>
    <row r="10" spans="1:6" x14ac:dyDescent="0.3">
      <c r="A10" s="18">
        <f>'Use cases'!T142</f>
        <v>12.439024390243903</v>
      </c>
      <c r="B10" s="18"/>
      <c r="C10" s="2">
        <v>50</v>
      </c>
      <c r="D10" s="21" t="s">
        <v>9</v>
      </c>
    </row>
    <row r="11" spans="1:6" x14ac:dyDescent="0.3">
      <c r="A11" s="94">
        <f>SUM(A4:A10)</f>
        <v>722.86780979708965</v>
      </c>
      <c r="B11" s="18"/>
      <c r="C11" s="22">
        <f>SUM(C4:C10)</f>
        <v>900</v>
      </c>
      <c r="D11" s="23"/>
      <c r="E11" s="23"/>
      <c r="F11" s="23"/>
    </row>
    <row r="12" spans="1:6" x14ac:dyDescent="0.3">
      <c r="A12" s="94">
        <f>'Final present&amp;Report'!A2</f>
        <v>0</v>
      </c>
      <c r="B12" s="18">
        <v>20</v>
      </c>
      <c r="C12" s="20" t="s">
        <v>10</v>
      </c>
      <c r="D12" s="21"/>
      <c r="E12" s="87">
        <v>0.02</v>
      </c>
      <c r="F12" s="15">
        <v>44671</v>
      </c>
    </row>
    <row r="13" spans="1:6" x14ac:dyDescent="0.3">
      <c r="A13" s="94">
        <f>'Final present&amp;Report'!A19</f>
        <v>0</v>
      </c>
      <c r="B13" s="18">
        <v>50</v>
      </c>
      <c r="C13" s="20" t="s">
        <v>11</v>
      </c>
      <c r="D13" s="21"/>
      <c r="E13" s="87">
        <v>0.05</v>
      </c>
      <c r="F13" s="15">
        <v>44676</v>
      </c>
    </row>
    <row r="14" spans="1:6" x14ac:dyDescent="0.3">
      <c r="A14" s="95">
        <f>SUM(A2,A11,A12,A13)</f>
        <v>952.86780979708965</v>
      </c>
      <c r="B14" s="88">
        <f>SUM(B2:B13)</f>
        <v>1000</v>
      </c>
      <c r="C14" s="22" t="s">
        <v>0</v>
      </c>
      <c r="D14" s="23"/>
      <c r="E14" s="89">
        <v>1</v>
      </c>
      <c r="F1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14BE-F766-4528-8FF6-BE81AC10889B}">
  <dimension ref="A1:P54"/>
  <sheetViews>
    <sheetView workbookViewId="0">
      <selection activeCell="O39" sqref="O39"/>
    </sheetView>
  </sheetViews>
  <sheetFormatPr defaultRowHeight="15.6" x14ac:dyDescent="0.3"/>
  <cols>
    <col min="1" max="1" width="4.09765625" customWidth="1"/>
    <col min="2" max="2" width="43.296875" customWidth="1"/>
    <col min="3" max="4" width="7" customWidth="1"/>
    <col min="6" max="6" width="6" customWidth="1"/>
    <col min="7" max="7" width="7.09765625" customWidth="1"/>
    <col min="8" max="8" width="7.09765625" style="108" customWidth="1"/>
    <col min="9" max="9" width="6.296875" style="108" customWidth="1"/>
    <col min="10" max="12" width="5.8984375" customWidth="1"/>
    <col min="13" max="13" width="6.296875" customWidth="1"/>
    <col min="15" max="15" width="10.5" bestFit="1" customWidth="1"/>
    <col min="16" max="16" width="11.69921875" bestFit="1" customWidth="1"/>
  </cols>
  <sheetData>
    <row r="1" spans="1:16" x14ac:dyDescent="0.3">
      <c r="A1" s="82" t="s">
        <v>120</v>
      </c>
      <c r="B1" s="82"/>
      <c r="C1" s="86" t="s">
        <v>98</v>
      </c>
      <c r="D1" s="86" t="s">
        <v>99</v>
      </c>
      <c r="E1" s="86" t="s">
        <v>100</v>
      </c>
      <c r="F1" s="86" t="s">
        <v>101</v>
      </c>
      <c r="G1" s="86" t="s">
        <v>102</v>
      </c>
      <c r="H1" s="104" t="s">
        <v>103</v>
      </c>
      <c r="I1" s="104" t="s">
        <v>104</v>
      </c>
      <c r="J1" s="86" t="s">
        <v>105</v>
      </c>
      <c r="K1" s="86" t="s">
        <v>106</v>
      </c>
      <c r="L1" s="86" t="s">
        <v>107</v>
      </c>
      <c r="M1" s="86" t="s">
        <v>97</v>
      </c>
      <c r="N1" s="86" t="s">
        <v>47</v>
      </c>
      <c r="O1" s="83" t="s">
        <v>147</v>
      </c>
      <c r="P1" s="92" t="s">
        <v>152</v>
      </c>
    </row>
    <row r="2" spans="1:16" x14ac:dyDescent="0.3">
      <c r="A2" s="85" t="s">
        <v>109</v>
      </c>
      <c r="B2" s="85"/>
      <c r="C2" s="85"/>
      <c r="D2" s="85"/>
      <c r="E2" s="85"/>
      <c r="F2" s="85"/>
      <c r="G2" s="85"/>
      <c r="H2" s="105"/>
      <c r="I2" s="105"/>
      <c r="J2" s="85"/>
      <c r="K2" s="85"/>
      <c r="L2" s="85"/>
      <c r="M2" s="85"/>
      <c r="N2" s="85"/>
    </row>
    <row r="3" spans="1:16" x14ac:dyDescent="0.3">
      <c r="A3" t="s">
        <v>1</v>
      </c>
      <c r="B3" s="2" t="s">
        <v>110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106"/>
      <c r="I3" s="106"/>
      <c r="J3" s="2">
        <v>2</v>
      </c>
      <c r="K3" s="2">
        <v>2</v>
      </c>
      <c r="L3" s="2">
        <v>2</v>
      </c>
      <c r="M3" s="2">
        <v>2</v>
      </c>
      <c r="N3" s="2">
        <v>18</v>
      </c>
      <c r="P3">
        <f>SUM(C3:M3)</f>
        <v>18</v>
      </c>
    </row>
    <row r="4" spans="1:16" x14ac:dyDescent="0.3">
      <c r="B4" s="2" t="s">
        <v>108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106"/>
      <c r="I4" s="106"/>
      <c r="J4" s="2">
        <v>5</v>
      </c>
      <c r="K4" s="2">
        <v>5</v>
      </c>
      <c r="L4" s="2">
        <v>5</v>
      </c>
      <c r="M4" s="2">
        <v>5</v>
      </c>
      <c r="N4" s="2">
        <v>45</v>
      </c>
      <c r="P4">
        <f t="shared" ref="P4:P9" si="0">SUM(C4:M4)</f>
        <v>45</v>
      </c>
    </row>
    <row r="5" spans="1:16" x14ac:dyDescent="0.3">
      <c r="B5" s="2" t="s">
        <v>111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106"/>
      <c r="I5" s="106"/>
      <c r="J5" s="2">
        <v>1</v>
      </c>
      <c r="K5" s="2">
        <v>1</v>
      </c>
      <c r="L5" s="2">
        <v>1</v>
      </c>
      <c r="M5" s="2">
        <v>1</v>
      </c>
      <c r="N5" s="2">
        <v>11</v>
      </c>
      <c r="P5">
        <f t="shared" si="0"/>
        <v>9</v>
      </c>
    </row>
    <row r="6" spans="1:16" x14ac:dyDescent="0.3">
      <c r="B6" s="2" t="s">
        <v>112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106"/>
      <c r="I6" s="106"/>
      <c r="J6" s="2">
        <v>5</v>
      </c>
      <c r="K6" s="2">
        <v>5</v>
      </c>
      <c r="L6" s="2">
        <v>5</v>
      </c>
      <c r="M6" s="2">
        <v>5</v>
      </c>
      <c r="N6" s="2">
        <v>45</v>
      </c>
      <c r="P6">
        <f t="shared" si="0"/>
        <v>45</v>
      </c>
    </row>
    <row r="7" spans="1:16" x14ac:dyDescent="0.3">
      <c r="B7" s="2" t="s">
        <v>113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106"/>
      <c r="I7" s="106"/>
      <c r="J7" s="2">
        <v>3</v>
      </c>
      <c r="K7" s="2">
        <v>3</v>
      </c>
      <c r="L7" s="2">
        <v>3</v>
      </c>
      <c r="M7" s="2">
        <v>3</v>
      </c>
      <c r="N7" s="2">
        <v>33</v>
      </c>
      <c r="P7">
        <f t="shared" si="0"/>
        <v>27</v>
      </c>
    </row>
    <row r="8" spans="1:16" x14ac:dyDescent="0.3">
      <c r="B8" s="2" t="s">
        <v>115</v>
      </c>
      <c r="C8" s="2">
        <v>10</v>
      </c>
      <c r="D8" s="2">
        <v>10</v>
      </c>
      <c r="E8" s="2">
        <v>10</v>
      </c>
      <c r="F8" s="2">
        <v>10</v>
      </c>
      <c r="G8" s="2">
        <v>10</v>
      </c>
      <c r="H8" s="106"/>
      <c r="I8" s="106"/>
      <c r="J8" s="2">
        <v>10</v>
      </c>
      <c r="K8" s="2">
        <v>10</v>
      </c>
      <c r="L8" s="2">
        <v>10</v>
      </c>
      <c r="M8" s="2">
        <v>10</v>
      </c>
      <c r="N8" s="2">
        <v>110</v>
      </c>
      <c r="O8" t="s">
        <v>1</v>
      </c>
      <c r="P8">
        <f t="shared" si="0"/>
        <v>90</v>
      </c>
    </row>
    <row r="9" spans="1:16" x14ac:dyDescent="0.3">
      <c r="B9" s="2" t="s">
        <v>116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106"/>
      <c r="I9" s="106"/>
      <c r="J9" s="2">
        <v>2</v>
      </c>
      <c r="K9" s="2">
        <v>2</v>
      </c>
      <c r="L9" s="2">
        <v>2</v>
      </c>
      <c r="M9" s="2">
        <v>2</v>
      </c>
      <c r="N9" s="2">
        <v>18</v>
      </c>
      <c r="O9" t="s">
        <v>1</v>
      </c>
      <c r="P9">
        <f t="shared" si="0"/>
        <v>18</v>
      </c>
    </row>
    <row r="10" spans="1:16" x14ac:dyDescent="0.3">
      <c r="B10" s="2" t="s">
        <v>117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106"/>
      <c r="I10" s="106"/>
      <c r="J10" s="2">
        <v>5</v>
      </c>
      <c r="K10" s="2">
        <v>5</v>
      </c>
      <c r="L10" s="2">
        <v>5</v>
      </c>
      <c r="M10" s="2">
        <v>5</v>
      </c>
      <c r="N10" s="2">
        <v>45</v>
      </c>
      <c r="O10">
        <f>SUM(N3:N10)</f>
        <v>325</v>
      </c>
      <c r="P10">
        <f>SUM(C10:M10)</f>
        <v>45</v>
      </c>
    </row>
    <row r="11" spans="1:16" x14ac:dyDescent="0.3">
      <c r="B11" s="84"/>
      <c r="C11" s="84"/>
      <c r="D11" s="84"/>
      <c r="E11" s="84"/>
      <c r="F11" s="84"/>
      <c r="G11" s="84"/>
      <c r="H11" s="107"/>
      <c r="I11" s="107"/>
      <c r="J11" s="84"/>
      <c r="K11" s="84"/>
      <c r="L11" s="84"/>
      <c r="M11" s="84"/>
      <c r="N11" s="84"/>
      <c r="P11" s="93">
        <f>SUM(P3:P10)</f>
        <v>297</v>
      </c>
    </row>
    <row r="12" spans="1:16" x14ac:dyDescent="0.3">
      <c r="A12" s="85" t="s">
        <v>114</v>
      </c>
      <c r="B12" s="85"/>
      <c r="C12" s="85"/>
      <c r="D12" s="85"/>
      <c r="E12" s="85"/>
      <c r="F12" s="85"/>
      <c r="G12" s="85"/>
      <c r="H12" s="105"/>
      <c r="I12" s="105"/>
      <c r="J12" s="85"/>
      <c r="K12" s="85"/>
      <c r="L12" s="85"/>
      <c r="M12" s="85"/>
      <c r="N12" s="85"/>
    </row>
    <row r="13" spans="1:16" x14ac:dyDescent="0.3">
      <c r="B13" s="2" t="s">
        <v>110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106"/>
      <c r="I13" s="106"/>
      <c r="J13" s="2">
        <v>2</v>
      </c>
      <c r="K13" s="2">
        <v>2</v>
      </c>
      <c r="L13" s="2">
        <v>2</v>
      </c>
      <c r="M13" s="2">
        <v>2</v>
      </c>
      <c r="N13" s="2">
        <v>18</v>
      </c>
      <c r="P13">
        <f>SUM(C13:M13)</f>
        <v>18</v>
      </c>
    </row>
    <row r="14" spans="1:16" x14ac:dyDescent="0.3">
      <c r="B14" s="2" t="s">
        <v>108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106"/>
      <c r="I14" s="106"/>
      <c r="J14" s="2">
        <v>5</v>
      </c>
      <c r="K14" s="2">
        <v>5</v>
      </c>
      <c r="L14" s="2">
        <v>5</v>
      </c>
      <c r="M14" s="2">
        <v>5</v>
      </c>
      <c r="N14" s="2">
        <v>45</v>
      </c>
      <c r="P14">
        <f t="shared" ref="P14:P19" si="1">SUM(C14:M14)</f>
        <v>45</v>
      </c>
    </row>
    <row r="15" spans="1:16" x14ac:dyDescent="0.3">
      <c r="B15" s="2" t="s">
        <v>111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106"/>
      <c r="I15" s="106"/>
      <c r="J15" s="2">
        <v>1</v>
      </c>
      <c r="K15" s="2">
        <v>1</v>
      </c>
      <c r="L15" s="2">
        <v>1</v>
      </c>
      <c r="M15" s="2">
        <v>1</v>
      </c>
      <c r="N15" s="2">
        <v>11</v>
      </c>
      <c r="P15">
        <f t="shared" si="1"/>
        <v>9</v>
      </c>
    </row>
    <row r="16" spans="1:16" x14ac:dyDescent="0.3">
      <c r="B16" s="2" t="s">
        <v>112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106"/>
      <c r="I16" s="106"/>
      <c r="J16" s="2">
        <v>5</v>
      </c>
      <c r="K16" s="2">
        <v>5</v>
      </c>
      <c r="L16" s="2">
        <v>5</v>
      </c>
      <c r="M16" s="2">
        <v>5</v>
      </c>
      <c r="N16" s="2">
        <v>33</v>
      </c>
      <c r="P16">
        <f t="shared" si="1"/>
        <v>45</v>
      </c>
    </row>
    <row r="17" spans="1:16" x14ac:dyDescent="0.3">
      <c r="B17" s="2" t="s">
        <v>113</v>
      </c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106"/>
      <c r="I17" s="106"/>
      <c r="J17" s="2">
        <v>3</v>
      </c>
      <c r="K17" s="2">
        <v>3</v>
      </c>
      <c r="L17" s="2">
        <v>3</v>
      </c>
      <c r="M17" s="2">
        <v>3</v>
      </c>
      <c r="N17" s="2">
        <v>33</v>
      </c>
      <c r="P17">
        <f t="shared" si="1"/>
        <v>27</v>
      </c>
    </row>
    <row r="18" spans="1:16" x14ac:dyDescent="0.3">
      <c r="B18" s="2" t="s">
        <v>115</v>
      </c>
      <c r="C18" s="2">
        <v>10</v>
      </c>
      <c r="D18" s="2">
        <v>10</v>
      </c>
      <c r="E18" s="2">
        <v>10</v>
      </c>
      <c r="F18" s="2">
        <v>10</v>
      </c>
      <c r="G18" s="2">
        <v>10</v>
      </c>
      <c r="H18" s="106"/>
      <c r="I18" s="106"/>
      <c r="J18" s="2">
        <v>10</v>
      </c>
      <c r="K18" s="2">
        <v>10</v>
      </c>
      <c r="L18" s="2">
        <v>10</v>
      </c>
      <c r="M18" s="2">
        <v>10</v>
      </c>
      <c r="N18" s="2">
        <v>110</v>
      </c>
      <c r="P18">
        <f t="shared" si="1"/>
        <v>90</v>
      </c>
    </row>
    <row r="19" spans="1:16" x14ac:dyDescent="0.3">
      <c r="B19" s="2" t="s">
        <v>116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106"/>
      <c r="I19" s="106"/>
      <c r="J19" s="2">
        <v>2</v>
      </c>
      <c r="K19" s="2">
        <v>2</v>
      </c>
      <c r="L19" s="2">
        <v>2</v>
      </c>
      <c r="M19" s="2">
        <v>2</v>
      </c>
      <c r="N19" s="2">
        <v>18</v>
      </c>
      <c r="P19">
        <f t="shared" si="1"/>
        <v>18</v>
      </c>
    </row>
    <row r="20" spans="1:16" x14ac:dyDescent="0.3">
      <c r="B20" s="2" t="s">
        <v>117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106"/>
      <c r="I20" s="106"/>
      <c r="J20" s="2">
        <v>5</v>
      </c>
      <c r="K20" s="2">
        <v>5</v>
      </c>
      <c r="L20" s="2">
        <v>5</v>
      </c>
      <c r="M20" s="2">
        <v>5</v>
      </c>
      <c r="N20" s="2">
        <v>45</v>
      </c>
      <c r="O20">
        <f>SUM(N3:N20)</f>
        <v>638</v>
      </c>
      <c r="P20">
        <f>SUM(C20:M20)</f>
        <v>45</v>
      </c>
    </row>
    <row r="21" spans="1:16" x14ac:dyDescent="0.3">
      <c r="P21" s="93">
        <f>SUM(P13:P20)</f>
        <v>297</v>
      </c>
    </row>
    <row r="22" spans="1:16" x14ac:dyDescent="0.3">
      <c r="A22" s="85" t="s">
        <v>119</v>
      </c>
      <c r="B22" s="85"/>
      <c r="C22" s="85"/>
      <c r="D22" s="85"/>
      <c r="E22" s="85"/>
      <c r="F22" s="85"/>
      <c r="G22" s="85"/>
      <c r="H22" s="105"/>
      <c r="I22" s="105"/>
      <c r="J22" s="85"/>
      <c r="K22" s="85"/>
      <c r="L22" s="85"/>
      <c r="M22" s="85"/>
      <c r="N22" s="85" t="s">
        <v>1</v>
      </c>
    </row>
    <row r="23" spans="1:16" x14ac:dyDescent="0.3">
      <c r="B23" s="2" t="s">
        <v>143</v>
      </c>
      <c r="C23" s="2"/>
      <c r="D23" s="2">
        <v>2</v>
      </c>
      <c r="E23" s="2" t="s">
        <v>1</v>
      </c>
      <c r="F23" s="2" t="s">
        <v>1</v>
      </c>
      <c r="G23" s="2">
        <v>2</v>
      </c>
      <c r="H23" s="106"/>
      <c r="I23" s="106"/>
      <c r="J23" s="2"/>
      <c r="K23" s="2" t="s">
        <v>1</v>
      </c>
      <c r="L23" s="2">
        <v>2</v>
      </c>
      <c r="M23" s="2">
        <v>2</v>
      </c>
      <c r="N23" s="2">
        <v>8</v>
      </c>
      <c r="P23">
        <f t="shared" ref="P23:P25" si="2">SUM(C23:M23)</f>
        <v>8</v>
      </c>
    </row>
    <row r="24" spans="1:16" x14ac:dyDescent="0.3">
      <c r="B24" s="2" t="s">
        <v>142</v>
      </c>
      <c r="C24" s="2"/>
      <c r="D24" s="2" t="s">
        <v>1</v>
      </c>
      <c r="E24" s="2">
        <v>2</v>
      </c>
      <c r="F24" s="2">
        <v>2</v>
      </c>
      <c r="G24" s="2"/>
      <c r="H24" s="106"/>
      <c r="I24" s="106"/>
      <c r="J24" s="2">
        <v>2</v>
      </c>
      <c r="K24" s="2">
        <v>2</v>
      </c>
      <c r="L24" s="2"/>
      <c r="M24" s="2"/>
      <c r="N24" s="2">
        <v>8</v>
      </c>
      <c r="P24">
        <f t="shared" si="2"/>
        <v>8</v>
      </c>
    </row>
    <row r="25" spans="1:16" x14ac:dyDescent="0.3">
      <c r="B25" s="2" t="s">
        <v>141</v>
      </c>
      <c r="C25" s="2">
        <v>2</v>
      </c>
      <c r="D25" s="2"/>
      <c r="E25" s="2"/>
      <c r="F25" s="2"/>
      <c r="G25" s="2"/>
      <c r="H25" s="106"/>
      <c r="I25" s="106"/>
      <c r="J25" s="2"/>
      <c r="K25" s="2"/>
      <c r="L25" s="2"/>
      <c r="M25" s="2"/>
      <c r="N25" s="2">
        <v>2</v>
      </c>
      <c r="O25">
        <f>SUM(N3:N25)</f>
        <v>656</v>
      </c>
      <c r="P25">
        <f t="shared" si="2"/>
        <v>2</v>
      </c>
    </row>
    <row r="26" spans="1:16" x14ac:dyDescent="0.3">
      <c r="B26" s="69"/>
      <c r="C26" s="69"/>
      <c r="D26" s="69"/>
      <c r="E26" s="69"/>
      <c r="F26" s="69"/>
      <c r="G26" s="69"/>
      <c r="H26" s="109"/>
      <c r="I26" s="109"/>
      <c r="J26" s="69"/>
      <c r="K26" s="69"/>
      <c r="L26" s="69"/>
      <c r="M26" s="69"/>
      <c r="N26" s="69"/>
      <c r="P26" s="93">
        <f>SUM(P23:P25)</f>
        <v>18</v>
      </c>
    </row>
    <row r="27" spans="1:16" x14ac:dyDescent="0.3">
      <c r="A27" s="85" t="s">
        <v>145</v>
      </c>
      <c r="B27" s="85"/>
      <c r="C27" s="85"/>
      <c r="D27" s="85"/>
      <c r="E27" s="85"/>
      <c r="F27" s="85"/>
      <c r="G27" s="85"/>
      <c r="H27" s="105"/>
      <c r="I27" s="105"/>
      <c r="J27" s="85"/>
      <c r="K27" s="85"/>
      <c r="L27" s="85"/>
      <c r="M27" s="85"/>
      <c r="N27" s="85"/>
    </row>
    <row r="28" spans="1:16" x14ac:dyDescent="0.3">
      <c r="B28" s="2" t="s">
        <v>118</v>
      </c>
      <c r="C28" s="2">
        <f>$N$28/9</f>
        <v>5.333333333333333</v>
      </c>
      <c r="D28" s="2">
        <f t="shared" ref="D28:G28" si="3">$N$28/9</f>
        <v>5.333333333333333</v>
      </c>
      <c r="E28" s="2">
        <f t="shared" si="3"/>
        <v>5.333333333333333</v>
      </c>
      <c r="F28" s="2">
        <f t="shared" si="3"/>
        <v>5.333333333333333</v>
      </c>
      <c r="G28" s="2">
        <f t="shared" si="3"/>
        <v>5.333333333333333</v>
      </c>
      <c r="H28" s="106"/>
      <c r="I28" s="106"/>
      <c r="J28" s="2">
        <f t="shared" ref="J28:M28" si="4">$N$28/9</f>
        <v>5.333333333333333</v>
      </c>
      <c r="K28" s="2">
        <f t="shared" si="4"/>
        <v>5.333333333333333</v>
      </c>
      <c r="L28" s="2">
        <f t="shared" si="4"/>
        <v>5.333333333333333</v>
      </c>
      <c r="M28" s="2">
        <f t="shared" si="4"/>
        <v>5.333333333333333</v>
      </c>
      <c r="N28" s="2">
        <v>48</v>
      </c>
      <c r="O28">
        <f>SUM(N3:N28)</f>
        <v>704</v>
      </c>
      <c r="P28" s="93">
        <f>SUM(C28:M28)</f>
        <v>48</v>
      </c>
    </row>
    <row r="30" spans="1:16" x14ac:dyDescent="0.3">
      <c r="A30" s="85" t="s">
        <v>144</v>
      </c>
      <c r="B30" s="85"/>
      <c r="C30" s="85"/>
      <c r="D30" s="85"/>
      <c r="E30" s="85"/>
      <c r="F30" s="85"/>
      <c r="G30" s="85"/>
      <c r="H30" s="105"/>
      <c r="I30" s="105"/>
      <c r="J30" s="85"/>
      <c r="K30" s="85"/>
      <c r="L30" s="85"/>
      <c r="M30" s="85"/>
      <c r="N30" s="85"/>
    </row>
    <row r="31" spans="1:16" x14ac:dyDescent="0.3">
      <c r="B31" s="2" t="s">
        <v>121</v>
      </c>
      <c r="C31" s="2">
        <f>$N31/9</f>
        <v>2.2222222222222223</v>
      </c>
      <c r="D31" s="2">
        <f t="shared" ref="D31:G46" si="5">$N31/9</f>
        <v>2.2222222222222223</v>
      </c>
      <c r="E31" s="2">
        <f t="shared" si="5"/>
        <v>2.2222222222222223</v>
      </c>
      <c r="F31" s="2">
        <f t="shared" si="5"/>
        <v>2.2222222222222223</v>
      </c>
      <c r="G31" s="2">
        <f t="shared" si="5"/>
        <v>2.2222222222222223</v>
      </c>
      <c r="H31" s="106"/>
      <c r="I31" s="106"/>
      <c r="J31" s="2">
        <f t="shared" ref="J31:M46" si="6">$N31/9</f>
        <v>2.2222222222222223</v>
      </c>
      <c r="K31" s="2">
        <f t="shared" si="6"/>
        <v>2.2222222222222223</v>
      </c>
      <c r="L31" s="2">
        <f t="shared" si="6"/>
        <v>2.2222222222222223</v>
      </c>
      <c r="M31" s="2">
        <f t="shared" si="6"/>
        <v>2.2222222222222223</v>
      </c>
      <c r="N31" s="2">
        <v>20</v>
      </c>
      <c r="P31">
        <f>SUM(C31:M31)</f>
        <v>19.999999999999996</v>
      </c>
    </row>
    <row r="32" spans="1:16" x14ac:dyDescent="0.3">
      <c r="B32" s="2" t="s">
        <v>122</v>
      </c>
      <c r="C32" s="2">
        <f t="shared" ref="C32:G48" si="7">$N32/9</f>
        <v>2</v>
      </c>
      <c r="D32" s="2">
        <f t="shared" si="5"/>
        <v>2</v>
      </c>
      <c r="E32" s="2">
        <f t="shared" si="5"/>
        <v>2</v>
      </c>
      <c r="F32" s="2">
        <f t="shared" si="5"/>
        <v>2</v>
      </c>
      <c r="G32" s="2">
        <f t="shared" si="5"/>
        <v>2</v>
      </c>
      <c r="H32" s="106"/>
      <c r="I32" s="106"/>
      <c r="J32" s="2">
        <f t="shared" si="6"/>
        <v>2</v>
      </c>
      <c r="K32" s="2">
        <f t="shared" si="6"/>
        <v>2</v>
      </c>
      <c r="L32" s="2">
        <f t="shared" si="6"/>
        <v>2</v>
      </c>
      <c r="M32" s="2">
        <f t="shared" si="6"/>
        <v>2</v>
      </c>
      <c r="N32" s="2">
        <v>18</v>
      </c>
      <c r="P32">
        <f t="shared" ref="P32:P50" si="8">SUM(C32:M32)</f>
        <v>18</v>
      </c>
    </row>
    <row r="33" spans="2:16" x14ac:dyDescent="0.3">
      <c r="B33" s="2" t="s">
        <v>123</v>
      </c>
      <c r="C33" s="2">
        <f t="shared" si="7"/>
        <v>2</v>
      </c>
      <c r="D33" s="2">
        <f t="shared" si="5"/>
        <v>2</v>
      </c>
      <c r="E33" s="2">
        <f t="shared" si="5"/>
        <v>2</v>
      </c>
      <c r="F33" s="2">
        <f t="shared" si="5"/>
        <v>2</v>
      </c>
      <c r="G33" s="2">
        <f t="shared" si="5"/>
        <v>2</v>
      </c>
      <c r="H33" s="106"/>
      <c r="I33" s="106"/>
      <c r="J33" s="2">
        <f t="shared" si="6"/>
        <v>2</v>
      </c>
      <c r="K33" s="2">
        <f t="shared" si="6"/>
        <v>2</v>
      </c>
      <c r="L33" s="2">
        <f t="shared" si="6"/>
        <v>2</v>
      </c>
      <c r="M33" s="2">
        <f t="shared" si="6"/>
        <v>2</v>
      </c>
      <c r="N33" s="2">
        <v>18</v>
      </c>
      <c r="P33">
        <f t="shared" si="8"/>
        <v>18</v>
      </c>
    </row>
    <row r="34" spans="2:16" x14ac:dyDescent="0.3">
      <c r="B34" s="2" t="s">
        <v>124</v>
      </c>
      <c r="C34" s="2">
        <f t="shared" si="7"/>
        <v>2</v>
      </c>
      <c r="D34" s="2">
        <f t="shared" si="5"/>
        <v>2</v>
      </c>
      <c r="E34" s="2">
        <f t="shared" si="5"/>
        <v>2</v>
      </c>
      <c r="F34" s="2">
        <f t="shared" si="5"/>
        <v>2</v>
      </c>
      <c r="G34" s="2">
        <f t="shared" si="5"/>
        <v>2</v>
      </c>
      <c r="H34" s="106"/>
      <c r="I34" s="106"/>
      <c r="J34" s="2">
        <f t="shared" si="6"/>
        <v>2</v>
      </c>
      <c r="K34" s="2">
        <f t="shared" si="6"/>
        <v>2</v>
      </c>
      <c r="L34" s="2">
        <f t="shared" si="6"/>
        <v>2</v>
      </c>
      <c r="M34" s="2">
        <f t="shared" si="6"/>
        <v>2</v>
      </c>
      <c r="N34" s="2">
        <v>18</v>
      </c>
      <c r="P34">
        <f t="shared" si="8"/>
        <v>18</v>
      </c>
    </row>
    <row r="35" spans="2:16" x14ac:dyDescent="0.3">
      <c r="B35" s="2" t="s">
        <v>125</v>
      </c>
      <c r="C35" s="2">
        <f t="shared" si="7"/>
        <v>2</v>
      </c>
      <c r="D35" s="2">
        <f t="shared" si="5"/>
        <v>2</v>
      </c>
      <c r="E35" s="2">
        <f t="shared" si="5"/>
        <v>2</v>
      </c>
      <c r="F35" s="2">
        <f t="shared" si="5"/>
        <v>2</v>
      </c>
      <c r="G35" s="2">
        <f t="shared" si="5"/>
        <v>2</v>
      </c>
      <c r="H35" s="106"/>
      <c r="I35" s="106"/>
      <c r="J35" s="2">
        <f t="shared" si="6"/>
        <v>2</v>
      </c>
      <c r="K35" s="2">
        <f t="shared" si="6"/>
        <v>2</v>
      </c>
      <c r="L35" s="2">
        <f t="shared" si="6"/>
        <v>2</v>
      </c>
      <c r="M35" s="2">
        <f t="shared" si="6"/>
        <v>2</v>
      </c>
      <c r="N35" s="2">
        <v>18</v>
      </c>
      <c r="P35">
        <f t="shared" si="8"/>
        <v>18</v>
      </c>
    </row>
    <row r="36" spans="2:16" x14ac:dyDescent="0.3">
      <c r="B36" s="2" t="s">
        <v>126</v>
      </c>
      <c r="C36" s="2">
        <f t="shared" si="7"/>
        <v>1.3333333333333333</v>
      </c>
      <c r="D36" s="2">
        <f t="shared" si="5"/>
        <v>1.3333333333333333</v>
      </c>
      <c r="E36" s="2">
        <f t="shared" si="5"/>
        <v>1.3333333333333333</v>
      </c>
      <c r="F36" s="2">
        <f t="shared" si="5"/>
        <v>1.3333333333333333</v>
      </c>
      <c r="G36" s="2">
        <f t="shared" si="5"/>
        <v>1.3333333333333333</v>
      </c>
      <c r="H36" s="106"/>
      <c r="I36" s="106"/>
      <c r="J36" s="2">
        <f t="shared" si="6"/>
        <v>1.3333333333333333</v>
      </c>
      <c r="K36" s="2">
        <f t="shared" si="6"/>
        <v>1.3333333333333333</v>
      </c>
      <c r="L36" s="2">
        <f t="shared" si="6"/>
        <v>1.3333333333333333</v>
      </c>
      <c r="M36" s="2">
        <f t="shared" si="6"/>
        <v>1.3333333333333333</v>
      </c>
      <c r="N36" s="2">
        <v>12</v>
      </c>
      <c r="P36">
        <f t="shared" si="8"/>
        <v>12</v>
      </c>
    </row>
    <row r="37" spans="2:16" x14ac:dyDescent="0.3">
      <c r="B37" s="2" t="s">
        <v>127</v>
      </c>
      <c r="C37" s="2">
        <f t="shared" si="7"/>
        <v>1.3333333333333333</v>
      </c>
      <c r="D37" s="2">
        <f t="shared" si="5"/>
        <v>1.3333333333333333</v>
      </c>
      <c r="E37" s="2">
        <f t="shared" si="5"/>
        <v>1.3333333333333333</v>
      </c>
      <c r="F37" s="2">
        <f t="shared" si="5"/>
        <v>1.3333333333333333</v>
      </c>
      <c r="G37" s="2">
        <f t="shared" si="5"/>
        <v>1.3333333333333333</v>
      </c>
      <c r="H37" s="106"/>
      <c r="I37" s="106"/>
      <c r="J37" s="2">
        <f t="shared" si="6"/>
        <v>1.3333333333333333</v>
      </c>
      <c r="K37" s="2">
        <f t="shared" si="6"/>
        <v>1.3333333333333333</v>
      </c>
      <c r="L37" s="2">
        <f t="shared" si="6"/>
        <v>1.3333333333333333</v>
      </c>
      <c r="M37" s="2">
        <f t="shared" si="6"/>
        <v>1.3333333333333333</v>
      </c>
      <c r="N37" s="2">
        <v>12</v>
      </c>
      <c r="P37">
        <f t="shared" si="8"/>
        <v>12</v>
      </c>
    </row>
    <row r="38" spans="2:16" x14ac:dyDescent="0.3">
      <c r="B38" s="2" t="s">
        <v>128</v>
      </c>
      <c r="C38" s="2">
        <f t="shared" si="7"/>
        <v>1.3333333333333333</v>
      </c>
      <c r="D38" s="2">
        <f t="shared" si="5"/>
        <v>1.3333333333333333</v>
      </c>
      <c r="E38" s="2">
        <f t="shared" si="5"/>
        <v>1.3333333333333333</v>
      </c>
      <c r="F38" s="2">
        <f t="shared" si="5"/>
        <v>1.3333333333333333</v>
      </c>
      <c r="G38" s="2">
        <f t="shared" si="5"/>
        <v>1.3333333333333333</v>
      </c>
      <c r="H38" s="106"/>
      <c r="I38" s="106"/>
      <c r="J38" s="2">
        <f t="shared" si="6"/>
        <v>1.3333333333333333</v>
      </c>
      <c r="K38" s="2">
        <f t="shared" si="6"/>
        <v>1.3333333333333333</v>
      </c>
      <c r="L38" s="2">
        <f t="shared" si="6"/>
        <v>1.3333333333333333</v>
      </c>
      <c r="M38" s="2">
        <f t="shared" si="6"/>
        <v>1.3333333333333333</v>
      </c>
      <c r="N38" s="2">
        <v>12</v>
      </c>
      <c r="P38">
        <f t="shared" si="8"/>
        <v>12</v>
      </c>
    </row>
    <row r="39" spans="2:16" x14ac:dyDescent="0.3">
      <c r="B39" s="2" t="s">
        <v>129</v>
      </c>
      <c r="C39" s="2">
        <f t="shared" si="7"/>
        <v>1.3333333333333333</v>
      </c>
      <c r="D39" s="2">
        <f t="shared" si="5"/>
        <v>1.3333333333333333</v>
      </c>
      <c r="E39" s="2">
        <f t="shared" si="5"/>
        <v>1.3333333333333333</v>
      </c>
      <c r="F39" s="2">
        <f t="shared" si="5"/>
        <v>1.3333333333333333</v>
      </c>
      <c r="G39" s="2">
        <f t="shared" si="5"/>
        <v>1.3333333333333333</v>
      </c>
      <c r="H39" s="106"/>
      <c r="I39" s="106"/>
      <c r="J39" s="2">
        <f t="shared" si="6"/>
        <v>1.3333333333333333</v>
      </c>
      <c r="K39" s="2">
        <f t="shared" si="6"/>
        <v>1.3333333333333333</v>
      </c>
      <c r="L39" s="2">
        <f t="shared" si="6"/>
        <v>1.3333333333333333</v>
      </c>
      <c r="M39" s="2">
        <f t="shared" si="6"/>
        <v>1.3333333333333333</v>
      </c>
      <c r="N39" s="2">
        <v>12</v>
      </c>
      <c r="P39">
        <f t="shared" si="8"/>
        <v>12</v>
      </c>
    </row>
    <row r="40" spans="2:16" x14ac:dyDescent="0.3">
      <c r="B40" s="2" t="s">
        <v>130</v>
      </c>
      <c r="C40" s="2">
        <f t="shared" si="7"/>
        <v>1.3333333333333333</v>
      </c>
      <c r="D40" s="2">
        <f t="shared" si="5"/>
        <v>1.3333333333333333</v>
      </c>
      <c r="E40" s="2">
        <f t="shared" si="5"/>
        <v>1.3333333333333333</v>
      </c>
      <c r="F40" s="2">
        <f t="shared" si="5"/>
        <v>1.3333333333333333</v>
      </c>
      <c r="G40" s="2">
        <f t="shared" si="5"/>
        <v>1.3333333333333333</v>
      </c>
      <c r="H40" s="106"/>
      <c r="I40" s="106"/>
      <c r="J40" s="2">
        <f t="shared" si="6"/>
        <v>1.3333333333333333</v>
      </c>
      <c r="K40" s="2">
        <f t="shared" si="6"/>
        <v>1.3333333333333333</v>
      </c>
      <c r="L40" s="2">
        <f t="shared" si="6"/>
        <v>1.3333333333333333</v>
      </c>
      <c r="M40" s="2">
        <f t="shared" si="6"/>
        <v>1.3333333333333333</v>
      </c>
      <c r="N40" s="2">
        <v>12</v>
      </c>
      <c r="P40">
        <f t="shared" si="8"/>
        <v>12</v>
      </c>
    </row>
    <row r="41" spans="2:16" x14ac:dyDescent="0.3">
      <c r="B41" s="2" t="s">
        <v>131</v>
      </c>
      <c r="C41" s="2">
        <f t="shared" si="7"/>
        <v>1.3333333333333333</v>
      </c>
      <c r="D41" s="2">
        <f t="shared" si="5"/>
        <v>1.3333333333333333</v>
      </c>
      <c r="E41" s="2">
        <f t="shared" si="5"/>
        <v>1.3333333333333333</v>
      </c>
      <c r="F41" s="2">
        <f t="shared" si="5"/>
        <v>1.3333333333333333</v>
      </c>
      <c r="G41" s="2">
        <f t="shared" si="5"/>
        <v>1.3333333333333333</v>
      </c>
      <c r="H41" s="106"/>
      <c r="I41" s="106"/>
      <c r="J41" s="2">
        <f t="shared" si="6"/>
        <v>1.3333333333333333</v>
      </c>
      <c r="K41" s="2">
        <f t="shared" si="6"/>
        <v>1.3333333333333333</v>
      </c>
      <c r="L41" s="2">
        <f t="shared" si="6"/>
        <v>1.3333333333333333</v>
      </c>
      <c r="M41" s="2">
        <f t="shared" si="6"/>
        <v>1.3333333333333333</v>
      </c>
      <c r="N41" s="2">
        <v>12</v>
      </c>
      <c r="P41">
        <f t="shared" si="8"/>
        <v>12</v>
      </c>
    </row>
    <row r="42" spans="2:16" x14ac:dyDescent="0.3">
      <c r="B42" s="2" t="s">
        <v>132</v>
      </c>
      <c r="C42" s="2">
        <f t="shared" si="7"/>
        <v>1.3333333333333333</v>
      </c>
      <c r="D42" s="2">
        <f t="shared" si="5"/>
        <v>1.3333333333333333</v>
      </c>
      <c r="E42" s="2">
        <f t="shared" si="5"/>
        <v>1.3333333333333333</v>
      </c>
      <c r="F42" s="2">
        <f t="shared" si="5"/>
        <v>1.3333333333333333</v>
      </c>
      <c r="G42" s="2">
        <f t="shared" si="5"/>
        <v>1.3333333333333333</v>
      </c>
      <c r="H42" s="106"/>
      <c r="I42" s="106"/>
      <c r="J42" s="2">
        <f t="shared" si="6"/>
        <v>1.3333333333333333</v>
      </c>
      <c r="K42" s="2">
        <f t="shared" si="6"/>
        <v>1.3333333333333333</v>
      </c>
      <c r="L42" s="2">
        <f t="shared" si="6"/>
        <v>1.3333333333333333</v>
      </c>
      <c r="M42" s="2">
        <f t="shared" si="6"/>
        <v>1.3333333333333333</v>
      </c>
      <c r="N42" s="2">
        <v>12</v>
      </c>
      <c r="P42">
        <f t="shared" si="8"/>
        <v>12</v>
      </c>
    </row>
    <row r="43" spans="2:16" x14ac:dyDescent="0.3">
      <c r="B43" s="2" t="s">
        <v>133</v>
      </c>
      <c r="C43" s="2">
        <f t="shared" si="7"/>
        <v>1.3333333333333333</v>
      </c>
      <c r="D43" s="2">
        <f t="shared" si="5"/>
        <v>1.3333333333333333</v>
      </c>
      <c r="E43" s="2">
        <f t="shared" si="5"/>
        <v>1.3333333333333333</v>
      </c>
      <c r="F43" s="2">
        <f t="shared" si="5"/>
        <v>1.3333333333333333</v>
      </c>
      <c r="G43" s="2">
        <f t="shared" si="5"/>
        <v>1.3333333333333333</v>
      </c>
      <c r="H43" s="106"/>
      <c r="I43" s="106"/>
      <c r="J43" s="2">
        <f t="shared" si="6"/>
        <v>1.3333333333333333</v>
      </c>
      <c r="K43" s="2">
        <f t="shared" si="6"/>
        <v>1.3333333333333333</v>
      </c>
      <c r="L43" s="2">
        <f t="shared" si="6"/>
        <v>1.3333333333333333</v>
      </c>
      <c r="M43" s="2">
        <f t="shared" si="6"/>
        <v>1.3333333333333333</v>
      </c>
      <c r="N43" s="2">
        <v>12</v>
      </c>
      <c r="P43">
        <f t="shared" si="8"/>
        <v>12</v>
      </c>
    </row>
    <row r="44" spans="2:16" x14ac:dyDescent="0.3">
      <c r="B44" s="2" t="s">
        <v>134</v>
      </c>
      <c r="C44" s="2">
        <f t="shared" si="7"/>
        <v>1.3333333333333333</v>
      </c>
      <c r="D44" s="2">
        <f t="shared" si="5"/>
        <v>1.3333333333333333</v>
      </c>
      <c r="E44" s="2">
        <f t="shared" si="5"/>
        <v>1.3333333333333333</v>
      </c>
      <c r="F44" s="2">
        <f t="shared" si="5"/>
        <v>1.3333333333333333</v>
      </c>
      <c r="G44" s="2">
        <f t="shared" si="5"/>
        <v>1.3333333333333333</v>
      </c>
      <c r="H44" s="106"/>
      <c r="I44" s="106"/>
      <c r="J44" s="2">
        <f t="shared" si="6"/>
        <v>1.3333333333333333</v>
      </c>
      <c r="K44" s="2">
        <f t="shared" si="6"/>
        <v>1.3333333333333333</v>
      </c>
      <c r="L44" s="2">
        <f t="shared" si="6"/>
        <v>1.3333333333333333</v>
      </c>
      <c r="M44" s="2">
        <f t="shared" si="6"/>
        <v>1.3333333333333333</v>
      </c>
      <c r="N44" s="2">
        <v>12</v>
      </c>
      <c r="P44">
        <f t="shared" si="8"/>
        <v>12</v>
      </c>
    </row>
    <row r="45" spans="2:16" x14ac:dyDescent="0.3">
      <c r="B45" s="2" t="s">
        <v>135</v>
      </c>
      <c r="C45" s="2">
        <f t="shared" si="7"/>
        <v>1.3333333333333333</v>
      </c>
      <c r="D45" s="2">
        <f t="shared" si="5"/>
        <v>1.3333333333333333</v>
      </c>
      <c r="E45" s="2">
        <f t="shared" si="5"/>
        <v>1.3333333333333333</v>
      </c>
      <c r="F45" s="2">
        <f t="shared" si="5"/>
        <v>1.3333333333333333</v>
      </c>
      <c r="G45" s="2">
        <f t="shared" si="5"/>
        <v>1.3333333333333333</v>
      </c>
      <c r="H45" s="106"/>
      <c r="I45" s="106"/>
      <c r="J45" s="2">
        <f t="shared" si="6"/>
        <v>1.3333333333333333</v>
      </c>
      <c r="K45" s="2">
        <f t="shared" si="6"/>
        <v>1.3333333333333333</v>
      </c>
      <c r="L45" s="2">
        <f t="shared" si="6"/>
        <v>1.3333333333333333</v>
      </c>
      <c r="M45" s="2">
        <f t="shared" si="6"/>
        <v>1.3333333333333333</v>
      </c>
      <c r="N45" s="2">
        <v>12</v>
      </c>
      <c r="P45">
        <f t="shared" si="8"/>
        <v>12</v>
      </c>
    </row>
    <row r="46" spans="2:16" x14ac:dyDescent="0.3">
      <c r="B46" s="2" t="s">
        <v>136</v>
      </c>
      <c r="C46" s="2">
        <f t="shared" si="7"/>
        <v>1.3333333333333333</v>
      </c>
      <c r="D46" s="2">
        <f t="shared" si="5"/>
        <v>1.3333333333333333</v>
      </c>
      <c r="E46" s="2">
        <f t="shared" si="5"/>
        <v>1.3333333333333333</v>
      </c>
      <c r="F46" s="2">
        <f t="shared" si="5"/>
        <v>1.3333333333333333</v>
      </c>
      <c r="G46" s="2">
        <f t="shared" si="5"/>
        <v>1.3333333333333333</v>
      </c>
      <c r="H46" s="106"/>
      <c r="I46" s="106"/>
      <c r="J46" s="2">
        <f t="shared" si="6"/>
        <v>1.3333333333333333</v>
      </c>
      <c r="K46" s="2">
        <f t="shared" si="6"/>
        <v>1.3333333333333333</v>
      </c>
      <c r="L46" s="2">
        <f t="shared" si="6"/>
        <v>1.3333333333333333</v>
      </c>
      <c r="M46" s="2">
        <f t="shared" si="6"/>
        <v>1.3333333333333333</v>
      </c>
      <c r="N46" s="2">
        <v>12</v>
      </c>
      <c r="P46">
        <f t="shared" si="8"/>
        <v>12</v>
      </c>
    </row>
    <row r="47" spans="2:16" x14ac:dyDescent="0.3">
      <c r="B47" s="2" t="s">
        <v>137</v>
      </c>
      <c r="C47" s="2">
        <f t="shared" si="7"/>
        <v>1.3333333333333333</v>
      </c>
      <c r="D47" s="2">
        <f t="shared" si="7"/>
        <v>1.3333333333333333</v>
      </c>
      <c r="E47" s="2">
        <f t="shared" si="7"/>
        <v>1.3333333333333333</v>
      </c>
      <c r="F47" s="2">
        <f t="shared" si="7"/>
        <v>1.3333333333333333</v>
      </c>
      <c r="G47" s="2">
        <f t="shared" si="7"/>
        <v>1.3333333333333333</v>
      </c>
      <c r="H47" s="106"/>
      <c r="I47" s="106"/>
      <c r="J47" s="2">
        <f t="shared" ref="J47:M48" si="9">$N47/9</f>
        <v>1.3333333333333333</v>
      </c>
      <c r="K47" s="2">
        <f t="shared" si="9"/>
        <v>1.3333333333333333</v>
      </c>
      <c r="L47" s="2">
        <f t="shared" si="9"/>
        <v>1.3333333333333333</v>
      </c>
      <c r="M47" s="2">
        <f t="shared" si="9"/>
        <v>1.3333333333333333</v>
      </c>
      <c r="N47" s="2">
        <v>12</v>
      </c>
      <c r="P47">
        <f t="shared" si="8"/>
        <v>12</v>
      </c>
    </row>
    <row r="48" spans="2:16" x14ac:dyDescent="0.3">
      <c r="B48" s="2" t="s">
        <v>138</v>
      </c>
      <c r="C48" s="2">
        <f t="shared" si="7"/>
        <v>1.3333333333333333</v>
      </c>
      <c r="D48" s="2">
        <f t="shared" si="7"/>
        <v>1.3333333333333333</v>
      </c>
      <c r="E48" s="2">
        <f t="shared" si="7"/>
        <v>1.3333333333333333</v>
      </c>
      <c r="F48" s="2">
        <f t="shared" si="7"/>
        <v>1.3333333333333333</v>
      </c>
      <c r="G48" s="2">
        <f t="shared" si="7"/>
        <v>1.3333333333333333</v>
      </c>
      <c r="H48" s="106"/>
      <c r="I48" s="106"/>
      <c r="J48" s="2">
        <f t="shared" si="9"/>
        <v>1.3333333333333333</v>
      </c>
      <c r="K48" s="2">
        <f t="shared" si="9"/>
        <v>1.3333333333333333</v>
      </c>
      <c r="L48" s="2">
        <f t="shared" si="9"/>
        <v>1.3333333333333333</v>
      </c>
      <c r="M48" s="2">
        <f t="shared" si="9"/>
        <v>1.3333333333333333</v>
      </c>
      <c r="N48" s="2">
        <v>12</v>
      </c>
      <c r="P48">
        <f t="shared" si="8"/>
        <v>12</v>
      </c>
    </row>
    <row r="49" spans="2:16" x14ac:dyDescent="0.3">
      <c r="B49" s="2" t="s">
        <v>139</v>
      </c>
      <c r="C49" s="2"/>
      <c r="D49" s="2"/>
      <c r="E49" s="2"/>
      <c r="F49" s="2"/>
      <c r="G49" s="2"/>
      <c r="H49" s="106"/>
      <c r="I49" s="106"/>
      <c r="J49" s="2"/>
      <c r="K49" s="2"/>
      <c r="L49" s="2"/>
      <c r="M49" s="2"/>
      <c r="N49" s="2">
        <v>0</v>
      </c>
      <c r="P49">
        <f t="shared" si="8"/>
        <v>0</v>
      </c>
    </row>
    <row r="50" spans="2:16" x14ac:dyDescent="0.3">
      <c r="B50" s="2" t="s">
        <v>140</v>
      </c>
      <c r="C50" s="2"/>
      <c r="D50" s="2"/>
      <c r="E50" s="2"/>
      <c r="F50" s="2"/>
      <c r="G50" s="2"/>
      <c r="H50" s="106"/>
      <c r="I50" s="106"/>
      <c r="J50" s="2"/>
      <c r="K50" s="2"/>
      <c r="L50" s="2"/>
      <c r="M50" s="2"/>
      <c r="N50" s="2">
        <v>0</v>
      </c>
      <c r="P50">
        <f t="shared" si="8"/>
        <v>0</v>
      </c>
    </row>
    <row r="51" spans="2:16" x14ac:dyDescent="0.3">
      <c r="P51" s="93">
        <f>SUM(P31:P50)</f>
        <v>248</v>
      </c>
    </row>
    <row r="53" spans="2:16" x14ac:dyDescent="0.3">
      <c r="B53" t="s">
        <v>146</v>
      </c>
      <c r="N53">
        <f>SUM(N2:N50)</f>
        <v>952</v>
      </c>
      <c r="O53">
        <f>SUM(N2:N50)</f>
        <v>952</v>
      </c>
      <c r="P53" s="93">
        <f>SUM(P28,P26,P21,P11,P51)</f>
        <v>908</v>
      </c>
    </row>
    <row r="54" spans="2:16" x14ac:dyDescent="0.3">
      <c r="P54">
        <f>P53/N53*100</f>
        <v>95.378151260504211</v>
      </c>
    </row>
  </sheetData>
  <phoneticPr fontId="5" type="noConversion"/>
  <pageMargins left="0.7" right="0.7" top="0.75" bottom="0.75" header="0.3" footer="0.3"/>
  <pageSetup orientation="portrait" r:id="rId1"/>
  <ignoredErrors>
    <ignoredError sqref="P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8111-2A03-4B3C-A48B-E452AC462805}">
  <dimension ref="A1:V19"/>
  <sheetViews>
    <sheetView topLeftCell="G1" zoomScale="96" zoomScaleNormal="96" workbookViewId="0">
      <selection activeCell="O12" sqref="O12"/>
    </sheetView>
  </sheetViews>
  <sheetFormatPr defaultRowHeight="15.6" x14ac:dyDescent="0.3"/>
  <cols>
    <col min="1" max="1" width="5.59765625" style="1" customWidth="1"/>
    <col min="2" max="2" width="4.8984375" customWidth="1"/>
    <col min="3" max="3" width="25.59765625" customWidth="1"/>
    <col min="4" max="4" width="5.59765625" customWidth="1"/>
    <col min="5" max="5" width="4.59765625" customWidth="1"/>
    <col min="6" max="6" width="26.69921875" customWidth="1"/>
    <col min="7" max="7" width="5.59765625" customWidth="1"/>
    <col min="8" max="8" width="4" customWidth="1"/>
    <col min="9" max="9" width="24.3984375" customWidth="1"/>
    <col min="10" max="10" width="5.59765625" customWidth="1"/>
    <col min="11" max="11" width="4.3984375" customWidth="1"/>
    <col min="12" max="12" width="24.8984375" customWidth="1"/>
    <col min="13" max="13" width="5.59765625" customWidth="1"/>
    <col min="14" max="14" width="4.296875" customWidth="1"/>
    <col min="15" max="15" width="23.796875" customWidth="1"/>
    <col min="16" max="16" width="5.59765625" customWidth="1"/>
    <col min="17" max="17" width="4.09765625" customWidth="1"/>
    <col min="18" max="18" width="25.3984375" customWidth="1"/>
    <col min="19" max="19" width="6.59765625" customWidth="1"/>
    <col min="20" max="20" width="4.09765625" customWidth="1"/>
    <col min="21" max="21" width="25.3984375" customWidth="1"/>
  </cols>
  <sheetData>
    <row r="1" spans="1:21" ht="16.2" thickBot="1" x14ac:dyDescent="0.35">
      <c r="A1" s="32"/>
      <c r="B1" s="33"/>
      <c r="C1" s="34" t="s">
        <v>50</v>
      </c>
      <c r="D1" s="31"/>
      <c r="E1" s="31" t="s">
        <v>1</v>
      </c>
      <c r="F1" s="31" t="s">
        <v>52</v>
      </c>
      <c r="G1" s="40"/>
      <c r="H1" s="41" t="s">
        <v>1</v>
      </c>
      <c r="I1" s="42" t="s">
        <v>56</v>
      </c>
      <c r="J1" s="31"/>
      <c r="K1" s="33" t="s">
        <v>1</v>
      </c>
      <c r="L1" s="34" t="s">
        <v>55</v>
      </c>
      <c r="M1" s="31"/>
      <c r="N1" s="33" t="s">
        <v>1</v>
      </c>
      <c r="O1" s="34" t="s">
        <v>54</v>
      </c>
      <c r="P1" s="31"/>
      <c r="Q1" s="33" t="s">
        <v>1</v>
      </c>
      <c r="R1" s="34" t="s">
        <v>53</v>
      </c>
      <c r="S1" s="31"/>
      <c r="T1" s="31" t="s">
        <v>1</v>
      </c>
      <c r="U1" s="31" t="s">
        <v>51</v>
      </c>
    </row>
    <row r="2" spans="1:21" ht="25.2" thickBot="1" x14ac:dyDescent="0.35">
      <c r="A2" s="29" t="s">
        <v>38</v>
      </c>
      <c r="B2" s="96" t="s">
        <v>49</v>
      </c>
      <c r="C2" s="97"/>
      <c r="D2" s="24" t="s">
        <v>38</v>
      </c>
      <c r="E2" s="100" t="s">
        <v>49</v>
      </c>
      <c r="F2" s="102"/>
      <c r="G2" s="39" t="s">
        <v>38</v>
      </c>
      <c r="H2" s="100" t="s">
        <v>49</v>
      </c>
      <c r="I2" s="103"/>
      <c r="J2" s="24" t="s">
        <v>38</v>
      </c>
      <c r="K2" s="98" t="s">
        <v>49</v>
      </c>
      <c r="L2" s="99"/>
      <c r="M2" s="24" t="s">
        <v>38</v>
      </c>
      <c r="N2" s="98" t="s">
        <v>49</v>
      </c>
      <c r="O2" s="99"/>
      <c r="P2" s="24" t="s">
        <v>38</v>
      </c>
      <c r="Q2" s="98" t="s">
        <v>49</v>
      </c>
      <c r="R2" s="99"/>
      <c r="S2" s="24" t="s">
        <v>38</v>
      </c>
      <c r="T2" s="100" t="s">
        <v>49</v>
      </c>
      <c r="U2" s="101"/>
    </row>
    <row r="3" spans="1:21" ht="16.2" thickBot="1" x14ac:dyDescent="0.35">
      <c r="A3" s="25">
        <v>5</v>
      </c>
      <c r="B3" s="25">
        <v>5</v>
      </c>
      <c r="C3" s="12" t="s">
        <v>13</v>
      </c>
      <c r="D3" s="13">
        <v>3</v>
      </c>
      <c r="E3" s="13">
        <v>3</v>
      </c>
      <c r="F3" s="35" t="s">
        <v>13</v>
      </c>
      <c r="G3" s="13">
        <v>3</v>
      </c>
      <c r="H3" s="37">
        <v>3</v>
      </c>
      <c r="I3" s="4" t="s">
        <v>13</v>
      </c>
      <c r="J3" s="13">
        <v>3</v>
      </c>
      <c r="K3" s="13">
        <v>3</v>
      </c>
      <c r="L3" s="4" t="s">
        <v>13</v>
      </c>
      <c r="M3" s="13">
        <v>3</v>
      </c>
      <c r="N3" s="13">
        <v>3</v>
      </c>
      <c r="O3" s="4" t="s">
        <v>13</v>
      </c>
      <c r="P3" s="13">
        <v>3</v>
      </c>
      <c r="Q3" s="13">
        <v>3</v>
      </c>
      <c r="R3" s="4" t="s">
        <v>13</v>
      </c>
      <c r="S3" s="13">
        <v>3</v>
      </c>
      <c r="T3" s="13">
        <v>3</v>
      </c>
      <c r="U3" s="4" t="s">
        <v>13</v>
      </c>
    </row>
    <row r="4" spans="1:21" ht="16.2" thickBot="1" x14ac:dyDescent="0.35">
      <c r="A4" s="26" t="s">
        <v>1</v>
      </c>
      <c r="B4" s="26" t="s">
        <v>1</v>
      </c>
      <c r="C4" s="6" t="s">
        <v>14</v>
      </c>
      <c r="D4" s="11" t="s">
        <v>1</v>
      </c>
      <c r="E4" s="11" t="s">
        <v>1</v>
      </c>
      <c r="F4" s="36" t="s">
        <v>14</v>
      </c>
      <c r="G4" s="11" t="s">
        <v>1</v>
      </c>
      <c r="H4" s="9" t="s">
        <v>1</v>
      </c>
      <c r="I4" s="6" t="s">
        <v>14</v>
      </c>
      <c r="J4" s="11" t="s">
        <v>1</v>
      </c>
      <c r="K4" s="11" t="s">
        <v>1</v>
      </c>
      <c r="L4" s="6" t="s">
        <v>14</v>
      </c>
      <c r="M4" s="11" t="s">
        <v>1</v>
      </c>
      <c r="N4" s="11" t="s">
        <v>1</v>
      </c>
      <c r="O4" s="6" t="s">
        <v>14</v>
      </c>
      <c r="P4" s="11" t="s">
        <v>1</v>
      </c>
      <c r="Q4" s="11" t="s">
        <v>1</v>
      </c>
      <c r="R4" s="6" t="s">
        <v>14</v>
      </c>
      <c r="S4" s="11" t="s">
        <v>1</v>
      </c>
      <c r="T4" s="11" t="s">
        <v>1</v>
      </c>
      <c r="U4" s="6" t="s">
        <v>14</v>
      </c>
    </row>
    <row r="5" spans="1:21" ht="16.2" thickBot="1" x14ac:dyDescent="0.35">
      <c r="A5" s="27">
        <v>2</v>
      </c>
      <c r="B5" s="27">
        <v>2</v>
      </c>
      <c r="C5" s="6" t="s">
        <v>15</v>
      </c>
      <c r="D5" s="14">
        <v>1</v>
      </c>
      <c r="E5" s="14">
        <v>1</v>
      </c>
      <c r="F5" s="36" t="s">
        <v>16</v>
      </c>
      <c r="G5" s="14">
        <v>1</v>
      </c>
      <c r="H5" s="38">
        <v>1</v>
      </c>
      <c r="I5" s="6" t="s">
        <v>16</v>
      </c>
      <c r="J5" s="14">
        <v>1</v>
      </c>
      <c r="K5" s="14">
        <v>1</v>
      </c>
      <c r="L5" s="6" t="s">
        <v>16</v>
      </c>
      <c r="M5" s="14">
        <v>1</v>
      </c>
      <c r="N5" s="14">
        <v>1</v>
      </c>
      <c r="O5" s="6" t="s">
        <v>16</v>
      </c>
      <c r="P5" s="14">
        <v>1</v>
      </c>
      <c r="Q5" s="14">
        <v>1</v>
      </c>
      <c r="R5" s="6" t="s">
        <v>16</v>
      </c>
      <c r="S5" s="14">
        <v>1</v>
      </c>
      <c r="T5" s="14">
        <v>1</v>
      </c>
      <c r="U5" s="6" t="s">
        <v>16</v>
      </c>
    </row>
    <row r="6" spans="1:21" ht="16.2" thickBot="1" x14ac:dyDescent="0.35">
      <c r="A6" s="27">
        <v>3</v>
      </c>
      <c r="B6" s="27">
        <v>3</v>
      </c>
      <c r="C6" s="6" t="s">
        <v>17</v>
      </c>
      <c r="D6" s="14">
        <v>2</v>
      </c>
      <c r="E6" s="14">
        <v>2</v>
      </c>
      <c r="F6" s="36" t="s">
        <v>18</v>
      </c>
      <c r="G6" s="14">
        <v>2</v>
      </c>
      <c r="H6" s="38">
        <v>2</v>
      </c>
      <c r="I6" s="6" t="s">
        <v>18</v>
      </c>
      <c r="J6" s="14">
        <v>2</v>
      </c>
      <c r="K6" s="14">
        <v>2</v>
      </c>
      <c r="L6" s="6" t="s">
        <v>18</v>
      </c>
      <c r="M6" s="14">
        <v>2</v>
      </c>
      <c r="N6" s="14">
        <v>2</v>
      </c>
      <c r="O6" s="6" t="s">
        <v>18</v>
      </c>
      <c r="P6" s="14">
        <v>2</v>
      </c>
      <c r="Q6" s="14">
        <v>2</v>
      </c>
      <c r="R6" s="6" t="s">
        <v>18</v>
      </c>
      <c r="S6" s="14">
        <v>2</v>
      </c>
      <c r="T6" s="14">
        <v>2</v>
      </c>
      <c r="U6" s="6" t="s">
        <v>18</v>
      </c>
    </row>
    <row r="7" spans="1:21" ht="16.2" thickBot="1" x14ac:dyDescent="0.35">
      <c r="A7" s="28">
        <v>2</v>
      </c>
      <c r="B7" s="28">
        <v>2</v>
      </c>
      <c r="C7" s="4" t="s">
        <v>19</v>
      </c>
      <c r="D7" s="14">
        <v>1</v>
      </c>
      <c r="E7" s="14">
        <v>1</v>
      </c>
      <c r="F7" s="35" t="s">
        <v>20</v>
      </c>
      <c r="G7" s="14">
        <v>1</v>
      </c>
      <c r="H7" s="38">
        <v>1</v>
      </c>
      <c r="I7" s="4" t="s">
        <v>20</v>
      </c>
      <c r="J7" s="14">
        <v>1</v>
      </c>
      <c r="K7" s="14">
        <v>1</v>
      </c>
      <c r="L7" s="4" t="s">
        <v>20</v>
      </c>
      <c r="M7" s="14">
        <v>1</v>
      </c>
      <c r="N7" s="14">
        <v>1</v>
      </c>
      <c r="O7" s="4" t="s">
        <v>20</v>
      </c>
      <c r="P7" s="14">
        <v>1</v>
      </c>
      <c r="Q7" s="14">
        <v>1</v>
      </c>
      <c r="R7" s="4" t="s">
        <v>20</v>
      </c>
      <c r="S7" s="14">
        <v>1</v>
      </c>
      <c r="T7" s="14">
        <v>1</v>
      </c>
      <c r="U7" s="4" t="s">
        <v>20</v>
      </c>
    </row>
    <row r="8" spans="1:21" ht="16.2" thickBot="1" x14ac:dyDescent="0.35">
      <c r="A8" s="27">
        <v>1</v>
      </c>
      <c r="B8" s="27">
        <v>1</v>
      </c>
      <c r="C8" s="4" t="s">
        <v>21</v>
      </c>
      <c r="D8" s="14">
        <v>1</v>
      </c>
      <c r="E8" s="14">
        <v>1</v>
      </c>
      <c r="F8" s="35" t="s">
        <v>22</v>
      </c>
      <c r="G8" s="14">
        <v>1</v>
      </c>
      <c r="H8" s="38">
        <v>1</v>
      </c>
      <c r="I8" s="4" t="s">
        <v>22</v>
      </c>
      <c r="J8" s="14">
        <v>1</v>
      </c>
      <c r="K8" s="14">
        <v>1</v>
      </c>
      <c r="L8" s="4" t="s">
        <v>22</v>
      </c>
      <c r="M8" s="14">
        <v>1</v>
      </c>
      <c r="N8" s="14">
        <v>1</v>
      </c>
      <c r="O8" s="4" t="s">
        <v>22</v>
      </c>
      <c r="P8" s="14">
        <v>1</v>
      </c>
      <c r="Q8" s="14">
        <v>1</v>
      </c>
      <c r="R8" s="4" t="s">
        <v>22</v>
      </c>
      <c r="S8" s="14">
        <v>1</v>
      </c>
      <c r="T8" s="14">
        <v>1</v>
      </c>
      <c r="U8" s="4" t="s">
        <v>22</v>
      </c>
    </row>
    <row r="9" spans="1:21" ht="16.2" thickBot="1" x14ac:dyDescent="0.35">
      <c r="A9" s="28">
        <v>2</v>
      </c>
      <c r="B9" s="28">
        <v>2</v>
      </c>
      <c r="C9" s="4" t="s">
        <v>23</v>
      </c>
      <c r="D9" s="14">
        <v>1</v>
      </c>
      <c r="E9" s="14">
        <v>1</v>
      </c>
      <c r="F9" s="35" t="s">
        <v>24</v>
      </c>
      <c r="G9" s="14">
        <v>1</v>
      </c>
      <c r="H9" s="38">
        <v>1</v>
      </c>
      <c r="I9" s="4" t="s">
        <v>24</v>
      </c>
      <c r="J9" s="14">
        <v>1</v>
      </c>
      <c r="K9" s="14">
        <v>1</v>
      </c>
      <c r="L9" s="4" t="s">
        <v>24</v>
      </c>
      <c r="M9" s="14">
        <v>1</v>
      </c>
      <c r="N9" s="14">
        <v>1</v>
      </c>
      <c r="O9" s="4" t="s">
        <v>24</v>
      </c>
      <c r="P9" s="14">
        <v>1</v>
      </c>
      <c r="Q9" s="14">
        <v>1</v>
      </c>
      <c r="R9" s="4" t="s">
        <v>24</v>
      </c>
      <c r="S9" s="14">
        <v>1</v>
      </c>
      <c r="T9" s="14">
        <v>1</v>
      </c>
      <c r="U9" s="4" t="s">
        <v>24</v>
      </c>
    </row>
    <row r="10" spans="1:21" ht="16.2" thickBot="1" x14ac:dyDescent="0.35">
      <c r="A10" s="27">
        <v>7</v>
      </c>
      <c r="B10" s="27">
        <v>7</v>
      </c>
      <c r="C10" s="4" t="s">
        <v>25</v>
      </c>
      <c r="D10" s="14">
        <v>6</v>
      </c>
      <c r="E10" s="14">
        <v>6</v>
      </c>
      <c r="F10" s="35" t="s">
        <v>26</v>
      </c>
      <c r="G10" s="14">
        <v>6</v>
      </c>
      <c r="H10" s="38">
        <v>6</v>
      </c>
      <c r="I10" s="4" t="s">
        <v>26</v>
      </c>
      <c r="J10" s="14">
        <v>6</v>
      </c>
      <c r="K10" s="14">
        <v>6</v>
      </c>
      <c r="L10" s="4" t="s">
        <v>26</v>
      </c>
      <c r="M10" s="14">
        <v>6</v>
      </c>
      <c r="N10" s="14">
        <v>6</v>
      </c>
      <c r="O10" s="4" t="s">
        <v>26</v>
      </c>
      <c r="P10" s="14">
        <v>6</v>
      </c>
      <c r="Q10" s="14">
        <v>6</v>
      </c>
      <c r="R10" s="4" t="s">
        <v>26</v>
      </c>
      <c r="S10" s="14">
        <v>6</v>
      </c>
      <c r="T10" s="14">
        <v>6</v>
      </c>
      <c r="U10" s="4" t="s">
        <v>26</v>
      </c>
    </row>
    <row r="11" spans="1:21" ht="16.2" thickBot="1" x14ac:dyDescent="0.35">
      <c r="A11" s="27">
        <v>4</v>
      </c>
      <c r="B11" s="27">
        <v>4</v>
      </c>
      <c r="C11" s="4" t="s">
        <v>27</v>
      </c>
      <c r="D11" s="14">
        <v>4</v>
      </c>
      <c r="E11" s="14">
        <v>4</v>
      </c>
      <c r="F11" s="35" t="s">
        <v>27</v>
      </c>
      <c r="G11" s="14">
        <v>4</v>
      </c>
      <c r="H11" s="38">
        <v>4</v>
      </c>
      <c r="I11" s="4" t="s">
        <v>27</v>
      </c>
      <c r="J11" s="14">
        <v>4</v>
      </c>
      <c r="K11" s="14">
        <v>4</v>
      </c>
      <c r="L11" s="4" t="s">
        <v>27</v>
      </c>
      <c r="M11" s="14">
        <v>4</v>
      </c>
      <c r="N11" s="14">
        <v>4</v>
      </c>
      <c r="O11" s="4" t="s">
        <v>27</v>
      </c>
      <c r="P11" s="14">
        <v>4</v>
      </c>
      <c r="Q11" s="14">
        <v>4</v>
      </c>
      <c r="R11" s="4" t="s">
        <v>27</v>
      </c>
      <c r="S11" s="14">
        <v>4</v>
      </c>
      <c r="T11" s="14">
        <v>4</v>
      </c>
      <c r="U11" s="4" t="s">
        <v>27</v>
      </c>
    </row>
    <row r="12" spans="1:21" ht="16.2" thickBot="1" x14ac:dyDescent="0.35">
      <c r="A12" s="5">
        <v>3</v>
      </c>
      <c r="B12" s="5">
        <v>3</v>
      </c>
      <c r="C12" s="4" t="s">
        <v>28</v>
      </c>
      <c r="D12" s="3">
        <v>1</v>
      </c>
      <c r="E12" s="3">
        <v>1</v>
      </c>
      <c r="F12" s="35" t="s">
        <v>28</v>
      </c>
      <c r="G12" s="3">
        <v>1</v>
      </c>
      <c r="H12" s="5">
        <v>1</v>
      </c>
      <c r="I12" s="4" t="s">
        <v>28</v>
      </c>
      <c r="J12" s="3">
        <v>1</v>
      </c>
      <c r="K12" s="3">
        <v>1</v>
      </c>
      <c r="L12" s="4" t="s">
        <v>28</v>
      </c>
      <c r="M12" s="3">
        <v>1</v>
      </c>
      <c r="N12" s="3">
        <v>1</v>
      </c>
      <c r="O12" s="4" t="s">
        <v>28</v>
      </c>
      <c r="P12" s="3">
        <v>1</v>
      </c>
      <c r="Q12" s="3">
        <v>1</v>
      </c>
      <c r="R12" s="4" t="s">
        <v>28</v>
      </c>
      <c r="S12" s="3">
        <v>1</v>
      </c>
      <c r="T12" s="3">
        <v>1</v>
      </c>
      <c r="U12" s="4" t="s">
        <v>28</v>
      </c>
    </row>
    <row r="13" spans="1:21" ht="16.2" thickBot="1" x14ac:dyDescent="0.35">
      <c r="A13" s="5">
        <v>3</v>
      </c>
      <c r="B13" s="5">
        <v>3</v>
      </c>
      <c r="C13" s="4" t="s">
        <v>29</v>
      </c>
      <c r="D13" s="3">
        <v>1</v>
      </c>
      <c r="E13" s="3">
        <v>1</v>
      </c>
      <c r="F13" s="35" t="s">
        <v>29</v>
      </c>
      <c r="G13" s="3">
        <v>1</v>
      </c>
      <c r="H13" s="5">
        <v>1</v>
      </c>
      <c r="I13" s="4" t="s">
        <v>29</v>
      </c>
      <c r="J13" s="3">
        <v>1</v>
      </c>
      <c r="K13" s="3">
        <v>1</v>
      </c>
      <c r="L13" s="4" t="s">
        <v>29</v>
      </c>
      <c r="M13" s="3">
        <v>1</v>
      </c>
      <c r="N13" s="3">
        <v>1</v>
      </c>
      <c r="O13" s="4" t="s">
        <v>29</v>
      </c>
      <c r="P13" s="3">
        <v>1</v>
      </c>
      <c r="Q13" s="3">
        <v>1</v>
      </c>
      <c r="R13" s="4" t="s">
        <v>29</v>
      </c>
      <c r="S13" s="3">
        <v>1</v>
      </c>
      <c r="T13" s="3">
        <v>1</v>
      </c>
      <c r="U13" s="4" t="s">
        <v>29</v>
      </c>
    </row>
    <row r="14" spans="1:21" ht="16.2" thickBot="1" x14ac:dyDescent="0.35">
      <c r="A14" s="5">
        <v>3</v>
      </c>
      <c r="B14" s="5">
        <v>3</v>
      </c>
      <c r="C14" s="4" t="s">
        <v>30</v>
      </c>
      <c r="D14" s="3">
        <v>1</v>
      </c>
      <c r="E14" s="3">
        <v>1</v>
      </c>
      <c r="F14" s="35" t="s">
        <v>30</v>
      </c>
      <c r="G14" s="3">
        <v>1</v>
      </c>
      <c r="H14" s="5">
        <v>1</v>
      </c>
      <c r="I14" s="4" t="s">
        <v>30</v>
      </c>
      <c r="J14" s="3">
        <v>1</v>
      </c>
      <c r="K14" s="3">
        <v>1</v>
      </c>
      <c r="L14" s="4" t="s">
        <v>30</v>
      </c>
      <c r="M14" s="3">
        <v>1</v>
      </c>
      <c r="N14" s="3">
        <v>1</v>
      </c>
      <c r="O14" s="4" t="s">
        <v>30</v>
      </c>
      <c r="P14" s="3">
        <v>1</v>
      </c>
      <c r="Q14" s="3">
        <v>1</v>
      </c>
      <c r="R14" s="4" t="s">
        <v>30</v>
      </c>
      <c r="S14" s="3">
        <v>1</v>
      </c>
      <c r="T14" s="3">
        <v>1</v>
      </c>
      <c r="U14" s="4" t="s">
        <v>30</v>
      </c>
    </row>
    <row r="15" spans="1:21" ht="16.2" thickBot="1" x14ac:dyDescent="0.35">
      <c r="A15" s="5">
        <v>2</v>
      </c>
      <c r="B15" s="5">
        <v>2</v>
      </c>
      <c r="C15" s="4" t="s">
        <v>31</v>
      </c>
      <c r="D15" s="3">
        <v>2</v>
      </c>
      <c r="E15" s="3">
        <v>2</v>
      </c>
      <c r="F15" s="35" t="s">
        <v>31</v>
      </c>
      <c r="G15" s="3">
        <v>2</v>
      </c>
      <c r="H15" s="5">
        <v>2</v>
      </c>
      <c r="I15" s="4" t="s">
        <v>31</v>
      </c>
      <c r="J15" s="3">
        <v>2</v>
      </c>
      <c r="K15" s="3">
        <v>2</v>
      </c>
      <c r="L15" s="4" t="s">
        <v>31</v>
      </c>
      <c r="M15" s="3">
        <v>2</v>
      </c>
      <c r="N15" s="3">
        <v>2</v>
      </c>
      <c r="O15" s="4" t="s">
        <v>31</v>
      </c>
      <c r="P15" s="3">
        <v>2</v>
      </c>
      <c r="Q15" s="3">
        <v>2</v>
      </c>
      <c r="R15" s="4" t="s">
        <v>31</v>
      </c>
      <c r="S15" s="3">
        <v>2</v>
      </c>
      <c r="T15" s="3">
        <v>2</v>
      </c>
      <c r="U15" s="4" t="s">
        <v>31</v>
      </c>
    </row>
    <row r="16" spans="1:21" ht="16.2" thickBot="1" x14ac:dyDescent="0.35">
      <c r="A16" s="5">
        <v>5</v>
      </c>
      <c r="B16" s="5">
        <v>5</v>
      </c>
      <c r="C16" s="4" t="s">
        <v>32</v>
      </c>
      <c r="D16" s="3">
        <v>1</v>
      </c>
      <c r="E16" s="3">
        <v>1</v>
      </c>
      <c r="F16" s="35" t="s">
        <v>33</v>
      </c>
      <c r="G16" s="3">
        <v>1</v>
      </c>
      <c r="H16" s="5">
        <v>1</v>
      </c>
      <c r="I16" s="4" t="s">
        <v>33</v>
      </c>
      <c r="J16" s="3">
        <v>1</v>
      </c>
      <c r="K16" s="3">
        <v>1</v>
      </c>
      <c r="L16" s="4" t="s">
        <v>33</v>
      </c>
      <c r="M16" s="3">
        <v>1</v>
      </c>
      <c r="N16" s="3">
        <v>1</v>
      </c>
      <c r="O16" s="4" t="s">
        <v>33</v>
      </c>
      <c r="P16" s="3">
        <v>1</v>
      </c>
      <c r="Q16" s="3">
        <v>1</v>
      </c>
      <c r="R16" s="4" t="s">
        <v>33</v>
      </c>
      <c r="S16" s="3">
        <v>1</v>
      </c>
      <c r="T16" s="3">
        <v>1</v>
      </c>
      <c r="U16" s="4" t="s">
        <v>33</v>
      </c>
    </row>
    <row r="17" spans="1:22" ht="16.2" thickBot="1" x14ac:dyDescent="0.35">
      <c r="A17" s="5">
        <v>4</v>
      </c>
      <c r="B17" s="5">
        <v>4</v>
      </c>
      <c r="C17" s="4" t="s">
        <v>34</v>
      </c>
      <c r="D17" s="3">
        <v>1</v>
      </c>
      <c r="E17" s="3">
        <v>1</v>
      </c>
      <c r="F17" s="35" t="s">
        <v>35</v>
      </c>
      <c r="G17" s="3">
        <v>1</v>
      </c>
      <c r="H17" s="5">
        <v>1</v>
      </c>
      <c r="I17" s="4" t="s">
        <v>35</v>
      </c>
      <c r="J17" s="3">
        <v>1</v>
      </c>
      <c r="K17" s="3">
        <v>1</v>
      </c>
      <c r="L17" s="4" t="s">
        <v>35</v>
      </c>
      <c r="M17" s="3">
        <v>1</v>
      </c>
      <c r="N17" s="3">
        <v>1</v>
      </c>
      <c r="O17" s="4" t="s">
        <v>35</v>
      </c>
      <c r="P17" s="3">
        <v>1</v>
      </c>
      <c r="Q17" s="3">
        <v>1</v>
      </c>
      <c r="R17" s="4" t="s">
        <v>35</v>
      </c>
      <c r="S17" s="3">
        <v>1</v>
      </c>
      <c r="T17" s="3">
        <v>1</v>
      </c>
      <c r="U17" s="4" t="s">
        <v>35</v>
      </c>
    </row>
    <row r="18" spans="1:22" ht="16.2" thickBot="1" x14ac:dyDescent="0.35">
      <c r="A18" s="5">
        <v>4</v>
      </c>
      <c r="B18" s="5">
        <v>4</v>
      </c>
      <c r="C18" s="4" t="s">
        <v>36</v>
      </c>
      <c r="D18" s="3">
        <v>4</v>
      </c>
      <c r="E18" s="3">
        <v>4</v>
      </c>
      <c r="F18" s="35" t="s">
        <v>36</v>
      </c>
      <c r="G18" s="3">
        <v>4</v>
      </c>
      <c r="H18" s="5">
        <v>4</v>
      </c>
      <c r="I18" s="4" t="s">
        <v>36</v>
      </c>
      <c r="J18" s="3">
        <v>4</v>
      </c>
      <c r="K18" s="3">
        <v>4</v>
      </c>
      <c r="L18" s="4" t="s">
        <v>36</v>
      </c>
      <c r="M18" s="3">
        <v>4</v>
      </c>
      <c r="N18" s="3">
        <v>4</v>
      </c>
      <c r="O18" s="4" t="s">
        <v>36</v>
      </c>
      <c r="P18" s="3">
        <v>4</v>
      </c>
      <c r="Q18" s="3">
        <v>4</v>
      </c>
      <c r="R18" s="4" t="s">
        <v>36</v>
      </c>
      <c r="S18" s="3">
        <v>4</v>
      </c>
      <c r="T18" s="3">
        <v>4</v>
      </c>
      <c r="U18" s="4" t="s">
        <v>36</v>
      </c>
      <c r="V18" t="s">
        <v>153</v>
      </c>
    </row>
    <row r="19" spans="1:22" ht="16.2" thickBot="1" x14ac:dyDescent="0.35">
      <c r="A19" s="30">
        <f>SUM(A3:A18)</f>
        <v>50</v>
      </c>
      <c r="B19" s="5">
        <v>50</v>
      </c>
      <c r="C19" s="7"/>
      <c r="D19" s="7">
        <f>SUM(D3:D18)</f>
        <v>30</v>
      </c>
      <c r="E19" s="3">
        <v>30</v>
      </c>
      <c r="F19" s="10"/>
      <c r="G19" s="7">
        <f>SUM(G3:G18)</f>
        <v>30</v>
      </c>
      <c r="H19" s="5">
        <v>30</v>
      </c>
      <c r="I19" s="7"/>
      <c r="J19" s="7">
        <f>SUM(J3:J18)</f>
        <v>30</v>
      </c>
      <c r="K19" s="3">
        <v>30</v>
      </c>
      <c r="L19" s="7"/>
      <c r="M19" s="7">
        <f>SUM(M3:M18)</f>
        <v>30</v>
      </c>
      <c r="N19" s="3">
        <v>30</v>
      </c>
      <c r="O19" s="7"/>
      <c r="P19" s="7">
        <f>SUM(P3:P18)</f>
        <v>30</v>
      </c>
      <c r="Q19" s="3">
        <v>30</v>
      </c>
      <c r="R19" s="7"/>
      <c r="S19" s="7">
        <f>SUM(S3:S18)</f>
        <v>30</v>
      </c>
      <c r="T19" s="3">
        <v>30</v>
      </c>
      <c r="U19" s="7"/>
      <c r="V19">
        <f>SUM(A19,D19,G19,J19,M19,P19,S19)</f>
        <v>230</v>
      </c>
    </row>
  </sheetData>
  <mergeCells count="7">
    <mergeCell ref="B2:C2"/>
    <mergeCell ref="K2:L2"/>
    <mergeCell ref="N2:O2"/>
    <mergeCell ref="Q2:R2"/>
    <mergeCell ref="T2:U2"/>
    <mergeCell ref="E2:F2"/>
    <mergeCell ref="H2:I2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5C78-3A62-4E50-99B8-07A2B3996F52}">
  <dimension ref="A1:U143"/>
  <sheetViews>
    <sheetView topLeftCell="A109" zoomScale="85" zoomScaleNormal="85" workbookViewId="0">
      <selection activeCell="B124" sqref="B124"/>
    </sheetView>
  </sheetViews>
  <sheetFormatPr defaultRowHeight="15.6" x14ac:dyDescent="0.3"/>
  <cols>
    <col min="1" max="1" width="5.19921875" customWidth="1"/>
    <col min="2" max="2" width="3.59765625" customWidth="1"/>
    <col min="3" max="3" width="4.796875" customWidth="1"/>
    <col min="4" max="4" width="58.296875" customWidth="1"/>
    <col min="5" max="5" width="3.5" style="43" customWidth="1"/>
    <col min="6" max="6" width="5.59765625" style="43" customWidth="1"/>
    <col min="7" max="7" width="3.296875" style="43" customWidth="1"/>
    <col min="8" max="8" width="5.3984375" style="43" customWidth="1"/>
    <col min="9" max="9" width="3.09765625" customWidth="1"/>
    <col min="10" max="10" width="5.59765625" customWidth="1"/>
    <col min="11" max="11" width="3.5" customWidth="1"/>
    <col min="12" max="12" width="6" customWidth="1"/>
    <col min="13" max="13" width="3.09765625" style="43" customWidth="1"/>
    <col min="14" max="14" width="5.59765625" style="43" customWidth="1"/>
    <col min="15" max="15" width="3.09765625" style="43" customWidth="1"/>
    <col min="16" max="16" width="5.796875" style="43" customWidth="1"/>
    <col min="17" max="17" width="3.09765625" style="43" customWidth="1"/>
    <col min="18" max="18" width="6" style="43" customWidth="1"/>
    <col min="19" max="19" width="3" style="43" customWidth="1"/>
    <col min="20" max="20" width="5.8984375" style="43" customWidth="1"/>
    <col min="21" max="21" width="8.796875" style="8"/>
  </cols>
  <sheetData>
    <row r="1" spans="1:21" x14ac:dyDescent="0.3">
      <c r="A1" s="64"/>
      <c r="B1" s="65"/>
      <c r="C1" s="65"/>
      <c r="D1" s="80" t="s">
        <v>61</v>
      </c>
      <c r="E1" s="81" t="s">
        <v>57</v>
      </c>
      <c r="F1" s="81"/>
      <c r="G1" s="46" t="s">
        <v>63</v>
      </c>
      <c r="H1" s="47"/>
      <c r="I1" s="46" t="s">
        <v>63</v>
      </c>
      <c r="J1" s="47"/>
      <c r="K1" s="48" t="s">
        <v>64</v>
      </c>
      <c r="L1" s="49"/>
      <c r="M1" s="46" t="s">
        <v>58</v>
      </c>
      <c r="N1" s="47"/>
      <c r="O1" s="46" t="s">
        <v>60</v>
      </c>
      <c r="P1" s="47"/>
      <c r="Q1" s="46" t="s">
        <v>94</v>
      </c>
      <c r="R1" s="47"/>
      <c r="S1" s="46" t="s">
        <v>59</v>
      </c>
      <c r="T1" s="47"/>
    </row>
    <row r="2" spans="1:21" x14ac:dyDescent="0.3">
      <c r="A2" s="68"/>
      <c r="B2" s="2"/>
      <c r="C2" s="2"/>
      <c r="D2" s="2"/>
      <c r="E2" s="50">
        <v>200</v>
      </c>
      <c r="F2" s="50">
        <f>SUM(F3:F138)*E2/$A$140</f>
        <v>188.29268292682926</v>
      </c>
      <c r="G2" s="50">
        <v>66.66</v>
      </c>
      <c r="H2" s="50">
        <f>SUM(H3:H138)*G2/$A$140</f>
        <v>62.757951219512186</v>
      </c>
      <c r="I2" s="50">
        <v>67</v>
      </c>
      <c r="J2" s="50">
        <f>SUM(J3:J138)*I2/$A$140</f>
        <v>63.078048780487805</v>
      </c>
      <c r="K2" s="50">
        <v>67</v>
      </c>
      <c r="L2" s="50">
        <f>SUM(L3:L138)*K2/$A$140</f>
        <v>5.5560975609756094</v>
      </c>
      <c r="M2" s="50">
        <v>75</v>
      </c>
      <c r="N2" s="50">
        <f>SUM(N3:N138)*M2/$A$140</f>
        <v>63.292682926829265</v>
      </c>
      <c r="O2" s="50">
        <v>125</v>
      </c>
      <c r="P2" s="50">
        <f>SUM(P3:P138)*O2/$A$140</f>
        <v>105.48780487804878</v>
      </c>
      <c r="Q2" s="46">
        <v>150</v>
      </c>
      <c r="R2" s="50">
        <f>SUM(R3:R138)*Q2/$A$140</f>
        <v>126.58536585365853</v>
      </c>
      <c r="S2" s="50">
        <v>50</v>
      </c>
      <c r="T2" s="50">
        <f>SUM(T3:T138)*S2/$A$140</f>
        <v>12.439024390243903</v>
      </c>
      <c r="U2" s="8">
        <f>SUM(F2,H2,J2,L2,N2,P2,R2,T2)</f>
        <v>627.48965853658547</v>
      </c>
    </row>
    <row r="3" spans="1:21" ht="11.1" customHeight="1" x14ac:dyDescent="0.3">
      <c r="A3" s="63"/>
      <c r="B3" s="76">
        <v>1</v>
      </c>
      <c r="C3" s="76" t="s">
        <v>62</v>
      </c>
      <c r="D3" s="76"/>
      <c r="E3" s="60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58"/>
      <c r="U3" s="8">
        <f>SUM(E4:T8)</f>
        <v>310</v>
      </c>
    </row>
    <row r="4" spans="1:21" ht="11.1" customHeight="1" x14ac:dyDescent="0.3">
      <c r="A4" s="8">
        <v>10</v>
      </c>
      <c r="B4" s="8"/>
      <c r="C4" s="8">
        <v>1</v>
      </c>
      <c r="D4" s="8" t="s">
        <v>70</v>
      </c>
      <c r="E4" s="57"/>
      <c r="F4" s="57">
        <v>10</v>
      </c>
      <c r="G4" s="57"/>
      <c r="H4" s="57">
        <v>10</v>
      </c>
      <c r="I4" s="58"/>
      <c r="J4" s="58">
        <v>10</v>
      </c>
      <c r="K4" s="58"/>
      <c r="L4" s="58"/>
      <c r="M4" s="57"/>
      <c r="N4" s="58">
        <v>10</v>
      </c>
      <c r="O4" s="57"/>
      <c r="P4" s="58">
        <v>10</v>
      </c>
      <c r="Q4" s="58"/>
      <c r="R4" s="58">
        <v>10</v>
      </c>
      <c r="S4" s="58"/>
      <c r="T4" s="51"/>
      <c r="U4" s="8">
        <f>U3*SUM(A4:A8)/$A$140</f>
        <v>15.121951219512194</v>
      </c>
    </row>
    <row r="5" spans="1:21" ht="11.1" customHeight="1" x14ac:dyDescent="0.3">
      <c r="A5" s="8">
        <v>10</v>
      </c>
      <c r="B5" s="8"/>
      <c r="C5" s="8">
        <v>2</v>
      </c>
      <c r="D5" s="8" t="s">
        <v>71</v>
      </c>
      <c r="E5" s="50"/>
      <c r="F5" s="50">
        <v>10</v>
      </c>
      <c r="G5" s="50"/>
      <c r="H5" s="50">
        <v>10</v>
      </c>
      <c r="I5" s="51"/>
      <c r="J5" s="51">
        <v>10</v>
      </c>
      <c r="K5" s="51"/>
      <c r="L5" s="51"/>
      <c r="M5" s="50"/>
      <c r="N5" s="51">
        <v>10</v>
      </c>
      <c r="O5" s="50"/>
      <c r="P5" s="51">
        <v>10</v>
      </c>
      <c r="Q5" s="51"/>
      <c r="R5" s="51">
        <v>10</v>
      </c>
      <c r="S5" s="51"/>
      <c r="T5" s="51"/>
    </row>
    <row r="6" spans="1:21" ht="11.1" customHeight="1" x14ac:dyDescent="0.3">
      <c r="A6" s="8">
        <v>10</v>
      </c>
      <c r="B6" s="8" t="s">
        <v>1</v>
      </c>
      <c r="C6" s="8">
        <v>4</v>
      </c>
      <c r="D6" s="8" t="s">
        <v>67</v>
      </c>
      <c r="E6" s="50"/>
      <c r="F6" s="50">
        <v>10</v>
      </c>
      <c r="G6" s="50"/>
      <c r="H6" s="50">
        <v>10</v>
      </c>
      <c r="I6" s="51"/>
      <c r="J6" s="51">
        <v>10</v>
      </c>
      <c r="K6" s="51"/>
      <c r="L6" s="51"/>
      <c r="M6" s="50"/>
      <c r="N6" s="51">
        <v>10</v>
      </c>
      <c r="O6" s="50"/>
      <c r="P6" s="51">
        <v>10</v>
      </c>
      <c r="Q6" s="51"/>
      <c r="R6" s="51">
        <v>10</v>
      </c>
      <c r="S6" s="51"/>
      <c r="T6" s="51">
        <v>10</v>
      </c>
    </row>
    <row r="7" spans="1:21" ht="11.1" customHeight="1" x14ac:dyDescent="0.3">
      <c r="A7" s="8">
        <v>10</v>
      </c>
      <c r="B7" s="8"/>
      <c r="C7" s="8">
        <v>5</v>
      </c>
      <c r="D7" s="8" t="s">
        <v>83</v>
      </c>
      <c r="E7" s="50"/>
      <c r="F7" s="50">
        <v>10</v>
      </c>
      <c r="G7" s="50"/>
      <c r="H7" s="50">
        <v>10</v>
      </c>
      <c r="I7" s="51"/>
      <c r="J7" s="51">
        <v>10</v>
      </c>
      <c r="K7" s="51"/>
      <c r="L7" s="51"/>
      <c r="M7" s="50"/>
      <c r="N7" s="51">
        <v>10</v>
      </c>
      <c r="O7" s="50"/>
      <c r="P7" s="51">
        <v>10</v>
      </c>
      <c r="Q7" s="51"/>
      <c r="R7" s="51">
        <v>10</v>
      </c>
      <c r="S7" s="51"/>
      <c r="T7" s="74"/>
    </row>
    <row r="8" spans="1:21" ht="11.1" customHeight="1" x14ac:dyDescent="0.3">
      <c r="A8" s="8">
        <v>10</v>
      </c>
      <c r="B8" s="8"/>
      <c r="C8" s="8">
        <v>6</v>
      </c>
      <c r="D8" s="8" t="s">
        <v>84</v>
      </c>
      <c r="E8" s="73"/>
      <c r="F8" s="73">
        <v>10</v>
      </c>
      <c r="G8" s="73"/>
      <c r="H8" s="73">
        <v>10</v>
      </c>
      <c r="I8" s="74"/>
      <c r="J8" s="74">
        <v>10</v>
      </c>
      <c r="K8" s="74"/>
      <c r="L8" s="74"/>
      <c r="M8" s="73"/>
      <c r="N8" s="74">
        <v>10</v>
      </c>
      <c r="O8" s="73"/>
      <c r="P8" s="74">
        <v>10</v>
      </c>
      <c r="Q8" s="74"/>
      <c r="R8" s="74">
        <v>10</v>
      </c>
      <c r="S8" s="74"/>
      <c r="T8" s="74"/>
    </row>
    <row r="9" spans="1:21" ht="11.7" customHeight="1" x14ac:dyDescent="0.3">
      <c r="A9" s="63"/>
      <c r="B9" s="76">
        <v>2</v>
      </c>
      <c r="C9" s="77" t="s">
        <v>68</v>
      </c>
      <c r="D9" s="76"/>
      <c r="E9" s="52"/>
      <c r="F9" s="52"/>
      <c r="G9" s="52"/>
      <c r="H9" s="52"/>
      <c r="I9" s="53"/>
      <c r="J9" s="53"/>
      <c r="K9" s="53"/>
      <c r="L9" s="53"/>
      <c r="M9" s="61"/>
      <c r="N9" s="61"/>
      <c r="O9" s="61"/>
      <c r="P9" s="61"/>
      <c r="Q9" s="61"/>
      <c r="R9" s="61"/>
      <c r="S9" s="61"/>
      <c r="T9" s="62"/>
      <c r="U9" s="8">
        <f>SUM(E10:T14)</f>
        <v>370</v>
      </c>
    </row>
    <row r="10" spans="1:21" ht="11.7" customHeight="1" x14ac:dyDescent="0.3">
      <c r="A10" s="8">
        <v>15</v>
      </c>
      <c r="B10" s="8"/>
      <c r="C10" s="8">
        <v>1</v>
      </c>
      <c r="D10" s="8" t="s">
        <v>65</v>
      </c>
      <c r="E10" s="57"/>
      <c r="F10" s="57">
        <v>15</v>
      </c>
      <c r="G10" s="57"/>
      <c r="H10" s="57">
        <v>15</v>
      </c>
      <c r="I10" s="58"/>
      <c r="J10" s="58">
        <v>15</v>
      </c>
      <c r="K10" s="58"/>
      <c r="L10" s="58"/>
      <c r="M10" s="57"/>
      <c r="N10" s="58">
        <v>15</v>
      </c>
      <c r="O10" s="57"/>
      <c r="P10" s="58">
        <v>15</v>
      </c>
      <c r="Q10" s="58"/>
      <c r="R10" s="58">
        <v>15</v>
      </c>
      <c r="S10" s="58"/>
      <c r="T10" s="58"/>
      <c r="U10" s="8">
        <f>U9*SUM(A10:A14)/$A$140</f>
        <v>21.658536585365855</v>
      </c>
    </row>
    <row r="11" spans="1:21" ht="11.7" customHeight="1" x14ac:dyDescent="0.3">
      <c r="A11" s="8">
        <v>15</v>
      </c>
      <c r="B11" s="8"/>
      <c r="C11" s="8">
        <v>2</v>
      </c>
      <c r="D11" s="8" t="s">
        <v>66</v>
      </c>
      <c r="E11" s="50"/>
      <c r="F11" s="50">
        <v>15</v>
      </c>
      <c r="G11" s="50"/>
      <c r="H11" s="50">
        <v>15</v>
      </c>
      <c r="I11" s="51"/>
      <c r="J11" s="51">
        <v>15</v>
      </c>
      <c r="K11" s="51"/>
      <c r="L11" s="51"/>
      <c r="M11" s="50"/>
      <c r="N11" s="51">
        <v>15</v>
      </c>
      <c r="O11" s="50"/>
      <c r="P11" s="51">
        <v>15</v>
      </c>
      <c r="Q11" s="51"/>
      <c r="R11" s="51">
        <v>15</v>
      </c>
      <c r="S11" s="51"/>
      <c r="T11" s="51"/>
    </row>
    <row r="12" spans="1:21" ht="11.7" customHeight="1" x14ac:dyDescent="0.3">
      <c r="A12" s="8">
        <v>10</v>
      </c>
      <c r="B12" s="8"/>
      <c r="C12" s="8">
        <v>3</v>
      </c>
      <c r="D12" s="8" t="s">
        <v>67</v>
      </c>
      <c r="E12" s="50"/>
      <c r="F12" s="50">
        <v>10</v>
      </c>
      <c r="G12" s="50"/>
      <c r="H12" s="50">
        <v>10</v>
      </c>
      <c r="I12" s="51"/>
      <c r="J12" s="51">
        <v>10</v>
      </c>
      <c r="K12" s="51"/>
      <c r="L12" s="51"/>
      <c r="M12" s="50"/>
      <c r="N12" s="51">
        <v>10</v>
      </c>
      <c r="O12" s="50"/>
      <c r="P12" s="51">
        <v>10</v>
      </c>
      <c r="Q12" s="51"/>
      <c r="R12" s="51">
        <v>10</v>
      </c>
      <c r="S12" s="51"/>
      <c r="T12" s="51">
        <v>10</v>
      </c>
    </row>
    <row r="13" spans="1:21" ht="11.7" customHeight="1" x14ac:dyDescent="0.3">
      <c r="A13" s="8">
        <v>10</v>
      </c>
      <c r="B13" s="8"/>
      <c r="C13" s="8">
        <v>4</v>
      </c>
      <c r="D13" s="8" t="s">
        <v>83</v>
      </c>
      <c r="E13" s="50"/>
      <c r="F13" s="50">
        <v>10</v>
      </c>
      <c r="G13" s="50"/>
      <c r="H13" s="50">
        <v>10</v>
      </c>
      <c r="I13" s="51"/>
      <c r="J13" s="51">
        <v>10</v>
      </c>
      <c r="K13" s="51"/>
      <c r="L13" s="51"/>
      <c r="M13" s="50"/>
      <c r="N13" s="51">
        <v>10</v>
      </c>
      <c r="O13" s="50"/>
      <c r="P13" s="51">
        <v>10</v>
      </c>
      <c r="Q13" s="51"/>
      <c r="R13" s="51">
        <v>10</v>
      </c>
      <c r="S13" s="51"/>
      <c r="T13" s="51"/>
    </row>
    <row r="14" spans="1:21" ht="11.7" customHeight="1" x14ac:dyDescent="0.3">
      <c r="A14" s="8">
        <v>10</v>
      </c>
      <c r="B14" s="8"/>
      <c r="C14" s="8">
        <v>5</v>
      </c>
      <c r="D14" s="8" t="s">
        <v>84</v>
      </c>
      <c r="E14" s="73"/>
      <c r="F14" s="73">
        <v>10</v>
      </c>
      <c r="G14" s="73"/>
      <c r="H14" s="73">
        <v>10</v>
      </c>
      <c r="I14" s="74"/>
      <c r="J14" s="74">
        <v>10</v>
      </c>
      <c r="K14" s="74"/>
      <c r="L14" s="74"/>
      <c r="M14" s="73"/>
      <c r="N14" s="74">
        <v>10</v>
      </c>
      <c r="O14" s="73"/>
      <c r="P14" s="74">
        <v>10</v>
      </c>
      <c r="Q14" s="74"/>
      <c r="R14" s="74">
        <v>10</v>
      </c>
      <c r="S14" s="74"/>
      <c r="T14" s="74"/>
    </row>
    <row r="15" spans="1:21" ht="11.7" customHeight="1" x14ac:dyDescent="0.3">
      <c r="A15" s="63"/>
      <c r="B15" s="77">
        <v>3</v>
      </c>
      <c r="C15" s="77" t="s">
        <v>69</v>
      </c>
      <c r="D15" s="77"/>
      <c r="E15" s="52"/>
      <c r="F15" s="52"/>
      <c r="G15" s="54"/>
      <c r="H15" s="54"/>
      <c r="I15" s="55"/>
      <c r="J15" s="55"/>
      <c r="K15" s="55"/>
      <c r="L15" s="55"/>
      <c r="M15" s="78"/>
      <c r="N15" s="78"/>
      <c r="O15" s="78"/>
      <c r="P15" s="78"/>
      <c r="Q15" s="78"/>
      <c r="R15" s="78"/>
      <c r="S15" s="78"/>
      <c r="T15" s="79"/>
      <c r="U15" s="8">
        <f>SUM(E16:T20)</f>
        <v>370</v>
      </c>
    </row>
    <row r="16" spans="1:21" ht="11.7" customHeight="1" x14ac:dyDescent="0.3">
      <c r="A16" s="8">
        <v>15</v>
      </c>
      <c r="B16" s="44"/>
      <c r="C16" s="8">
        <v>1</v>
      </c>
      <c r="D16" s="8" t="s">
        <v>65</v>
      </c>
      <c r="E16" s="57"/>
      <c r="F16" s="57">
        <v>15</v>
      </c>
      <c r="G16" s="57"/>
      <c r="H16" s="57">
        <v>15</v>
      </c>
      <c r="I16" s="58"/>
      <c r="J16" s="58">
        <v>15</v>
      </c>
      <c r="K16" s="58"/>
      <c r="L16" s="58"/>
      <c r="M16" s="57"/>
      <c r="N16" s="58">
        <v>15</v>
      </c>
      <c r="O16" s="57"/>
      <c r="P16" s="58">
        <v>15</v>
      </c>
      <c r="Q16" s="58"/>
      <c r="R16" s="58">
        <v>15</v>
      </c>
      <c r="S16" s="58"/>
      <c r="T16" s="58"/>
      <c r="U16" s="8">
        <f>U15*SUM(A16:A20)/$A$140</f>
        <v>21.658536585365855</v>
      </c>
    </row>
    <row r="17" spans="1:21" ht="11.7" customHeight="1" x14ac:dyDescent="0.3">
      <c r="A17" s="8">
        <v>15</v>
      </c>
      <c r="B17" s="44"/>
      <c r="C17" s="8">
        <v>2</v>
      </c>
      <c r="D17" s="8" t="s">
        <v>66</v>
      </c>
      <c r="E17" s="50"/>
      <c r="F17" s="50">
        <v>15</v>
      </c>
      <c r="G17" s="50"/>
      <c r="H17" s="50">
        <v>15</v>
      </c>
      <c r="I17" s="51"/>
      <c r="J17" s="51">
        <v>15</v>
      </c>
      <c r="K17" s="51"/>
      <c r="L17" s="51"/>
      <c r="M17" s="50"/>
      <c r="N17" s="51">
        <v>15</v>
      </c>
      <c r="O17" s="50"/>
      <c r="P17" s="51">
        <v>15</v>
      </c>
      <c r="Q17" s="51"/>
      <c r="R17" s="51">
        <v>15</v>
      </c>
      <c r="S17" s="51"/>
      <c r="T17" s="51"/>
    </row>
    <row r="18" spans="1:21" ht="11.7" customHeight="1" x14ac:dyDescent="0.3">
      <c r="A18" s="8">
        <v>10</v>
      </c>
      <c r="B18" s="44"/>
      <c r="C18" s="8">
        <v>3</v>
      </c>
      <c r="D18" s="8" t="s">
        <v>67</v>
      </c>
      <c r="E18" s="50"/>
      <c r="F18" s="50">
        <v>10</v>
      </c>
      <c r="G18" s="50"/>
      <c r="H18" s="50">
        <v>10</v>
      </c>
      <c r="I18" s="51"/>
      <c r="J18" s="51">
        <v>10</v>
      </c>
      <c r="K18" s="51"/>
      <c r="L18" s="51"/>
      <c r="M18" s="50"/>
      <c r="N18" s="51">
        <v>10</v>
      </c>
      <c r="O18" s="50"/>
      <c r="P18" s="51">
        <v>10</v>
      </c>
      <c r="Q18" s="51"/>
      <c r="R18" s="51">
        <v>10</v>
      </c>
      <c r="S18" s="51"/>
      <c r="T18" s="51">
        <v>10</v>
      </c>
    </row>
    <row r="19" spans="1:21" ht="11.7" customHeight="1" x14ac:dyDescent="0.3">
      <c r="A19" s="8">
        <v>10</v>
      </c>
      <c r="B19" s="44"/>
      <c r="C19" s="8">
        <v>4</v>
      </c>
      <c r="D19" s="8" t="s">
        <v>83</v>
      </c>
      <c r="E19" s="50"/>
      <c r="F19" s="50">
        <v>10</v>
      </c>
      <c r="G19" s="50"/>
      <c r="H19" s="50">
        <v>10</v>
      </c>
      <c r="I19" s="51"/>
      <c r="J19" s="51">
        <v>10</v>
      </c>
      <c r="K19" s="51"/>
      <c r="L19" s="51"/>
      <c r="M19" s="50"/>
      <c r="N19" s="51">
        <v>10</v>
      </c>
      <c r="O19" s="50"/>
      <c r="P19" s="51">
        <v>10</v>
      </c>
      <c r="Q19" s="51"/>
      <c r="R19" s="51">
        <v>10</v>
      </c>
      <c r="S19" s="51"/>
      <c r="T19" s="51"/>
    </row>
    <row r="20" spans="1:21" ht="11.7" customHeight="1" x14ac:dyDescent="0.3">
      <c r="A20" s="8">
        <v>10</v>
      </c>
      <c r="B20" s="44"/>
      <c r="C20" s="8">
        <v>5</v>
      </c>
      <c r="D20" s="8" t="s">
        <v>84</v>
      </c>
      <c r="E20" s="73"/>
      <c r="F20" s="73">
        <v>10</v>
      </c>
      <c r="G20" s="73"/>
      <c r="H20" s="73">
        <v>10</v>
      </c>
      <c r="I20" s="74"/>
      <c r="J20" s="74">
        <v>10</v>
      </c>
      <c r="K20" s="74"/>
      <c r="L20" s="74"/>
      <c r="M20" s="73"/>
      <c r="N20" s="74">
        <v>10</v>
      </c>
      <c r="O20" s="73"/>
      <c r="P20" s="74">
        <v>10</v>
      </c>
      <c r="Q20" s="74"/>
      <c r="R20" s="74">
        <v>10</v>
      </c>
      <c r="S20" s="74"/>
      <c r="T20" s="74"/>
    </row>
    <row r="21" spans="1:21" ht="11.7" customHeight="1" x14ac:dyDescent="0.3">
      <c r="A21" s="63"/>
      <c r="B21" s="77">
        <v>4</v>
      </c>
      <c r="C21" s="77" t="s">
        <v>74</v>
      </c>
      <c r="D21" s="77"/>
      <c r="E21" s="60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8">
        <f>SUM(E22:T26)</f>
        <v>250</v>
      </c>
    </row>
    <row r="22" spans="1:21" ht="11.7" customHeight="1" x14ac:dyDescent="0.3">
      <c r="A22" s="8">
        <v>5</v>
      </c>
      <c r="B22" s="44"/>
      <c r="C22" s="8">
        <v>1</v>
      </c>
      <c r="D22" s="8" t="s">
        <v>65</v>
      </c>
      <c r="E22" s="57"/>
      <c r="F22" s="57">
        <v>5</v>
      </c>
      <c r="G22" s="57"/>
      <c r="H22" s="57">
        <v>5</v>
      </c>
      <c r="I22" s="58"/>
      <c r="J22" s="58">
        <v>5</v>
      </c>
      <c r="K22" s="58"/>
      <c r="L22" s="58"/>
      <c r="M22" s="57"/>
      <c r="N22" s="58">
        <v>5</v>
      </c>
      <c r="O22" s="57"/>
      <c r="P22" s="58">
        <v>5</v>
      </c>
      <c r="Q22" s="58"/>
      <c r="R22" s="58">
        <v>5</v>
      </c>
      <c r="S22" s="58"/>
      <c r="T22" s="57"/>
      <c r="U22" s="8">
        <f>U21*SUM(A22:A26)/$A$140</f>
        <v>9.7560975609756095</v>
      </c>
    </row>
    <row r="23" spans="1:21" ht="11.7" customHeight="1" x14ac:dyDescent="0.3">
      <c r="A23" s="8">
        <v>5</v>
      </c>
      <c r="B23" s="44"/>
      <c r="C23" s="8">
        <v>2</v>
      </c>
      <c r="D23" s="8" t="s">
        <v>66</v>
      </c>
      <c r="E23" s="50"/>
      <c r="F23" s="57">
        <v>5</v>
      </c>
      <c r="G23" s="57"/>
      <c r="H23" s="57">
        <v>5</v>
      </c>
      <c r="I23" s="58"/>
      <c r="J23" s="58">
        <v>5</v>
      </c>
      <c r="K23" s="51"/>
      <c r="L23" s="51"/>
      <c r="M23" s="50"/>
      <c r="N23" s="58">
        <v>5</v>
      </c>
      <c r="O23" s="50"/>
      <c r="P23" s="58">
        <v>5</v>
      </c>
      <c r="Q23" s="51"/>
      <c r="R23" s="58">
        <v>5</v>
      </c>
      <c r="S23" s="51"/>
      <c r="T23" s="50"/>
    </row>
    <row r="24" spans="1:21" ht="11.7" customHeight="1" x14ac:dyDescent="0.3">
      <c r="A24" s="8">
        <v>10</v>
      </c>
      <c r="B24" s="44"/>
      <c r="C24" s="8">
        <v>3</v>
      </c>
      <c r="D24" s="8" t="s">
        <v>67</v>
      </c>
      <c r="E24" s="50"/>
      <c r="F24" s="50">
        <v>10</v>
      </c>
      <c r="G24" s="50"/>
      <c r="H24" s="50">
        <v>10</v>
      </c>
      <c r="I24" s="51"/>
      <c r="J24" s="51">
        <v>10</v>
      </c>
      <c r="K24" s="51"/>
      <c r="L24" s="51"/>
      <c r="M24" s="50"/>
      <c r="N24" s="51">
        <v>10</v>
      </c>
      <c r="O24" s="50"/>
      <c r="P24" s="51">
        <v>10</v>
      </c>
      <c r="Q24" s="51"/>
      <c r="R24" s="51">
        <v>10</v>
      </c>
      <c r="S24" s="51"/>
      <c r="T24" s="50">
        <v>10</v>
      </c>
    </row>
    <row r="25" spans="1:21" ht="11.7" customHeight="1" x14ac:dyDescent="0.3">
      <c r="A25" s="8">
        <v>10</v>
      </c>
      <c r="B25" s="44"/>
      <c r="C25" s="8">
        <v>4</v>
      </c>
      <c r="D25" s="8" t="s">
        <v>83</v>
      </c>
      <c r="E25" s="50"/>
      <c r="F25" s="50">
        <v>10</v>
      </c>
      <c r="G25" s="50"/>
      <c r="H25" s="50">
        <v>10</v>
      </c>
      <c r="I25" s="51"/>
      <c r="J25" s="51">
        <v>10</v>
      </c>
      <c r="K25" s="51"/>
      <c r="L25" s="51"/>
      <c r="M25" s="50"/>
      <c r="N25" s="51">
        <v>10</v>
      </c>
      <c r="O25" s="50"/>
      <c r="P25" s="51">
        <v>10</v>
      </c>
      <c r="Q25" s="51"/>
      <c r="R25" s="51">
        <v>10</v>
      </c>
      <c r="S25" s="51"/>
      <c r="T25" s="50"/>
    </row>
    <row r="26" spans="1:21" ht="11.7" customHeight="1" x14ac:dyDescent="0.3">
      <c r="A26" s="8">
        <v>10</v>
      </c>
      <c r="B26" s="44"/>
      <c r="C26" s="8">
        <v>5</v>
      </c>
      <c r="D26" s="8" t="s">
        <v>84</v>
      </c>
      <c r="E26" s="73"/>
      <c r="F26" s="73">
        <v>10</v>
      </c>
      <c r="G26" s="73"/>
      <c r="H26" s="73">
        <v>10</v>
      </c>
      <c r="I26" s="74"/>
      <c r="J26" s="74">
        <v>10</v>
      </c>
      <c r="K26" s="74"/>
      <c r="L26" s="74"/>
      <c r="M26" s="73"/>
      <c r="N26" s="74">
        <v>10</v>
      </c>
      <c r="O26" s="73"/>
      <c r="P26" s="74">
        <v>10</v>
      </c>
      <c r="Q26" s="74"/>
      <c r="R26" s="74">
        <v>10</v>
      </c>
      <c r="S26" s="74"/>
      <c r="T26" s="73"/>
    </row>
    <row r="27" spans="1:21" ht="11.7" customHeight="1" x14ac:dyDescent="0.3">
      <c r="A27" s="63"/>
      <c r="B27" s="77">
        <v>5</v>
      </c>
      <c r="C27" s="77" t="s">
        <v>78</v>
      </c>
      <c r="D27" s="77"/>
      <c r="E27" s="60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2"/>
      <c r="U27" s="8">
        <f>SUM(E28:T32)</f>
        <v>250</v>
      </c>
    </row>
    <row r="28" spans="1:21" ht="11.7" customHeight="1" x14ac:dyDescent="0.3">
      <c r="A28" s="8">
        <v>5</v>
      </c>
      <c r="B28" s="44"/>
      <c r="C28" s="8">
        <v>1</v>
      </c>
      <c r="D28" s="8" t="s">
        <v>65</v>
      </c>
      <c r="E28" s="57"/>
      <c r="F28" s="57">
        <v>5</v>
      </c>
      <c r="G28" s="57"/>
      <c r="H28" s="57">
        <v>5</v>
      </c>
      <c r="I28" s="58"/>
      <c r="J28" s="58">
        <v>5</v>
      </c>
      <c r="K28" s="58"/>
      <c r="L28" s="58"/>
      <c r="M28" s="57"/>
      <c r="N28" s="58">
        <v>5</v>
      </c>
      <c r="O28" s="57"/>
      <c r="P28" s="58">
        <v>5</v>
      </c>
      <c r="Q28" s="58"/>
      <c r="R28" s="58">
        <v>5</v>
      </c>
      <c r="S28" s="58"/>
      <c r="T28" s="58"/>
      <c r="U28" s="8">
        <f>U27*SUM(A28:A32)/$A$140</f>
        <v>9.7560975609756095</v>
      </c>
    </row>
    <row r="29" spans="1:21" ht="11.7" customHeight="1" x14ac:dyDescent="0.3">
      <c r="A29" s="8">
        <v>5</v>
      </c>
      <c r="B29" s="44"/>
      <c r="C29" s="8">
        <v>2</v>
      </c>
      <c r="D29" s="8" t="s">
        <v>66</v>
      </c>
      <c r="E29" s="50"/>
      <c r="F29" s="57">
        <v>5</v>
      </c>
      <c r="G29" s="57"/>
      <c r="H29" s="57">
        <v>5</v>
      </c>
      <c r="I29" s="58"/>
      <c r="J29" s="58">
        <v>5</v>
      </c>
      <c r="K29" s="51"/>
      <c r="L29" s="51"/>
      <c r="M29" s="50"/>
      <c r="N29" s="58">
        <v>5</v>
      </c>
      <c r="O29" s="50"/>
      <c r="P29" s="58">
        <v>5</v>
      </c>
      <c r="Q29" s="51"/>
      <c r="R29" s="58">
        <v>5</v>
      </c>
      <c r="S29" s="51"/>
      <c r="T29" s="51"/>
    </row>
    <row r="30" spans="1:21" ht="11.7" customHeight="1" x14ac:dyDescent="0.3">
      <c r="A30" s="8">
        <v>10</v>
      </c>
      <c r="B30" s="44"/>
      <c r="C30" s="8">
        <v>3</v>
      </c>
      <c r="D30" s="8" t="s">
        <v>67</v>
      </c>
      <c r="E30" s="50"/>
      <c r="F30" s="50">
        <v>10</v>
      </c>
      <c r="G30" s="50"/>
      <c r="H30" s="50">
        <v>10</v>
      </c>
      <c r="I30" s="51"/>
      <c r="J30" s="51">
        <v>10</v>
      </c>
      <c r="K30" s="51"/>
      <c r="L30" s="51"/>
      <c r="M30" s="50"/>
      <c r="N30" s="51">
        <v>10</v>
      </c>
      <c r="O30" s="50"/>
      <c r="P30" s="51">
        <v>10</v>
      </c>
      <c r="Q30" s="51"/>
      <c r="R30" s="51">
        <v>10</v>
      </c>
      <c r="S30" s="51"/>
      <c r="T30" s="51">
        <v>10</v>
      </c>
    </row>
    <row r="31" spans="1:21" ht="11.7" customHeight="1" x14ac:dyDescent="0.3">
      <c r="A31" s="8">
        <v>10</v>
      </c>
      <c r="B31" s="45"/>
      <c r="C31" s="8">
        <v>4</v>
      </c>
      <c r="D31" s="8" t="s">
        <v>83</v>
      </c>
      <c r="E31" s="50"/>
      <c r="F31" s="50">
        <v>10</v>
      </c>
      <c r="G31" s="50"/>
      <c r="H31" s="50">
        <v>10</v>
      </c>
      <c r="I31" s="51"/>
      <c r="J31" s="51">
        <v>10</v>
      </c>
      <c r="K31" s="51"/>
      <c r="L31" s="51"/>
      <c r="M31" s="50"/>
      <c r="N31" s="51">
        <v>10</v>
      </c>
      <c r="O31" s="50"/>
      <c r="P31" s="51">
        <v>10</v>
      </c>
      <c r="Q31" s="51"/>
      <c r="R31" s="51">
        <v>10</v>
      </c>
      <c r="S31" s="51"/>
      <c r="T31" s="51"/>
    </row>
    <row r="32" spans="1:21" ht="11.7" customHeight="1" x14ac:dyDescent="0.3">
      <c r="A32" s="8">
        <v>10</v>
      </c>
      <c r="B32" s="45"/>
      <c r="C32" s="8">
        <v>5</v>
      </c>
      <c r="D32" s="8" t="s">
        <v>84</v>
      </c>
      <c r="E32" s="73"/>
      <c r="F32" s="73">
        <v>10</v>
      </c>
      <c r="G32" s="73"/>
      <c r="H32" s="73">
        <v>10</v>
      </c>
      <c r="I32" s="74"/>
      <c r="J32" s="74">
        <v>10</v>
      </c>
      <c r="K32" s="74"/>
      <c r="L32" s="74"/>
      <c r="M32" s="73"/>
      <c r="N32" s="74">
        <v>10</v>
      </c>
      <c r="O32" s="73"/>
      <c r="P32" s="74">
        <v>10</v>
      </c>
      <c r="Q32" s="74"/>
      <c r="R32" s="74">
        <v>10</v>
      </c>
      <c r="S32" s="74"/>
      <c r="T32" s="74"/>
    </row>
    <row r="33" spans="1:21" ht="11.7" customHeight="1" x14ac:dyDescent="0.3">
      <c r="A33" s="63"/>
      <c r="B33" s="77">
        <v>6</v>
      </c>
      <c r="C33" s="77" t="s">
        <v>75</v>
      </c>
      <c r="D33" s="77"/>
      <c r="E33" s="60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2"/>
      <c r="U33" s="8">
        <f>SUM(E34:T38)</f>
        <v>250</v>
      </c>
    </row>
    <row r="34" spans="1:21" ht="11.7" customHeight="1" x14ac:dyDescent="0.3">
      <c r="A34" s="8">
        <v>5</v>
      </c>
      <c r="B34" s="44"/>
      <c r="C34" s="8">
        <v>1</v>
      </c>
      <c r="D34" s="8" t="s">
        <v>65</v>
      </c>
      <c r="E34" s="57"/>
      <c r="F34" s="57">
        <v>5</v>
      </c>
      <c r="G34" s="57"/>
      <c r="H34" s="57">
        <v>5</v>
      </c>
      <c r="I34" s="58"/>
      <c r="J34" s="58">
        <v>5</v>
      </c>
      <c r="K34" s="58"/>
      <c r="L34" s="58"/>
      <c r="M34" s="57"/>
      <c r="N34" s="58">
        <v>5</v>
      </c>
      <c r="O34" s="57"/>
      <c r="P34" s="58">
        <v>5</v>
      </c>
      <c r="Q34" s="58"/>
      <c r="R34" s="58">
        <v>5</v>
      </c>
      <c r="S34" s="58"/>
      <c r="T34" s="57"/>
      <c r="U34" s="8">
        <f>U33*SUM(A34:A38)/$A$140</f>
        <v>9.7560975609756095</v>
      </c>
    </row>
    <row r="35" spans="1:21" ht="11.7" customHeight="1" x14ac:dyDescent="0.3">
      <c r="A35" s="8">
        <v>5</v>
      </c>
      <c r="B35" s="44"/>
      <c r="C35" s="8">
        <v>2</v>
      </c>
      <c r="D35" s="8" t="s">
        <v>66</v>
      </c>
      <c r="E35" s="50"/>
      <c r="F35" s="57">
        <v>5</v>
      </c>
      <c r="G35" s="57"/>
      <c r="H35" s="57">
        <v>5</v>
      </c>
      <c r="I35" s="58"/>
      <c r="J35" s="58">
        <v>5</v>
      </c>
      <c r="K35" s="51"/>
      <c r="L35" s="51"/>
      <c r="M35" s="50"/>
      <c r="N35" s="58">
        <v>5</v>
      </c>
      <c r="O35" s="50"/>
      <c r="P35" s="58">
        <v>5</v>
      </c>
      <c r="Q35" s="51"/>
      <c r="R35" s="58">
        <v>5</v>
      </c>
      <c r="S35" s="51"/>
      <c r="T35" s="50"/>
    </row>
    <row r="36" spans="1:21" ht="11.7" customHeight="1" x14ac:dyDescent="0.3">
      <c r="A36" s="8">
        <v>10</v>
      </c>
      <c r="B36" s="44"/>
      <c r="C36" s="8">
        <v>3</v>
      </c>
      <c r="D36" s="8" t="s">
        <v>67</v>
      </c>
      <c r="E36" s="50"/>
      <c r="F36" s="50">
        <v>10</v>
      </c>
      <c r="G36" s="50"/>
      <c r="H36" s="50">
        <v>10</v>
      </c>
      <c r="I36" s="51"/>
      <c r="J36" s="51">
        <v>10</v>
      </c>
      <c r="K36" s="51"/>
      <c r="L36" s="51"/>
      <c r="M36" s="50"/>
      <c r="N36" s="51">
        <v>10</v>
      </c>
      <c r="O36" s="50"/>
      <c r="P36" s="51">
        <v>10</v>
      </c>
      <c r="Q36" s="51"/>
      <c r="R36" s="51">
        <v>10</v>
      </c>
      <c r="S36" s="51"/>
      <c r="T36" s="50">
        <v>10</v>
      </c>
    </row>
    <row r="37" spans="1:21" ht="11.7" customHeight="1" x14ac:dyDescent="0.3">
      <c r="A37" s="8">
        <v>10</v>
      </c>
      <c r="B37" s="44"/>
      <c r="C37" s="8">
        <v>4</v>
      </c>
      <c r="D37" s="8" t="s">
        <v>72</v>
      </c>
      <c r="E37" s="50"/>
      <c r="F37" s="50">
        <v>10</v>
      </c>
      <c r="G37" s="50"/>
      <c r="H37" s="50">
        <v>10</v>
      </c>
      <c r="I37" s="51"/>
      <c r="J37" s="51">
        <v>10</v>
      </c>
      <c r="K37" s="51"/>
      <c r="L37" s="51"/>
      <c r="M37" s="50"/>
      <c r="N37" s="51">
        <v>10</v>
      </c>
      <c r="O37" s="50"/>
      <c r="P37" s="51">
        <v>10</v>
      </c>
      <c r="Q37" s="51"/>
      <c r="R37" s="51">
        <v>10</v>
      </c>
      <c r="S37" s="51"/>
      <c r="T37" s="50"/>
    </row>
    <row r="38" spans="1:21" ht="11.7" customHeight="1" x14ac:dyDescent="0.3">
      <c r="A38" s="8">
        <v>10</v>
      </c>
      <c r="B38" s="44"/>
      <c r="C38" s="8">
        <v>5</v>
      </c>
      <c r="D38" s="8" t="s">
        <v>73</v>
      </c>
      <c r="E38" s="73"/>
      <c r="F38" s="73">
        <v>10</v>
      </c>
      <c r="G38" s="73"/>
      <c r="H38" s="73">
        <v>10</v>
      </c>
      <c r="I38" s="74"/>
      <c r="J38" s="74">
        <v>10</v>
      </c>
      <c r="K38" s="74"/>
      <c r="L38" s="74"/>
      <c r="M38" s="73"/>
      <c r="N38" s="74">
        <v>10</v>
      </c>
      <c r="O38" s="73"/>
      <c r="P38" s="74">
        <v>10</v>
      </c>
      <c r="Q38" s="74"/>
      <c r="R38" s="74">
        <v>10</v>
      </c>
      <c r="S38" s="74"/>
      <c r="T38" s="73"/>
    </row>
    <row r="39" spans="1:21" ht="11.7" customHeight="1" x14ac:dyDescent="0.3">
      <c r="A39" s="63"/>
      <c r="B39" s="76">
        <v>7</v>
      </c>
      <c r="C39" s="76" t="s">
        <v>76</v>
      </c>
      <c r="D39" s="76"/>
      <c r="E39" s="60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2"/>
      <c r="U39" s="8">
        <f>SUM(E40:T44)</f>
        <v>250</v>
      </c>
    </row>
    <row r="40" spans="1:21" ht="11.7" customHeight="1" x14ac:dyDescent="0.3">
      <c r="A40" s="8">
        <v>5</v>
      </c>
      <c r="B40" s="44"/>
      <c r="C40" s="8">
        <v>1</v>
      </c>
      <c r="D40" s="8" t="s">
        <v>65</v>
      </c>
      <c r="E40" s="57"/>
      <c r="F40" s="57">
        <v>5</v>
      </c>
      <c r="G40" s="57"/>
      <c r="H40" s="57">
        <v>5</v>
      </c>
      <c r="I40" s="58"/>
      <c r="J40" s="58">
        <v>5</v>
      </c>
      <c r="K40" s="58"/>
      <c r="L40" s="58"/>
      <c r="M40" s="57"/>
      <c r="N40" s="58">
        <v>5</v>
      </c>
      <c r="O40" s="57"/>
      <c r="P40" s="58">
        <v>5</v>
      </c>
      <c r="Q40" s="58"/>
      <c r="R40" s="58">
        <v>5</v>
      </c>
      <c r="S40" s="58"/>
      <c r="T40" s="57"/>
      <c r="U40" s="8">
        <f>U39*SUM(A40:A44)/$A$140</f>
        <v>9.7560975609756095</v>
      </c>
    </row>
    <row r="41" spans="1:21" ht="11.7" customHeight="1" x14ac:dyDescent="0.3">
      <c r="A41" s="8">
        <v>5</v>
      </c>
      <c r="B41" s="44"/>
      <c r="C41" s="8">
        <v>2</v>
      </c>
      <c r="D41" s="8" t="s">
        <v>66</v>
      </c>
      <c r="E41" s="50"/>
      <c r="F41" s="57">
        <v>5</v>
      </c>
      <c r="G41" s="57"/>
      <c r="H41" s="57">
        <v>5</v>
      </c>
      <c r="I41" s="58"/>
      <c r="J41" s="58">
        <v>5</v>
      </c>
      <c r="K41" s="51"/>
      <c r="L41" s="51"/>
      <c r="M41" s="50"/>
      <c r="N41" s="58">
        <v>5</v>
      </c>
      <c r="O41" s="50"/>
      <c r="P41" s="58">
        <v>5</v>
      </c>
      <c r="Q41" s="51"/>
      <c r="R41" s="58">
        <v>5</v>
      </c>
      <c r="S41" s="51"/>
      <c r="T41" s="50"/>
    </row>
    <row r="42" spans="1:21" ht="11.7" customHeight="1" x14ac:dyDescent="0.3">
      <c r="A42" s="8">
        <v>10</v>
      </c>
      <c r="B42" s="44"/>
      <c r="C42" s="8">
        <v>3</v>
      </c>
      <c r="D42" s="8" t="s">
        <v>67</v>
      </c>
      <c r="E42" s="50"/>
      <c r="F42" s="50">
        <v>10</v>
      </c>
      <c r="G42" s="50"/>
      <c r="H42" s="50">
        <v>10</v>
      </c>
      <c r="I42" s="51"/>
      <c r="J42" s="51">
        <v>10</v>
      </c>
      <c r="K42" s="51"/>
      <c r="L42" s="51"/>
      <c r="M42" s="50"/>
      <c r="N42" s="51">
        <v>10</v>
      </c>
      <c r="O42" s="50"/>
      <c r="P42" s="51">
        <v>10</v>
      </c>
      <c r="Q42" s="51"/>
      <c r="R42" s="51">
        <v>10</v>
      </c>
      <c r="S42" s="51"/>
      <c r="T42" s="50">
        <v>10</v>
      </c>
    </row>
    <row r="43" spans="1:21" ht="11.7" customHeight="1" x14ac:dyDescent="0.3">
      <c r="A43" s="8">
        <v>10</v>
      </c>
      <c r="B43" s="44"/>
      <c r="C43" s="8">
        <v>4</v>
      </c>
      <c r="D43" s="8" t="s">
        <v>83</v>
      </c>
      <c r="E43" s="50"/>
      <c r="F43" s="50">
        <v>10</v>
      </c>
      <c r="G43" s="50"/>
      <c r="H43" s="50">
        <v>10</v>
      </c>
      <c r="I43" s="51"/>
      <c r="J43" s="51">
        <v>10</v>
      </c>
      <c r="K43" s="51"/>
      <c r="L43" s="51"/>
      <c r="M43" s="50"/>
      <c r="N43" s="51">
        <v>10</v>
      </c>
      <c r="O43" s="50"/>
      <c r="P43" s="51">
        <v>10</v>
      </c>
      <c r="Q43" s="51"/>
      <c r="R43" s="51">
        <v>10</v>
      </c>
      <c r="S43" s="51"/>
      <c r="T43" s="50"/>
    </row>
    <row r="44" spans="1:21" ht="11.7" customHeight="1" x14ac:dyDescent="0.3">
      <c r="A44" s="8">
        <v>10</v>
      </c>
      <c r="B44" s="44"/>
      <c r="C44" s="8">
        <v>5</v>
      </c>
      <c r="D44" s="8" t="s">
        <v>84</v>
      </c>
      <c r="E44" s="73"/>
      <c r="F44" s="73">
        <v>10</v>
      </c>
      <c r="G44" s="73"/>
      <c r="H44" s="73">
        <v>10</v>
      </c>
      <c r="I44" s="74"/>
      <c r="J44" s="74">
        <v>10</v>
      </c>
      <c r="K44" s="74"/>
      <c r="L44" s="74"/>
      <c r="M44" s="73"/>
      <c r="N44" s="74">
        <v>10</v>
      </c>
      <c r="O44" s="73"/>
      <c r="P44" s="74">
        <v>10</v>
      </c>
      <c r="Q44" s="74"/>
      <c r="R44" s="74">
        <v>10</v>
      </c>
      <c r="S44" s="74"/>
      <c r="T44" s="73"/>
    </row>
    <row r="45" spans="1:21" ht="11.7" customHeight="1" x14ac:dyDescent="0.3">
      <c r="A45" s="63"/>
      <c r="B45" s="76">
        <v>8</v>
      </c>
      <c r="C45" s="76" t="s">
        <v>77</v>
      </c>
      <c r="D45" s="76"/>
      <c r="E45" s="60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2"/>
      <c r="U45" s="8">
        <f>SUM(E46:T50)</f>
        <v>310</v>
      </c>
    </row>
    <row r="46" spans="1:21" ht="11.7" customHeight="1" x14ac:dyDescent="0.3">
      <c r="A46" s="8">
        <v>10</v>
      </c>
      <c r="C46" s="8">
        <v>1</v>
      </c>
      <c r="D46" s="8" t="s">
        <v>65</v>
      </c>
      <c r="E46" s="57"/>
      <c r="F46" s="57">
        <v>10</v>
      </c>
      <c r="G46" s="57"/>
      <c r="H46" s="57">
        <v>10</v>
      </c>
      <c r="I46" s="58"/>
      <c r="J46" s="58">
        <v>10</v>
      </c>
      <c r="K46" s="58"/>
      <c r="L46" s="58"/>
      <c r="M46" s="57"/>
      <c r="N46" s="58">
        <v>10</v>
      </c>
      <c r="O46" s="57"/>
      <c r="P46" s="58">
        <v>10</v>
      </c>
      <c r="Q46" s="58"/>
      <c r="R46" s="58">
        <v>10</v>
      </c>
      <c r="S46" s="58"/>
      <c r="T46" s="57"/>
      <c r="U46" s="8">
        <f>U45*SUM(A46:A50)/$A$140</f>
        <v>15.121951219512194</v>
      </c>
    </row>
    <row r="47" spans="1:21" ht="11.7" customHeight="1" x14ac:dyDescent="0.3">
      <c r="A47" s="8">
        <v>10</v>
      </c>
      <c r="C47" s="8">
        <v>2</v>
      </c>
      <c r="D47" s="8" t="s">
        <v>66</v>
      </c>
      <c r="E47" s="50"/>
      <c r="F47" s="57">
        <v>10</v>
      </c>
      <c r="G47" s="57"/>
      <c r="H47" s="57">
        <v>10</v>
      </c>
      <c r="I47" s="58"/>
      <c r="J47" s="58">
        <v>10</v>
      </c>
      <c r="K47" s="51"/>
      <c r="L47" s="51"/>
      <c r="M47" s="50"/>
      <c r="N47" s="58">
        <v>10</v>
      </c>
      <c r="O47" s="50"/>
      <c r="P47" s="58">
        <v>10</v>
      </c>
      <c r="Q47" s="51"/>
      <c r="R47" s="58">
        <v>10</v>
      </c>
      <c r="S47" s="51"/>
      <c r="T47" s="50"/>
    </row>
    <row r="48" spans="1:21" ht="11.7" customHeight="1" x14ac:dyDescent="0.3">
      <c r="A48" s="8">
        <v>10</v>
      </c>
      <c r="C48" s="8">
        <v>3</v>
      </c>
      <c r="D48" s="8" t="s">
        <v>67</v>
      </c>
      <c r="E48" s="50"/>
      <c r="F48" s="50">
        <v>10</v>
      </c>
      <c r="G48" s="50"/>
      <c r="H48" s="50">
        <v>10</v>
      </c>
      <c r="I48" s="51"/>
      <c r="J48" s="51">
        <v>10</v>
      </c>
      <c r="K48" s="51"/>
      <c r="L48" s="51"/>
      <c r="M48" s="50"/>
      <c r="N48" s="51">
        <v>10</v>
      </c>
      <c r="O48" s="50"/>
      <c r="P48" s="51">
        <v>10</v>
      </c>
      <c r="Q48" s="51"/>
      <c r="R48" s="51">
        <v>10</v>
      </c>
      <c r="S48" s="51"/>
      <c r="T48" s="50">
        <v>10</v>
      </c>
    </row>
    <row r="49" spans="1:21" ht="11.7" customHeight="1" x14ac:dyDescent="0.3">
      <c r="A49" s="8">
        <v>10</v>
      </c>
      <c r="C49" s="8">
        <v>4</v>
      </c>
      <c r="D49" s="8" t="s">
        <v>83</v>
      </c>
      <c r="E49" s="50"/>
      <c r="F49" s="57">
        <v>10</v>
      </c>
      <c r="G49" s="57"/>
      <c r="H49" s="57">
        <v>10</v>
      </c>
      <c r="I49" s="58"/>
      <c r="J49" s="58">
        <v>10</v>
      </c>
      <c r="K49" s="51"/>
      <c r="L49" s="51"/>
      <c r="M49" s="50"/>
      <c r="N49" s="58">
        <v>10</v>
      </c>
      <c r="O49" s="50"/>
      <c r="P49" s="58">
        <v>10</v>
      </c>
      <c r="Q49" s="51"/>
      <c r="R49" s="58">
        <v>10</v>
      </c>
      <c r="S49" s="51"/>
      <c r="T49" s="50"/>
    </row>
    <row r="50" spans="1:21" ht="11.7" customHeight="1" x14ac:dyDescent="0.3">
      <c r="A50" s="8">
        <v>10</v>
      </c>
      <c r="C50" s="8">
        <v>5</v>
      </c>
      <c r="D50" s="8" t="s">
        <v>84</v>
      </c>
      <c r="E50" s="73"/>
      <c r="F50" s="73">
        <v>10</v>
      </c>
      <c r="G50" s="73"/>
      <c r="H50" s="73">
        <v>10</v>
      </c>
      <c r="I50" s="74"/>
      <c r="J50" s="74">
        <v>10</v>
      </c>
      <c r="K50" s="74"/>
      <c r="L50" s="74"/>
      <c r="M50" s="73"/>
      <c r="N50" s="74">
        <v>10</v>
      </c>
      <c r="O50" s="73"/>
      <c r="P50" s="74">
        <v>10</v>
      </c>
      <c r="Q50" s="74"/>
      <c r="R50" s="74">
        <v>10</v>
      </c>
      <c r="S50" s="74"/>
      <c r="T50" s="73"/>
    </row>
    <row r="51" spans="1:21" ht="11.7" customHeight="1" x14ac:dyDescent="0.3">
      <c r="A51" s="63"/>
      <c r="B51" s="76">
        <v>9</v>
      </c>
      <c r="C51" s="76" t="s">
        <v>79</v>
      </c>
      <c r="D51" s="76"/>
      <c r="E51" s="60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2"/>
      <c r="U51" s="8">
        <f>SUM(E52:T56)</f>
        <v>310</v>
      </c>
    </row>
    <row r="52" spans="1:21" ht="11.7" customHeight="1" x14ac:dyDescent="0.3">
      <c r="A52" s="8">
        <v>10</v>
      </c>
      <c r="B52" s="8"/>
      <c r="C52" s="8">
        <v>1</v>
      </c>
      <c r="D52" s="8" t="s">
        <v>65</v>
      </c>
      <c r="E52" s="57"/>
      <c r="F52" s="57">
        <v>10</v>
      </c>
      <c r="G52" s="57"/>
      <c r="H52" s="57">
        <v>10</v>
      </c>
      <c r="I52" s="58"/>
      <c r="J52" s="58">
        <v>10</v>
      </c>
      <c r="K52" s="58"/>
      <c r="L52" s="58"/>
      <c r="M52" s="57"/>
      <c r="N52" s="58">
        <v>10</v>
      </c>
      <c r="O52" s="57"/>
      <c r="P52" s="58">
        <v>10</v>
      </c>
      <c r="Q52" s="58"/>
      <c r="R52" s="58">
        <v>10</v>
      </c>
      <c r="S52" s="58"/>
      <c r="T52" s="57"/>
      <c r="U52" s="8">
        <f>U51*SUM(A52:A56)/$A$140</f>
        <v>15.121951219512194</v>
      </c>
    </row>
    <row r="53" spans="1:21" ht="11.7" customHeight="1" x14ac:dyDescent="0.3">
      <c r="A53" s="8">
        <v>10</v>
      </c>
      <c r="B53" s="8"/>
      <c r="C53" s="8">
        <v>2</v>
      </c>
      <c r="D53" s="8" t="s">
        <v>66</v>
      </c>
      <c r="E53" s="50"/>
      <c r="F53" s="57">
        <v>10</v>
      </c>
      <c r="G53" s="57"/>
      <c r="H53" s="57">
        <v>10</v>
      </c>
      <c r="I53" s="58"/>
      <c r="J53" s="58">
        <v>10</v>
      </c>
      <c r="K53" s="51"/>
      <c r="L53" s="51"/>
      <c r="M53" s="50"/>
      <c r="N53" s="58">
        <v>10</v>
      </c>
      <c r="O53" s="50"/>
      <c r="P53" s="58">
        <v>10</v>
      </c>
      <c r="Q53" s="51"/>
      <c r="R53" s="58">
        <v>10</v>
      </c>
      <c r="S53" s="51"/>
      <c r="T53" s="50"/>
    </row>
    <row r="54" spans="1:21" ht="11.7" customHeight="1" x14ac:dyDescent="0.3">
      <c r="A54" s="8">
        <v>10</v>
      </c>
      <c r="B54" s="8"/>
      <c r="C54" s="8">
        <v>3</v>
      </c>
      <c r="D54" s="8" t="s">
        <v>67</v>
      </c>
      <c r="E54" s="50"/>
      <c r="F54" s="50">
        <v>10</v>
      </c>
      <c r="G54" s="50"/>
      <c r="H54" s="50">
        <v>10</v>
      </c>
      <c r="I54" s="51"/>
      <c r="J54" s="51">
        <v>10</v>
      </c>
      <c r="K54" s="51"/>
      <c r="L54" s="51"/>
      <c r="M54" s="50"/>
      <c r="N54" s="51">
        <v>10</v>
      </c>
      <c r="O54" s="50"/>
      <c r="P54" s="51">
        <v>10</v>
      </c>
      <c r="Q54" s="51"/>
      <c r="R54" s="51">
        <v>10</v>
      </c>
      <c r="S54" s="51"/>
      <c r="T54" s="50">
        <v>10</v>
      </c>
    </row>
    <row r="55" spans="1:21" ht="11.7" customHeight="1" x14ac:dyDescent="0.3">
      <c r="A55" s="8">
        <v>10</v>
      </c>
      <c r="B55" s="8"/>
      <c r="C55" s="8">
        <v>4</v>
      </c>
      <c r="D55" s="8" t="s">
        <v>83</v>
      </c>
      <c r="E55" s="50"/>
      <c r="F55" s="57">
        <v>10</v>
      </c>
      <c r="G55" s="57"/>
      <c r="H55" s="57">
        <v>10</v>
      </c>
      <c r="I55" s="58"/>
      <c r="J55" s="58">
        <v>10</v>
      </c>
      <c r="K55" s="51"/>
      <c r="L55" s="51"/>
      <c r="M55" s="50"/>
      <c r="N55" s="58">
        <v>10</v>
      </c>
      <c r="O55" s="50"/>
      <c r="P55" s="58">
        <v>10</v>
      </c>
      <c r="Q55" s="51"/>
      <c r="R55" s="58">
        <v>10</v>
      </c>
      <c r="S55" s="51"/>
      <c r="T55" s="50"/>
    </row>
    <row r="56" spans="1:21" ht="11.7" customHeight="1" x14ac:dyDescent="0.3">
      <c r="A56" s="8">
        <v>10</v>
      </c>
      <c r="B56" s="8"/>
      <c r="C56" s="8">
        <v>5</v>
      </c>
      <c r="D56" s="8" t="s">
        <v>84</v>
      </c>
      <c r="E56" s="73"/>
      <c r="F56" s="73">
        <v>10</v>
      </c>
      <c r="G56" s="73"/>
      <c r="H56" s="73">
        <v>10</v>
      </c>
      <c r="I56" s="74"/>
      <c r="J56" s="74">
        <v>10</v>
      </c>
      <c r="K56" s="74"/>
      <c r="L56" s="74"/>
      <c r="M56" s="73"/>
      <c r="N56" s="74">
        <v>10</v>
      </c>
      <c r="O56" s="73"/>
      <c r="P56" s="74">
        <v>10</v>
      </c>
      <c r="Q56" s="74"/>
      <c r="R56" s="74">
        <v>10</v>
      </c>
      <c r="S56" s="74"/>
      <c r="T56" s="73"/>
    </row>
    <row r="57" spans="1:21" ht="11.7" customHeight="1" x14ac:dyDescent="0.3">
      <c r="A57" s="63"/>
      <c r="B57" s="76">
        <v>10</v>
      </c>
      <c r="C57" s="76" t="s">
        <v>80</v>
      </c>
      <c r="D57" s="76"/>
      <c r="E57" s="60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2"/>
      <c r="U57" s="8">
        <f>SUM(E58:T62)</f>
        <v>250</v>
      </c>
    </row>
    <row r="58" spans="1:21" ht="11.7" customHeight="1" x14ac:dyDescent="0.3">
      <c r="A58" s="8">
        <v>5</v>
      </c>
      <c r="B58" s="8"/>
      <c r="C58" s="8">
        <v>1</v>
      </c>
      <c r="D58" s="8" t="s">
        <v>65</v>
      </c>
      <c r="E58" s="57"/>
      <c r="F58" s="57">
        <v>5</v>
      </c>
      <c r="G58" s="57"/>
      <c r="H58" s="57">
        <v>5</v>
      </c>
      <c r="I58" s="58"/>
      <c r="J58" s="58">
        <v>5</v>
      </c>
      <c r="K58" s="58"/>
      <c r="L58" s="58"/>
      <c r="M58" s="57"/>
      <c r="N58" s="58">
        <v>5</v>
      </c>
      <c r="O58" s="58"/>
      <c r="P58" s="58">
        <v>5</v>
      </c>
      <c r="Q58" s="58"/>
      <c r="R58" s="58">
        <v>5</v>
      </c>
      <c r="S58" s="58"/>
      <c r="T58" s="57"/>
      <c r="U58" s="8">
        <f>U57*SUM(A58:A62)/$A$140</f>
        <v>9.7560975609756095</v>
      </c>
    </row>
    <row r="59" spans="1:21" ht="11.7" customHeight="1" x14ac:dyDescent="0.3">
      <c r="A59" s="8">
        <v>5</v>
      </c>
      <c r="B59" s="8"/>
      <c r="C59" s="8">
        <v>2</v>
      </c>
      <c r="D59" s="8" t="s">
        <v>66</v>
      </c>
      <c r="E59" s="50"/>
      <c r="F59" s="57">
        <v>5</v>
      </c>
      <c r="G59" s="57"/>
      <c r="H59" s="57">
        <v>5</v>
      </c>
      <c r="I59" s="58"/>
      <c r="J59" s="58">
        <v>5</v>
      </c>
      <c r="K59" s="51"/>
      <c r="L59" s="51"/>
      <c r="M59" s="50"/>
      <c r="N59" s="58">
        <v>5</v>
      </c>
      <c r="O59" s="51"/>
      <c r="P59" s="58">
        <v>5</v>
      </c>
      <c r="Q59" s="51"/>
      <c r="R59" s="58">
        <v>5</v>
      </c>
      <c r="S59" s="51"/>
      <c r="T59" s="50"/>
    </row>
    <row r="60" spans="1:21" ht="11.7" customHeight="1" x14ac:dyDescent="0.3">
      <c r="A60" s="8">
        <v>10</v>
      </c>
      <c r="B60" s="8"/>
      <c r="C60" s="8">
        <v>3</v>
      </c>
      <c r="D60" s="8" t="s">
        <v>67</v>
      </c>
      <c r="E60" s="50"/>
      <c r="F60" s="50">
        <v>10</v>
      </c>
      <c r="G60" s="50"/>
      <c r="H60" s="50">
        <v>10</v>
      </c>
      <c r="I60" s="51"/>
      <c r="J60" s="51">
        <v>10</v>
      </c>
      <c r="K60" s="51"/>
      <c r="L60" s="51"/>
      <c r="M60" s="50"/>
      <c r="N60" s="51">
        <v>10</v>
      </c>
      <c r="O60" s="51"/>
      <c r="P60" s="51">
        <v>10</v>
      </c>
      <c r="Q60" s="51"/>
      <c r="R60" s="51">
        <v>10</v>
      </c>
      <c r="S60" s="51"/>
      <c r="T60" s="50">
        <v>10</v>
      </c>
    </row>
    <row r="61" spans="1:21" ht="11.7" customHeight="1" x14ac:dyDescent="0.3">
      <c r="A61" s="8">
        <v>10</v>
      </c>
      <c r="B61" s="8"/>
      <c r="C61" s="8">
        <v>4</v>
      </c>
      <c r="D61" s="8" t="s">
        <v>83</v>
      </c>
      <c r="E61" s="50"/>
      <c r="F61" s="50">
        <v>10</v>
      </c>
      <c r="G61" s="50"/>
      <c r="H61" s="50">
        <v>10</v>
      </c>
      <c r="I61" s="51"/>
      <c r="J61" s="51">
        <v>10</v>
      </c>
      <c r="K61" s="51"/>
      <c r="L61" s="51"/>
      <c r="M61" s="50"/>
      <c r="N61" s="51">
        <v>10</v>
      </c>
      <c r="O61" s="51"/>
      <c r="P61" s="51">
        <v>10</v>
      </c>
      <c r="Q61" s="51"/>
      <c r="R61" s="51">
        <v>10</v>
      </c>
      <c r="S61" s="51"/>
      <c r="T61" s="50"/>
    </row>
    <row r="62" spans="1:21" ht="11.7" customHeight="1" x14ac:dyDescent="0.3">
      <c r="A62" s="8">
        <v>10</v>
      </c>
      <c r="B62" s="8"/>
      <c r="C62" s="8">
        <v>5</v>
      </c>
      <c r="D62" s="8" t="s">
        <v>84</v>
      </c>
      <c r="E62" s="73"/>
      <c r="F62" s="73">
        <v>10</v>
      </c>
      <c r="G62" s="73"/>
      <c r="H62" s="73">
        <v>10</v>
      </c>
      <c r="I62" s="74"/>
      <c r="J62" s="74">
        <v>10</v>
      </c>
      <c r="K62" s="74"/>
      <c r="L62" s="74"/>
      <c r="M62" s="73"/>
      <c r="N62" s="74">
        <v>10</v>
      </c>
      <c r="O62" s="74"/>
      <c r="P62" s="74">
        <v>10</v>
      </c>
      <c r="Q62" s="74"/>
      <c r="R62" s="74">
        <v>10</v>
      </c>
      <c r="S62" s="74"/>
      <c r="T62" s="73"/>
    </row>
    <row r="63" spans="1:21" ht="11.7" customHeight="1" x14ac:dyDescent="0.3">
      <c r="A63" s="63"/>
      <c r="B63" s="76">
        <v>11</v>
      </c>
      <c r="C63" s="76" t="s">
        <v>81</v>
      </c>
      <c r="D63" s="76"/>
      <c r="E63" s="52"/>
      <c r="F63" s="52"/>
      <c r="G63" s="52"/>
      <c r="H63" s="52"/>
      <c r="I63" s="53"/>
      <c r="J63" s="53"/>
      <c r="K63" s="53"/>
      <c r="L63" s="53"/>
      <c r="M63" s="61"/>
      <c r="N63" s="61"/>
      <c r="O63" s="61"/>
      <c r="P63" s="61"/>
      <c r="Q63" s="61"/>
      <c r="R63" s="61"/>
      <c r="S63" s="61"/>
      <c r="T63" s="62"/>
      <c r="U63" s="8">
        <f>SUM(E64:T68)</f>
        <v>250</v>
      </c>
    </row>
    <row r="64" spans="1:21" ht="11.7" customHeight="1" x14ac:dyDescent="0.3">
      <c r="A64" s="8">
        <v>5</v>
      </c>
      <c r="B64" s="8"/>
      <c r="C64" s="8">
        <v>1</v>
      </c>
      <c r="D64" s="8" t="s">
        <v>65</v>
      </c>
      <c r="E64" s="57"/>
      <c r="F64" s="57">
        <v>5</v>
      </c>
      <c r="G64" s="57"/>
      <c r="H64" s="57">
        <v>5</v>
      </c>
      <c r="I64" s="58"/>
      <c r="J64" s="58">
        <v>5</v>
      </c>
      <c r="K64" s="58"/>
      <c r="L64" s="58"/>
      <c r="M64" s="57"/>
      <c r="N64" s="58">
        <v>5</v>
      </c>
      <c r="O64" s="57"/>
      <c r="P64" s="58">
        <v>5</v>
      </c>
      <c r="Q64" s="58"/>
      <c r="R64" s="58">
        <v>5</v>
      </c>
      <c r="S64" s="58"/>
      <c r="T64" s="58"/>
      <c r="U64" s="8">
        <f>U63*SUM(A64:A68)/$A$140</f>
        <v>9.7560975609756095</v>
      </c>
    </row>
    <row r="65" spans="1:21" ht="11.7" customHeight="1" x14ac:dyDescent="0.3">
      <c r="A65" s="8">
        <v>5</v>
      </c>
      <c r="B65" s="8"/>
      <c r="C65" s="8">
        <v>2</v>
      </c>
      <c r="D65" s="8" t="s">
        <v>66</v>
      </c>
      <c r="E65" s="59"/>
      <c r="F65" s="57">
        <v>5</v>
      </c>
      <c r="G65" s="57"/>
      <c r="H65" s="57">
        <v>5</v>
      </c>
      <c r="I65" s="58"/>
      <c r="J65" s="58">
        <v>5</v>
      </c>
      <c r="K65" s="51"/>
      <c r="L65" s="51"/>
      <c r="M65" s="50"/>
      <c r="N65" s="58">
        <v>5</v>
      </c>
      <c r="O65" s="50"/>
      <c r="P65" s="58">
        <v>5</v>
      </c>
      <c r="Q65" s="51"/>
      <c r="R65" s="58">
        <v>5</v>
      </c>
      <c r="S65" s="51"/>
      <c r="T65" s="51"/>
    </row>
    <row r="66" spans="1:21" ht="11.7" customHeight="1" x14ac:dyDescent="0.3">
      <c r="A66" s="8">
        <v>10</v>
      </c>
      <c r="B66" s="8"/>
      <c r="C66" s="8">
        <v>3</v>
      </c>
      <c r="D66" s="8" t="s">
        <v>67</v>
      </c>
      <c r="E66" s="59"/>
      <c r="F66" s="50">
        <v>10</v>
      </c>
      <c r="G66" s="50"/>
      <c r="H66" s="50">
        <v>10</v>
      </c>
      <c r="I66" s="51"/>
      <c r="J66" s="51">
        <v>10</v>
      </c>
      <c r="K66" s="51"/>
      <c r="L66" s="51"/>
      <c r="M66" s="50"/>
      <c r="N66" s="51">
        <v>10</v>
      </c>
      <c r="O66" s="50"/>
      <c r="P66" s="51">
        <v>10</v>
      </c>
      <c r="Q66" s="51"/>
      <c r="R66" s="51">
        <v>10</v>
      </c>
      <c r="S66" s="51"/>
      <c r="T66" s="50">
        <v>10</v>
      </c>
    </row>
    <row r="67" spans="1:21" ht="11.7" customHeight="1" x14ac:dyDescent="0.3">
      <c r="A67" s="8">
        <v>10</v>
      </c>
      <c r="B67" s="8"/>
      <c r="C67" s="8">
        <v>4</v>
      </c>
      <c r="D67" s="8" t="s">
        <v>83</v>
      </c>
      <c r="E67" s="59"/>
      <c r="F67" s="50">
        <v>10</v>
      </c>
      <c r="G67" s="50"/>
      <c r="H67" s="50">
        <v>10</v>
      </c>
      <c r="I67" s="51"/>
      <c r="J67" s="51">
        <v>10</v>
      </c>
      <c r="K67" s="51"/>
      <c r="L67" s="51"/>
      <c r="M67" s="50"/>
      <c r="N67" s="51">
        <v>10</v>
      </c>
      <c r="O67" s="50"/>
      <c r="P67" s="51">
        <v>10</v>
      </c>
      <c r="Q67" s="51"/>
      <c r="R67" s="51">
        <v>10</v>
      </c>
      <c r="S67" s="51"/>
      <c r="T67" s="51"/>
    </row>
    <row r="68" spans="1:21" ht="11.7" customHeight="1" x14ac:dyDescent="0.3">
      <c r="A68" s="8">
        <v>10</v>
      </c>
      <c r="B68" s="8"/>
      <c r="C68" s="8">
        <v>5</v>
      </c>
      <c r="D68" s="8" t="s">
        <v>84</v>
      </c>
      <c r="E68" s="72"/>
      <c r="F68" s="73">
        <v>10</v>
      </c>
      <c r="G68" s="73"/>
      <c r="H68" s="73">
        <v>10</v>
      </c>
      <c r="I68" s="74"/>
      <c r="J68" s="74">
        <v>10</v>
      </c>
      <c r="K68" s="74"/>
      <c r="L68" s="74"/>
      <c r="M68" s="73"/>
      <c r="N68" s="74">
        <v>10</v>
      </c>
      <c r="O68" s="73"/>
      <c r="P68" s="74">
        <v>10</v>
      </c>
      <c r="Q68" s="74"/>
      <c r="R68" s="74">
        <v>10</v>
      </c>
      <c r="S68" s="74"/>
      <c r="T68" s="74"/>
    </row>
    <row r="69" spans="1:21" ht="11.7" customHeight="1" x14ac:dyDescent="0.3">
      <c r="A69" s="63"/>
      <c r="B69" s="76">
        <v>12</v>
      </c>
      <c r="C69" s="76" t="s">
        <v>82</v>
      </c>
      <c r="D69" s="76"/>
      <c r="E69" s="60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2"/>
      <c r="U69" s="8">
        <f>SUM(E70:T74)</f>
        <v>250</v>
      </c>
    </row>
    <row r="70" spans="1:21" ht="11.7" customHeight="1" x14ac:dyDescent="0.3">
      <c r="A70" s="8">
        <v>5</v>
      </c>
      <c r="B70" s="8"/>
      <c r="C70" s="8">
        <v>1</v>
      </c>
      <c r="D70" s="8" t="s">
        <v>65</v>
      </c>
      <c r="E70" s="75"/>
      <c r="F70" s="57">
        <v>5</v>
      </c>
      <c r="G70" s="57"/>
      <c r="H70" s="57">
        <v>5</v>
      </c>
      <c r="I70" s="58"/>
      <c r="J70" s="58">
        <v>5</v>
      </c>
      <c r="K70" s="58"/>
      <c r="L70" s="58"/>
      <c r="M70" s="57"/>
      <c r="N70" s="58">
        <v>5</v>
      </c>
      <c r="O70" s="57"/>
      <c r="P70" s="58">
        <v>5</v>
      </c>
      <c r="Q70" s="58"/>
      <c r="R70" s="58">
        <v>5</v>
      </c>
      <c r="S70" s="58"/>
      <c r="T70" s="58"/>
      <c r="U70" s="8">
        <f>U69*SUM(A70:A74)/$A$140</f>
        <v>9.7560975609756095</v>
      </c>
    </row>
    <row r="71" spans="1:21" ht="11.7" customHeight="1" x14ac:dyDescent="0.3">
      <c r="A71" s="8">
        <v>5</v>
      </c>
      <c r="B71" s="8"/>
      <c r="C71" s="8">
        <v>2</v>
      </c>
      <c r="D71" s="8" t="s">
        <v>66</v>
      </c>
      <c r="E71" s="59"/>
      <c r="F71" s="57">
        <v>5</v>
      </c>
      <c r="G71" s="57"/>
      <c r="H71" s="57">
        <v>5</v>
      </c>
      <c r="I71" s="58"/>
      <c r="J71" s="58">
        <v>5</v>
      </c>
      <c r="K71" s="51"/>
      <c r="L71" s="51"/>
      <c r="M71" s="50"/>
      <c r="N71" s="58">
        <v>5</v>
      </c>
      <c r="O71" s="50"/>
      <c r="P71" s="58">
        <v>5</v>
      </c>
      <c r="Q71" s="51"/>
      <c r="R71" s="58">
        <v>5</v>
      </c>
      <c r="S71" s="51"/>
      <c r="T71" s="51"/>
    </row>
    <row r="72" spans="1:21" ht="11.7" customHeight="1" x14ac:dyDescent="0.3">
      <c r="A72" s="8">
        <v>10</v>
      </c>
      <c r="B72" s="8"/>
      <c r="C72" s="8">
        <v>3</v>
      </c>
      <c r="D72" s="8" t="s">
        <v>67</v>
      </c>
      <c r="E72" s="59"/>
      <c r="F72" s="50">
        <v>10</v>
      </c>
      <c r="G72" s="50"/>
      <c r="H72" s="50">
        <v>10</v>
      </c>
      <c r="I72" s="51"/>
      <c r="J72" s="51">
        <v>10</v>
      </c>
      <c r="K72" s="51"/>
      <c r="L72" s="51"/>
      <c r="M72" s="50"/>
      <c r="N72" s="51">
        <v>10</v>
      </c>
      <c r="O72" s="50"/>
      <c r="P72" s="51">
        <v>10</v>
      </c>
      <c r="Q72" s="51"/>
      <c r="R72" s="51">
        <v>10</v>
      </c>
      <c r="S72" s="51"/>
      <c r="T72" s="50">
        <v>10</v>
      </c>
    </row>
    <row r="73" spans="1:21" ht="11.7" customHeight="1" x14ac:dyDescent="0.3">
      <c r="A73" s="8">
        <v>10</v>
      </c>
      <c r="B73" s="8"/>
      <c r="C73" s="8">
        <v>4</v>
      </c>
      <c r="D73" s="8" t="s">
        <v>83</v>
      </c>
      <c r="E73" s="59"/>
      <c r="F73" s="50">
        <v>10</v>
      </c>
      <c r="G73" s="50"/>
      <c r="H73" s="50">
        <v>10</v>
      </c>
      <c r="I73" s="51"/>
      <c r="J73" s="51">
        <v>10</v>
      </c>
      <c r="K73" s="51"/>
      <c r="L73" s="51"/>
      <c r="M73" s="50"/>
      <c r="N73" s="51">
        <v>10</v>
      </c>
      <c r="O73" s="50"/>
      <c r="P73" s="51">
        <v>10</v>
      </c>
      <c r="Q73" s="51"/>
      <c r="R73" s="51">
        <v>10</v>
      </c>
      <c r="S73" s="51"/>
      <c r="T73" s="51"/>
    </row>
    <row r="74" spans="1:21" ht="11.7" customHeight="1" x14ac:dyDescent="0.3">
      <c r="A74" s="8">
        <v>10</v>
      </c>
      <c r="B74" s="8"/>
      <c r="C74" s="8">
        <v>5</v>
      </c>
      <c r="D74" s="8" t="s">
        <v>84</v>
      </c>
      <c r="E74" s="72"/>
      <c r="F74" s="73">
        <v>10</v>
      </c>
      <c r="G74" s="73"/>
      <c r="H74" s="73">
        <v>10</v>
      </c>
      <c r="I74" s="74"/>
      <c r="J74" s="74">
        <v>10</v>
      </c>
      <c r="K74" s="74"/>
      <c r="L74" s="74"/>
      <c r="M74" s="73"/>
      <c r="N74" s="74">
        <v>10</v>
      </c>
      <c r="O74" s="73"/>
      <c r="P74" s="74">
        <v>10</v>
      </c>
      <c r="Q74" s="74"/>
      <c r="R74" s="74">
        <v>10</v>
      </c>
      <c r="S74" s="74"/>
      <c r="T74" s="74"/>
    </row>
    <row r="75" spans="1:21" ht="11.7" customHeight="1" x14ac:dyDescent="0.3">
      <c r="A75" s="63"/>
      <c r="B75" s="76">
        <v>13</v>
      </c>
      <c r="C75" s="76" t="s">
        <v>85</v>
      </c>
      <c r="D75" s="76"/>
      <c r="E75" s="60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2"/>
      <c r="U75" s="8">
        <f>SUM(E76:T80)</f>
        <v>310</v>
      </c>
    </row>
    <row r="76" spans="1:21" ht="11.7" customHeight="1" x14ac:dyDescent="0.3">
      <c r="A76" s="8">
        <v>20</v>
      </c>
      <c r="B76" s="8"/>
      <c r="C76" s="8">
        <v>1</v>
      </c>
      <c r="D76" s="8" t="s">
        <v>89</v>
      </c>
      <c r="E76" s="75"/>
      <c r="F76" s="57">
        <v>20</v>
      </c>
      <c r="G76" s="57"/>
      <c r="H76" s="57">
        <v>20</v>
      </c>
      <c r="I76" s="58"/>
      <c r="J76" s="58">
        <v>20</v>
      </c>
      <c r="K76" s="58"/>
      <c r="L76" s="58"/>
      <c r="M76" s="57"/>
      <c r="N76" s="57"/>
      <c r="O76" s="57"/>
      <c r="P76" s="57"/>
      <c r="Q76" s="58"/>
      <c r="R76" s="58"/>
      <c r="S76" s="58"/>
      <c r="T76" s="58"/>
      <c r="U76" s="8">
        <f>U75*SUM(A76:A82)/$A$140</f>
        <v>27.219512195121951</v>
      </c>
    </row>
    <row r="77" spans="1:21" ht="11.7" customHeight="1" x14ac:dyDescent="0.3">
      <c r="A77" s="8">
        <v>20</v>
      </c>
      <c r="B77" s="8"/>
      <c r="C77" s="8">
        <v>2</v>
      </c>
      <c r="D77" s="8" t="s">
        <v>90</v>
      </c>
      <c r="E77" s="59"/>
      <c r="F77" s="50">
        <v>20</v>
      </c>
      <c r="G77" s="50"/>
      <c r="H77" s="50">
        <v>20</v>
      </c>
      <c r="I77" s="51"/>
      <c r="J77" s="51">
        <v>20</v>
      </c>
      <c r="K77" s="51"/>
      <c r="L77" s="51"/>
      <c r="M77" s="50"/>
      <c r="N77" s="50"/>
      <c r="O77" s="50"/>
      <c r="P77" s="50"/>
      <c r="Q77" s="51"/>
      <c r="R77" s="51"/>
      <c r="S77" s="51"/>
      <c r="T77" s="51"/>
    </row>
    <row r="78" spans="1:21" ht="11.7" customHeight="1" x14ac:dyDescent="0.3">
      <c r="A78" s="8">
        <v>10</v>
      </c>
      <c r="B78" s="8"/>
      <c r="C78" s="8">
        <v>3</v>
      </c>
      <c r="D78" s="8" t="s">
        <v>65</v>
      </c>
      <c r="E78" s="50"/>
      <c r="F78" s="50">
        <v>10</v>
      </c>
      <c r="G78" s="50"/>
      <c r="H78" s="50">
        <v>10</v>
      </c>
      <c r="I78" s="51"/>
      <c r="J78" s="50">
        <v>10</v>
      </c>
      <c r="K78" s="51"/>
      <c r="L78" s="51"/>
      <c r="M78" s="50"/>
      <c r="N78" s="50">
        <v>10</v>
      </c>
      <c r="O78" s="50"/>
      <c r="P78" s="50">
        <v>10</v>
      </c>
      <c r="Q78" s="51"/>
      <c r="R78" s="50">
        <v>10</v>
      </c>
      <c r="S78" s="51"/>
      <c r="T78" s="51"/>
    </row>
    <row r="79" spans="1:21" ht="11.7" customHeight="1" x14ac:dyDescent="0.3">
      <c r="A79" s="8">
        <v>10</v>
      </c>
      <c r="B79" s="8"/>
      <c r="C79" s="8">
        <v>4</v>
      </c>
      <c r="D79" s="8" t="s">
        <v>66</v>
      </c>
      <c r="E79" s="50"/>
      <c r="F79" s="50">
        <v>10</v>
      </c>
      <c r="G79" s="50"/>
      <c r="H79" s="50">
        <v>10</v>
      </c>
      <c r="I79" s="51"/>
      <c r="J79" s="50">
        <v>10</v>
      </c>
      <c r="K79" s="51"/>
      <c r="L79" s="51"/>
      <c r="M79" s="50"/>
      <c r="N79" s="50">
        <v>10</v>
      </c>
      <c r="O79" s="50"/>
      <c r="P79" s="50">
        <v>10</v>
      </c>
      <c r="Q79" s="51"/>
      <c r="R79" s="50">
        <v>10</v>
      </c>
      <c r="S79" s="51"/>
      <c r="T79" s="51"/>
    </row>
    <row r="80" spans="1:21" ht="11.7" customHeight="1" x14ac:dyDescent="0.3">
      <c r="A80" s="8">
        <v>10</v>
      </c>
      <c r="B80" s="8"/>
      <c r="C80" s="8">
        <v>5</v>
      </c>
      <c r="D80" s="8" t="s">
        <v>67</v>
      </c>
      <c r="E80" s="50"/>
      <c r="F80" s="50">
        <v>10</v>
      </c>
      <c r="G80" s="50"/>
      <c r="H80" s="50">
        <v>10</v>
      </c>
      <c r="I80" s="51"/>
      <c r="J80" s="50">
        <v>10</v>
      </c>
      <c r="K80" s="51"/>
      <c r="L80" s="51"/>
      <c r="M80" s="50"/>
      <c r="N80" s="50">
        <v>10</v>
      </c>
      <c r="O80" s="50"/>
      <c r="P80" s="50">
        <v>10</v>
      </c>
      <c r="Q80" s="51"/>
      <c r="R80" s="50">
        <v>10</v>
      </c>
      <c r="S80" s="51"/>
      <c r="T80" s="50">
        <v>10</v>
      </c>
    </row>
    <row r="81" spans="1:21" ht="11.7" customHeight="1" x14ac:dyDescent="0.3">
      <c r="A81" s="8">
        <v>10</v>
      </c>
      <c r="B81" s="8"/>
      <c r="C81" s="8">
        <v>6</v>
      </c>
      <c r="D81" s="8" t="s">
        <v>83</v>
      </c>
      <c r="E81" s="50"/>
      <c r="F81" s="50">
        <v>10</v>
      </c>
      <c r="G81" s="50"/>
      <c r="H81" s="50">
        <v>10</v>
      </c>
      <c r="I81" s="51"/>
      <c r="J81" s="50">
        <v>10</v>
      </c>
      <c r="K81" s="51"/>
      <c r="L81" s="51"/>
      <c r="M81" s="50"/>
      <c r="N81" s="50">
        <v>10</v>
      </c>
      <c r="O81" s="50"/>
      <c r="P81" s="50">
        <v>10</v>
      </c>
      <c r="Q81" s="51"/>
      <c r="R81" s="50">
        <v>10</v>
      </c>
      <c r="S81" s="51"/>
      <c r="T81" s="51"/>
    </row>
    <row r="82" spans="1:21" ht="11.7" customHeight="1" x14ac:dyDescent="0.3">
      <c r="A82" s="8">
        <v>10</v>
      </c>
      <c r="B82" s="8"/>
      <c r="C82" s="8">
        <v>7</v>
      </c>
      <c r="D82" s="8" t="s">
        <v>84</v>
      </c>
      <c r="E82" s="73"/>
      <c r="F82" s="73">
        <v>10</v>
      </c>
      <c r="G82" s="73"/>
      <c r="H82" s="73">
        <v>10</v>
      </c>
      <c r="I82" s="74"/>
      <c r="J82" s="73">
        <v>10</v>
      </c>
      <c r="K82" s="74"/>
      <c r="L82" s="74"/>
      <c r="M82" s="73"/>
      <c r="N82" s="73">
        <v>10</v>
      </c>
      <c r="O82" s="73"/>
      <c r="P82" s="73">
        <v>10</v>
      </c>
      <c r="Q82" s="74"/>
      <c r="R82" s="73">
        <v>10</v>
      </c>
      <c r="S82" s="74"/>
      <c r="T82" s="74"/>
    </row>
    <row r="83" spans="1:21" ht="11.7" customHeight="1" x14ac:dyDescent="0.3">
      <c r="A83" s="63"/>
      <c r="B83" s="76">
        <v>14</v>
      </c>
      <c r="C83" s="76" t="s">
        <v>86</v>
      </c>
      <c r="D83" s="76"/>
      <c r="E83" s="60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2"/>
      <c r="U83" s="8">
        <f>SUM(E84:T88)</f>
        <v>370</v>
      </c>
    </row>
    <row r="84" spans="1:21" ht="11.7" customHeight="1" x14ac:dyDescent="0.3">
      <c r="A84" s="8">
        <v>15</v>
      </c>
      <c r="B84" s="8"/>
      <c r="C84" s="8">
        <v>1</v>
      </c>
      <c r="D84" s="8" t="s">
        <v>65</v>
      </c>
      <c r="E84" s="75"/>
      <c r="F84" s="57">
        <v>15</v>
      </c>
      <c r="G84" s="57"/>
      <c r="H84" s="57">
        <v>15</v>
      </c>
      <c r="I84" s="58"/>
      <c r="J84" s="58">
        <v>15</v>
      </c>
      <c r="K84" s="58"/>
      <c r="L84" s="58"/>
      <c r="M84" s="57"/>
      <c r="N84" s="57">
        <v>15</v>
      </c>
      <c r="O84" s="57"/>
      <c r="P84" s="57">
        <v>15</v>
      </c>
      <c r="Q84" s="58"/>
      <c r="R84" s="58">
        <v>15</v>
      </c>
      <c r="S84" s="58"/>
      <c r="T84" s="58"/>
      <c r="U84" s="8">
        <f>U83*SUM(A84:A88)/$A$140</f>
        <v>21.658536585365855</v>
      </c>
    </row>
    <row r="85" spans="1:21" ht="11.7" customHeight="1" x14ac:dyDescent="0.3">
      <c r="A85" s="8">
        <v>15</v>
      </c>
      <c r="B85" s="8"/>
      <c r="C85" s="8">
        <v>2</v>
      </c>
      <c r="D85" s="8" t="s">
        <v>66</v>
      </c>
      <c r="E85" s="59"/>
      <c r="F85" s="57">
        <v>15</v>
      </c>
      <c r="G85" s="57"/>
      <c r="H85" s="57">
        <v>15</v>
      </c>
      <c r="I85" s="58"/>
      <c r="J85" s="58">
        <v>15</v>
      </c>
      <c r="K85" s="51"/>
      <c r="L85" s="51"/>
      <c r="M85" s="50"/>
      <c r="N85" s="57">
        <v>15</v>
      </c>
      <c r="O85" s="57"/>
      <c r="P85" s="57">
        <v>15</v>
      </c>
      <c r="Q85" s="58"/>
      <c r="R85" s="58">
        <v>15</v>
      </c>
      <c r="S85" s="51"/>
      <c r="T85" s="51"/>
    </row>
    <row r="86" spans="1:21" ht="11.7" customHeight="1" x14ac:dyDescent="0.3">
      <c r="A86" s="8">
        <v>10</v>
      </c>
      <c r="B86" s="8"/>
      <c r="C86" s="8">
        <v>3</v>
      </c>
      <c r="D86" s="8" t="s">
        <v>67</v>
      </c>
      <c r="E86" s="59"/>
      <c r="F86" s="50">
        <v>10</v>
      </c>
      <c r="G86" s="50"/>
      <c r="H86" s="50">
        <v>10</v>
      </c>
      <c r="I86" s="51"/>
      <c r="J86" s="51">
        <v>10</v>
      </c>
      <c r="K86" s="51"/>
      <c r="L86" s="51"/>
      <c r="M86" s="50"/>
      <c r="N86" s="50">
        <v>10</v>
      </c>
      <c r="O86" s="50"/>
      <c r="P86" s="50">
        <v>10</v>
      </c>
      <c r="Q86" s="51"/>
      <c r="R86" s="51">
        <v>10</v>
      </c>
      <c r="S86" s="51"/>
      <c r="T86" s="50">
        <v>10</v>
      </c>
    </row>
    <row r="87" spans="1:21" ht="11.7" customHeight="1" x14ac:dyDescent="0.3">
      <c r="A87" s="8">
        <v>10</v>
      </c>
      <c r="B87" s="8"/>
      <c r="C87" s="8">
        <v>4</v>
      </c>
      <c r="D87" s="8" t="s">
        <v>83</v>
      </c>
      <c r="E87" s="59"/>
      <c r="F87" s="50">
        <v>10</v>
      </c>
      <c r="G87" s="50"/>
      <c r="H87" s="50">
        <v>10</v>
      </c>
      <c r="I87" s="51"/>
      <c r="J87" s="51">
        <v>10</v>
      </c>
      <c r="K87" s="51"/>
      <c r="L87" s="51"/>
      <c r="M87" s="50"/>
      <c r="N87" s="50">
        <v>10</v>
      </c>
      <c r="O87" s="50"/>
      <c r="P87" s="50">
        <v>10</v>
      </c>
      <c r="Q87" s="51"/>
      <c r="R87" s="51">
        <v>10</v>
      </c>
      <c r="S87" s="51"/>
      <c r="T87" s="51"/>
    </row>
    <row r="88" spans="1:21" ht="11.7" customHeight="1" x14ac:dyDescent="0.3">
      <c r="A88" s="8">
        <v>10</v>
      </c>
      <c r="B88" s="8"/>
      <c r="C88" s="8">
        <v>5</v>
      </c>
      <c r="D88" s="8" t="s">
        <v>84</v>
      </c>
      <c r="E88" s="72"/>
      <c r="F88" s="73">
        <v>10</v>
      </c>
      <c r="G88" s="73"/>
      <c r="H88" s="73">
        <v>10</v>
      </c>
      <c r="I88" s="74"/>
      <c r="J88" s="74">
        <v>10</v>
      </c>
      <c r="K88" s="74"/>
      <c r="L88" s="74"/>
      <c r="M88" s="73"/>
      <c r="N88" s="73">
        <v>10</v>
      </c>
      <c r="O88" s="73"/>
      <c r="P88" s="73">
        <v>10</v>
      </c>
      <c r="Q88" s="74"/>
      <c r="R88" s="74">
        <v>10</v>
      </c>
      <c r="S88" s="74"/>
      <c r="T88" s="74"/>
    </row>
    <row r="89" spans="1:21" ht="11.7" customHeight="1" x14ac:dyDescent="0.3">
      <c r="A89" s="63"/>
      <c r="B89" s="76">
        <v>15</v>
      </c>
      <c r="C89" s="76" t="s">
        <v>88</v>
      </c>
      <c r="D89" s="76"/>
      <c r="E89" s="60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2"/>
      <c r="U89" s="8">
        <f>SUM(E90:T94)</f>
        <v>310</v>
      </c>
    </row>
    <row r="90" spans="1:21" ht="11.7" customHeight="1" x14ac:dyDescent="0.3">
      <c r="A90" s="8">
        <v>20</v>
      </c>
      <c r="B90" s="8"/>
      <c r="C90" s="8">
        <v>1</v>
      </c>
      <c r="D90" s="8" t="s">
        <v>89</v>
      </c>
      <c r="E90" s="75"/>
      <c r="F90" s="75">
        <v>20</v>
      </c>
      <c r="G90" s="57"/>
      <c r="H90" s="75">
        <v>20</v>
      </c>
      <c r="I90" s="58"/>
      <c r="J90" s="75">
        <v>20</v>
      </c>
      <c r="K90" s="58"/>
      <c r="L90" s="58"/>
      <c r="M90" s="57"/>
      <c r="N90" s="57"/>
      <c r="O90" s="57"/>
      <c r="P90" s="57"/>
      <c r="Q90" s="58"/>
      <c r="R90" s="58"/>
      <c r="S90" s="58"/>
      <c r="T90" s="58"/>
      <c r="U90" s="8">
        <f>U89*SUM(A90:A96)/$A$140</f>
        <v>27.219512195121951</v>
      </c>
    </row>
    <row r="91" spans="1:21" ht="11.7" customHeight="1" x14ac:dyDescent="0.3">
      <c r="A91" s="8">
        <v>20</v>
      </c>
      <c r="B91" s="8"/>
      <c r="C91" s="8">
        <v>2</v>
      </c>
      <c r="D91" s="8" t="s">
        <v>90</v>
      </c>
      <c r="E91" s="59"/>
      <c r="F91" s="59">
        <v>20</v>
      </c>
      <c r="G91" s="50"/>
      <c r="H91" s="59">
        <v>20</v>
      </c>
      <c r="I91" s="51"/>
      <c r="J91" s="59">
        <v>20</v>
      </c>
      <c r="K91" s="51"/>
      <c r="L91" s="51"/>
      <c r="M91" s="50"/>
      <c r="N91" s="50"/>
      <c r="O91" s="50"/>
      <c r="P91" s="50"/>
      <c r="Q91" s="51"/>
      <c r="R91" s="51"/>
      <c r="S91" s="51"/>
      <c r="T91" s="51"/>
    </row>
    <row r="92" spans="1:21" ht="11.7" customHeight="1" x14ac:dyDescent="0.3">
      <c r="A92" s="8">
        <v>10</v>
      </c>
      <c r="B92" s="8"/>
      <c r="C92" s="8">
        <v>3</v>
      </c>
      <c r="D92" s="8" t="s">
        <v>65</v>
      </c>
      <c r="E92" s="59"/>
      <c r="F92" s="59">
        <v>10</v>
      </c>
      <c r="G92" s="50"/>
      <c r="H92" s="59">
        <v>10</v>
      </c>
      <c r="I92" s="51"/>
      <c r="J92" s="59">
        <v>10</v>
      </c>
      <c r="K92" s="51"/>
      <c r="L92" s="51"/>
      <c r="M92" s="50"/>
      <c r="N92" s="59">
        <v>10</v>
      </c>
      <c r="O92" s="50"/>
      <c r="P92" s="59">
        <v>10</v>
      </c>
      <c r="Q92" s="51"/>
      <c r="R92" s="59">
        <v>10</v>
      </c>
      <c r="S92" s="51"/>
      <c r="T92" s="51"/>
    </row>
    <row r="93" spans="1:21" ht="11.7" customHeight="1" x14ac:dyDescent="0.3">
      <c r="A93" s="8">
        <v>10</v>
      </c>
      <c r="B93" s="8"/>
      <c r="C93" s="8">
        <v>4</v>
      </c>
      <c r="D93" s="8" t="s">
        <v>66</v>
      </c>
      <c r="E93" s="59"/>
      <c r="F93" s="59">
        <v>10</v>
      </c>
      <c r="G93" s="50"/>
      <c r="H93" s="59">
        <v>10</v>
      </c>
      <c r="I93" s="51"/>
      <c r="J93" s="59">
        <v>10</v>
      </c>
      <c r="K93" s="51"/>
      <c r="L93" s="51"/>
      <c r="M93" s="50"/>
      <c r="N93" s="59">
        <v>10</v>
      </c>
      <c r="O93" s="50"/>
      <c r="P93" s="59">
        <v>10</v>
      </c>
      <c r="Q93" s="51"/>
      <c r="R93" s="59">
        <v>10</v>
      </c>
      <c r="S93" s="51"/>
      <c r="T93" s="51"/>
    </row>
    <row r="94" spans="1:21" ht="11.7" customHeight="1" x14ac:dyDescent="0.3">
      <c r="A94" s="8">
        <v>10</v>
      </c>
      <c r="B94" s="8"/>
      <c r="C94" s="8">
        <v>5</v>
      </c>
      <c r="D94" s="8" t="s">
        <v>67</v>
      </c>
      <c r="E94" s="59"/>
      <c r="F94" s="59">
        <v>10</v>
      </c>
      <c r="G94" s="50"/>
      <c r="H94" s="59">
        <v>10</v>
      </c>
      <c r="I94" s="51"/>
      <c r="J94" s="59">
        <v>10</v>
      </c>
      <c r="K94" s="51"/>
      <c r="L94" s="51"/>
      <c r="M94" s="50"/>
      <c r="N94" s="59">
        <v>10</v>
      </c>
      <c r="O94" s="50"/>
      <c r="P94" s="59">
        <v>10</v>
      </c>
      <c r="Q94" s="51"/>
      <c r="R94" s="59">
        <v>10</v>
      </c>
      <c r="S94" s="51"/>
      <c r="T94" s="51">
        <v>10</v>
      </c>
    </row>
    <row r="95" spans="1:21" ht="11.7" customHeight="1" x14ac:dyDescent="0.3">
      <c r="A95" s="8">
        <v>10</v>
      </c>
      <c r="B95" s="8"/>
      <c r="C95" s="8"/>
      <c r="D95" s="8" t="s">
        <v>83</v>
      </c>
      <c r="E95" s="59"/>
      <c r="F95" s="59">
        <v>10</v>
      </c>
      <c r="G95" s="50"/>
      <c r="H95" s="59">
        <v>10</v>
      </c>
      <c r="I95" s="51"/>
      <c r="J95" s="59">
        <v>10</v>
      </c>
      <c r="K95" s="51"/>
      <c r="L95" s="51"/>
      <c r="M95" s="50"/>
      <c r="N95" s="59">
        <v>10</v>
      </c>
      <c r="O95" s="50"/>
      <c r="P95" s="59">
        <v>10</v>
      </c>
      <c r="Q95" s="51"/>
      <c r="R95" s="59">
        <v>10</v>
      </c>
      <c r="S95" s="51"/>
      <c r="T95" s="51"/>
    </row>
    <row r="96" spans="1:21" ht="11.7" customHeight="1" x14ac:dyDescent="0.3">
      <c r="A96" s="8">
        <v>10</v>
      </c>
      <c r="B96" s="8"/>
      <c r="C96" s="8"/>
      <c r="D96" s="8" t="s">
        <v>84</v>
      </c>
      <c r="E96" s="72"/>
      <c r="F96" s="72">
        <v>10</v>
      </c>
      <c r="G96" s="73"/>
      <c r="H96" s="72">
        <v>10</v>
      </c>
      <c r="I96" s="74"/>
      <c r="J96" s="72">
        <v>10</v>
      </c>
      <c r="K96" s="74"/>
      <c r="L96" s="74"/>
      <c r="M96" s="73"/>
      <c r="N96" s="72">
        <v>10</v>
      </c>
      <c r="O96" s="73"/>
      <c r="P96" s="72">
        <v>10</v>
      </c>
      <c r="Q96" s="74"/>
      <c r="R96" s="72">
        <v>10</v>
      </c>
      <c r="S96" s="74"/>
      <c r="T96" s="74"/>
    </row>
    <row r="97" spans="1:21" ht="11.1" customHeight="1" x14ac:dyDescent="0.3">
      <c r="A97" s="63"/>
      <c r="B97" s="76">
        <v>16</v>
      </c>
      <c r="C97" s="76" t="s">
        <v>87</v>
      </c>
      <c r="D97" s="76"/>
      <c r="E97" s="60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2"/>
      <c r="U97" s="8">
        <f>SUM(E98:T102)</f>
        <v>370</v>
      </c>
    </row>
    <row r="98" spans="1:21" ht="9.6" customHeight="1" x14ac:dyDescent="0.3">
      <c r="A98" s="8">
        <v>15</v>
      </c>
      <c r="B98" s="8"/>
      <c r="C98" s="8">
        <v>1</v>
      </c>
      <c r="D98" s="8" t="s">
        <v>65</v>
      </c>
      <c r="E98" s="75"/>
      <c r="F98" s="75">
        <v>15</v>
      </c>
      <c r="G98" s="57"/>
      <c r="H98" s="57">
        <v>15</v>
      </c>
      <c r="I98" s="58"/>
      <c r="J98" s="58">
        <v>15</v>
      </c>
      <c r="K98" s="58"/>
      <c r="L98" s="58"/>
      <c r="M98" s="57"/>
      <c r="N98" s="57">
        <v>15</v>
      </c>
      <c r="O98" s="57"/>
      <c r="P98" s="57">
        <v>15</v>
      </c>
      <c r="Q98" s="58"/>
      <c r="R98" s="57">
        <v>15</v>
      </c>
      <c r="S98" s="58"/>
      <c r="T98" s="58"/>
      <c r="U98" s="8">
        <f>U97*SUM(A98:A102)/$A$140</f>
        <v>21.658536585365855</v>
      </c>
    </row>
    <row r="99" spans="1:21" ht="11.1" customHeight="1" x14ac:dyDescent="0.3">
      <c r="A99" s="8">
        <v>15</v>
      </c>
      <c r="B99" s="8"/>
      <c r="C99" s="8">
        <v>2</v>
      </c>
      <c r="D99" s="8" t="s">
        <v>65</v>
      </c>
      <c r="E99" s="59"/>
      <c r="F99" s="59">
        <v>15</v>
      </c>
      <c r="G99" s="50"/>
      <c r="H99" s="50">
        <v>15</v>
      </c>
      <c r="I99" s="51"/>
      <c r="J99" s="51">
        <v>15</v>
      </c>
      <c r="K99" s="51"/>
      <c r="L99" s="51"/>
      <c r="M99" s="50"/>
      <c r="N99" s="50">
        <v>15</v>
      </c>
      <c r="O99" s="50"/>
      <c r="P99" s="50">
        <v>15</v>
      </c>
      <c r="Q99" s="51"/>
      <c r="R99" s="50">
        <v>15</v>
      </c>
      <c r="S99" s="51"/>
      <c r="T99" s="51"/>
    </row>
    <row r="100" spans="1:21" ht="11.1" customHeight="1" x14ac:dyDescent="0.3">
      <c r="A100" s="8">
        <v>10</v>
      </c>
      <c r="B100" s="8"/>
      <c r="C100" s="8">
        <v>3</v>
      </c>
      <c r="D100" s="8" t="s">
        <v>66</v>
      </c>
      <c r="E100" s="59"/>
      <c r="F100" s="59">
        <v>10</v>
      </c>
      <c r="G100" s="50"/>
      <c r="H100" s="50">
        <v>10</v>
      </c>
      <c r="I100" s="51"/>
      <c r="J100" s="51">
        <v>10</v>
      </c>
      <c r="K100" s="51"/>
      <c r="L100" s="51"/>
      <c r="M100" s="50"/>
      <c r="N100" s="50">
        <v>10</v>
      </c>
      <c r="O100" s="50"/>
      <c r="P100" s="50">
        <v>10</v>
      </c>
      <c r="Q100" s="51"/>
      <c r="R100" s="50">
        <v>10</v>
      </c>
      <c r="S100" s="51"/>
      <c r="T100" s="51"/>
    </row>
    <row r="101" spans="1:21" ht="11.1" customHeight="1" x14ac:dyDescent="0.3">
      <c r="A101" s="8">
        <v>10</v>
      </c>
      <c r="B101" s="8"/>
      <c r="C101" s="8">
        <v>4</v>
      </c>
      <c r="D101" s="8" t="s">
        <v>67</v>
      </c>
      <c r="E101" s="59"/>
      <c r="F101" s="59">
        <v>10</v>
      </c>
      <c r="G101" s="50"/>
      <c r="H101" s="50">
        <v>10</v>
      </c>
      <c r="I101" s="51"/>
      <c r="J101" s="51">
        <v>10</v>
      </c>
      <c r="K101" s="51"/>
      <c r="L101" s="51"/>
      <c r="M101" s="50"/>
      <c r="N101" s="50">
        <v>10</v>
      </c>
      <c r="O101" s="50"/>
      <c r="P101" s="50">
        <v>10</v>
      </c>
      <c r="Q101" s="51"/>
      <c r="R101" s="50">
        <v>10</v>
      </c>
      <c r="S101" s="51"/>
      <c r="T101" s="51">
        <v>10</v>
      </c>
    </row>
    <row r="102" spans="1:21" ht="11.1" customHeight="1" x14ac:dyDescent="0.3">
      <c r="A102" s="8">
        <v>10</v>
      </c>
      <c r="B102" s="8"/>
      <c r="C102" s="8">
        <v>5</v>
      </c>
      <c r="D102" s="8" t="s">
        <v>83</v>
      </c>
      <c r="E102" s="59"/>
      <c r="F102" s="59">
        <v>10</v>
      </c>
      <c r="G102" s="50"/>
      <c r="H102" s="50">
        <v>10</v>
      </c>
      <c r="I102" s="51"/>
      <c r="J102" s="51">
        <v>10</v>
      </c>
      <c r="K102" s="51"/>
      <c r="L102" s="51"/>
      <c r="M102" s="50"/>
      <c r="N102" s="50">
        <v>10</v>
      </c>
      <c r="O102" s="50"/>
      <c r="P102" s="50">
        <v>10</v>
      </c>
      <c r="Q102" s="51"/>
      <c r="R102" s="50">
        <v>10</v>
      </c>
      <c r="S102" s="51"/>
      <c r="T102" s="51"/>
    </row>
    <row r="103" spans="1:21" ht="10.199999999999999" customHeight="1" x14ac:dyDescent="0.3">
      <c r="B103" s="8"/>
      <c r="C103" s="8"/>
      <c r="D103" s="8" t="s">
        <v>84</v>
      </c>
      <c r="E103" s="72"/>
      <c r="F103" s="72"/>
      <c r="G103" s="73"/>
      <c r="H103" s="73"/>
      <c r="I103" s="74"/>
      <c r="J103" s="74"/>
      <c r="K103" s="74"/>
      <c r="L103" s="74"/>
      <c r="M103" s="73"/>
      <c r="N103" s="73"/>
      <c r="O103" s="73"/>
      <c r="P103" s="73"/>
      <c r="Q103" s="74"/>
      <c r="R103" s="74"/>
      <c r="S103" s="74"/>
      <c r="T103" s="74"/>
    </row>
    <row r="104" spans="1:21" ht="10.199999999999999" customHeight="1" x14ac:dyDescent="0.3">
      <c r="A104" s="63"/>
      <c r="B104" s="76">
        <v>17</v>
      </c>
      <c r="C104" s="76" t="s">
        <v>91</v>
      </c>
      <c r="D104" s="76"/>
      <c r="E104" s="60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2"/>
      <c r="U104" s="8">
        <f>SUM(E105:T109)</f>
        <v>100</v>
      </c>
    </row>
    <row r="105" spans="1:21" ht="10.199999999999999" customHeight="1" x14ac:dyDescent="0.3">
      <c r="A105" s="8">
        <v>20</v>
      </c>
      <c r="B105" s="8"/>
      <c r="C105" s="8">
        <v>1</v>
      </c>
      <c r="D105" s="8" t="s">
        <v>89</v>
      </c>
      <c r="E105" s="75"/>
      <c r="F105" s="75"/>
      <c r="G105" s="57"/>
      <c r="H105" s="57"/>
      <c r="I105" s="58"/>
      <c r="J105" s="58"/>
      <c r="K105" s="58"/>
      <c r="L105" s="58"/>
      <c r="M105" s="57"/>
      <c r="N105" s="57"/>
      <c r="O105" s="57"/>
      <c r="P105" s="57"/>
      <c r="Q105" s="58"/>
      <c r="R105" s="58"/>
      <c r="S105" s="58"/>
      <c r="T105" s="58"/>
      <c r="U105" s="8">
        <f>U104*SUM(A105:A111)/$A$140</f>
        <v>8.7804878048780495</v>
      </c>
    </row>
    <row r="106" spans="1:21" ht="10.199999999999999" customHeight="1" x14ac:dyDescent="0.3">
      <c r="A106" s="8">
        <v>20</v>
      </c>
      <c r="B106" s="8"/>
      <c r="C106" s="8">
        <v>2</v>
      </c>
      <c r="D106" s="8" t="s">
        <v>90</v>
      </c>
      <c r="E106" s="59"/>
      <c r="F106" s="59"/>
      <c r="G106" s="50"/>
      <c r="H106" s="50"/>
      <c r="I106" s="51"/>
      <c r="J106" s="51"/>
      <c r="K106" s="51"/>
      <c r="L106" s="51"/>
      <c r="M106" s="50"/>
      <c r="N106" s="50"/>
      <c r="O106" s="50"/>
      <c r="P106" s="50"/>
      <c r="Q106" s="51"/>
      <c r="R106" s="51"/>
      <c r="S106" s="51"/>
      <c r="T106" s="51"/>
    </row>
    <row r="107" spans="1:21" ht="10.199999999999999" customHeight="1" x14ac:dyDescent="0.3">
      <c r="A107" s="8">
        <v>10</v>
      </c>
      <c r="B107" s="8"/>
      <c r="C107" s="8">
        <v>3</v>
      </c>
      <c r="D107" s="8" t="s">
        <v>65</v>
      </c>
      <c r="E107" s="59"/>
      <c r="F107" s="59">
        <v>10</v>
      </c>
      <c r="G107" s="50"/>
      <c r="H107" s="59">
        <v>10</v>
      </c>
      <c r="I107" s="51"/>
      <c r="J107" s="59">
        <v>10</v>
      </c>
      <c r="K107" s="51"/>
      <c r="L107" s="51"/>
      <c r="M107" s="50"/>
      <c r="N107" s="50"/>
      <c r="O107" s="50"/>
      <c r="P107" s="50"/>
      <c r="Q107" s="51"/>
      <c r="R107" s="51"/>
      <c r="S107" s="51"/>
      <c r="T107" s="51"/>
    </row>
    <row r="108" spans="1:21" ht="10.199999999999999" customHeight="1" x14ac:dyDescent="0.3">
      <c r="A108" s="8">
        <v>10</v>
      </c>
      <c r="B108" s="8"/>
      <c r="C108" s="8">
        <v>4</v>
      </c>
      <c r="D108" s="8" t="s">
        <v>66</v>
      </c>
      <c r="E108" s="59"/>
      <c r="F108" s="59"/>
      <c r="G108" s="50"/>
      <c r="H108" s="59"/>
      <c r="I108" s="51"/>
      <c r="J108" s="59"/>
      <c r="K108" s="51"/>
      <c r="L108" s="51"/>
      <c r="M108" s="50"/>
      <c r="N108" s="50"/>
      <c r="O108" s="50"/>
      <c r="P108" s="50"/>
      <c r="Q108" s="51"/>
      <c r="R108" s="51"/>
      <c r="S108" s="51"/>
      <c r="T108" s="51"/>
    </row>
    <row r="109" spans="1:21" ht="10.199999999999999" customHeight="1" x14ac:dyDescent="0.3">
      <c r="A109" s="8">
        <v>10</v>
      </c>
      <c r="B109" s="8"/>
      <c r="C109" s="8">
        <v>5</v>
      </c>
      <c r="D109" s="8" t="s">
        <v>67</v>
      </c>
      <c r="E109" s="59"/>
      <c r="F109" s="59">
        <v>10</v>
      </c>
      <c r="G109" s="50"/>
      <c r="H109" s="59">
        <v>10</v>
      </c>
      <c r="I109" s="51"/>
      <c r="J109" s="59">
        <v>10</v>
      </c>
      <c r="K109" s="51"/>
      <c r="L109" s="51"/>
      <c r="M109" s="50"/>
      <c r="N109" s="50">
        <v>10</v>
      </c>
      <c r="O109" s="50"/>
      <c r="P109" s="50">
        <v>10</v>
      </c>
      <c r="Q109" s="51"/>
      <c r="R109" s="51">
        <v>10</v>
      </c>
      <c r="S109" s="51"/>
      <c r="T109" s="51">
        <v>10</v>
      </c>
    </row>
    <row r="110" spans="1:21" ht="10.199999999999999" customHeight="1" x14ac:dyDescent="0.3">
      <c r="A110" s="8">
        <v>10</v>
      </c>
      <c r="B110" s="8"/>
      <c r="C110" s="8">
        <v>6</v>
      </c>
      <c r="D110" s="8" t="s">
        <v>83</v>
      </c>
      <c r="E110" s="59"/>
      <c r="F110" s="59"/>
      <c r="G110" s="50"/>
      <c r="H110" s="59"/>
      <c r="I110" s="51"/>
      <c r="J110" s="59"/>
      <c r="K110" s="51"/>
      <c r="L110" s="51"/>
      <c r="M110" s="50"/>
      <c r="N110" s="50"/>
      <c r="O110" s="50"/>
      <c r="P110" s="50"/>
      <c r="Q110" s="51"/>
      <c r="R110" s="51"/>
      <c r="S110" s="51"/>
      <c r="T110" s="51"/>
    </row>
    <row r="111" spans="1:21" ht="11.7" customHeight="1" x14ac:dyDescent="0.3">
      <c r="A111" s="8">
        <v>10</v>
      </c>
      <c r="C111" s="8">
        <v>7</v>
      </c>
      <c r="D111" s="8" t="s">
        <v>84</v>
      </c>
      <c r="E111" s="73"/>
      <c r="F111" s="73">
        <v>10</v>
      </c>
      <c r="G111" s="73"/>
      <c r="H111" s="73">
        <v>10</v>
      </c>
      <c r="I111" s="74"/>
      <c r="J111" s="73">
        <v>10</v>
      </c>
      <c r="K111" s="74"/>
      <c r="L111" s="74"/>
      <c r="M111" s="73"/>
      <c r="N111" s="73"/>
      <c r="O111" s="73"/>
      <c r="P111" s="73"/>
      <c r="Q111" s="74"/>
      <c r="R111" s="74"/>
      <c r="S111" s="74"/>
      <c r="T111" s="74"/>
    </row>
    <row r="112" spans="1:21" ht="10.199999999999999" customHeight="1" x14ac:dyDescent="0.3">
      <c r="A112" s="63">
        <v>85</v>
      </c>
      <c r="B112" s="76">
        <v>18</v>
      </c>
      <c r="C112" s="76" t="s">
        <v>151</v>
      </c>
      <c r="D112" s="76"/>
      <c r="E112" s="60"/>
      <c r="F112" s="61">
        <v>85</v>
      </c>
      <c r="G112" s="61"/>
      <c r="H112" s="61">
        <v>85</v>
      </c>
      <c r="I112" s="61"/>
      <c r="J112" s="61">
        <v>85</v>
      </c>
      <c r="K112" s="61"/>
      <c r="L112" s="61">
        <v>85</v>
      </c>
      <c r="M112" s="61"/>
      <c r="N112" s="61">
        <v>85</v>
      </c>
      <c r="O112" s="61"/>
      <c r="P112" s="61">
        <v>85</v>
      </c>
      <c r="Q112" s="61"/>
      <c r="R112" s="61">
        <v>85</v>
      </c>
      <c r="S112" s="61"/>
      <c r="T112" s="61">
        <v>85</v>
      </c>
      <c r="U112" s="8">
        <f>SUM(F112:T112)</f>
        <v>680</v>
      </c>
    </row>
    <row r="113" spans="1:21" ht="10.199999999999999" customHeight="1" x14ac:dyDescent="0.3">
      <c r="A113" s="8"/>
      <c r="B113" s="8"/>
      <c r="C113" s="8">
        <v>1</v>
      </c>
      <c r="D113" s="56" t="s">
        <v>93</v>
      </c>
      <c r="E113" s="57"/>
      <c r="F113" s="75"/>
      <c r="G113" s="57"/>
      <c r="H113" s="57"/>
      <c r="I113" s="58"/>
      <c r="J113" s="58"/>
      <c r="K113" s="58"/>
      <c r="L113" s="58"/>
      <c r="M113" s="57"/>
      <c r="N113" s="57"/>
      <c r="O113" s="57"/>
      <c r="P113" s="57"/>
      <c r="Q113" s="58"/>
      <c r="R113" s="58"/>
      <c r="S113" s="58"/>
      <c r="T113" s="58"/>
      <c r="U113" s="8">
        <f>U112*A112/$A$140</f>
        <v>56.390243902439025</v>
      </c>
    </row>
    <row r="114" spans="1:21" ht="10.199999999999999" customHeight="1" x14ac:dyDescent="0.3">
      <c r="A114" s="8"/>
      <c r="B114" s="8"/>
      <c r="C114" s="8">
        <v>2</v>
      </c>
      <c r="D114" s="8" t="s">
        <v>89</v>
      </c>
      <c r="E114" s="59"/>
      <c r="F114" s="59"/>
      <c r="G114" s="50"/>
      <c r="H114" s="50"/>
      <c r="I114" s="51"/>
      <c r="J114" s="51"/>
      <c r="K114" s="51"/>
      <c r="L114" s="51"/>
      <c r="M114" s="50"/>
      <c r="N114" s="50"/>
      <c r="O114" s="50"/>
      <c r="P114" s="50"/>
      <c r="Q114" s="51"/>
      <c r="R114" s="51"/>
      <c r="S114" s="51"/>
      <c r="T114" s="51"/>
    </row>
    <row r="115" spans="1:21" ht="10.199999999999999" customHeight="1" x14ac:dyDescent="0.3">
      <c r="A115" s="8"/>
      <c r="B115" s="8"/>
      <c r="C115" s="8">
        <v>3</v>
      </c>
      <c r="D115" s="8" t="s">
        <v>90</v>
      </c>
      <c r="E115" s="59"/>
      <c r="F115" s="59"/>
      <c r="G115" s="50"/>
      <c r="H115" s="50"/>
      <c r="I115" s="51"/>
      <c r="J115" s="51"/>
      <c r="K115" s="51"/>
      <c r="L115" s="51"/>
      <c r="M115" s="50"/>
      <c r="N115" s="50"/>
      <c r="O115" s="50"/>
      <c r="P115" s="50"/>
      <c r="Q115" s="51"/>
      <c r="R115" s="51"/>
      <c r="S115" s="51"/>
      <c r="T115" s="51"/>
    </row>
    <row r="116" spans="1:21" ht="10.199999999999999" customHeight="1" x14ac:dyDescent="0.3">
      <c r="A116" s="8"/>
      <c r="B116" s="8"/>
      <c r="C116" s="8">
        <v>4</v>
      </c>
      <c r="D116" s="8" t="s">
        <v>65</v>
      </c>
      <c r="E116" s="59"/>
      <c r="F116" s="59"/>
      <c r="G116" s="50"/>
      <c r="H116" s="50"/>
      <c r="I116" s="51"/>
      <c r="J116" s="51"/>
      <c r="K116" s="51"/>
      <c r="L116" s="51"/>
      <c r="M116" s="50"/>
      <c r="N116" s="50"/>
      <c r="O116" s="50"/>
      <c r="P116" s="50"/>
      <c r="Q116" s="51"/>
      <c r="R116" s="51"/>
      <c r="S116" s="51"/>
      <c r="T116" s="51"/>
    </row>
    <row r="117" spans="1:21" ht="10.199999999999999" customHeight="1" x14ac:dyDescent="0.3">
      <c r="A117" s="8"/>
      <c r="B117" s="8"/>
      <c r="C117" s="8">
        <v>5</v>
      </c>
      <c r="D117" s="8" t="s">
        <v>66</v>
      </c>
      <c r="E117" s="59"/>
      <c r="F117" s="59"/>
      <c r="G117" s="50"/>
      <c r="H117" s="50"/>
      <c r="I117" s="51"/>
      <c r="J117" s="51"/>
      <c r="K117" s="51"/>
      <c r="L117" s="51"/>
      <c r="M117" s="50"/>
      <c r="N117" s="50"/>
      <c r="O117" s="50"/>
      <c r="P117" s="50"/>
      <c r="Q117" s="51"/>
      <c r="R117" s="51"/>
      <c r="S117" s="51"/>
      <c r="T117" s="51"/>
    </row>
    <row r="118" spans="1:21" ht="10.199999999999999" customHeight="1" x14ac:dyDescent="0.3">
      <c r="A118" s="8"/>
      <c r="B118" s="8"/>
      <c r="C118" s="8">
        <v>5</v>
      </c>
      <c r="D118" s="8" t="s">
        <v>67</v>
      </c>
      <c r="E118" s="59"/>
      <c r="F118" s="59"/>
      <c r="G118" s="50"/>
      <c r="H118" s="50"/>
      <c r="I118" s="51"/>
      <c r="J118" s="51"/>
      <c r="K118" s="51"/>
      <c r="L118" s="51"/>
      <c r="M118" s="50"/>
      <c r="N118" s="50"/>
      <c r="O118" s="50"/>
      <c r="P118" s="50"/>
      <c r="Q118" s="51"/>
      <c r="R118" s="51"/>
      <c r="S118" s="51"/>
      <c r="T118" s="51"/>
    </row>
    <row r="119" spans="1:21" ht="10.199999999999999" customHeight="1" x14ac:dyDescent="0.3">
      <c r="A119" s="8"/>
      <c r="B119" s="8"/>
      <c r="C119" s="8">
        <v>6</v>
      </c>
      <c r="D119" s="8" t="s">
        <v>83</v>
      </c>
      <c r="E119" s="59"/>
      <c r="F119" s="59"/>
      <c r="G119" s="50"/>
      <c r="H119" s="50"/>
      <c r="I119" s="51"/>
      <c r="J119" s="51"/>
      <c r="K119" s="51"/>
      <c r="L119" s="51"/>
      <c r="M119" s="50"/>
      <c r="N119" s="50"/>
      <c r="O119" s="50"/>
      <c r="P119" s="50"/>
      <c r="Q119" s="51"/>
      <c r="R119" s="51"/>
      <c r="S119" s="51"/>
      <c r="T119" s="51"/>
    </row>
    <row r="120" spans="1:21" ht="10.199999999999999" customHeight="1" x14ac:dyDescent="0.3">
      <c r="A120" s="8"/>
      <c r="C120" s="8">
        <v>7</v>
      </c>
      <c r="D120" s="8" t="s">
        <v>84</v>
      </c>
      <c r="E120" s="73"/>
      <c r="F120" s="73"/>
      <c r="G120" s="73"/>
      <c r="H120" s="73"/>
      <c r="I120" s="74"/>
      <c r="J120" s="74"/>
      <c r="K120" s="74"/>
      <c r="L120" s="74"/>
      <c r="M120" s="73"/>
      <c r="N120" s="73"/>
      <c r="O120" s="73"/>
      <c r="P120" s="73"/>
      <c r="Q120" s="74"/>
      <c r="R120" s="74"/>
      <c r="S120" s="74"/>
      <c r="T120" s="74"/>
    </row>
    <row r="121" spans="1:21" ht="11.1" customHeight="1" x14ac:dyDescent="0.3">
      <c r="A121" s="63"/>
      <c r="B121" s="76">
        <v>19</v>
      </c>
      <c r="C121" s="76" t="s">
        <v>92</v>
      </c>
      <c r="D121" s="76"/>
      <c r="E121" s="60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2"/>
    </row>
    <row r="122" spans="1:21" ht="11.1" customHeight="1" x14ac:dyDescent="0.3">
      <c r="A122" s="8">
        <v>0</v>
      </c>
      <c r="B122" s="8"/>
      <c r="C122" s="8">
        <v>1</v>
      </c>
      <c r="D122" s="56" t="s">
        <v>93</v>
      </c>
      <c r="E122" s="57"/>
      <c r="F122" s="75"/>
      <c r="G122" s="57"/>
      <c r="H122" s="57"/>
      <c r="I122" s="58"/>
      <c r="J122" s="58"/>
      <c r="K122" s="58"/>
      <c r="L122" s="58"/>
      <c r="M122" s="57"/>
      <c r="N122" s="57"/>
      <c r="O122" s="57"/>
      <c r="P122" s="57"/>
      <c r="Q122" s="58"/>
      <c r="R122" s="58"/>
      <c r="S122" s="58"/>
      <c r="T122" s="58"/>
    </row>
    <row r="123" spans="1:21" ht="11.1" customHeight="1" x14ac:dyDescent="0.3">
      <c r="A123" s="8">
        <v>0</v>
      </c>
      <c r="B123" s="8"/>
      <c r="C123" s="8">
        <v>2</v>
      </c>
      <c r="D123" s="8" t="s">
        <v>89</v>
      </c>
      <c r="E123" s="59"/>
      <c r="F123" s="59"/>
      <c r="G123" s="50"/>
      <c r="H123" s="50"/>
      <c r="I123" s="51"/>
      <c r="J123" s="51"/>
      <c r="K123" s="51"/>
      <c r="L123" s="51"/>
      <c r="M123" s="50"/>
      <c r="N123" s="50"/>
      <c r="O123" s="50"/>
      <c r="P123" s="50"/>
      <c r="Q123" s="51"/>
      <c r="R123" s="51"/>
      <c r="S123" s="51"/>
      <c r="T123" s="51"/>
    </row>
    <row r="124" spans="1:21" ht="11.1" customHeight="1" x14ac:dyDescent="0.3">
      <c r="A124" s="8">
        <v>0</v>
      </c>
      <c r="B124" s="8"/>
      <c r="C124" s="8">
        <v>3</v>
      </c>
      <c r="D124" s="8" t="s">
        <v>90</v>
      </c>
      <c r="E124" s="59"/>
      <c r="F124" s="59"/>
      <c r="G124" s="50"/>
      <c r="H124" s="50"/>
      <c r="I124" s="51"/>
      <c r="J124" s="51"/>
      <c r="K124" s="51"/>
      <c r="L124" s="51"/>
      <c r="M124" s="50"/>
      <c r="N124" s="50"/>
      <c r="O124" s="50"/>
      <c r="P124" s="50"/>
      <c r="Q124" s="51"/>
      <c r="R124" s="51"/>
      <c r="S124" s="51"/>
      <c r="T124" s="51"/>
    </row>
    <row r="125" spans="1:21" ht="11.1" customHeight="1" x14ac:dyDescent="0.3">
      <c r="A125" s="8">
        <v>0</v>
      </c>
      <c r="B125" s="8"/>
      <c r="C125" s="8">
        <v>4</v>
      </c>
      <c r="D125" s="8" t="s">
        <v>65</v>
      </c>
      <c r="E125" s="59"/>
      <c r="F125" s="59"/>
      <c r="G125" s="50"/>
      <c r="H125" s="50"/>
      <c r="I125" s="51"/>
      <c r="J125" s="51"/>
      <c r="K125" s="51"/>
      <c r="L125" s="51"/>
      <c r="M125" s="50"/>
      <c r="N125" s="50"/>
      <c r="O125" s="50"/>
      <c r="P125" s="50"/>
      <c r="Q125" s="51"/>
      <c r="R125" s="51"/>
      <c r="S125" s="51"/>
      <c r="T125" s="51"/>
    </row>
    <row r="126" spans="1:21" ht="11.1" customHeight="1" x14ac:dyDescent="0.3">
      <c r="A126" s="8">
        <v>0</v>
      </c>
      <c r="B126" s="8"/>
      <c r="C126" s="8">
        <v>5</v>
      </c>
      <c r="D126" s="8" t="s">
        <v>66</v>
      </c>
      <c r="E126" s="59"/>
      <c r="F126" s="59"/>
      <c r="G126" s="50"/>
      <c r="H126" s="50"/>
      <c r="I126" s="51"/>
      <c r="J126" s="51"/>
      <c r="K126" s="51"/>
      <c r="L126" s="51"/>
      <c r="M126" s="50"/>
      <c r="N126" s="50"/>
      <c r="O126" s="50"/>
      <c r="P126" s="50"/>
      <c r="Q126" s="51"/>
      <c r="R126" s="51"/>
      <c r="S126" s="51"/>
      <c r="T126" s="51"/>
    </row>
    <row r="127" spans="1:21" ht="11.1" customHeight="1" x14ac:dyDescent="0.3">
      <c r="A127" s="8">
        <v>0</v>
      </c>
      <c r="B127" s="8"/>
      <c r="C127" s="8">
        <v>6</v>
      </c>
      <c r="D127" s="8" t="s">
        <v>67</v>
      </c>
      <c r="E127" s="59"/>
      <c r="F127" s="59"/>
      <c r="G127" s="50"/>
      <c r="H127" s="50"/>
      <c r="I127" s="51"/>
      <c r="J127" s="51"/>
      <c r="K127" s="51"/>
      <c r="L127" s="51"/>
      <c r="M127" s="50"/>
      <c r="N127" s="50"/>
      <c r="O127" s="50"/>
      <c r="P127" s="50"/>
      <c r="Q127" s="51"/>
      <c r="R127" s="51"/>
      <c r="S127" s="51"/>
      <c r="T127" s="51"/>
    </row>
    <row r="128" spans="1:21" ht="11.1" customHeight="1" x14ac:dyDescent="0.3">
      <c r="A128" s="8">
        <v>0</v>
      </c>
      <c r="B128" s="8"/>
      <c r="C128" s="8">
        <v>7</v>
      </c>
      <c r="D128" s="8" t="s">
        <v>83</v>
      </c>
      <c r="E128" s="59"/>
      <c r="F128" s="59"/>
      <c r="G128" s="50"/>
      <c r="H128" s="50"/>
      <c r="I128" s="51"/>
      <c r="J128" s="51"/>
      <c r="K128" s="51"/>
      <c r="L128" s="51"/>
      <c r="M128" s="50"/>
      <c r="N128" s="50"/>
      <c r="O128" s="50"/>
      <c r="P128" s="50"/>
      <c r="Q128" s="51"/>
      <c r="R128" s="51"/>
      <c r="S128" s="51"/>
      <c r="T128" s="51"/>
    </row>
    <row r="129" spans="1:21" ht="11.1" customHeight="1" x14ac:dyDescent="0.3">
      <c r="A129" s="8">
        <v>0</v>
      </c>
      <c r="C129" s="8">
        <v>8</v>
      </c>
      <c r="D129" s="8" t="s">
        <v>84</v>
      </c>
      <c r="E129" s="73"/>
      <c r="F129" s="73"/>
      <c r="G129" s="73"/>
      <c r="H129" s="73"/>
      <c r="I129" s="74"/>
      <c r="J129" s="74"/>
      <c r="K129" s="74"/>
      <c r="L129" s="74"/>
      <c r="M129" s="73"/>
      <c r="N129" s="73"/>
      <c r="O129" s="73"/>
      <c r="P129" s="73"/>
      <c r="Q129" s="74"/>
      <c r="R129" s="74"/>
      <c r="S129" s="74"/>
      <c r="T129" s="74"/>
    </row>
    <row r="130" spans="1:21" ht="11.1" customHeight="1" x14ac:dyDescent="0.3">
      <c r="A130" s="63"/>
      <c r="B130" s="76">
        <v>20</v>
      </c>
      <c r="C130" s="76" t="s">
        <v>92</v>
      </c>
      <c r="D130" s="76"/>
      <c r="E130" s="60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2"/>
    </row>
    <row r="131" spans="1:21" ht="11.1" customHeight="1" x14ac:dyDescent="0.3">
      <c r="A131" s="8">
        <v>0</v>
      </c>
      <c r="B131" s="8"/>
      <c r="C131" s="8">
        <v>1</v>
      </c>
      <c r="D131" s="56" t="s">
        <v>93</v>
      </c>
      <c r="E131" s="57"/>
      <c r="F131" s="75"/>
      <c r="G131" s="57"/>
      <c r="H131" s="57"/>
      <c r="I131" s="58"/>
      <c r="J131" s="58"/>
      <c r="K131" s="58"/>
      <c r="L131" s="58"/>
      <c r="M131" s="57"/>
      <c r="N131" s="57"/>
      <c r="O131" s="57"/>
      <c r="P131" s="57"/>
      <c r="Q131" s="58"/>
      <c r="R131" s="58"/>
      <c r="S131" s="58"/>
      <c r="T131" s="58"/>
    </row>
    <row r="132" spans="1:21" ht="11.1" customHeight="1" x14ac:dyDescent="0.3">
      <c r="A132" s="8">
        <v>0</v>
      </c>
      <c r="B132" s="8"/>
      <c r="C132" s="8">
        <v>2</v>
      </c>
      <c r="D132" s="8" t="s">
        <v>89</v>
      </c>
      <c r="E132" s="59"/>
      <c r="F132" s="59"/>
      <c r="G132" s="50"/>
      <c r="H132" s="50"/>
      <c r="I132" s="51"/>
      <c r="J132" s="51"/>
      <c r="K132" s="51"/>
      <c r="L132" s="51"/>
      <c r="M132" s="50"/>
      <c r="N132" s="50"/>
      <c r="O132" s="50"/>
      <c r="P132" s="50"/>
      <c r="Q132" s="51"/>
      <c r="R132" s="51"/>
      <c r="S132" s="51"/>
      <c r="T132" s="51"/>
    </row>
    <row r="133" spans="1:21" ht="11.1" customHeight="1" x14ac:dyDescent="0.3">
      <c r="A133" s="8">
        <v>0</v>
      </c>
      <c r="B133" s="8"/>
      <c r="C133" s="8">
        <v>3</v>
      </c>
      <c r="D133" s="8" t="s">
        <v>90</v>
      </c>
      <c r="E133" s="59"/>
      <c r="F133" s="59"/>
      <c r="G133" s="50"/>
      <c r="H133" s="50"/>
      <c r="I133" s="51"/>
      <c r="J133" s="51"/>
      <c r="K133" s="51"/>
      <c r="L133" s="51"/>
      <c r="M133" s="50"/>
      <c r="N133" s="50"/>
      <c r="O133" s="50"/>
      <c r="P133" s="50"/>
      <c r="Q133" s="51"/>
      <c r="R133" s="51"/>
      <c r="S133" s="51"/>
      <c r="T133" s="51"/>
    </row>
    <row r="134" spans="1:21" ht="11.1" customHeight="1" x14ac:dyDescent="0.3">
      <c r="A134" s="8">
        <v>0</v>
      </c>
      <c r="B134" s="8"/>
      <c r="C134" s="8">
        <v>4</v>
      </c>
      <c r="D134" s="8" t="s">
        <v>65</v>
      </c>
      <c r="E134" s="59"/>
      <c r="F134" s="59"/>
      <c r="G134" s="50"/>
      <c r="H134" s="50"/>
      <c r="I134" s="51"/>
      <c r="J134" s="51"/>
      <c r="K134" s="51"/>
      <c r="L134" s="51"/>
      <c r="M134" s="50"/>
      <c r="N134" s="50"/>
      <c r="O134" s="50"/>
      <c r="P134" s="50"/>
      <c r="Q134" s="51"/>
      <c r="R134" s="51"/>
      <c r="S134" s="51"/>
      <c r="T134" s="51"/>
    </row>
    <row r="135" spans="1:21" ht="11.1" customHeight="1" x14ac:dyDescent="0.3">
      <c r="A135" s="8">
        <v>0</v>
      </c>
      <c r="B135" s="8"/>
      <c r="C135" s="8">
        <v>5</v>
      </c>
      <c r="D135" s="8" t="s">
        <v>66</v>
      </c>
      <c r="E135" s="59"/>
      <c r="F135" s="59"/>
      <c r="G135" s="50"/>
      <c r="H135" s="50"/>
      <c r="I135" s="51"/>
      <c r="J135" s="51"/>
      <c r="K135" s="51"/>
      <c r="L135" s="51"/>
      <c r="M135" s="50"/>
      <c r="N135" s="50"/>
      <c r="O135" s="50"/>
      <c r="P135" s="50"/>
      <c r="Q135" s="51"/>
      <c r="R135" s="51"/>
      <c r="S135" s="51"/>
      <c r="T135" s="51"/>
    </row>
    <row r="136" spans="1:21" ht="11.1" customHeight="1" x14ac:dyDescent="0.3">
      <c r="A136" s="8">
        <v>0</v>
      </c>
      <c r="B136" s="8"/>
      <c r="C136" s="8">
        <v>6</v>
      </c>
      <c r="D136" s="8" t="s">
        <v>67</v>
      </c>
      <c r="E136" s="59"/>
      <c r="F136" s="59"/>
      <c r="G136" s="50"/>
      <c r="H136" s="50"/>
      <c r="I136" s="51"/>
      <c r="J136" s="51"/>
      <c r="K136" s="51"/>
      <c r="L136" s="51"/>
      <c r="M136" s="50"/>
      <c r="N136" s="50"/>
      <c r="O136" s="50"/>
      <c r="P136" s="50"/>
      <c r="Q136" s="51"/>
      <c r="R136" s="51"/>
      <c r="S136" s="51"/>
      <c r="T136" s="51"/>
    </row>
    <row r="137" spans="1:21" ht="11.1" customHeight="1" x14ac:dyDescent="0.3">
      <c r="A137" s="8">
        <v>0</v>
      </c>
      <c r="B137" s="8"/>
      <c r="C137" s="8">
        <v>7</v>
      </c>
      <c r="D137" s="8" t="s">
        <v>83</v>
      </c>
      <c r="E137" s="59"/>
      <c r="F137" s="59"/>
      <c r="G137" s="50"/>
      <c r="H137" s="50"/>
      <c r="I137" s="51"/>
      <c r="J137" s="51"/>
      <c r="K137" s="51"/>
      <c r="L137" s="51"/>
      <c r="M137" s="50"/>
      <c r="N137" s="50"/>
      <c r="O137" s="50"/>
      <c r="P137" s="50"/>
      <c r="Q137" s="51"/>
      <c r="R137" s="51"/>
      <c r="S137" s="51"/>
      <c r="T137" s="51"/>
    </row>
    <row r="138" spans="1:21" ht="11.1" customHeight="1" x14ac:dyDescent="0.3">
      <c r="A138" s="8">
        <v>0</v>
      </c>
      <c r="C138" s="8">
        <v>8</v>
      </c>
      <c r="D138" s="8" t="s">
        <v>84</v>
      </c>
      <c r="E138" s="50"/>
      <c r="F138" s="50"/>
      <c r="G138" s="50"/>
      <c r="H138" s="50"/>
      <c r="I138" s="51"/>
      <c r="J138" s="51"/>
      <c r="K138" s="51"/>
      <c r="L138" s="51"/>
      <c r="M138" s="50"/>
      <c r="N138" s="50"/>
      <c r="O138" s="50"/>
      <c r="P138" s="50"/>
      <c r="Q138" s="51"/>
      <c r="R138" s="51"/>
      <c r="S138" s="51"/>
      <c r="T138" s="51"/>
    </row>
    <row r="140" spans="1:21" x14ac:dyDescent="0.3">
      <c r="A140">
        <f>SUM(A4:A138)</f>
        <v>1025</v>
      </c>
      <c r="D140" s="71" t="s">
        <v>95</v>
      </c>
      <c r="E140" s="43">
        <v>900</v>
      </c>
      <c r="G140" s="43">
        <v>900</v>
      </c>
      <c r="I140" s="43">
        <v>900</v>
      </c>
      <c r="K140" s="43">
        <v>900</v>
      </c>
      <c r="M140" s="43">
        <v>900</v>
      </c>
      <c r="O140" s="43">
        <v>900</v>
      </c>
      <c r="Q140" s="43">
        <v>900</v>
      </c>
      <c r="S140" s="43">
        <v>900</v>
      </c>
    </row>
    <row r="141" spans="1:21" x14ac:dyDescent="0.3">
      <c r="D141" s="71" t="s">
        <v>96</v>
      </c>
      <c r="E141" s="43">
        <f>E140*(E2/A140)</f>
        <v>175.60975609756099</v>
      </c>
      <c r="F141" s="43" t="s">
        <v>1</v>
      </c>
      <c r="G141" s="43">
        <f>1200*(G2/A140)</f>
        <v>78.040975609756103</v>
      </c>
      <c r="H141" s="43" t="s">
        <v>1</v>
      </c>
      <c r="I141" s="43">
        <f>980*(I2/A140)</f>
        <v>64.058536585365857</v>
      </c>
      <c r="J141" s="43" t="s">
        <v>1</v>
      </c>
      <c r="K141" s="43">
        <f>980*(K2/A140)</f>
        <v>64.058536585365857</v>
      </c>
      <c r="L141" s="43" t="s">
        <v>1</v>
      </c>
      <c r="M141" s="43">
        <f>980*(M2/A140)</f>
        <v>71.707317073170728</v>
      </c>
      <c r="N141" s="43" t="s">
        <v>1</v>
      </c>
      <c r="O141" s="43">
        <f>980*(O2/A140)</f>
        <v>119.51219512195122</v>
      </c>
      <c r="P141" s="43" t="s">
        <v>1</v>
      </c>
      <c r="Q141" s="43">
        <f>980*(Q2/A140)</f>
        <v>143.41463414634146</v>
      </c>
      <c r="R141" s="43" t="s">
        <v>1</v>
      </c>
      <c r="S141" s="43">
        <f>980*(S2/A140)</f>
        <v>47.804878048780488</v>
      </c>
      <c r="T141" s="43" t="s">
        <v>1</v>
      </c>
      <c r="U141" s="8">
        <f>SUM(E141:S141)</f>
        <v>764.20682926829261</v>
      </c>
    </row>
    <row r="142" spans="1:21" x14ac:dyDescent="0.3">
      <c r="E142" s="50">
        <v>200</v>
      </c>
      <c r="F142" s="50">
        <f>SUM(F3:F138)*E2/$A$140</f>
        <v>188.29268292682926</v>
      </c>
      <c r="G142" s="50">
        <v>66.66</v>
      </c>
      <c r="H142" s="50">
        <f>SUM(H3:H138)*G2/$A$140</f>
        <v>62.757951219512186</v>
      </c>
      <c r="I142" s="50">
        <v>67</v>
      </c>
      <c r="J142" s="50">
        <f>SUM(J3:J138)*I2/$A$140</f>
        <v>63.078048780487805</v>
      </c>
      <c r="K142" s="50">
        <v>67</v>
      </c>
      <c r="L142" s="50">
        <f>SUM(L3:L138)*K2/$A$140</f>
        <v>5.5560975609756094</v>
      </c>
      <c r="M142" s="50">
        <v>75</v>
      </c>
      <c r="N142" s="50">
        <f>SUM(N3:N138)*M2/$A$140</f>
        <v>63.292682926829265</v>
      </c>
      <c r="O142" s="50">
        <v>125</v>
      </c>
      <c r="P142" s="50">
        <f>SUM(P3:P138)*O2/$A$140</f>
        <v>105.48780487804878</v>
      </c>
      <c r="Q142" s="46">
        <v>150</v>
      </c>
      <c r="R142" s="50">
        <f>SUM(R3:R138)*Q2/$A$140</f>
        <v>126.58536585365853</v>
      </c>
      <c r="S142" s="50">
        <v>50</v>
      </c>
      <c r="T142" s="50">
        <f>SUM(T3:T138)*S2/$A$140</f>
        <v>12.439024390243903</v>
      </c>
      <c r="U142" s="91">
        <f>SUM(F142,H142,J142,L142,N142,P142,R142,T142)</f>
        <v>627.48965853658547</v>
      </c>
    </row>
    <row r="143" spans="1:21" x14ac:dyDescent="0.3">
      <c r="E143" s="43">
        <f>SUM(E142,G142,I142,K142,M142,O142,Q142,S142)</f>
        <v>800.66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C3F1-D489-4A03-8CF7-BA98A0FF2299}">
  <dimension ref="A1:E19"/>
  <sheetViews>
    <sheetView workbookViewId="0">
      <selection activeCell="A19" sqref="A19"/>
    </sheetView>
  </sheetViews>
  <sheetFormatPr defaultRowHeight="15.6" x14ac:dyDescent="0.3"/>
  <cols>
    <col min="1" max="1" width="7.09765625" customWidth="1"/>
    <col min="2" max="2" width="6.8984375" customWidth="1"/>
    <col min="3" max="3" width="4.19921875" customWidth="1"/>
    <col min="4" max="4" width="4.59765625" customWidth="1"/>
    <col min="5" max="5" width="31.59765625" customWidth="1"/>
  </cols>
  <sheetData>
    <row r="1" spans="1:5" ht="31.2" x14ac:dyDescent="0.3">
      <c r="A1" s="19" t="s">
        <v>38</v>
      </c>
      <c r="B1" s="17" t="s">
        <v>47</v>
      </c>
      <c r="C1" s="16" t="s">
        <v>12</v>
      </c>
      <c r="D1" s="16"/>
      <c r="E1" s="16"/>
    </row>
    <row r="2" spans="1:5" x14ac:dyDescent="0.3">
      <c r="A2" s="2"/>
      <c r="B2" s="2"/>
      <c r="C2" s="64" t="s">
        <v>39</v>
      </c>
      <c r="D2" s="65"/>
      <c r="E2" s="65"/>
    </row>
    <row r="3" spans="1:5" x14ac:dyDescent="0.3">
      <c r="A3" s="2"/>
      <c r="B3" s="63"/>
      <c r="C3" s="64" t="s">
        <v>40</v>
      </c>
      <c r="D3" s="65"/>
      <c r="E3" s="66"/>
    </row>
    <row r="4" spans="1:5" x14ac:dyDescent="0.3">
      <c r="A4" s="2"/>
      <c r="B4" s="63"/>
      <c r="C4" s="67"/>
      <c r="D4" s="70" t="s">
        <v>41</v>
      </c>
      <c r="E4" s="70"/>
    </row>
    <row r="5" spans="1:5" x14ac:dyDescent="0.3">
      <c r="A5" s="2"/>
      <c r="B5" s="63"/>
      <c r="C5" s="67"/>
      <c r="D5" s="2" t="s">
        <v>42</v>
      </c>
      <c r="E5" s="2"/>
    </row>
    <row r="6" spans="1:5" x14ac:dyDescent="0.3">
      <c r="A6" s="2"/>
      <c r="B6" s="63"/>
      <c r="C6" s="67"/>
      <c r="D6" s="2" t="s">
        <v>43</v>
      </c>
      <c r="E6" s="2"/>
    </row>
    <row r="7" spans="1:5" x14ac:dyDescent="0.3">
      <c r="A7" s="2"/>
      <c r="B7" s="63"/>
      <c r="C7" s="67"/>
      <c r="D7" s="69" t="s">
        <v>2</v>
      </c>
      <c r="E7" s="69"/>
    </row>
    <row r="8" spans="1:5" x14ac:dyDescent="0.3">
      <c r="A8" s="2"/>
      <c r="B8" s="63"/>
      <c r="C8" s="67"/>
      <c r="D8" s="64" t="s">
        <v>37</v>
      </c>
      <c r="E8" s="66"/>
    </row>
    <row r="9" spans="1:5" x14ac:dyDescent="0.3">
      <c r="A9" s="2"/>
      <c r="B9" s="63"/>
      <c r="C9" s="67"/>
      <c r="D9" s="67"/>
      <c r="E9" s="70" t="s">
        <v>3</v>
      </c>
    </row>
    <row r="10" spans="1:5" x14ac:dyDescent="0.3">
      <c r="A10" s="2"/>
      <c r="B10" s="63"/>
      <c r="C10" s="67"/>
      <c r="D10" s="67"/>
      <c r="E10" s="2" t="s">
        <v>4</v>
      </c>
    </row>
    <row r="11" spans="1:5" x14ac:dyDescent="0.3">
      <c r="A11" s="2"/>
      <c r="B11" s="63"/>
      <c r="C11" s="67"/>
      <c r="D11" s="67"/>
      <c r="E11" s="2" t="s">
        <v>5</v>
      </c>
    </row>
    <row r="12" spans="1:5" x14ac:dyDescent="0.3">
      <c r="A12" s="2"/>
      <c r="B12" s="63"/>
      <c r="C12" s="67"/>
      <c r="D12" s="67"/>
      <c r="E12" s="2" t="s">
        <v>7</v>
      </c>
    </row>
    <row r="13" spans="1:5" x14ac:dyDescent="0.3">
      <c r="A13" s="2"/>
      <c r="B13" s="63"/>
      <c r="C13" s="67"/>
      <c r="D13" s="67"/>
      <c r="E13" s="2" t="s">
        <v>6</v>
      </c>
    </row>
    <row r="14" spans="1:5" x14ac:dyDescent="0.3">
      <c r="A14" s="2"/>
      <c r="B14" s="63"/>
      <c r="C14" s="67"/>
      <c r="D14" s="67"/>
      <c r="E14" s="2" t="s">
        <v>8</v>
      </c>
    </row>
    <row r="15" spans="1:5" x14ac:dyDescent="0.3">
      <c r="A15" s="2"/>
      <c r="B15" s="63"/>
      <c r="C15" s="67"/>
      <c r="D15" s="68"/>
      <c r="E15" s="2" t="s">
        <v>9</v>
      </c>
    </row>
    <row r="16" spans="1:5" x14ac:dyDescent="0.3">
      <c r="A16" s="2"/>
      <c r="B16" s="63"/>
      <c r="C16" s="67"/>
      <c r="D16" s="64" t="s">
        <v>44</v>
      </c>
      <c r="E16" s="66"/>
    </row>
    <row r="17" spans="1:5" x14ac:dyDescent="0.3">
      <c r="A17" s="2"/>
      <c r="B17" s="63"/>
      <c r="C17" s="67"/>
      <c r="D17" s="67"/>
      <c r="E17" s="2" t="s">
        <v>45</v>
      </c>
    </row>
    <row r="18" spans="1:5" x14ac:dyDescent="0.3">
      <c r="A18" s="2"/>
      <c r="B18" s="63"/>
      <c r="C18" s="68"/>
      <c r="D18" s="68"/>
      <c r="E18" s="2" t="s">
        <v>46</v>
      </c>
    </row>
    <row r="19" spans="1:5" x14ac:dyDescent="0.3">
      <c r="A19" s="93">
        <f>SUM(A2:A18)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Components</vt:lpstr>
      <vt:lpstr>Databases</vt:lpstr>
      <vt:lpstr>Project Managment</vt:lpstr>
      <vt:lpstr>Use cases</vt:lpstr>
      <vt:lpstr>Final present&amp;Report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marcho setiawan</cp:lastModifiedBy>
  <dcterms:created xsi:type="dcterms:W3CDTF">2018-04-13T12:40:10Z</dcterms:created>
  <dcterms:modified xsi:type="dcterms:W3CDTF">2022-04-25T18:35:03Z</dcterms:modified>
</cp:coreProperties>
</file>