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mageProcessTif\"/>
    </mc:Choice>
  </mc:AlternateContent>
  <xr:revisionPtr revIDLastSave="0" documentId="13_ncr:1_{FB6C2FD9-0602-4946-9D1F-651606F07AD5}" xr6:coauthVersionLast="47" xr6:coauthVersionMax="47" xr10:uidLastSave="{00000000-0000-0000-0000-000000000000}"/>
  <bookViews>
    <workbookView xWindow="15360" yWindow="0" windowWidth="15360" windowHeight="16680" xr2:uid="{2D0EAEAB-47F1-498F-A59D-91F173EB4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K8" i="1"/>
  <c r="K7" i="1"/>
  <c r="K6" i="1"/>
  <c r="K5" i="1"/>
  <c r="K4" i="1"/>
  <c r="K3" i="1"/>
  <c r="K2" i="1"/>
  <c r="D8" i="1"/>
  <c r="D7" i="1"/>
  <c r="E7" i="1" s="1"/>
  <c r="D6" i="1"/>
  <c r="D5" i="1"/>
  <c r="D4" i="1"/>
  <c r="D3" i="1"/>
  <c r="D2" i="1"/>
  <c r="U3" i="1"/>
  <c r="X3" i="1" s="1"/>
  <c r="U4" i="1"/>
  <c r="X4" i="1" s="1"/>
  <c r="U5" i="1"/>
  <c r="X5" i="1" s="1"/>
  <c r="U6" i="1"/>
  <c r="X6" i="1" s="1"/>
  <c r="U7" i="1"/>
  <c r="U8" i="1"/>
  <c r="X8" i="1" s="1"/>
  <c r="T3" i="1"/>
  <c r="Y3" i="1" s="1"/>
  <c r="T4" i="1"/>
  <c r="Y4" i="1" s="1"/>
  <c r="T5" i="1"/>
  <c r="Y5" i="1" s="1"/>
  <c r="T6" i="1"/>
  <c r="Y6" i="1" s="1"/>
  <c r="T7" i="1"/>
  <c r="Y7" i="1" s="1"/>
  <c r="T8" i="1"/>
  <c r="Y8" i="1" s="1"/>
  <c r="T2" i="1"/>
  <c r="Y2" i="1" s="1"/>
  <c r="N4" i="1"/>
  <c r="N5" i="1"/>
  <c r="N7" i="1"/>
  <c r="L8" i="1"/>
  <c r="N2" i="1"/>
  <c r="F8" i="1"/>
  <c r="F7" i="1"/>
  <c r="E6" i="1"/>
  <c r="F5" i="1"/>
  <c r="F4" i="1"/>
  <c r="E3" i="1"/>
  <c r="F2" i="1"/>
  <c r="W6" i="1" l="1"/>
  <c r="W5" i="1"/>
  <c r="W4" i="1"/>
  <c r="W3" i="1"/>
  <c r="W8" i="1"/>
  <c r="L7" i="1"/>
  <c r="F3" i="1"/>
  <c r="E4" i="1"/>
  <c r="F6" i="1"/>
  <c r="L4" i="1"/>
  <c r="N8" i="1"/>
  <c r="E5" i="1"/>
  <c r="E2" i="1"/>
  <c r="L5" i="1"/>
  <c r="E8" i="1"/>
  <c r="L2" i="1"/>
</calcChain>
</file>

<file path=xl/sharedStrings.xml><?xml version="1.0" encoding="utf-8"?>
<sst xmlns="http://schemas.openxmlformats.org/spreadsheetml/2006/main" count="40" uniqueCount="34">
  <si>
    <t>ID</t>
  </si>
  <si>
    <t>xoffset (individual crops)</t>
  </si>
  <si>
    <t>xspan (ind.)</t>
  </si>
  <si>
    <t>yoffset (individual crops)</t>
  </si>
  <si>
    <t>yspan (ind.)</t>
  </si>
  <si>
    <t>xmiddle (ind.)</t>
  </si>
  <si>
    <t>ymiddle (ind.)</t>
  </si>
  <si>
    <t>ylower</t>
  </si>
  <si>
    <t>yupper</t>
  </si>
  <si>
    <t>xlower</t>
  </si>
  <si>
    <t>xupper</t>
  </si>
  <si>
    <t>res x</t>
  </si>
  <si>
    <t>res y</t>
  </si>
  <si>
    <t>res z</t>
  </si>
  <si>
    <t>zmiddle</t>
  </si>
  <si>
    <t>zlower (ind.)</t>
  </si>
  <si>
    <t>zspan (ind.)</t>
  </si>
  <si>
    <t>zupper (ind.)</t>
  </si>
  <si>
    <t>zrange upper</t>
  </si>
  <si>
    <t>zrange lower</t>
  </si>
  <si>
    <r>
      <t>underlined</t>
    </r>
    <r>
      <rPr>
        <sz val="11"/>
        <color theme="1"/>
        <rFont val="Calibri"/>
        <family val="2"/>
        <scheme val="minor"/>
      </rPr>
      <t xml:space="preserve"> means manually shifted because the resolution is too small for the span</t>
    </r>
  </si>
  <si>
    <r>
      <t>bold</t>
    </r>
    <r>
      <rPr>
        <sz val="11"/>
        <color theme="1"/>
        <rFont val="Calibri"/>
        <family val="2"/>
        <scheme val="minor"/>
      </rPr>
      <t xml:space="preserve"> means values are accepted as is without manually shifting them</t>
    </r>
  </si>
  <si>
    <r>
      <t xml:space="preserve">underlined </t>
    </r>
    <r>
      <rPr>
        <sz val="11"/>
        <color theme="1"/>
        <rFont val="Calibri"/>
        <family val="2"/>
        <scheme val="minor"/>
      </rPr>
      <t>can also mean that this value is the limiting one (res z for example)</t>
    </r>
  </si>
  <si>
    <t>span difference</t>
  </si>
  <si>
    <r>
      <t xml:space="preserve">the </t>
    </r>
    <r>
      <rPr>
        <u/>
        <sz val="11"/>
        <color theme="1"/>
        <rFont val="Calibri"/>
        <family val="2"/>
        <scheme val="minor"/>
      </rPr>
      <t>underlined</t>
    </r>
    <r>
      <rPr>
        <sz val="11"/>
        <color theme="1"/>
        <rFont val="Calibri"/>
        <family val="2"/>
        <scheme val="minor"/>
      </rPr>
      <t xml:space="preserve"> cells need to be checked in Fiji for whether the specimen's heart is within the reduced window size</t>
    </r>
  </si>
  <si>
    <t>y</t>
  </si>
  <si>
    <t>new span includes heart [y/n]</t>
  </si>
  <si>
    <t>zspan of 499 has to be chosen because of the resolution constraint of the smallest (in z) image</t>
  </si>
  <si>
    <r>
      <t xml:space="preserve">5084 to </t>
    </r>
    <r>
      <rPr>
        <b/>
        <u/>
        <sz val="11"/>
        <color theme="1"/>
        <rFont val="Calibri"/>
        <family val="2"/>
        <scheme val="minor"/>
      </rPr>
      <t>5056</t>
    </r>
  </si>
  <si>
    <r>
      <t xml:space="preserve">407 to </t>
    </r>
    <r>
      <rPr>
        <b/>
        <u/>
        <sz val="11"/>
        <color theme="1"/>
        <rFont val="Calibri"/>
        <family val="2"/>
        <scheme val="minor"/>
      </rPr>
      <t>379</t>
    </r>
  </si>
  <si>
    <t>ylower corrected</t>
  </si>
  <si>
    <t>yupper corrected</t>
  </si>
  <si>
    <r>
      <t xml:space="preserve">5143 to </t>
    </r>
    <r>
      <rPr>
        <b/>
        <u/>
        <sz val="11"/>
        <color theme="1"/>
        <rFont val="Calibri"/>
        <family val="2"/>
        <scheme val="minor"/>
      </rPr>
      <t>5056</t>
    </r>
  </si>
  <si>
    <r>
      <t xml:space="preserve">466 to </t>
    </r>
    <r>
      <rPr>
        <b/>
        <u/>
        <sz val="11"/>
        <color theme="1"/>
        <rFont val="Calibri"/>
        <family val="2"/>
        <scheme val="minor"/>
      </rPr>
      <t>379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</si>
</sst>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2" fillId="2" borderId="3" xfId="0" applyFont="1" applyFill="1" applyBorder="1"/>
    <xf numFmtId="0" fontId="1" fillId="2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F114-7116-4157-B6AD-71DE9BEF33A6}">
  <dimension ref="A1:Z12"/>
  <sheetViews>
    <sheetView tabSelected="1" zoomScaleNormal="100" workbookViewId="0">
      <selection activeCell="J8" sqref="J8"/>
    </sheetView>
  </sheetViews>
  <sheetFormatPr defaultRowHeight="14.4" x14ac:dyDescent="0.3"/>
  <cols>
    <col min="1" max="1" width="2.77734375" bestFit="1" customWidth="1"/>
    <col min="2" max="2" width="21.109375" style="2" bestFit="1" customWidth="1"/>
    <col min="3" max="3" width="10.21875" bestFit="1" customWidth="1"/>
    <col min="4" max="4" width="11.88671875" bestFit="1" customWidth="1"/>
    <col min="5" max="5" width="8.109375" bestFit="1" customWidth="1"/>
    <col min="6" max="6" width="6.5546875" bestFit="1" customWidth="1"/>
    <col min="7" max="7" width="8.88671875" style="4"/>
    <col min="8" max="8" width="0.77734375" style="3" customWidth="1"/>
    <col min="9" max="9" width="21.109375" bestFit="1" customWidth="1"/>
    <col min="10" max="10" width="10.21875" bestFit="1" customWidth="1"/>
    <col min="11" max="11" width="11.88671875" bestFit="1" customWidth="1"/>
    <col min="12" max="12" width="9.6640625" bestFit="1" customWidth="1"/>
    <col min="13" max="13" width="9.88671875" customWidth="1"/>
    <col min="14" max="14" width="11.6640625" bestFit="1" customWidth="1"/>
    <col min="15" max="15" width="12" customWidth="1"/>
    <col min="16" max="16" width="5" style="4" bestFit="1" customWidth="1"/>
    <col min="17" max="17" width="0.77734375" customWidth="1"/>
    <col min="18" max="19" width="11" bestFit="1" customWidth="1"/>
    <col min="20" max="20" width="10.109375" bestFit="1" customWidth="1"/>
    <col min="21" max="21" width="8" bestFit="1" customWidth="1"/>
    <col min="22" max="22" width="5" style="4" customWidth="1"/>
    <col min="23" max="24" width="11.44140625" bestFit="1" customWidth="1"/>
    <col min="25" max="25" width="13.6640625" style="2" bestFit="1" customWidth="1"/>
  </cols>
  <sheetData>
    <row r="1" spans="1:26" x14ac:dyDescent="0.3">
      <c r="A1" t="s">
        <v>0</v>
      </c>
      <c r="B1" s="2" t="s">
        <v>1</v>
      </c>
      <c r="C1" t="s">
        <v>2</v>
      </c>
      <c r="D1" t="s">
        <v>5</v>
      </c>
      <c r="E1" t="s">
        <v>9</v>
      </c>
      <c r="F1" t="s">
        <v>10</v>
      </c>
      <c r="G1" s="4" t="s">
        <v>11</v>
      </c>
      <c r="I1" t="s">
        <v>3</v>
      </c>
      <c r="J1" t="s">
        <v>4</v>
      </c>
      <c r="K1" t="s">
        <v>6</v>
      </c>
      <c r="L1" t="s">
        <v>7</v>
      </c>
      <c r="M1" t="s">
        <v>30</v>
      </c>
      <c r="N1" t="s">
        <v>8</v>
      </c>
      <c r="O1" t="s">
        <v>31</v>
      </c>
      <c r="P1" s="4" t="s">
        <v>12</v>
      </c>
      <c r="R1" t="s">
        <v>15</v>
      </c>
      <c r="S1" t="s">
        <v>17</v>
      </c>
      <c r="T1" t="s">
        <v>16</v>
      </c>
      <c r="U1" t="s">
        <v>14</v>
      </c>
      <c r="V1" s="4" t="s">
        <v>13</v>
      </c>
      <c r="W1" t="s">
        <v>19</v>
      </c>
      <c r="X1" t="s">
        <v>18</v>
      </c>
      <c r="Y1" s="2" t="s">
        <v>23</v>
      </c>
      <c r="Z1" t="s">
        <v>26</v>
      </c>
    </row>
    <row r="2" spans="1:26" x14ac:dyDescent="0.3">
      <c r="A2">
        <v>1</v>
      </c>
      <c r="B2" s="2">
        <v>745</v>
      </c>
      <c r="C2">
        <v>1483</v>
      </c>
      <c r="D2">
        <f>ROUND(AVERAGE(B2,B2+C2),0)</f>
        <v>1487</v>
      </c>
      <c r="E2" s="1">
        <f>ROUND((D2-(1657/2)),0)</f>
        <v>659</v>
      </c>
      <c r="F2">
        <f>ROUND((D2+(1657/2)),0)</f>
        <v>2316</v>
      </c>
      <c r="G2" s="4">
        <v>2960</v>
      </c>
      <c r="I2">
        <v>436</v>
      </c>
      <c r="J2">
        <v>4409</v>
      </c>
      <c r="K2">
        <f>ROUND(AVERAGE(I2,I2+J2),0)</f>
        <v>2641</v>
      </c>
      <c r="L2" s="1">
        <f>ROUND((K2-(4677/2)),0)</f>
        <v>303</v>
      </c>
      <c r="N2">
        <f>ROUND((K2+(4677/2)),0)</f>
        <v>4980</v>
      </c>
      <c r="P2" s="4">
        <v>5056</v>
      </c>
      <c r="R2">
        <v>40</v>
      </c>
      <c r="S2">
        <v>475</v>
      </c>
      <c r="T2">
        <f>(S2-R2)</f>
        <v>435</v>
      </c>
      <c r="U2">
        <f>ROUND(AVERAGE(R2,S2),0)</f>
        <v>258</v>
      </c>
      <c r="V2" s="4">
        <v>500</v>
      </c>
      <c r="W2" s="7">
        <v>2</v>
      </c>
      <c r="X2" s="7">
        <v>500</v>
      </c>
      <c r="Y2" s="2">
        <f>498-T2</f>
        <v>63</v>
      </c>
      <c r="Z2" t="s">
        <v>25</v>
      </c>
    </row>
    <row r="3" spans="1:26" x14ac:dyDescent="0.3">
      <c r="A3">
        <v>2</v>
      </c>
      <c r="B3" s="2">
        <v>1277</v>
      </c>
      <c r="C3">
        <v>1173</v>
      </c>
      <c r="D3">
        <f t="shared" ref="D3:D8" si="0">ROUND(AVERAGE(B3,B3+C3),0)</f>
        <v>1864</v>
      </c>
      <c r="E3" s="1">
        <f t="shared" ref="E3:E8" si="1">ROUND((D3-(1657/2)),0)</f>
        <v>1036</v>
      </c>
      <c r="F3">
        <f t="shared" ref="F3:F8" si="2">ROUND((D3+(1657/2)),0)</f>
        <v>2693</v>
      </c>
      <c r="G3" s="4">
        <v>2960</v>
      </c>
      <c r="I3">
        <v>590</v>
      </c>
      <c r="J3">
        <v>4309</v>
      </c>
      <c r="K3">
        <f t="shared" ref="K3:K8" si="3">ROUND(AVERAGE(I3,I3+J3),0)</f>
        <v>2745</v>
      </c>
      <c r="L3" s="7">
        <v>379</v>
      </c>
      <c r="M3" s="6" t="s">
        <v>29</v>
      </c>
      <c r="N3" s="6">
        <v>5056</v>
      </c>
      <c r="O3" s="6" t="s">
        <v>28</v>
      </c>
      <c r="P3" s="4">
        <v>5056</v>
      </c>
      <c r="R3">
        <v>40</v>
      </c>
      <c r="S3">
        <v>546</v>
      </c>
      <c r="T3">
        <f t="shared" ref="T3:T8" si="4">(S3-R3)</f>
        <v>506</v>
      </c>
      <c r="U3">
        <f t="shared" ref="U3:U8" si="5">ROUND(AVERAGE(R3,S3),0)</f>
        <v>293</v>
      </c>
      <c r="V3" s="4">
        <v>550</v>
      </c>
      <c r="W3" s="1">
        <f t="shared" ref="W3:W8" si="6">ROUND(U3 - (499/2),0)</f>
        <v>44</v>
      </c>
      <c r="X3" s="1">
        <f t="shared" ref="X3:X8" si="7">ROUND(U3+(498/2),0)</f>
        <v>542</v>
      </c>
      <c r="Y3" s="11">
        <f t="shared" ref="Y3:Y8" si="8">498-T3</f>
        <v>-8</v>
      </c>
      <c r="Z3" t="s">
        <v>25</v>
      </c>
    </row>
    <row r="4" spans="1:26" x14ac:dyDescent="0.3">
      <c r="A4">
        <v>3</v>
      </c>
      <c r="B4" s="2">
        <v>723</v>
      </c>
      <c r="C4">
        <v>1392</v>
      </c>
      <c r="D4">
        <f t="shared" si="0"/>
        <v>1419</v>
      </c>
      <c r="E4" s="1">
        <f t="shared" si="1"/>
        <v>591</v>
      </c>
      <c r="F4">
        <f t="shared" si="2"/>
        <v>2248</v>
      </c>
      <c r="G4" s="4">
        <v>2960</v>
      </c>
      <c r="I4">
        <v>289</v>
      </c>
      <c r="J4">
        <v>4563</v>
      </c>
      <c r="K4">
        <f t="shared" si="3"/>
        <v>2571</v>
      </c>
      <c r="L4" s="1">
        <f t="shared" ref="L4:L8" si="9">ROUND((K4-(4677/2)),0)</f>
        <v>233</v>
      </c>
      <c r="N4">
        <f>ROUND((K4+(4677/2)),0)</f>
        <v>4910</v>
      </c>
      <c r="P4" s="4">
        <v>5056</v>
      </c>
      <c r="R4">
        <v>18</v>
      </c>
      <c r="S4">
        <v>550</v>
      </c>
      <c r="T4">
        <f t="shared" si="4"/>
        <v>532</v>
      </c>
      <c r="U4">
        <f t="shared" si="5"/>
        <v>284</v>
      </c>
      <c r="V4" s="4">
        <v>550</v>
      </c>
      <c r="W4" s="1">
        <f t="shared" si="6"/>
        <v>35</v>
      </c>
      <c r="X4" s="1">
        <f t="shared" si="7"/>
        <v>533</v>
      </c>
      <c r="Y4" s="11">
        <f t="shared" si="8"/>
        <v>-34</v>
      </c>
      <c r="Z4" t="s">
        <v>25</v>
      </c>
    </row>
    <row r="5" spans="1:26" x14ac:dyDescent="0.3">
      <c r="A5">
        <v>4</v>
      </c>
      <c r="B5" s="2">
        <v>752</v>
      </c>
      <c r="C5">
        <v>1411</v>
      </c>
      <c r="D5">
        <f t="shared" si="0"/>
        <v>1458</v>
      </c>
      <c r="E5" s="1">
        <f t="shared" si="1"/>
        <v>630</v>
      </c>
      <c r="F5">
        <f t="shared" si="2"/>
        <v>2287</v>
      </c>
      <c r="G5" s="4">
        <v>2960</v>
      </c>
      <c r="I5">
        <v>468</v>
      </c>
      <c r="J5">
        <v>4305</v>
      </c>
      <c r="K5">
        <f t="shared" si="3"/>
        <v>2621</v>
      </c>
      <c r="L5" s="1">
        <f t="shared" si="9"/>
        <v>283</v>
      </c>
      <c r="N5">
        <f>ROUND((K5+(4677/2)),0)</f>
        <v>4960</v>
      </c>
      <c r="P5" s="4">
        <v>5056</v>
      </c>
      <c r="R5">
        <v>10</v>
      </c>
      <c r="S5">
        <v>595</v>
      </c>
      <c r="T5" s="10">
        <f t="shared" si="4"/>
        <v>585</v>
      </c>
      <c r="U5">
        <f t="shared" si="5"/>
        <v>303</v>
      </c>
      <c r="V5" s="4">
        <v>600</v>
      </c>
      <c r="W5" s="1">
        <f t="shared" si="6"/>
        <v>54</v>
      </c>
      <c r="X5" s="1">
        <f t="shared" si="7"/>
        <v>552</v>
      </c>
      <c r="Y5" s="11">
        <f t="shared" si="8"/>
        <v>-87</v>
      </c>
      <c r="Z5" t="s">
        <v>25</v>
      </c>
    </row>
    <row r="6" spans="1:26" x14ac:dyDescent="0.3">
      <c r="A6">
        <v>5</v>
      </c>
      <c r="B6" s="2">
        <v>1027</v>
      </c>
      <c r="C6">
        <v>1122</v>
      </c>
      <c r="D6">
        <f t="shared" si="0"/>
        <v>1588</v>
      </c>
      <c r="E6" s="1">
        <f t="shared" si="1"/>
        <v>760</v>
      </c>
      <c r="F6">
        <f t="shared" si="2"/>
        <v>2417</v>
      </c>
      <c r="G6" s="4">
        <v>2960</v>
      </c>
      <c r="I6">
        <v>732</v>
      </c>
      <c r="J6">
        <v>4144</v>
      </c>
      <c r="K6">
        <f t="shared" si="3"/>
        <v>2804</v>
      </c>
      <c r="L6" s="7">
        <v>379</v>
      </c>
      <c r="M6" s="6" t="s">
        <v>33</v>
      </c>
      <c r="N6" s="6">
        <v>5056</v>
      </c>
      <c r="O6" s="6" t="s">
        <v>32</v>
      </c>
      <c r="P6" s="4">
        <v>5056</v>
      </c>
      <c r="R6">
        <v>23</v>
      </c>
      <c r="S6">
        <v>476</v>
      </c>
      <c r="T6">
        <f t="shared" si="4"/>
        <v>453</v>
      </c>
      <c r="U6">
        <f t="shared" si="5"/>
        <v>250</v>
      </c>
      <c r="V6" s="9">
        <v>499</v>
      </c>
      <c r="W6" s="1">
        <f t="shared" si="6"/>
        <v>1</v>
      </c>
      <c r="X6" s="1">
        <f t="shared" si="7"/>
        <v>499</v>
      </c>
      <c r="Y6" s="2">
        <f t="shared" si="8"/>
        <v>45</v>
      </c>
      <c r="Z6" t="s">
        <v>25</v>
      </c>
    </row>
    <row r="7" spans="1:26" x14ac:dyDescent="0.3">
      <c r="A7">
        <v>6</v>
      </c>
      <c r="B7" s="2">
        <v>712</v>
      </c>
      <c r="C7" s="1">
        <v>1657</v>
      </c>
      <c r="D7">
        <f t="shared" si="0"/>
        <v>1541</v>
      </c>
      <c r="E7" s="1">
        <f>ROUND((D7-(1657/2)),0)</f>
        <v>713</v>
      </c>
      <c r="F7">
        <f t="shared" si="2"/>
        <v>2370</v>
      </c>
      <c r="G7" s="4">
        <v>2960</v>
      </c>
      <c r="I7">
        <v>69</v>
      </c>
      <c r="J7" s="1">
        <v>4677</v>
      </c>
      <c r="K7">
        <f t="shared" si="3"/>
        <v>2408</v>
      </c>
      <c r="L7" s="1">
        <f t="shared" si="9"/>
        <v>70</v>
      </c>
      <c r="N7">
        <f>ROUND((K7+(4677/2)),0)</f>
        <v>4747</v>
      </c>
      <c r="P7" s="4">
        <v>5056</v>
      </c>
      <c r="R7">
        <v>24</v>
      </c>
      <c r="S7">
        <v>500</v>
      </c>
      <c r="T7">
        <f t="shared" si="4"/>
        <v>476</v>
      </c>
      <c r="U7">
        <f t="shared" si="5"/>
        <v>262</v>
      </c>
      <c r="V7" s="4">
        <v>500</v>
      </c>
      <c r="W7" s="7">
        <v>2</v>
      </c>
      <c r="X7" s="7">
        <v>500</v>
      </c>
      <c r="Y7" s="2">
        <f t="shared" si="8"/>
        <v>22</v>
      </c>
      <c r="Z7" t="s">
        <v>25</v>
      </c>
    </row>
    <row r="8" spans="1:26" x14ac:dyDescent="0.3">
      <c r="A8">
        <v>7</v>
      </c>
      <c r="B8" s="2">
        <v>933</v>
      </c>
      <c r="C8">
        <v>1013</v>
      </c>
      <c r="D8">
        <f t="shared" si="0"/>
        <v>1440</v>
      </c>
      <c r="E8" s="1">
        <f t="shared" si="1"/>
        <v>612</v>
      </c>
      <c r="F8">
        <f t="shared" si="2"/>
        <v>2269</v>
      </c>
      <c r="G8" s="4">
        <v>2960</v>
      </c>
      <c r="I8">
        <v>260</v>
      </c>
      <c r="J8">
        <v>4590</v>
      </c>
      <c r="K8">
        <f t="shared" si="3"/>
        <v>2555</v>
      </c>
      <c r="L8" s="1">
        <f t="shared" si="9"/>
        <v>217</v>
      </c>
      <c r="N8">
        <f>ROUND((K8+(4677/2)),0)</f>
        <v>4894</v>
      </c>
      <c r="P8" s="4">
        <v>5056</v>
      </c>
      <c r="R8">
        <v>52</v>
      </c>
      <c r="S8">
        <v>637</v>
      </c>
      <c r="T8" s="10">
        <f t="shared" si="4"/>
        <v>585</v>
      </c>
      <c r="U8">
        <f t="shared" si="5"/>
        <v>345</v>
      </c>
      <c r="V8" s="4">
        <v>650</v>
      </c>
      <c r="W8" s="1">
        <f t="shared" si="6"/>
        <v>96</v>
      </c>
      <c r="X8" s="1">
        <f t="shared" si="7"/>
        <v>594</v>
      </c>
      <c r="Y8" s="11">
        <f t="shared" si="8"/>
        <v>-87</v>
      </c>
      <c r="Z8" t="s">
        <v>25</v>
      </c>
    </row>
    <row r="10" spans="1:26" x14ac:dyDescent="0.3">
      <c r="B10" s="8" t="s">
        <v>20</v>
      </c>
      <c r="L10" s="6"/>
      <c r="M10" s="6"/>
      <c r="N10" s="6"/>
      <c r="O10" s="6"/>
      <c r="T10" s="7">
        <v>499</v>
      </c>
      <c r="Y10" s="2" t="s">
        <v>24</v>
      </c>
    </row>
    <row r="11" spans="1:26" x14ac:dyDescent="0.3">
      <c r="B11" s="8" t="s">
        <v>22</v>
      </c>
      <c r="T11" t="s">
        <v>27</v>
      </c>
    </row>
    <row r="12" spans="1:26" x14ac:dyDescent="0.3">
      <c r="B12" s="5" t="s"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Anatomy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Walther</dc:creator>
  <cp:lastModifiedBy>Daniel Walther</cp:lastModifiedBy>
  <dcterms:created xsi:type="dcterms:W3CDTF">2023-08-08T09:26:47Z</dcterms:created>
  <dcterms:modified xsi:type="dcterms:W3CDTF">2023-08-09T11:05:48Z</dcterms:modified>
</cp:coreProperties>
</file>