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Downloads\"/>
    </mc:Choice>
  </mc:AlternateContent>
  <xr:revisionPtr revIDLastSave="0" documentId="13_ncr:1_{3A4260DB-85E2-4294-8263-49953A8E74D9}" xr6:coauthVersionLast="47" xr6:coauthVersionMax="47" xr10:uidLastSave="{00000000-0000-0000-0000-000000000000}"/>
  <bookViews>
    <workbookView xWindow="10140" yWindow="0" windowWidth="10455" windowHeight="11550" xr2:uid="{093D7B51-8AA1-4329-9457-5FD69399AEFC}"/>
  </bookViews>
  <sheets>
    <sheet name="Regresi Bergand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7" i="1" l="1"/>
  <c r="Q6" i="1"/>
  <c r="Q5" i="1"/>
  <c r="N11" i="1"/>
  <c r="N10" i="1"/>
  <c r="N9" i="1"/>
  <c r="N8" i="1"/>
  <c r="N7" i="1"/>
  <c r="N6" i="1"/>
  <c r="N5" i="1"/>
  <c r="D18" i="1"/>
  <c r="E18" i="1"/>
  <c r="F18" i="1"/>
  <c r="G18" i="1"/>
  <c r="H18" i="1"/>
  <c r="I18" i="1"/>
  <c r="J18" i="1"/>
  <c r="K18" i="1"/>
  <c r="C18" i="1"/>
  <c r="K6" i="1"/>
  <c r="K7" i="1"/>
  <c r="K8" i="1"/>
  <c r="K9" i="1"/>
  <c r="K10" i="1"/>
  <c r="K11" i="1"/>
  <c r="K12" i="1"/>
  <c r="K13" i="1"/>
  <c r="K14" i="1"/>
  <c r="K15" i="1"/>
  <c r="K16" i="1"/>
  <c r="K5" i="1"/>
  <c r="J6" i="1"/>
  <c r="J7" i="1"/>
  <c r="J8" i="1"/>
  <c r="J9" i="1"/>
  <c r="J10" i="1"/>
  <c r="J11" i="1"/>
  <c r="J12" i="1"/>
  <c r="J13" i="1"/>
  <c r="J14" i="1"/>
  <c r="J15" i="1"/>
  <c r="J16" i="1"/>
  <c r="J5" i="1"/>
  <c r="I6" i="1"/>
  <c r="I7" i="1"/>
  <c r="I8" i="1"/>
  <c r="I9" i="1"/>
  <c r="I10" i="1"/>
  <c r="I11" i="1"/>
  <c r="I12" i="1"/>
  <c r="I13" i="1"/>
  <c r="I14" i="1"/>
  <c r="I15" i="1"/>
  <c r="I16" i="1"/>
  <c r="I5" i="1"/>
  <c r="H6" i="1"/>
  <c r="H7" i="1"/>
  <c r="H8" i="1"/>
  <c r="H9" i="1"/>
  <c r="H10" i="1"/>
  <c r="H11" i="1"/>
  <c r="H12" i="1"/>
  <c r="H13" i="1"/>
  <c r="H14" i="1"/>
  <c r="H15" i="1"/>
  <c r="H16" i="1"/>
  <c r="H5" i="1"/>
  <c r="G6" i="1"/>
  <c r="G7" i="1"/>
  <c r="G8" i="1"/>
  <c r="G9" i="1"/>
  <c r="G10" i="1"/>
  <c r="G11" i="1"/>
  <c r="G12" i="1"/>
  <c r="G13" i="1"/>
  <c r="G14" i="1"/>
  <c r="G15" i="1"/>
  <c r="G16" i="1"/>
  <c r="G5" i="1"/>
  <c r="F6" i="1"/>
  <c r="F7" i="1"/>
  <c r="F8" i="1"/>
  <c r="F9" i="1"/>
  <c r="F10" i="1"/>
  <c r="F11" i="1"/>
  <c r="F12" i="1"/>
  <c r="F13" i="1"/>
  <c r="F14" i="1"/>
  <c r="F15" i="1"/>
  <c r="F16" i="1"/>
  <c r="F5" i="1"/>
</calcChain>
</file>

<file path=xl/sharedStrings.xml><?xml version="1.0" encoding="utf-8"?>
<sst xmlns="http://schemas.openxmlformats.org/spreadsheetml/2006/main" count="117" uniqueCount="68">
  <si>
    <t>sebuah penelitian dilakukan untuk mengetahui apakah ada pengaruh makanan ikan X1 dan panjang ikan X2 terehadap berat ikan Y</t>
  </si>
  <si>
    <t>X1</t>
  </si>
  <si>
    <t>X2</t>
  </si>
  <si>
    <t>Y</t>
  </si>
  <si>
    <t>X2^2</t>
  </si>
  <si>
    <t>X1^2</t>
  </si>
  <si>
    <t>Y^2</t>
  </si>
  <si>
    <t>X1Y</t>
  </si>
  <si>
    <t>X2Y</t>
  </si>
  <si>
    <t>X1X2</t>
  </si>
  <si>
    <t>TOTAL</t>
  </si>
  <si>
    <t>n</t>
  </si>
  <si>
    <t>sigmax1^2</t>
  </si>
  <si>
    <t>sigmax2^2</t>
  </si>
  <si>
    <t>sigmay^2</t>
  </si>
  <si>
    <t>sigmax1y</t>
  </si>
  <si>
    <t>sigmax2y</t>
  </si>
  <si>
    <t>sigmax1x2</t>
  </si>
  <si>
    <t>b1</t>
  </si>
  <si>
    <t>b2</t>
  </si>
  <si>
    <t>a</t>
  </si>
  <si>
    <t>interpretasi</t>
  </si>
  <si>
    <t>a = 28.32</t>
  </si>
  <si>
    <t>tanpa dipengaruhi apapun, berat ikan adaah 28.32 kg</t>
  </si>
  <si>
    <t>b1 = 0.52</t>
  </si>
  <si>
    <t>setiap kenaikan makanan ikan persatu satuan, maka berat ikan akan bertambah sebanyak 0.52 dan variabel lain dianggap konstan</t>
  </si>
  <si>
    <t>b2 = 0.05</t>
  </si>
  <si>
    <t>setiap kenaikan panjang ikan 1 satuan, maka berat ikan akan bertambah sebesar 0.05 dan variabel lain akan dianggap konstan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</si>
  <si>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</si>
  <si>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</si>
  <si>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</si>
  <si>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</si>
  <si>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</si>
  <si>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</si>
  <si>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</si>
  <si>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</si>
  <si>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</si>
  <si>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</si>
  <si>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</si>
  <si>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</si>
  <si>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</si>
  <si>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</si>
  <si>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</si>
  <si>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</si>
  <si>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</si>
  <si>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</si>
  <si>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</si>
  <si>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</si>
  <si>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</si>
  <si>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</si>
  <si>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</si>
  <si>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</si>
  <si>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</si>
  <si>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X Variable 2</t>
  </si>
  <si>
    <t>Lower 99.0%</t>
  </si>
  <si>
    <t>Upper 99.0%</t>
  </si>
  <si>
    <t>RESIDUAL OUTPUT</t>
  </si>
  <si>
    <t>Observation</t>
  </si>
  <si>
    <t>Predicted 37</t>
  </si>
  <si>
    <t>Residuals</t>
  </si>
  <si>
    <t>Standard Residuals</t>
  </si>
  <si>
    <t>PROBABILITY OUTPUT</t>
  </si>
  <si>
    <t>Percentile</t>
  </si>
  <si>
    <t>heterokedastisitas</t>
  </si>
  <si>
    <t>jika &gt; 0.05 tidak signifikan</t>
  </si>
  <si>
    <t>maka tidak terjadi perbedaan</t>
  </si>
  <si>
    <t>homokedastisitas tidak terjadi pelanggaran non heterokedastisidas</t>
  </si>
  <si>
    <t>jika terjadi heterokedastisitas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</si>
</sst>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Continuous"/>
    </xf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  <xf numFmtId="0" fontId="1" fillId="0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0</xdr:colOff>
      <xdr:row>1</xdr:row>
      <xdr:rowOff>0</xdr:rowOff>
    </xdr:from>
    <xdr:to>
      <xdr:col>22</xdr:col>
      <xdr:colOff>431979</xdr:colOff>
      <xdr:row>12</xdr:row>
      <xdr:rowOff>114410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60D1666-7B9B-7640-D205-C2BE86599F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363200" y="184150"/>
          <a:ext cx="3479979" cy="2140060"/>
        </a:xfrm>
        <a:prstGeom prst="rect">
          <a:avLst/>
        </a:prstGeom>
      </xdr:spPr>
    </xdr:pic>
    <xdr:clientData/>
  </xdr:twoCellAnchor>
  <xdr:twoCellAnchor editAs="oneCell">
    <xdr:from>
      <xdr:col>23</xdr:col>
      <xdr:colOff>71886</xdr:colOff>
      <xdr:row>0</xdr:row>
      <xdr:rowOff>0</xdr:rowOff>
    </xdr:from>
    <xdr:to>
      <xdr:col>26</xdr:col>
      <xdr:colOff>433950</xdr:colOff>
      <xdr:row>15</xdr:row>
      <xdr:rowOff>69712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B2E4DA0-3F05-366F-517C-9E666287F7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569056" y="0"/>
          <a:ext cx="2195177" cy="27654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E4146D-3D4E-456F-906D-A45F8D8279EE}">
  <dimension ref="A2:AD78"/>
  <sheetViews>
    <sheetView tabSelected="1" topLeftCell="L1" zoomScale="98" zoomScaleNormal="205" workbookViewId="0">
      <selection activeCell="P9" sqref="P9"/>
    </sheetView>
  </sheetViews>
  <sheetFormatPr defaultRowHeight="15" x14ac:dyDescent="0.25"/>
  <cols>
    <col min="13" max="13" width="9.5703125" bestFit="1" customWidth="1"/>
    <col min="17" max="17" width="14.28515625" customWidth="1"/>
  </cols>
  <sheetData>
    <row r="2" spans="1:17" x14ac:dyDescent="0.25">
      <c r="A2" t="s">
        <v>0</v>
      </c>
    </row>
    <row r="4" spans="1:17" x14ac:dyDescent="0.25">
      <c r="C4" t="s">
        <v>1</v>
      </c>
      <c r="D4" t="s">
        <v>2</v>
      </c>
      <c r="E4" t="s">
        <v>3</v>
      </c>
      <c r="F4" t="s">
        <v>5</v>
      </c>
      <c r="G4" t="s">
        <v>4</v>
      </c>
      <c r="H4" t="s">
        <v>6</v>
      </c>
      <c r="I4" t="s">
        <v>7</v>
      </c>
      <c r="J4" t="s">
        <v>8</v>
      </c>
      <c r="K4" t="s">
        <v>9</v>
      </c>
    </row>
    <row r="5" spans="1:17" x14ac:dyDescent="0.25">
      <c r="C5">
        <v>8</v>
      </c>
      <c r="D5">
        <v>125</v>
      </c>
      <c r="E5">
        <v>37</v>
      </c>
      <c r="F5">
        <f>C5^2</f>
        <v>64</v>
      </c>
      <c r="G5">
        <f>D5^2</f>
        <v>15625</v>
      </c>
      <c r="H5">
        <f>E5^2</f>
        <v>1369</v>
      </c>
      <c r="I5">
        <f>C5*E5</f>
        <v>296</v>
      </c>
      <c r="J5">
        <f>D5*E5</f>
        <v>4625</v>
      </c>
      <c r="K5">
        <f>C5*D5</f>
        <v>1000</v>
      </c>
      <c r="M5" t="s">
        <v>11</v>
      </c>
      <c r="N5">
        <f>COUNT(C5:C16)</f>
        <v>12</v>
      </c>
      <c r="P5" t="s">
        <v>18</v>
      </c>
      <c r="Q5">
        <f>((N7*N9)-(N11*N10))/((N6*N7)-(N11^2))</f>
        <v>0.51959836073746601</v>
      </c>
    </row>
    <row r="6" spans="1:17" x14ac:dyDescent="0.25">
      <c r="C6">
        <v>10</v>
      </c>
      <c r="D6">
        <v>137</v>
      </c>
      <c r="E6">
        <v>41</v>
      </c>
      <c r="F6">
        <f t="shared" ref="F6:F16" si="0">C6^2</f>
        <v>100</v>
      </c>
      <c r="G6">
        <f t="shared" ref="G6:G16" si="1">D6^2</f>
        <v>18769</v>
      </c>
      <c r="H6">
        <f t="shared" ref="H6:H16" si="2">E6^2</f>
        <v>1681</v>
      </c>
      <c r="I6">
        <f t="shared" ref="I6:I16" si="3">C6*E6</f>
        <v>410</v>
      </c>
      <c r="J6">
        <f t="shared" ref="J6:J16" si="4">D6*E6</f>
        <v>5617</v>
      </c>
      <c r="K6">
        <f t="shared" ref="K6:K16" si="5">C6*D6</f>
        <v>1370</v>
      </c>
      <c r="M6" t="s">
        <v>12</v>
      </c>
      <c r="N6">
        <f>F18-((C18^2)/N5)</f>
        <v>28</v>
      </c>
      <c r="P6" t="s">
        <v>19</v>
      </c>
      <c r="Q6">
        <f>((N6*N10)-(N11*N9))/((N6*N7)-(N11^2))</f>
        <v>5.1929922523906331E-2</v>
      </c>
    </row>
    <row r="7" spans="1:17" x14ac:dyDescent="0.25">
      <c r="C7">
        <v>7</v>
      </c>
      <c r="D7">
        <v>100</v>
      </c>
      <c r="E7">
        <v>34</v>
      </c>
      <c r="F7">
        <f t="shared" si="0"/>
        <v>49</v>
      </c>
      <c r="G7">
        <f t="shared" si="1"/>
        <v>10000</v>
      </c>
      <c r="H7">
        <f t="shared" si="2"/>
        <v>1156</v>
      </c>
      <c r="I7">
        <f t="shared" si="3"/>
        <v>238</v>
      </c>
      <c r="J7">
        <f t="shared" si="4"/>
        <v>3400</v>
      </c>
      <c r="K7">
        <f t="shared" si="5"/>
        <v>700</v>
      </c>
      <c r="M7" t="s">
        <v>13</v>
      </c>
      <c r="N7">
        <f>G18-((D18^2)/N5)</f>
        <v>2376.916666666657</v>
      </c>
      <c r="P7" t="s">
        <v>20</v>
      </c>
      <c r="Q7">
        <f>(E18/N5)-((Q5*C18)/N5)-((Q6*D18)/N5)</f>
        <v>28.321381208307965</v>
      </c>
    </row>
    <row r="8" spans="1:17" x14ac:dyDescent="0.25">
      <c r="C8">
        <v>12</v>
      </c>
      <c r="D8">
        <v>122</v>
      </c>
      <c r="E8">
        <v>39</v>
      </c>
      <c r="F8">
        <f t="shared" si="0"/>
        <v>144</v>
      </c>
      <c r="G8">
        <f t="shared" si="1"/>
        <v>14884</v>
      </c>
      <c r="H8">
        <f t="shared" si="2"/>
        <v>1521</v>
      </c>
      <c r="I8">
        <f t="shared" si="3"/>
        <v>468</v>
      </c>
      <c r="J8">
        <f t="shared" si="4"/>
        <v>4758</v>
      </c>
      <c r="K8">
        <f t="shared" si="5"/>
        <v>1464</v>
      </c>
      <c r="M8" t="s">
        <v>14</v>
      </c>
      <c r="N8">
        <f>H18-((E18^2)/N5)</f>
        <v>68</v>
      </c>
    </row>
    <row r="9" spans="1:17" x14ac:dyDescent="0.25">
      <c r="C9">
        <v>9</v>
      </c>
      <c r="D9">
        <v>129</v>
      </c>
      <c r="E9">
        <v>40</v>
      </c>
      <c r="F9">
        <f t="shared" si="0"/>
        <v>81</v>
      </c>
      <c r="G9">
        <f t="shared" si="1"/>
        <v>16641</v>
      </c>
      <c r="H9">
        <f t="shared" si="2"/>
        <v>1600</v>
      </c>
      <c r="I9">
        <f t="shared" si="3"/>
        <v>360</v>
      </c>
      <c r="J9">
        <f t="shared" si="4"/>
        <v>5160</v>
      </c>
      <c r="K9">
        <f t="shared" si="5"/>
        <v>1161</v>
      </c>
      <c r="M9" t="s">
        <v>15</v>
      </c>
      <c r="N9">
        <f>I18-((C18*E18)/N5)</f>
        <v>24</v>
      </c>
    </row>
    <row r="10" spans="1:17" x14ac:dyDescent="0.25">
      <c r="C10">
        <v>10</v>
      </c>
      <c r="D10">
        <v>128</v>
      </c>
      <c r="E10">
        <v>42</v>
      </c>
      <c r="F10">
        <f t="shared" si="0"/>
        <v>100</v>
      </c>
      <c r="G10">
        <f t="shared" si="1"/>
        <v>16384</v>
      </c>
      <c r="H10">
        <f t="shared" si="2"/>
        <v>1764</v>
      </c>
      <c r="I10">
        <f t="shared" si="3"/>
        <v>420</v>
      </c>
      <c r="J10">
        <f t="shared" si="4"/>
        <v>5376</v>
      </c>
      <c r="K10">
        <f t="shared" si="5"/>
        <v>1280</v>
      </c>
      <c r="M10" t="s">
        <v>16</v>
      </c>
      <c r="N10">
        <f>J18-((D18*E18)/N5)</f>
        <v>218</v>
      </c>
    </row>
    <row r="11" spans="1:17" x14ac:dyDescent="0.25">
      <c r="C11">
        <v>7</v>
      </c>
      <c r="D11">
        <v>98</v>
      </c>
      <c r="E11">
        <v>38</v>
      </c>
      <c r="F11">
        <f t="shared" si="0"/>
        <v>49</v>
      </c>
      <c r="G11">
        <f t="shared" si="1"/>
        <v>9604</v>
      </c>
      <c r="H11">
        <f t="shared" si="2"/>
        <v>1444</v>
      </c>
      <c r="I11">
        <f t="shared" si="3"/>
        <v>266</v>
      </c>
      <c r="J11">
        <f t="shared" si="4"/>
        <v>3724</v>
      </c>
      <c r="K11">
        <f t="shared" si="5"/>
        <v>686</v>
      </c>
      <c r="M11" t="s">
        <v>17</v>
      </c>
      <c r="N11">
        <f>K18-((C18*D18)/N5)</f>
        <v>182</v>
      </c>
    </row>
    <row r="12" spans="1:17" x14ac:dyDescent="0.25">
      <c r="C12">
        <v>8</v>
      </c>
      <c r="D12">
        <v>103</v>
      </c>
      <c r="E12">
        <v>42</v>
      </c>
      <c r="F12">
        <f t="shared" si="0"/>
        <v>64</v>
      </c>
      <c r="G12">
        <f t="shared" si="1"/>
        <v>10609</v>
      </c>
      <c r="H12">
        <f t="shared" si="2"/>
        <v>1764</v>
      </c>
      <c r="I12">
        <f t="shared" si="3"/>
        <v>336</v>
      </c>
      <c r="J12">
        <f t="shared" si="4"/>
        <v>4326</v>
      </c>
      <c r="K12">
        <f t="shared" si="5"/>
        <v>824</v>
      </c>
    </row>
    <row r="13" spans="1:17" x14ac:dyDescent="0.25">
      <c r="C13">
        <v>11</v>
      </c>
      <c r="D13">
        <v>130</v>
      </c>
      <c r="E13">
        <v>40</v>
      </c>
      <c r="F13">
        <f t="shared" si="0"/>
        <v>121</v>
      </c>
      <c r="G13">
        <f t="shared" si="1"/>
        <v>16900</v>
      </c>
      <c r="H13">
        <f t="shared" si="2"/>
        <v>1600</v>
      </c>
      <c r="I13">
        <f t="shared" si="3"/>
        <v>440</v>
      </c>
      <c r="J13">
        <f t="shared" si="4"/>
        <v>5200</v>
      </c>
      <c r="K13">
        <f t="shared" si="5"/>
        <v>1430</v>
      </c>
      <c r="M13" t="s">
        <v>21</v>
      </c>
    </row>
    <row r="14" spans="1:17" x14ac:dyDescent="0.25">
      <c r="C14">
        <v>8</v>
      </c>
      <c r="D14">
        <v>95</v>
      </c>
      <c r="E14">
        <v>36</v>
      </c>
      <c r="F14">
        <f t="shared" si="0"/>
        <v>64</v>
      </c>
      <c r="G14">
        <f t="shared" si="1"/>
        <v>9025</v>
      </c>
      <c r="H14">
        <f t="shared" si="2"/>
        <v>1296</v>
      </c>
      <c r="I14">
        <f t="shared" si="3"/>
        <v>288</v>
      </c>
      <c r="J14">
        <f t="shared" si="4"/>
        <v>3420</v>
      </c>
      <c r="K14">
        <f t="shared" si="5"/>
        <v>760</v>
      </c>
      <c r="M14" t="s">
        <v>22</v>
      </c>
    </row>
    <row r="15" spans="1:17" x14ac:dyDescent="0.25">
      <c r="C15">
        <v>10</v>
      </c>
      <c r="D15">
        <v>115</v>
      </c>
      <c r="E15">
        <v>41</v>
      </c>
      <c r="F15">
        <f t="shared" si="0"/>
        <v>100</v>
      </c>
      <c r="G15">
        <f t="shared" si="1"/>
        <v>13225</v>
      </c>
      <c r="H15">
        <f t="shared" si="2"/>
        <v>1681</v>
      </c>
      <c r="I15">
        <f t="shared" si="3"/>
        <v>410</v>
      </c>
      <c r="J15">
        <f t="shared" si="4"/>
        <v>4715</v>
      </c>
      <c r="K15">
        <f t="shared" si="5"/>
        <v>1150</v>
      </c>
      <c r="M15" t="s">
        <v>23</v>
      </c>
    </row>
    <row r="16" spans="1:17" x14ac:dyDescent="0.25">
      <c r="C16">
        <v>8</v>
      </c>
      <c r="D16">
        <v>105</v>
      </c>
      <c r="E16">
        <v>38</v>
      </c>
      <c r="F16">
        <f t="shared" si="0"/>
        <v>64</v>
      </c>
      <c r="G16">
        <f t="shared" si="1"/>
        <v>11025</v>
      </c>
      <c r="H16">
        <f t="shared" si="2"/>
        <v>1444</v>
      </c>
      <c r="I16">
        <f t="shared" si="3"/>
        <v>304</v>
      </c>
      <c r="J16">
        <f t="shared" si="4"/>
        <v>3990</v>
      </c>
      <c r="K16">
        <f t="shared" si="5"/>
        <v>840</v>
      </c>
      <c r="M16" t="s">
        <v>24</v>
      </c>
    </row>
    <row r="17" spans="2:25" x14ac:dyDescent="0.25">
      <c r="M17" t="s">
        <v>25</v>
      </c>
    </row>
    <row r="18" spans="2:25" x14ac:dyDescent="0.25">
      <c r="B18" t="s">
        <v>10</v>
      </c>
      <c r="C18">
        <f>SUM(C5:C16)</f>
        <v>108</v>
      </c>
      <c r="D18">
        <f t="shared" ref="D18:K18" si="6">SUM(D5:D16)</f>
        <v>1387</v>
      </c>
      <c r="E18">
        <f t="shared" si="6"/>
        <v>468</v>
      </c>
      <c r="F18">
        <f t="shared" si="6"/>
        <v>1000</v>
      </c>
      <c r="G18">
        <f t="shared" si="6"/>
        <v>162691</v>
      </c>
      <c r="H18">
        <f t="shared" si="6"/>
        <v>18320</v>
      </c>
      <c r="I18">
        <f t="shared" si="6"/>
        <v>4236</v>
      </c>
      <c r="J18">
        <f t="shared" si="6"/>
        <v>54311</v>
      </c>
      <c r="K18">
        <f t="shared" si="6"/>
        <v>12665</v>
      </c>
      <c r="M18" t="s">
        <v>26</v>
      </c>
    </row>
    <row r="19" spans="2:25" x14ac:dyDescent="0.25">
      <c r="M19" t="s">
        <v>27</v>
      </c>
    </row>
    <row r="22" spans="2:25" x14ac:dyDescent="0.25">
      <c r="G22" t="s">
        <v>28</v>
      </c>
      <c r="T22" t="s">
        <v>28</v>
      </c>
    </row>
    <row r="23" spans="2:25" ht="15.75" thickBot="1" x14ac:dyDescent="0.3"/>
    <row r="24" spans="2:25" x14ac:dyDescent="0.25">
      <c r="G24" s="3" t="s">
        <v>29</v>
      </c>
      <c r="H24" s="3"/>
      <c r="T24" s="7" t="s">
        <v>29</v>
      </c>
      <c r="U24" s="7"/>
    </row>
    <row r="25" spans="2:25" x14ac:dyDescent="0.25">
      <c r="G25" t="s">
        <v>30</v>
      </c>
      <c r="H25">
        <v>0.59149715040722217</v>
      </c>
      <c r="T25" s="4" t="s">
        <v>30</v>
      </c>
      <c r="U25" s="4">
        <v>0.62962349161875841</v>
      </c>
    </row>
    <row r="26" spans="2:25" x14ac:dyDescent="0.25">
      <c r="G26" t="s">
        <v>31</v>
      </c>
      <c r="H26">
        <v>0.34986887893986396</v>
      </c>
      <c r="T26" s="4" t="s">
        <v>31</v>
      </c>
      <c r="U26" s="4">
        <v>0.39642574119819673</v>
      </c>
    </row>
    <row r="27" spans="2:25" x14ac:dyDescent="0.25">
      <c r="G27" t="s">
        <v>32</v>
      </c>
      <c r="H27">
        <v>0.20539529648205596</v>
      </c>
      <c r="T27" s="4" t="s">
        <v>32</v>
      </c>
      <c r="U27" s="4">
        <v>0.24553217649774595</v>
      </c>
    </row>
    <row r="28" spans="2:25" x14ac:dyDescent="0.25">
      <c r="G28" t="s">
        <v>33</v>
      </c>
      <c r="H28">
        <v>2.2163261952080684</v>
      </c>
      <c r="T28" s="4" t="s">
        <v>33</v>
      </c>
      <c r="U28" s="4">
        <v>2.1911546903020165</v>
      </c>
    </row>
    <row r="29" spans="2:25" ht="15.75" thickBot="1" x14ac:dyDescent="0.3">
      <c r="G29" s="1" t="s">
        <v>34</v>
      </c>
      <c r="H29" s="1">
        <v>12</v>
      </c>
      <c r="T29" s="5" t="s">
        <v>34</v>
      </c>
      <c r="U29" s="5">
        <v>11</v>
      </c>
    </row>
    <row r="31" spans="2:25" ht="15.75" thickBot="1" x14ac:dyDescent="0.3">
      <c r="G31" t="s">
        <v>35</v>
      </c>
      <c r="T31" t="s">
        <v>35</v>
      </c>
    </row>
    <row r="32" spans="2:25" x14ac:dyDescent="0.25">
      <c r="G32" s="2"/>
      <c r="H32" s="2" t="s">
        <v>40</v>
      </c>
      <c r="I32" s="2" t="s">
        <v>41</v>
      </c>
      <c r="J32" s="2" t="s">
        <v>42</v>
      </c>
      <c r="K32" s="2" t="s">
        <v>43</v>
      </c>
      <c r="L32" s="2" t="s">
        <v>44</v>
      </c>
      <c r="T32" s="6"/>
      <c r="U32" s="6" t="s">
        <v>40</v>
      </c>
      <c r="V32" s="6" t="s">
        <v>41</v>
      </c>
      <c r="W32" s="6" t="s">
        <v>42</v>
      </c>
      <c r="X32" s="6" t="s">
        <v>43</v>
      </c>
      <c r="Y32" s="6" t="s">
        <v>44</v>
      </c>
    </row>
    <row r="33" spans="7:28" x14ac:dyDescent="0.25">
      <c r="G33" t="s">
        <v>36</v>
      </c>
      <c r="H33">
        <v>2</v>
      </c>
      <c r="I33">
        <v>23.791083767910749</v>
      </c>
      <c r="J33">
        <v>11.895541883955374</v>
      </c>
      <c r="K33">
        <v>2.4216806490698013</v>
      </c>
      <c r="L33">
        <v>0.14404702751203008</v>
      </c>
      <c r="T33" s="4" t="s">
        <v>36</v>
      </c>
      <c r="U33" s="4">
        <v>2</v>
      </c>
      <c r="V33" s="4">
        <v>25.227092621703427</v>
      </c>
      <c r="W33" s="4">
        <v>12.613546310851714</v>
      </c>
      <c r="X33" s="4">
        <v>2.6271878591056463</v>
      </c>
      <c r="Y33" s="4">
        <v>0.13271586406165997</v>
      </c>
    </row>
    <row r="34" spans="7:28" x14ac:dyDescent="0.25">
      <c r="G34" t="s">
        <v>37</v>
      </c>
      <c r="H34">
        <v>9</v>
      </c>
      <c r="I34">
        <v>44.208916232089251</v>
      </c>
      <c r="J34">
        <v>4.9121018035654727</v>
      </c>
      <c r="T34" s="4" t="s">
        <v>37</v>
      </c>
      <c r="U34" s="4">
        <v>8</v>
      </c>
      <c r="V34" s="4">
        <v>38.409271014660206</v>
      </c>
      <c r="W34" s="4">
        <v>4.8011588768325257</v>
      </c>
      <c r="X34" s="4"/>
      <c r="Y34" s="4"/>
    </row>
    <row r="35" spans="7:28" ht="15.75" thickBot="1" x14ac:dyDescent="0.3">
      <c r="G35" s="1" t="s">
        <v>38</v>
      </c>
      <c r="H35" s="1">
        <v>11</v>
      </c>
      <c r="I35" s="1">
        <v>68</v>
      </c>
      <c r="J35" s="1"/>
      <c r="K35" s="1"/>
      <c r="L35" s="1"/>
      <c r="T35" s="5" t="s">
        <v>38</v>
      </c>
      <c r="U35" s="5">
        <v>10</v>
      </c>
      <c r="V35" s="5">
        <v>63.636363636363633</v>
      </c>
      <c r="W35" s="5"/>
      <c r="X35" s="5"/>
      <c r="Y35" s="5"/>
    </row>
    <row r="36" spans="7:28" ht="15.75" thickBot="1" x14ac:dyDescent="0.3"/>
    <row r="37" spans="7:28" x14ac:dyDescent="0.25">
      <c r="G37" s="2"/>
      <c r="H37" s="2" t="s">
        <v>45</v>
      </c>
      <c r="I37" s="2" t="s">
        <v>33</v>
      </c>
      <c r="J37" s="2" t="s">
        <v>46</v>
      </c>
      <c r="K37" s="2" t="s">
        <v>47</v>
      </c>
      <c r="L37" s="2" t="s">
        <v>48</v>
      </c>
      <c r="M37" s="2" t="s">
        <v>49</v>
      </c>
      <c r="N37" s="2" t="s">
        <v>50</v>
      </c>
      <c r="O37" s="2" t="s">
        <v>51</v>
      </c>
      <c r="T37" s="6"/>
      <c r="U37" s="6" t="s">
        <v>45</v>
      </c>
      <c r="V37" s="6" t="s">
        <v>33</v>
      </c>
      <c r="W37" s="6" t="s">
        <v>46</v>
      </c>
      <c r="X37" s="6" t="s">
        <v>47</v>
      </c>
      <c r="Y37" s="6" t="s">
        <v>48</v>
      </c>
      <c r="Z37" s="6" t="s">
        <v>49</v>
      </c>
      <c r="AA37" s="6" t="s">
        <v>54</v>
      </c>
      <c r="AB37" s="6" t="s">
        <v>55</v>
      </c>
    </row>
    <row r="38" spans="7:28" x14ac:dyDescent="0.25">
      <c r="G38" t="s">
        <v>39</v>
      </c>
      <c r="H38">
        <v>28.32138120830799</v>
      </c>
      <c r="I38">
        <v>5.2939347474511083</v>
      </c>
      <c r="J38">
        <v>5.3497790508173528</v>
      </c>
      <c r="K38">
        <v>4.6248494935320563E-4</v>
      </c>
      <c r="L38">
        <v>16.345668799975158</v>
      </c>
      <c r="M38">
        <v>40.297093616640822</v>
      </c>
      <c r="N38">
        <v>16.345668799975158</v>
      </c>
      <c r="O38">
        <v>40.297093616640822</v>
      </c>
      <c r="T38" s="4" t="s">
        <v>39</v>
      </c>
      <c r="U38" s="4">
        <v>27.272293189501895</v>
      </c>
      <c r="V38" s="4">
        <v>5.3201382579817729</v>
      </c>
      <c r="W38" s="4">
        <v>5.1262376778621173</v>
      </c>
      <c r="X38" s="4">
        <v>9.0024664216473507E-4</v>
      </c>
      <c r="Y38" s="4">
        <v>15.004032366738032</v>
      </c>
      <c r="Z38" s="4">
        <v>39.540554012265758</v>
      </c>
      <c r="AA38" s="4">
        <v>9.421168677727735</v>
      </c>
      <c r="AB38" s="4">
        <v>45.123417701276054</v>
      </c>
    </row>
    <row r="39" spans="7:28" x14ac:dyDescent="0.25">
      <c r="G39" t="s">
        <v>52</v>
      </c>
      <c r="H39">
        <v>0.51959836073746879</v>
      </c>
      <c r="I39">
        <v>0.59098251834031568</v>
      </c>
      <c r="J39">
        <v>0.87921105043289871</v>
      </c>
      <c r="K39">
        <v>0.4021510789834486</v>
      </c>
      <c r="L39">
        <v>-0.81729697621459807</v>
      </c>
      <c r="M39">
        <v>1.8564936976895356</v>
      </c>
      <c r="N39">
        <v>-0.81729697621459807</v>
      </c>
      <c r="O39">
        <v>1.8564936976895356</v>
      </c>
      <c r="T39" s="4">
        <v>8</v>
      </c>
      <c r="U39" s="4">
        <v>0.15923839911733059</v>
      </c>
      <c r="V39" s="4">
        <v>0.6699808661522545</v>
      </c>
      <c r="W39" s="4">
        <v>0.23767603996192832</v>
      </c>
      <c r="X39" s="4">
        <v>0.81810635293287226</v>
      </c>
      <c r="Y39" s="4">
        <v>-1.385740248737438</v>
      </c>
      <c r="Z39" s="4">
        <v>1.704217046972099</v>
      </c>
      <c r="AA39" s="4">
        <v>-2.0888069114057193</v>
      </c>
      <c r="AB39" s="4">
        <v>2.4072837096403803</v>
      </c>
    </row>
    <row r="40" spans="7:28" ht="15.75" thickBot="1" x14ac:dyDescent="0.3">
      <c r="G40" s="1" t="s">
        <v>53</v>
      </c>
      <c r="H40" s="1">
        <v>5.1929922523905908E-2</v>
      </c>
      <c r="I40" s="1">
        <v>6.4142616562586977E-2</v>
      </c>
      <c r="J40" s="1">
        <v>0.80960093782946063</v>
      </c>
      <c r="K40" s="1">
        <v>0.4390491078322073</v>
      </c>
      <c r="L40" s="1">
        <v>-9.3170756973769031E-2</v>
      </c>
      <c r="M40" s="1">
        <v>0.19703060202158085</v>
      </c>
      <c r="N40" s="1">
        <v>-9.3170756973769031E-2</v>
      </c>
      <c r="O40" s="1">
        <v>0.19703060202158085</v>
      </c>
      <c r="T40" s="5">
        <v>125</v>
      </c>
      <c r="U40" s="5">
        <v>9.1189330430860596E-2</v>
      </c>
      <c r="V40" s="5">
        <v>7.2782534300602983E-2</v>
      </c>
      <c r="W40" s="5">
        <v>1.25290128060442</v>
      </c>
      <c r="X40" s="5">
        <v>0.24562221824931299</v>
      </c>
      <c r="Y40" s="5">
        <v>-7.664749463696903E-2</v>
      </c>
      <c r="Z40" s="5">
        <v>0.25902615549869024</v>
      </c>
      <c r="AA40" s="5">
        <v>-0.15302426310372097</v>
      </c>
      <c r="AB40" s="5">
        <v>0.33540292396544213</v>
      </c>
    </row>
    <row r="43" spans="7:28" x14ac:dyDescent="0.25">
      <c r="T43" t="s">
        <v>28</v>
      </c>
    </row>
    <row r="44" spans="7:28" ht="15.75" thickBot="1" x14ac:dyDescent="0.3"/>
    <row r="45" spans="7:28" x14ac:dyDescent="0.25">
      <c r="T45" s="7" t="s">
        <v>29</v>
      </c>
      <c r="U45" s="7"/>
    </row>
    <row r="46" spans="7:28" x14ac:dyDescent="0.25">
      <c r="T46" s="4" t="s">
        <v>30</v>
      </c>
      <c r="U46" s="4">
        <v>0.62962349161875841</v>
      </c>
    </row>
    <row r="47" spans="7:28" x14ac:dyDescent="0.25">
      <c r="T47" s="4" t="s">
        <v>31</v>
      </c>
      <c r="U47" s="4">
        <v>0.39642574119819673</v>
      </c>
    </row>
    <row r="48" spans="7:28" x14ac:dyDescent="0.25">
      <c r="T48" s="4" t="s">
        <v>32</v>
      </c>
      <c r="U48" s="4">
        <v>0.24553217649774595</v>
      </c>
    </row>
    <row r="49" spans="20:30" x14ac:dyDescent="0.25">
      <c r="T49" s="4" t="s">
        <v>33</v>
      </c>
      <c r="U49" s="4">
        <v>2.1911546903020165</v>
      </c>
    </row>
    <row r="50" spans="20:30" ht="15.75" thickBot="1" x14ac:dyDescent="0.3">
      <c r="T50" s="5" t="s">
        <v>34</v>
      </c>
      <c r="U50" s="5">
        <v>11</v>
      </c>
    </row>
    <row r="52" spans="20:30" ht="15.75" thickBot="1" x14ac:dyDescent="0.3">
      <c r="T52" t="s">
        <v>35</v>
      </c>
    </row>
    <row r="53" spans="20:30" x14ac:dyDescent="0.25">
      <c r="T53" s="6"/>
      <c r="U53" s="6" t="s">
        <v>40</v>
      </c>
      <c r="V53" s="6" t="s">
        <v>41</v>
      </c>
      <c r="W53" s="6" t="s">
        <v>42</v>
      </c>
      <c r="X53" s="6" t="s">
        <v>43</v>
      </c>
      <c r="Y53" s="6" t="s">
        <v>44</v>
      </c>
    </row>
    <row r="54" spans="20:30" x14ac:dyDescent="0.25">
      <c r="T54" s="4" t="s">
        <v>36</v>
      </c>
      <c r="U54" s="4">
        <v>2</v>
      </c>
      <c r="V54" s="4">
        <v>25.227092621703427</v>
      </c>
      <c r="W54" s="4">
        <v>12.613546310851714</v>
      </c>
      <c r="X54" s="4">
        <v>2.6271878591056463</v>
      </c>
      <c r="Y54" s="4">
        <v>0.13271586406165997</v>
      </c>
    </row>
    <row r="55" spans="20:30" x14ac:dyDescent="0.25">
      <c r="T55" s="4" t="s">
        <v>37</v>
      </c>
      <c r="U55" s="4">
        <v>8</v>
      </c>
      <c r="V55" s="4">
        <v>38.409271014660206</v>
      </c>
      <c r="W55" s="4">
        <v>4.8011588768325257</v>
      </c>
      <c r="X55" s="4"/>
      <c r="Y55" s="4"/>
      <c r="AD55" t="s">
        <v>63</v>
      </c>
    </row>
    <row r="56" spans="20:30" ht="15.75" thickBot="1" x14ac:dyDescent="0.3">
      <c r="T56" s="5" t="s">
        <v>38</v>
      </c>
      <c r="U56" s="5">
        <v>10</v>
      </c>
      <c r="V56" s="5">
        <v>63.636363636363633</v>
      </c>
      <c r="W56" s="5"/>
      <c r="X56" s="5"/>
      <c r="Y56" s="5"/>
      <c r="AD56" t="s">
        <v>64</v>
      </c>
    </row>
    <row r="57" spans="20:30" ht="15.75" thickBot="1" x14ac:dyDescent="0.3">
      <c r="AD57" t="s">
        <v>65</v>
      </c>
    </row>
    <row r="58" spans="20:30" x14ac:dyDescent="0.25">
      <c r="T58" s="6"/>
      <c r="U58" s="6" t="s">
        <v>45</v>
      </c>
      <c r="V58" s="6" t="s">
        <v>33</v>
      </c>
      <c r="W58" s="6" t="s">
        <v>46</v>
      </c>
      <c r="X58" s="6" t="s">
        <v>47</v>
      </c>
      <c r="Y58" s="6" t="s">
        <v>48</v>
      </c>
      <c r="Z58" s="6" t="s">
        <v>49</v>
      </c>
      <c r="AA58" s="6" t="s">
        <v>54</v>
      </c>
      <c r="AB58" s="6" t="s">
        <v>55</v>
      </c>
      <c r="AD58" s="8" t="s">
        <v>66</v>
      </c>
    </row>
    <row r="59" spans="20:30" x14ac:dyDescent="0.25">
      <c r="T59" s="4" t="s">
        <v>39</v>
      </c>
      <c r="U59" s="4">
        <v>27.272293189501895</v>
      </c>
      <c r="V59" s="4">
        <v>5.3201382579817729</v>
      </c>
      <c r="W59" s="4">
        <v>5.1262376778621173</v>
      </c>
      <c r="X59" s="4">
        <v>9.0024664216473507E-4</v>
      </c>
      <c r="Y59" s="4">
        <v>15.004032366738032</v>
      </c>
      <c r="Z59" s="4">
        <v>39.540554012265758</v>
      </c>
      <c r="AA59" s="4">
        <v>9.421168677727735</v>
      </c>
      <c r="AB59" s="4">
        <v>45.123417701276054</v>
      </c>
      <c r="AD59" t="s">
        <v>67</v>
      </c>
    </row>
    <row r="60" spans="20:30" x14ac:dyDescent="0.25">
      <c r="T60" s="4">
        <v>8</v>
      </c>
      <c r="U60" s="4">
        <v>0.15923839911733059</v>
      </c>
      <c r="V60" s="4">
        <v>0.6699808661522545</v>
      </c>
      <c r="W60" s="4">
        <v>0.23767603996192832</v>
      </c>
      <c r="X60" s="4">
        <v>0.81810635293287226</v>
      </c>
      <c r="Y60" s="4">
        <v>-1.385740248737438</v>
      </c>
      <c r="Z60" s="4">
        <v>1.704217046972099</v>
      </c>
      <c r="AA60" s="4">
        <v>-2.0888069114057193</v>
      </c>
      <c r="AB60" s="4">
        <v>2.4072837096403803</v>
      </c>
    </row>
    <row r="61" spans="20:30" ht="15.75" thickBot="1" x14ac:dyDescent="0.3">
      <c r="T61" s="5">
        <v>125</v>
      </c>
      <c r="U61" s="5">
        <v>9.1189330430860596E-2</v>
      </c>
      <c r="V61" s="5">
        <v>7.2782534300602983E-2</v>
      </c>
      <c r="W61" s="5">
        <v>1.25290128060442</v>
      </c>
      <c r="X61" s="5">
        <v>0.24562221824931299</v>
      </c>
      <c r="Y61" s="5">
        <v>-7.664749463696903E-2</v>
      </c>
      <c r="Z61" s="5">
        <v>0.25902615549869024</v>
      </c>
      <c r="AA61" s="5">
        <v>-0.15302426310372097</v>
      </c>
      <c r="AB61" s="5">
        <v>0.33540292396544213</v>
      </c>
    </row>
    <row r="65" spans="20:26" x14ac:dyDescent="0.25">
      <c r="T65" t="s">
        <v>56</v>
      </c>
      <c r="Y65" t="s">
        <v>61</v>
      </c>
    </row>
    <row r="66" spans="20:26" ht="15.75" thickBot="1" x14ac:dyDescent="0.3"/>
    <row r="67" spans="20:26" x14ac:dyDescent="0.25">
      <c r="T67" s="6" t="s">
        <v>57</v>
      </c>
      <c r="U67" s="6" t="s">
        <v>58</v>
      </c>
      <c r="V67" s="6" t="s">
        <v>59</v>
      </c>
      <c r="W67" s="6" t="s">
        <v>60</v>
      </c>
      <c r="Y67" s="6" t="s">
        <v>62</v>
      </c>
      <c r="Z67" s="6">
        <v>37</v>
      </c>
    </row>
    <row r="68" spans="20:26" x14ac:dyDescent="0.25">
      <c r="T68" s="4">
        <v>1</v>
      </c>
      <c r="U68" s="4">
        <v>41.357615449703104</v>
      </c>
      <c r="V68" s="4">
        <v>-0.3576154497031041</v>
      </c>
      <c r="W68" s="4">
        <v>-0.18247284385706203</v>
      </c>
      <c r="Y68" s="4">
        <v>4.5454545454545459</v>
      </c>
      <c r="Z68" s="4">
        <v>34</v>
      </c>
    </row>
    <row r="69" spans="20:26" x14ac:dyDescent="0.25">
      <c r="T69" s="4">
        <v>2</v>
      </c>
      <c r="U69" s="4">
        <v>37.505895026409263</v>
      </c>
      <c r="V69" s="4">
        <v>-3.505895026409263</v>
      </c>
      <c r="W69" s="4">
        <v>-1.7888786300042085</v>
      </c>
      <c r="Y69" s="4">
        <v>13.636363636363637</v>
      </c>
      <c r="Z69" s="4">
        <v>36</v>
      </c>
    </row>
    <row r="70" spans="20:26" x14ac:dyDescent="0.25">
      <c r="T70" s="4">
        <v>3</v>
      </c>
      <c r="U70" s="4">
        <v>40.308252291474851</v>
      </c>
      <c r="V70" s="4">
        <v>-1.3082522914748509</v>
      </c>
      <c r="W70" s="4">
        <v>-0.6675341244516203</v>
      </c>
      <c r="Y70" s="4">
        <v>22.72727272727273</v>
      </c>
      <c r="Z70" s="4">
        <v>38</v>
      </c>
    </row>
    <row r="71" spans="20:26" x14ac:dyDescent="0.25">
      <c r="T71" s="4">
        <v>4</v>
      </c>
      <c r="U71" s="4">
        <v>40.468862407138886</v>
      </c>
      <c r="V71" s="4">
        <v>-0.46886240713888583</v>
      </c>
      <c r="W71" s="4">
        <v>-0.23923646721451347</v>
      </c>
      <c r="Y71" s="4">
        <v>31.81818181818182</v>
      </c>
      <c r="Z71" s="4">
        <v>38</v>
      </c>
    </row>
    <row r="72" spans="20:26" x14ac:dyDescent="0.25">
      <c r="T72" s="4">
        <v>5</v>
      </c>
      <c r="U72" s="4">
        <v>40.536911475825356</v>
      </c>
      <c r="V72" s="4">
        <v>1.4630885241746441</v>
      </c>
      <c r="W72" s="4">
        <v>0.74653912196026084</v>
      </c>
      <c r="Y72" s="4">
        <v>40.909090909090914</v>
      </c>
      <c r="Z72" s="4">
        <v>39</v>
      </c>
    </row>
    <row r="73" spans="20:26" x14ac:dyDescent="0.25">
      <c r="T73" s="4">
        <v>6</v>
      </c>
      <c r="U73" s="4">
        <v>37.323516365547547</v>
      </c>
      <c r="V73" s="4">
        <v>0.67648363445245252</v>
      </c>
      <c r="W73" s="4">
        <v>0.34517494337501697</v>
      </c>
      <c r="Y73" s="4">
        <v>50.000000000000007</v>
      </c>
      <c r="Z73" s="4">
        <v>40</v>
      </c>
    </row>
    <row r="74" spans="20:26" x14ac:dyDescent="0.25">
      <c r="T74" s="4">
        <v>7</v>
      </c>
      <c r="U74" s="4">
        <v>37.938701416819178</v>
      </c>
      <c r="V74" s="4">
        <v>4.0612985831808217</v>
      </c>
      <c r="W74" s="4">
        <v>2.0722726124973363</v>
      </c>
      <c r="Y74" s="4">
        <v>59.090909090909093</v>
      </c>
      <c r="Z74" s="4">
        <v>40</v>
      </c>
    </row>
    <row r="75" spans="20:26" x14ac:dyDescent="0.25">
      <c r="T75" s="4">
        <v>8</v>
      </c>
      <c r="U75" s="4">
        <v>40.878528535804406</v>
      </c>
      <c r="V75" s="4">
        <v>-0.87852853580440637</v>
      </c>
      <c r="W75" s="4">
        <v>-0.44826810606448836</v>
      </c>
      <c r="Y75" s="4">
        <v>68.181818181818187</v>
      </c>
      <c r="Z75" s="4">
        <v>41</v>
      </c>
    </row>
    <row r="76" spans="20:26" x14ac:dyDescent="0.25">
      <c r="T76" s="4">
        <v>9</v>
      </c>
      <c r="U76" s="4">
        <v>37.209186773372295</v>
      </c>
      <c r="V76" s="4">
        <v>-1.209186773372295</v>
      </c>
      <c r="W76" s="4">
        <v>-0.61698606554825319</v>
      </c>
      <c r="Y76" s="4">
        <v>77.27272727272728</v>
      </c>
      <c r="Z76" s="4">
        <v>41</v>
      </c>
    </row>
    <row r="77" spans="20:26" x14ac:dyDescent="0.25">
      <c r="T77" s="4">
        <v>10</v>
      </c>
      <c r="U77" s="4">
        <v>39.35145018022417</v>
      </c>
      <c r="V77" s="4">
        <v>1.6485498197758304</v>
      </c>
      <c r="W77" s="4">
        <v>0.84117052018944627</v>
      </c>
      <c r="Y77" s="4">
        <v>86.363636363636374</v>
      </c>
      <c r="Z77" s="4">
        <v>42</v>
      </c>
    </row>
    <row r="78" spans="20:26" ht="15.75" thickBot="1" x14ac:dyDescent="0.3">
      <c r="T78" s="5">
        <v>11</v>
      </c>
      <c r="U78" s="5">
        <v>38.121080077680901</v>
      </c>
      <c r="V78" s="5">
        <v>-0.1210800776809009</v>
      </c>
      <c r="W78" s="5">
        <v>-6.1780960881892784E-2</v>
      </c>
      <c r="Y78" s="5">
        <v>95.454545454545467</v>
      </c>
      <c r="Z78" s="5">
        <v>42</v>
      </c>
    </row>
  </sheetData>
  <sortState xmlns:xlrd2="http://schemas.microsoft.com/office/spreadsheetml/2017/richdata2" ref="Z68:Z78">
    <sortCondition ref="Z68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Regresi Berganda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Adinda S. Muna</dc:creator>
  <cp:lastModifiedBy>RADAM GUMELAR</cp:lastModifiedBy>
  <dcterms:created xsi:type="dcterms:W3CDTF">2024-05-29T15:09:00Z</dcterms:created>
  <dcterms:modified xsi:type="dcterms:W3CDTF">2024-05-29T23:43:28Z</dcterms:modified>
</cp:coreProperties>
</file>