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C:\Users\Tulajdonos\Desktop\flow_\projektek_\magan_\logs_\everyday_managers_\activity_\"/>
    </mc:Choice>
  </mc:AlternateContent>
  <xr:revisionPtr revIDLastSave="0" documentId="13_ncr:1_{B6191C6A-447B-4457-853A-51C5AC02B584}" xr6:coauthVersionLast="45" xr6:coauthVersionMax="45" xr10:uidLastSave="{00000000-0000-0000-0000-000000000000}"/>
  <bookViews>
    <workbookView xWindow="-120" yWindow="-120" windowWidth="20730" windowHeight="11310" xr2:uid="{00000000-000D-0000-FFFF-FFFF00000000}"/>
  </bookViews>
  <sheets>
    <sheet name="Days1-2" sheetId="2" r:id="rId1"/>
    <sheet name="3-4" sheetId="19" r:id="rId2"/>
    <sheet name="5-6" sheetId="20" r:id="rId3"/>
    <sheet name="7-8" sheetId="23" r:id="rId4"/>
    <sheet name="Events" sheetId="5" r:id="rId5"/>
    <sheet name="Holidays" sheetId="3" r:id="rId6"/>
    <sheet name="©" sheetId="6" r:id="rId7"/>
  </sheets>
  <definedNames>
    <definedName name="arr_event">Events!$A$1:$A$2000</definedName>
    <definedName name="arr_eventdate">Events!$D$1:$D$2000</definedName>
    <definedName name="arr_holiday">Holidays!$A$1:$A$2022</definedName>
    <definedName name="arr_holidaydate">Holidays!$F$1:$F$2022</definedName>
    <definedName name="month">Holidays!$B$9</definedName>
    <definedName name="_xlnm.Print_Area" localSheetId="1">'3-4'!$A$6:$W$68,'3-4'!$A$85:$W$142</definedName>
    <definedName name="_xlnm.Print_Area" localSheetId="2">'5-6'!$A$6:$W$68,'5-6'!$A$85:$W$142</definedName>
    <definedName name="_xlnm.Print_Area" localSheetId="3">'7-8'!$A$6:$W$68,'7-8'!$A$85:$W$142</definedName>
    <definedName name="_xlnm.Print_Area" localSheetId="0">'Days1-2'!$A$6:$W$68,'Days1-2'!$A$85:$W$142</definedName>
    <definedName name="valuevx">42.314159</definedName>
    <definedName name="vertex42_copyright" hidden="1">"© 2013-2017 Vertex42 LLC"</definedName>
    <definedName name="vertex42_id" hidden="1">"printable-daily-planner.xlsx"</definedName>
    <definedName name="vertex42_title" hidden="1">"Daily Planner"</definedName>
    <definedName name="year">Holidays!$B$8</definedName>
  </definedNames>
  <calcPr calcId="191029" iterate="1" iterateCount="32767"/>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96" i="23" l="1"/>
  <c r="F100" i="23" s="1"/>
  <c r="F104" i="23" s="1"/>
  <c r="F108" i="23" s="1"/>
  <c r="F112" i="23" s="1"/>
  <c r="F116" i="23" s="1"/>
  <c r="F120" i="23" s="1"/>
  <c r="F124" i="23" s="1"/>
  <c r="F128" i="23" s="1"/>
  <c r="F132" i="23" s="1"/>
  <c r="F136" i="23" s="1"/>
  <c r="F140" i="23" s="1"/>
  <c r="F144" i="23" s="1"/>
  <c r="F148" i="23" s="1"/>
  <c r="F152" i="23" s="1"/>
  <c r="F156" i="23" s="1"/>
  <c r="F17" i="23"/>
  <c r="F21" i="23" s="1"/>
  <c r="F25" i="23" s="1"/>
  <c r="F29" i="23" s="1"/>
  <c r="F33" i="23" s="1"/>
  <c r="F37" i="23" s="1"/>
  <c r="F41" i="23" s="1"/>
  <c r="F45" i="23" s="1"/>
  <c r="F49" i="23" s="1"/>
  <c r="F53" i="23" s="1"/>
  <c r="F57" i="23" s="1"/>
  <c r="F61" i="23" s="1"/>
  <c r="F65" i="23" s="1"/>
  <c r="F69" i="23" s="1"/>
  <c r="F73" i="23" s="1"/>
  <c r="F77" i="23" s="1"/>
  <c r="F96" i="20"/>
  <c r="F100" i="20" s="1"/>
  <c r="F104" i="20" s="1"/>
  <c r="F108" i="20" s="1"/>
  <c r="F112" i="20" s="1"/>
  <c r="F116" i="20" s="1"/>
  <c r="F120" i="20" s="1"/>
  <c r="F124" i="20" s="1"/>
  <c r="F128" i="20" s="1"/>
  <c r="F132" i="20" s="1"/>
  <c r="F136" i="20" s="1"/>
  <c r="F140" i="20" s="1"/>
  <c r="F144" i="20" s="1"/>
  <c r="F148" i="20" s="1"/>
  <c r="F152" i="20" s="1"/>
  <c r="F156" i="20" s="1"/>
  <c r="F17" i="20"/>
  <c r="F21" i="20" s="1"/>
  <c r="F25" i="20" s="1"/>
  <c r="F29" i="20" s="1"/>
  <c r="F33" i="20" s="1"/>
  <c r="F37" i="20" s="1"/>
  <c r="F41" i="20" s="1"/>
  <c r="F45" i="20" s="1"/>
  <c r="F49" i="20" s="1"/>
  <c r="F53" i="20" s="1"/>
  <c r="F57" i="20" s="1"/>
  <c r="F61" i="20" s="1"/>
  <c r="F65" i="20" s="1"/>
  <c r="F69" i="20" s="1"/>
  <c r="F73" i="20" s="1"/>
  <c r="F77" i="20" s="1"/>
  <c r="F96" i="19"/>
  <c r="F100" i="19" s="1"/>
  <c r="F104" i="19" s="1"/>
  <c r="F108" i="19" s="1"/>
  <c r="F112" i="19" s="1"/>
  <c r="F116" i="19" s="1"/>
  <c r="F120" i="19" s="1"/>
  <c r="F124" i="19" s="1"/>
  <c r="F128" i="19" s="1"/>
  <c r="F132" i="19" s="1"/>
  <c r="F136" i="19" s="1"/>
  <c r="F140" i="19" s="1"/>
  <c r="F144" i="19" s="1"/>
  <c r="F148" i="19" s="1"/>
  <c r="F152" i="19" s="1"/>
  <c r="F156" i="19" s="1"/>
  <c r="F17" i="19"/>
  <c r="F21" i="19" s="1"/>
  <c r="F25" i="19" s="1"/>
  <c r="F29" i="19" s="1"/>
  <c r="F33" i="19" s="1"/>
  <c r="F37" i="19" s="1"/>
  <c r="F41" i="19" s="1"/>
  <c r="F45" i="19" s="1"/>
  <c r="F49" i="19" s="1"/>
  <c r="F53" i="19" s="1"/>
  <c r="F57" i="19" s="1"/>
  <c r="F61" i="19" s="1"/>
  <c r="F65" i="19" s="1"/>
  <c r="F69" i="19" s="1"/>
  <c r="F73" i="19" s="1"/>
  <c r="F77" i="19" s="1"/>
  <c r="F96" i="2"/>
  <c r="F100" i="2" s="1"/>
  <c r="F104" i="2" s="1"/>
  <c r="F108" i="2" s="1"/>
  <c r="F112" i="2" s="1"/>
  <c r="F116" i="2" s="1"/>
  <c r="F120" i="2" s="1"/>
  <c r="F124" i="2" s="1"/>
  <c r="F128" i="2" s="1"/>
  <c r="F132" i="2" s="1"/>
  <c r="F136" i="2" s="1"/>
  <c r="F140" i="2" s="1"/>
  <c r="F144" i="2" s="1"/>
  <c r="F148" i="2" s="1"/>
  <c r="F152" i="2" s="1"/>
  <c r="F156" i="2" s="1"/>
  <c r="W86" i="23" l="1"/>
  <c r="V86" i="23"/>
  <c r="U86" i="23"/>
  <c r="T86" i="23"/>
  <c r="S86" i="23"/>
  <c r="R86" i="23"/>
  <c r="Q86" i="23"/>
  <c r="N86" i="23"/>
  <c r="M86" i="23"/>
  <c r="L86" i="23"/>
  <c r="K86" i="23"/>
  <c r="J86" i="23"/>
  <c r="I86" i="23"/>
  <c r="H86" i="23"/>
  <c r="D85" i="23"/>
  <c r="E89" i="23" s="1"/>
  <c r="A85" i="23"/>
  <c r="W7" i="23"/>
  <c r="V7" i="23"/>
  <c r="U7" i="23"/>
  <c r="T7" i="23"/>
  <c r="S7" i="23"/>
  <c r="R7" i="23"/>
  <c r="Q7" i="23"/>
  <c r="N7" i="23"/>
  <c r="M7" i="23"/>
  <c r="L7" i="23"/>
  <c r="K7" i="23"/>
  <c r="J7" i="23"/>
  <c r="I7" i="23"/>
  <c r="H7" i="23"/>
  <c r="D6" i="23"/>
  <c r="E10" i="23" s="1"/>
  <c r="A6" i="23"/>
  <c r="D8" i="23" l="1"/>
  <c r="H6" i="23"/>
  <c r="H8" i="23" s="1"/>
  <c r="I8" i="23" s="1"/>
  <c r="J8" i="23" s="1"/>
  <c r="K8" i="23" s="1"/>
  <c r="L8" i="23" s="1"/>
  <c r="M8" i="23" s="1"/>
  <c r="N8" i="23" s="1"/>
  <c r="H9" i="23" s="1"/>
  <c r="I9" i="23" s="1"/>
  <c r="J9" i="23" s="1"/>
  <c r="K9" i="23" s="1"/>
  <c r="L9" i="23" s="1"/>
  <c r="M9" i="23" s="1"/>
  <c r="N9" i="23" s="1"/>
  <c r="H10" i="23" s="1"/>
  <c r="I10" i="23" s="1"/>
  <c r="J10" i="23" s="1"/>
  <c r="K10" i="23" s="1"/>
  <c r="L10" i="23" s="1"/>
  <c r="M10" i="23" s="1"/>
  <c r="N10" i="23" s="1"/>
  <c r="H11" i="23" s="1"/>
  <c r="I11" i="23" s="1"/>
  <c r="J11" i="23" s="1"/>
  <c r="K11" i="23" s="1"/>
  <c r="L11" i="23" s="1"/>
  <c r="M11" i="23" s="1"/>
  <c r="N11" i="23" s="1"/>
  <c r="H12" i="23" s="1"/>
  <c r="I12" i="23" s="1"/>
  <c r="J12" i="23" s="1"/>
  <c r="K12" i="23" s="1"/>
  <c r="L12" i="23" s="1"/>
  <c r="M12" i="23" s="1"/>
  <c r="N12" i="23" s="1"/>
  <c r="H13" i="23" s="1"/>
  <c r="I13" i="23" s="1"/>
  <c r="J13" i="23" s="1"/>
  <c r="K13" i="23" s="1"/>
  <c r="L13" i="23" s="1"/>
  <c r="M13" i="23" s="1"/>
  <c r="N13" i="23" s="1"/>
  <c r="Q6" i="23"/>
  <c r="Q8" i="23" s="1"/>
  <c r="R8" i="23" s="1"/>
  <c r="S8" i="23" s="1"/>
  <c r="T8" i="23" s="1"/>
  <c r="U8" i="23" s="1"/>
  <c r="V8" i="23" s="1"/>
  <c r="W8" i="23" s="1"/>
  <c r="Q9" i="23" s="1"/>
  <c r="R9" i="23" s="1"/>
  <c r="S9" i="23" s="1"/>
  <c r="T9" i="23" s="1"/>
  <c r="U9" i="23" s="1"/>
  <c r="V9" i="23" s="1"/>
  <c r="W9" i="23" s="1"/>
  <c r="Q10" i="23" s="1"/>
  <c r="R10" i="23" s="1"/>
  <c r="S10" i="23" s="1"/>
  <c r="T10" i="23" s="1"/>
  <c r="U10" i="23" s="1"/>
  <c r="V10" i="23" s="1"/>
  <c r="W10" i="23" s="1"/>
  <c r="Q11" i="23" s="1"/>
  <c r="R11" i="23" s="1"/>
  <c r="S11" i="23" s="1"/>
  <c r="T11" i="23" s="1"/>
  <c r="U11" i="23" s="1"/>
  <c r="V11" i="23" s="1"/>
  <c r="W11" i="23" s="1"/>
  <c r="Q12" i="23" s="1"/>
  <c r="R12" i="23" s="1"/>
  <c r="S12" i="23" s="1"/>
  <c r="T12" i="23" s="1"/>
  <c r="U12" i="23" s="1"/>
  <c r="V12" i="23" s="1"/>
  <c r="W12" i="23" s="1"/>
  <c r="Q13" i="23" s="1"/>
  <c r="R13" i="23" s="1"/>
  <c r="S13" i="23" s="1"/>
  <c r="T13" i="23" s="1"/>
  <c r="U13" i="23" s="1"/>
  <c r="V13" i="23" s="1"/>
  <c r="W13" i="23" s="1"/>
  <c r="D87" i="23"/>
  <c r="H85" i="23"/>
  <c r="W86" i="20"/>
  <c r="V86" i="20"/>
  <c r="U86" i="20"/>
  <c r="T86" i="20"/>
  <c r="S86" i="20"/>
  <c r="R86" i="20"/>
  <c r="Q86" i="20"/>
  <c r="N86" i="20"/>
  <c r="M86" i="20"/>
  <c r="L86" i="20"/>
  <c r="K86" i="20"/>
  <c r="J86" i="20"/>
  <c r="I86" i="20"/>
  <c r="H86" i="20"/>
  <c r="D85" i="20"/>
  <c r="D87" i="20" s="1"/>
  <c r="W7" i="20"/>
  <c r="V7" i="20"/>
  <c r="U7" i="20"/>
  <c r="T7" i="20"/>
  <c r="S7" i="20"/>
  <c r="R7" i="20"/>
  <c r="Q7" i="20"/>
  <c r="N7" i="20"/>
  <c r="M7" i="20"/>
  <c r="L7" i="20"/>
  <c r="K7" i="20"/>
  <c r="J7" i="20"/>
  <c r="I7" i="20"/>
  <c r="H7" i="20"/>
  <c r="D6" i="20"/>
  <c r="E10" i="20" s="1"/>
  <c r="W86" i="19"/>
  <c r="V86" i="19"/>
  <c r="U86" i="19"/>
  <c r="T86" i="19"/>
  <c r="S86" i="19"/>
  <c r="R86" i="19"/>
  <c r="Q86" i="19"/>
  <c r="N86" i="19"/>
  <c r="M86" i="19"/>
  <c r="L86" i="19"/>
  <c r="K86" i="19"/>
  <c r="J86" i="19"/>
  <c r="I86" i="19"/>
  <c r="H86" i="19"/>
  <c r="D85" i="19"/>
  <c r="D87" i="19" s="1"/>
  <c r="W7" i="19"/>
  <c r="V7" i="19"/>
  <c r="U7" i="19"/>
  <c r="T7" i="19"/>
  <c r="S7" i="19"/>
  <c r="R7" i="19"/>
  <c r="Q7" i="19"/>
  <c r="N7" i="19"/>
  <c r="M7" i="19"/>
  <c r="L7" i="19"/>
  <c r="K7" i="19"/>
  <c r="J7" i="19"/>
  <c r="I7" i="19"/>
  <c r="H7" i="19"/>
  <c r="D6" i="19"/>
  <c r="H6" i="19" s="1"/>
  <c r="H87" i="23" l="1"/>
  <c r="I87" i="23" s="1"/>
  <c r="J87" i="23" s="1"/>
  <c r="K87" i="23" s="1"/>
  <c r="L87" i="23" s="1"/>
  <c r="M87" i="23" s="1"/>
  <c r="N87" i="23" s="1"/>
  <c r="H88" i="23" s="1"/>
  <c r="I88" i="23" s="1"/>
  <c r="J88" i="23" s="1"/>
  <c r="K88" i="23" s="1"/>
  <c r="L88" i="23" s="1"/>
  <c r="M88" i="23" s="1"/>
  <c r="N88" i="23" s="1"/>
  <c r="H89" i="23" s="1"/>
  <c r="I89" i="23" s="1"/>
  <c r="J89" i="23" s="1"/>
  <c r="K89" i="23" s="1"/>
  <c r="L89" i="23" s="1"/>
  <c r="M89" i="23" s="1"/>
  <c r="N89" i="23" s="1"/>
  <c r="H90" i="23" s="1"/>
  <c r="I90" i="23" s="1"/>
  <c r="J90" i="23" s="1"/>
  <c r="K90" i="23" s="1"/>
  <c r="L90" i="23" s="1"/>
  <c r="M90" i="23" s="1"/>
  <c r="N90" i="23" s="1"/>
  <c r="H91" i="23" s="1"/>
  <c r="I91" i="23" s="1"/>
  <c r="J91" i="23" s="1"/>
  <c r="K91" i="23" s="1"/>
  <c r="L91" i="23" s="1"/>
  <c r="M91" i="23" s="1"/>
  <c r="N91" i="23" s="1"/>
  <c r="H92" i="23" s="1"/>
  <c r="I92" i="23" s="1"/>
  <c r="J92" i="23" s="1"/>
  <c r="K92" i="23" s="1"/>
  <c r="L92" i="23" s="1"/>
  <c r="M92" i="23" s="1"/>
  <c r="N92" i="23" s="1"/>
  <c r="Q85" i="23"/>
  <c r="Q87" i="23" s="1"/>
  <c r="R87" i="23" s="1"/>
  <c r="S87" i="23" s="1"/>
  <c r="T87" i="23" s="1"/>
  <c r="U87" i="23" s="1"/>
  <c r="V87" i="23" s="1"/>
  <c r="W87" i="23" s="1"/>
  <c r="Q88" i="23" s="1"/>
  <c r="R88" i="23" s="1"/>
  <c r="S88" i="23" s="1"/>
  <c r="T88" i="23" s="1"/>
  <c r="U88" i="23" s="1"/>
  <c r="V88" i="23" s="1"/>
  <c r="W88" i="23" s="1"/>
  <c r="Q89" i="23" s="1"/>
  <c r="R89" i="23" s="1"/>
  <c r="S89" i="23" s="1"/>
  <c r="T89" i="23" s="1"/>
  <c r="U89" i="23" s="1"/>
  <c r="V89" i="23" s="1"/>
  <c r="W89" i="23" s="1"/>
  <c r="Q90" i="23" s="1"/>
  <c r="R90" i="23" s="1"/>
  <c r="S90" i="23" s="1"/>
  <c r="T90" i="23" s="1"/>
  <c r="U90" i="23" s="1"/>
  <c r="V90" i="23" s="1"/>
  <c r="W90" i="23" s="1"/>
  <c r="Q91" i="23" s="1"/>
  <c r="R91" i="23" s="1"/>
  <c r="S91" i="23" s="1"/>
  <c r="T91" i="23" s="1"/>
  <c r="U91" i="23" s="1"/>
  <c r="V91" i="23" s="1"/>
  <c r="W91" i="23" s="1"/>
  <c r="Q92" i="23" s="1"/>
  <c r="R92" i="23" s="1"/>
  <c r="S92" i="23" s="1"/>
  <c r="T92" i="23" s="1"/>
  <c r="U92" i="23" s="1"/>
  <c r="V92" i="23" s="1"/>
  <c r="W92" i="23" s="1"/>
  <c r="A85" i="20"/>
  <c r="D8" i="20"/>
  <c r="H6" i="20"/>
  <c r="H8" i="20" s="1"/>
  <c r="I8" i="20" s="1"/>
  <c r="J8" i="20" s="1"/>
  <c r="K8" i="20" s="1"/>
  <c r="L8" i="20" s="1"/>
  <c r="M8" i="20" s="1"/>
  <c r="N8" i="20" s="1"/>
  <c r="H9" i="20" s="1"/>
  <c r="I9" i="20" s="1"/>
  <c r="J9" i="20" s="1"/>
  <c r="K9" i="20" s="1"/>
  <c r="L9" i="20" s="1"/>
  <c r="M9" i="20" s="1"/>
  <c r="N9" i="20" s="1"/>
  <c r="H10" i="20" s="1"/>
  <c r="I10" i="20" s="1"/>
  <c r="J10" i="20" s="1"/>
  <c r="K10" i="20" s="1"/>
  <c r="L10" i="20" s="1"/>
  <c r="M10" i="20" s="1"/>
  <c r="N10" i="20" s="1"/>
  <c r="H11" i="20" s="1"/>
  <c r="I11" i="20" s="1"/>
  <c r="J11" i="20" s="1"/>
  <c r="K11" i="20" s="1"/>
  <c r="L11" i="20" s="1"/>
  <c r="M11" i="20" s="1"/>
  <c r="N11" i="20" s="1"/>
  <c r="H12" i="20" s="1"/>
  <c r="I12" i="20" s="1"/>
  <c r="J12" i="20" s="1"/>
  <c r="K12" i="20" s="1"/>
  <c r="L12" i="20" s="1"/>
  <c r="M12" i="20" s="1"/>
  <c r="N12" i="20" s="1"/>
  <c r="H13" i="20" s="1"/>
  <c r="I13" i="20" s="1"/>
  <c r="J13" i="20" s="1"/>
  <c r="K13" i="20" s="1"/>
  <c r="L13" i="20" s="1"/>
  <c r="M13" i="20" s="1"/>
  <c r="N13" i="20" s="1"/>
  <c r="E89" i="20"/>
  <c r="A6" i="20"/>
  <c r="H85" i="20"/>
  <c r="A85" i="19"/>
  <c r="H8" i="19"/>
  <c r="I8" i="19" s="1"/>
  <c r="J8" i="19" s="1"/>
  <c r="K8" i="19" s="1"/>
  <c r="L8" i="19" s="1"/>
  <c r="M8" i="19" s="1"/>
  <c r="N8" i="19" s="1"/>
  <c r="H9" i="19" s="1"/>
  <c r="I9" i="19" s="1"/>
  <c r="J9" i="19" s="1"/>
  <c r="K9" i="19" s="1"/>
  <c r="L9" i="19" s="1"/>
  <c r="M9" i="19" s="1"/>
  <c r="N9" i="19" s="1"/>
  <c r="H10" i="19" s="1"/>
  <c r="I10" i="19" s="1"/>
  <c r="J10" i="19" s="1"/>
  <c r="K10" i="19" s="1"/>
  <c r="L10" i="19" s="1"/>
  <c r="M10" i="19" s="1"/>
  <c r="N10" i="19" s="1"/>
  <c r="H11" i="19" s="1"/>
  <c r="I11" i="19" s="1"/>
  <c r="J11" i="19" s="1"/>
  <c r="K11" i="19" s="1"/>
  <c r="L11" i="19" s="1"/>
  <c r="M11" i="19" s="1"/>
  <c r="N11" i="19" s="1"/>
  <c r="H12" i="19" s="1"/>
  <c r="I12" i="19" s="1"/>
  <c r="J12" i="19" s="1"/>
  <c r="K12" i="19" s="1"/>
  <c r="L12" i="19" s="1"/>
  <c r="M12" i="19" s="1"/>
  <c r="N12" i="19" s="1"/>
  <c r="H13" i="19" s="1"/>
  <c r="I13" i="19" s="1"/>
  <c r="J13" i="19" s="1"/>
  <c r="K13" i="19" s="1"/>
  <c r="L13" i="19" s="1"/>
  <c r="M13" i="19" s="1"/>
  <c r="N13" i="19" s="1"/>
  <c r="Q6" i="19"/>
  <c r="Q8" i="19" s="1"/>
  <c r="R8" i="19" s="1"/>
  <c r="S8" i="19" s="1"/>
  <c r="T8" i="19" s="1"/>
  <c r="U8" i="19" s="1"/>
  <c r="V8" i="19" s="1"/>
  <c r="W8" i="19" s="1"/>
  <c r="Q9" i="19" s="1"/>
  <c r="R9" i="19" s="1"/>
  <c r="S9" i="19" s="1"/>
  <c r="T9" i="19" s="1"/>
  <c r="U9" i="19" s="1"/>
  <c r="V9" i="19" s="1"/>
  <c r="W9" i="19" s="1"/>
  <c r="Q10" i="19" s="1"/>
  <c r="R10" i="19" s="1"/>
  <c r="S10" i="19" s="1"/>
  <c r="T10" i="19" s="1"/>
  <c r="U10" i="19" s="1"/>
  <c r="V10" i="19" s="1"/>
  <c r="W10" i="19" s="1"/>
  <c r="Q11" i="19" s="1"/>
  <c r="R11" i="19" s="1"/>
  <c r="S11" i="19" s="1"/>
  <c r="T11" i="19" s="1"/>
  <c r="U11" i="19" s="1"/>
  <c r="V11" i="19" s="1"/>
  <c r="W11" i="19" s="1"/>
  <c r="Q12" i="19" s="1"/>
  <c r="R12" i="19" s="1"/>
  <c r="S12" i="19" s="1"/>
  <c r="T12" i="19" s="1"/>
  <c r="U12" i="19" s="1"/>
  <c r="V12" i="19" s="1"/>
  <c r="W12" i="19" s="1"/>
  <c r="Q13" i="19" s="1"/>
  <c r="R13" i="19" s="1"/>
  <c r="S13" i="19" s="1"/>
  <c r="T13" i="19" s="1"/>
  <c r="U13" i="19" s="1"/>
  <c r="V13" i="19" s="1"/>
  <c r="W13" i="19" s="1"/>
  <c r="E10" i="19"/>
  <c r="H85" i="19"/>
  <c r="A6" i="19"/>
  <c r="D8" i="19"/>
  <c r="E89" i="19"/>
  <c r="Q6" i="20" l="1"/>
  <c r="Q8" i="20" s="1"/>
  <c r="R8" i="20" s="1"/>
  <c r="S8" i="20" s="1"/>
  <c r="T8" i="20" s="1"/>
  <c r="U8" i="20" s="1"/>
  <c r="V8" i="20" s="1"/>
  <c r="W8" i="20" s="1"/>
  <c r="Q9" i="20" s="1"/>
  <c r="R9" i="20" s="1"/>
  <c r="S9" i="20" s="1"/>
  <c r="T9" i="20" s="1"/>
  <c r="U9" i="20" s="1"/>
  <c r="V9" i="20" s="1"/>
  <c r="W9" i="20" s="1"/>
  <c r="Q10" i="20" s="1"/>
  <c r="R10" i="20" s="1"/>
  <c r="S10" i="20" s="1"/>
  <c r="T10" i="20" s="1"/>
  <c r="U10" i="20" s="1"/>
  <c r="V10" i="20" s="1"/>
  <c r="W10" i="20" s="1"/>
  <c r="Q11" i="20" s="1"/>
  <c r="R11" i="20" s="1"/>
  <c r="S11" i="20" s="1"/>
  <c r="T11" i="20" s="1"/>
  <c r="U11" i="20" s="1"/>
  <c r="V11" i="20" s="1"/>
  <c r="W11" i="20" s="1"/>
  <c r="Q12" i="20" s="1"/>
  <c r="R12" i="20" s="1"/>
  <c r="S12" i="20" s="1"/>
  <c r="T12" i="20" s="1"/>
  <c r="U12" i="20" s="1"/>
  <c r="V12" i="20" s="1"/>
  <c r="W12" i="20" s="1"/>
  <c r="Q13" i="20" s="1"/>
  <c r="R13" i="20" s="1"/>
  <c r="S13" i="20" s="1"/>
  <c r="T13" i="20" s="1"/>
  <c r="U13" i="20" s="1"/>
  <c r="V13" i="20" s="1"/>
  <c r="W13" i="20" s="1"/>
  <c r="H87" i="20"/>
  <c r="I87" i="20" s="1"/>
  <c r="J87" i="20" s="1"/>
  <c r="K87" i="20" s="1"/>
  <c r="L87" i="20" s="1"/>
  <c r="M87" i="20" s="1"/>
  <c r="N87" i="20" s="1"/>
  <c r="H88" i="20" s="1"/>
  <c r="I88" i="20" s="1"/>
  <c r="J88" i="20" s="1"/>
  <c r="K88" i="20" s="1"/>
  <c r="L88" i="20" s="1"/>
  <c r="M88" i="20" s="1"/>
  <c r="N88" i="20" s="1"/>
  <c r="H89" i="20" s="1"/>
  <c r="I89" i="20" s="1"/>
  <c r="J89" i="20" s="1"/>
  <c r="K89" i="20" s="1"/>
  <c r="L89" i="20" s="1"/>
  <c r="M89" i="20" s="1"/>
  <c r="N89" i="20" s="1"/>
  <c r="H90" i="20" s="1"/>
  <c r="I90" i="20" s="1"/>
  <c r="J90" i="20" s="1"/>
  <c r="K90" i="20" s="1"/>
  <c r="L90" i="20" s="1"/>
  <c r="M90" i="20" s="1"/>
  <c r="N90" i="20" s="1"/>
  <c r="H91" i="20" s="1"/>
  <c r="I91" i="20" s="1"/>
  <c r="J91" i="20" s="1"/>
  <c r="K91" i="20" s="1"/>
  <c r="L91" i="20" s="1"/>
  <c r="M91" i="20" s="1"/>
  <c r="N91" i="20" s="1"/>
  <c r="H92" i="20" s="1"/>
  <c r="I92" i="20" s="1"/>
  <c r="J92" i="20" s="1"/>
  <c r="K92" i="20" s="1"/>
  <c r="L92" i="20" s="1"/>
  <c r="M92" i="20" s="1"/>
  <c r="N92" i="20" s="1"/>
  <c r="Q85" i="20"/>
  <c r="Q87" i="20" s="1"/>
  <c r="R87" i="20" s="1"/>
  <c r="S87" i="20" s="1"/>
  <c r="T87" i="20" s="1"/>
  <c r="U87" i="20" s="1"/>
  <c r="V87" i="20" s="1"/>
  <c r="W87" i="20" s="1"/>
  <c r="Q88" i="20" s="1"/>
  <c r="R88" i="20" s="1"/>
  <c r="S88" i="20" s="1"/>
  <c r="T88" i="20" s="1"/>
  <c r="U88" i="20" s="1"/>
  <c r="V88" i="20" s="1"/>
  <c r="W88" i="20" s="1"/>
  <c r="Q89" i="20" s="1"/>
  <c r="R89" i="20" s="1"/>
  <c r="S89" i="20" s="1"/>
  <c r="T89" i="20" s="1"/>
  <c r="U89" i="20" s="1"/>
  <c r="V89" i="20" s="1"/>
  <c r="W89" i="20" s="1"/>
  <c r="Q90" i="20" s="1"/>
  <c r="R90" i="20" s="1"/>
  <c r="S90" i="20" s="1"/>
  <c r="T90" i="20" s="1"/>
  <c r="U90" i="20" s="1"/>
  <c r="V90" i="20" s="1"/>
  <c r="W90" i="20" s="1"/>
  <c r="Q91" i="20" s="1"/>
  <c r="R91" i="20" s="1"/>
  <c r="S91" i="20" s="1"/>
  <c r="T91" i="20" s="1"/>
  <c r="U91" i="20" s="1"/>
  <c r="V91" i="20" s="1"/>
  <c r="W91" i="20" s="1"/>
  <c r="Q92" i="20" s="1"/>
  <c r="R92" i="20" s="1"/>
  <c r="S92" i="20" s="1"/>
  <c r="T92" i="20" s="1"/>
  <c r="U92" i="20" s="1"/>
  <c r="V92" i="20" s="1"/>
  <c r="W92" i="20" s="1"/>
  <c r="H87" i="19"/>
  <c r="I87" i="19" s="1"/>
  <c r="J87" i="19" s="1"/>
  <c r="K87" i="19" s="1"/>
  <c r="L87" i="19" s="1"/>
  <c r="M87" i="19" s="1"/>
  <c r="N87" i="19" s="1"/>
  <c r="H88" i="19" s="1"/>
  <c r="I88" i="19" s="1"/>
  <c r="J88" i="19" s="1"/>
  <c r="K88" i="19" s="1"/>
  <c r="L88" i="19" s="1"/>
  <c r="M88" i="19" s="1"/>
  <c r="N88" i="19" s="1"/>
  <c r="H89" i="19" s="1"/>
  <c r="I89" i="19" s="1"/>
  <c r="J89" i="19" s="1"/>
  <c r="K89" i="19" s="1"/>
  <c r="L89" i="19" s="1"/>
  <c r="M89" i="19" s="1"/>
  <c r="N89" i="19" s="1"/>
  <c r="H90" i="19" s="1"/>
  <c r="I90" i="19" s="1"/>
  <c r="J90" i="19" s="1"/>
  <c r="K90" i="19" s="1"/>
  <c r="L90" i="19" s="1"/>
  <c r="M90" i="19" s="1"/>
  <c r="N90" i="19" s="1"/>
  <c r="H91" i="19" s="1"/>
  <c r="I91" i="19" s="1"/>
  <c r="J91" i="19" s="1"/>
  <c r="K91" i="19" s="1"/>
  <c r="L91" i="19" s="1"/>
  <c r="M91" i="19" s="1"/>
  <c r="N91" i="19" s="1"/>
  <c r="H92" i="19" s="1"/>
  <c r="I92" i="19" s="1"/>
  <c r="J92" i="19" s="1"/>
  <c r="K92" i="19" s="1"/>
  <c r="L92" i="19" s="1"/>
  <c r="M92" i="19" s="1"/>
  <c r="N92" i="19" s="1"/>
  <c r="Q85" i="19"/>
  <c r="Q87" i="19" s="1"/>
  <c r="R87" i="19" s="1"/>
  <c r="S87" i="19" s="1"/>
  <c r="T87" i="19" s="1"/>
  <c r="U87" i="19" s="1"/>
  <c r="V87" i="19" s="1"/>
  <c r="W87" i="19" s="1"/>
  <c r="Q88" i="19" s="1"/>
  <c r="R88" i="19" s="1"/>
  <c r="S88" i="19" s="1"/>
  <c r="T88" i="19" s="1"/>
  <c r="U88" i="19" s="1"/>
  <c r="V88" i="19" s="1"/>
  <c r="W88" i="19" s="1"/>
  <c r="Q89" i="19" s="1"/>
  <c r="R89" i="19" s="1"/>
  <c r="S89" i="19" s="1"/>
  <c r="T89" i="19" s="1"/>
  <c r="U89" i="19" s="1"/>
  <c r="V89" i="19" s="1"/>
  <c r="W89" i="19" s="1"/>
  <c r="Q90" i="19" s="1"/>
  <c r="R90" i="19" s="1"/>
  <c r="S90" i="19" s="1"/>
  <c r="T90" i="19" s="1"/>
  <c r="U90" i="19" s="1"/>
  <c r="V90" i="19" s="1"/>
  <c r="W90" i="19" s="1"/>
  <c r="Q91" i="19" s="1"/>
  <c r="R91" i="19" s="1"/>
  <c r="S91" i="19" s="1"/>
  <c r="T91" i="19" s="1"/>
  <c r="U91" i="19" s="1"/>
  <c r="V91" i="19" s="1"/>
  <c r="W91" i="19" s="1"/>
  <c r="Q92" i="19" s="1"/>
  <c r="R92" i="19" s="1"/>
  <c r="S92" i="19" s="1"/>
  <c r="T92" i="19" s="1"/>
  <c r="U92" i="19" s="1"/>
  <c r="V92" i="19" s="1"/>
  <c r="W92" i="19" s="1"/>
  <c r="D85" i="2" l="1"/>
  <c r="A85" i="2" s="1"/>
  <c r="H86" i="2"/>
  <c r="I86" i="2"/>
  <c r="J86" i="2"/>
  <c r="K86" i="2"/>
  <c r="L86" i="2"/>
  <c r="M86" i="2"/>
  <c r="N86" i="2"/>
  <c r="Q86" i="2"/>
  <c r="R86" i="2"/>
  <c r="S86" i="2"/>
  <c r="T86" i="2"/>
  <c r="U86" i="2"/>
  <c r="V86" i="2"/>
  <c r="W86" i="2"/>
  <c r="D87" i="2" l="1"/>
  <c r="F88" i="3" l="1"/>
  <c r="F87" i="3"/>
  <c r="F86" i="3"/>
  <c r="F85" i="3"/>
  <c r="F82" i="3"/>
  <c r="D11" i="5" l="1"/>
  <c r="D12" i="5"/>
  <c r="D13" i="5"/>
  <c r="D14" i="5"/>
  <c r="D15" i="5"/>
  <c r="D16" i="5"/>
  <c r="D17" i="5"/>
  <c r="D18" i="5"/>
  <c r="D19" i="5"/>
  <c r="D20" i="5"/>
  <c r="D21" i="5"/>
  <c r="D22" i="5"/>
  <c r="D23" i="5"/>
  <c r="D24" i="5"/>
  <c r="T7" i="2" l="1"/>
  <c r="Q7" i="2"/>
  <c r="W7" i="2"/>
  <c r="V7" i="2"/>
  <c r="U7" i="2"/>
  <c r="S7" i="2"/>
  <c r="R7" i="2"/>
  <c r="N7" i="2"/>
  <c r="M7" i="2"/>
  <c r="L7" i="2"/>
  <c r="K7" i="2"/>
  <c r="J7" i="2"/>
  <c r="I7" i="2"/>
  <c r="H7" i="2"/>
  <c r="E89" i="2" l="1"/>
  <c r="D7" i="5"/>
  <c r="B8" i="3"/>
  <c r="F80" i="3" s="1"/>
  <c r="F72" i="3" l="1"/>
  <c r="F76" i="3"/>
  <c r="F61" i="3"/>
  <c r="F71" i="3"/>
  <c r="F65" i="3"/>
  <c r="F66" i="3"/>
  <c r="F34" i="3"/>
  <c r="F33" i="3"/>
  <c r="F30" i="3"/>
  <c r="F28" i="3"/>
  <c r="F29" i="3" s="1"/>
  <c r="F48" i="3"/>
  <c r="F27" i="3"/>
  <c r="F12" i="3"/>
  <c r="F50" i="3"/>
  <c r="F49" i="3"/>
  <c r="F40" i="3"/>
  <c r="F57" i="3"/>
  <c r="F56" i="3"/>
  <c r="F68" i="3"/>
  <c r="F60" i="3"/>
  <c r="F70" i="3"/>
  <c r="F62" i="3"/>
  <c r="F75" i="3"/>
  <c r="F79" i="3"/>
  <c r="F81" i="3"/>
  <c r="F67" i="3"/>
  <c r="F59" i="3"/>
  <c r="F74" i="3"/>
  <c r="F78" i="3"/>
  <c r="F64" i="3"/>
  <c r="F69" i="3"/>
  <c r="F77" i="3"/>
  <c r="F63" i="3"/>
  <c r="F58" i="3"/>
  <c r="F73" i="3"/>
  <c r="F38" i="3"/>
  <c r="F25" i="3"/>
  <c r="F26" i="3"/>
  <c r="F23" i="3"/>
  <c r="F24" i="3"/>
  <c r="F17" i="3"/>
  <c r="F32" i="3" l="1"/>
  <c r="F31" i="3"/>
  <c r="F20" i="3"/>
  <c r="F21" i="3"/>
  <c r="F18" i="3"/>
  <c r="F22" i="3" s="1"/>
  <c r="F19" i="3"/>
  <c r="B9" i="3"/>
  <c r="D9" i="5" s="1"/>
  <c r="D6" i="2"/>
  <c r="A6" i="2" l="1"/>
  <c r="H85" i="2"/>
  <c r="D10" i="5"/>
  <c r="A94" i="20" s="1" a="1"/>
  <c r="A94" i="20" s="1"/>
  <c r="H6" i="2"/>
  <c r="H8" i="2" s="1"/>
  <c r="I8" i="2" s="1"/>
  <c r="J8" i="2" s="1"/>
  <c r="K8" i="2" s="1"/>
  <c r="L8" i="2" s="1"/>
  <c r="M8" i="2" s="1"/>
  <c r="N8" i="2" s="1"/>
  <c r="H9" i="2" s="1"/>
  <c r="I9" i="2" s="1"/>
  <c r="J9" i="2" s="1"/>
  <c r="K9" i="2" s="1"/>
  <c r="L9" i="2" s="1"/>
  <c r="M9" i="2" s="1"/>
  <c r="N9" i="2" s="1"/>
  <c r="H10" i="2" s="1"/>
  <c r="I10" i="2" s="1"/>
  <c r="J10" i="2" s="1"/>
  <c r="K10" i="2" s="1"/>
  <c r="L10" i="2" s="1"/>
  <c r="M10" i="2" s="1"/>
  <c r="N10" i="2" s="1"/>
  <c r="H11" i="2" s="1"/>
  <c r="I11" i="2" s="1"/>
  <c r="J11" i="2" s="1"/>
  <c r="K11" i="2" s="1"/>
  <c r="L11" i="2" s="1"/>
  <c r="M11" i="2" s="1"/>
  <c r="N11" i="2" s="1"/>
  <c r="H12" i="2" s="1"/>
  <c r="I12" i="2" s="1"/>
  <c r="J12" i="2" s="1"/>
  <c r="K12" i="2" s="1"/>
  <c r="L12" i="2" s="1"/>
  <c r="M12" i="2" s="1"/>
  <c r="N12" i="2" s="1"/>
  <c r="H13" i="2" s="1"/>
  <c r="I13" i="2" s="1"/>
  <c r="J13" i="2" s="1"/>
  <c r="K13" i="2" s="1"/>
  <c r="L13" i="2" s="1"/>
  <c r="M13" i="2" s="1"/>
  <c r="N13" i="2" s="1"/>
  <c r="F45" i="3"/>
  <c r="F52" i="3"/>
  <c r="F53" i="3"/>
  <c r="F17" i="2"/>
  <c r="F21" i="2" s="1"/>
  <c r="F25" i="2" s="1"/>
  <c r="F29" i="2" s="1"/>
  <c r="F33" i="2" s="1"/>
  <c r="F37" i="2" s="1"/>
  <c r="F41" i="2" s="1"/>
  <c r="F45" i="2" s="1"/>
  <c r="F49" i="2" s="1"/>
  <c r="F53" i="2" s="1"/>
  <c r="F57" i="2" s="1"/>
  <c r="F61" i="2" s="1"/>
  <c r="F65" i="2" s="1"/>
  <c r="F69" i="2" s="1"/>
  <c r="F73" i="2" s="1"/>
  <c r="F77" i="2" s="1"/>
  <c r="A94" i="23" l="1" a="1"/>
  <c r="A94" i="23" s="1"/>
  <c r="A15" i="23" a="1"/>
  <c r="A15" i="23" s="1"/>
  <c r="A15" i="20" a="1"/>
  <c r="A15" i="20" s="1"/>
  <c r="A15" i="19" a="1"/>
  <c r="A15" i="19" s="1"/>
  <c r="A94" i="19" a="1"/>
  <c r="A94" i="19" s="1"/>
  <c r="Q85" i="2"/>
  <c r="Q87" i="2" s="1"/>
  <c r="R87" i="2" s="1"/>
  <c r="S87" i="2" s="1"/>
  <c r="T87" i="2" s="1"/>
  <c r="U87" i="2" s="1"/>
  <c r="V87" i="2" s="1"/>
  <c r="W87" i="2" s="1"/>
  <c r="Q88" i="2" s="1"/>
  <c r="R88" i="2" s="1"/>
  <c r="S88" i="2" s="1"/>
  <c r="T88" i="2" s="1"/>
  <c r="U88" i="2" s="1"/>
  <c r="V88" i="2" s="1"/>
  <c r="W88" i="2" s="1"/>
  <c r="Q89" i="2" s="1"/>
  <c r="R89" i="2" s="1"/>
  <c r="S89" i="2" s="1"/>
  <c r="T89" i="2" s="1"/>
  <c r="U89" i="2" s="1"/>
  <c r="V89" i="2" s="1"/>
  <c r="W89" i="2" s="1"/>
  <c r="Q90" i="2" s="1"/>
  <c r="R90" i="2" s="1"/>
  <c r="S90" i="2" s="1"/>
  <c r="T90" i="2" s="1"/>
  <c r="U90" i="2" s="1"/>
  <c r="V90" i="2" s="1"/>
  <c r="W90" i="2" s="1"/>
  <c r="Q91" i="2" s="1"/>
  <c r="R91" i="2" s="1"/>
  <c r="S91" i="2" s="1"/>
  <c r="T91" i="2" s="1"/>
  <c r="U91" i="2" s="1"/>
  <c r="V91" i="2" s="1"/>
  <c r="W91" i="2" s="1"/>
  <c r="Q92" i="2" s="1"/>
  <c r="R92" i="2" s="1"/>
  <c r="S92" i="2" s="1"/>
  <c r="T92" i="2" s="1"/>
  <c r="U92" i="2" s="1"/>
  <c r="V92" i="2" s="1"/>
  <c r="W92" i="2" s="1"/>
  <c r="H87" i="2"/>
  <c r="I87" i="2" s="1"/>
  <c r="J87" i="2" s="1"/>
  <c r="K87" i="2" s="1"/>
  <c r="L87" i="2" s="1"/>
  <c r="M87" i="2" s="1"/>
  <c r="N87" i="2" s="1"/>
  <c r="H88" i="2" s="1"/>
  <c r="I88" i="2" s="1"/>
  <c r="J88" i="2" s="1"/>
  <c r="K88" i="2" s="1"/>
  <c r="L88" i="2" s="1"/>
  <c r="M88" i="2" s="1"/>
  <c r="N88" i="2" s="1"/>
  <c r="H89" i="2" s="1"/>
  <c r="I89" i="2" s="1"/>
  <c r="J89" i="2" s="1"/>
  <c r="K89" i="2" s="1"/>
  <c r="L89" i="2" s="1"/>
  <c r="M89" i="2" s="1"/>
  <c r="N89" i="2" s="1"/>
  <c r="H90" i="2" s="1"/>
  <c r="I90" i="2" s="1"/>
  <c r="J90" i="2" s="1"/>
  <c r="K90" i="2" s="1"/>
  <c r="L90" i="2" s="1"/>
  <c r="M90" i="2" s="1"/>
  <c r="N90" i="2" s="1"/>
  <c r="H91" i="2" s="1"/>
  <c r="I91" i="2" s="1"/>
  <c r="J91" i="2" s="1"/>
  <c r="K91" i="2" s="1"/>
  <c r="L91" i="2" s="1"/>
  <c r="M91" i="2" s="1"/>
  <c r="N91" i="2" s="1"/>
  <c r="H92" i="2" s="1"/>
  <c r="I92" i="2" s="1"/>
  <c r="J92" i="2" s="1"/>
  <c r="K92" i="2" s="1"/>
  <c r="L92" i="2" s="1"/>
  <c r="M92" i="2" s="1"/>
  <c r="N92" i="2" s="1"/>
  <c r="A15" i="2" a="1"/>
  <c r="A15" i="2" s="1"/>
  <c r="Q6" i="2"/>
  <c r="Q8" i="2" s="1"/>
  <c r="R8" i="2" s="1"/>
  <c r="S8" i="2" s="1"/>
  <c r="T8" i="2" s="1"/>
  <c r="U8" i="2" s="1"/>
  <c r="V8" i="2" s="1"/>
  <c r="W8" i="2" s="1"/>
  <c r="Q9" i="2" s="1"/>
  <c r="R9" i="2" s="1"/>
  <c r="S9" i="2" s="1"/>
  <c r="T9" i="2" s="1"/>
  <c r="U9" i="2" s="1"/>
  <c r="V9" i="2" s="1"/>
  <c r="W9" i="2" s="1"/>
  <c r="Q10" i="2" s="1"/>
  <c r="R10" i="2" s="1"/>
  <c r="S10" i="2" s="1"/>
  <c r="T10" i="2" s="1"/>
  <c r="U10" i="2" s="1"/>
  <c r="V10" i="2" s="1"/>
  <c r="W10" i="2" s="1"/>
  <c r="Q11" i="2" s="1"/>
  <c r="R11" i="2" s="1"/>
  <c r="S11" i="2" s="1"/>
  <c r="T11" i="2" s="1"/>
  <c r="U11" i="2" s="1"/>
  <c r="V11" i="2" s="1"/>
  <c r="W11" i="2" s="1"/>
  <c r="Q12" i="2" s="1"/>
  <c r="R12" i="2" s="1"/>
  <c r="S12" i="2" s="1"/>
  <c r="T12" i="2" s="1"/>
  <c r="U12" i="2" s="1"/>
  <c r="V12" i="2" s="1"/>
  <c r="W12" i="2" s="1"/>
  <c r="Q13" i="2" s="1"/>
  <c r="R13" i="2" s="1"/>
  <c r="S13" i="2" s="1"/>
  <c r="T13" i="2" s="1"/>
  <c r="U13" i="2" s="1"/>
  <c r="V13" i="2" s="1"/>
  <c r="W13" i="2" s="1"/>
  <c r="F41" i="3"/>
  <c r="F13" i="3"/>
  <c r="F42" i="3"/>
  <c r="F16" i="3"/>
  <c r="F46" i="3"/>
  <c r="E10" i="2"/>
  <c r="F14" i="3"/>
  <c r="F47" i="3"/>
  <c r="F43" i="3"/>
  <c r="F44" i="3"/>
  <c r="F15" i="3" s="1"/>
  <c r="F39" i="3"/>
  <c r="D8" i="2"/>
  <c r="A12" i="23" l="1" a="1"/>
  <c r="A12" i="23" s="1"/>
  <c r="A89" i="23" a="1"/>
  <c r="A89" i="23" s="1"/>
  <c r="A11" i="23" a="1"/>
  <c r="A11" i="23" s="1"/>
  <c r="A91" i="23" a="1"/>
  <c r="A91" i="23" s="1"/>
  <c r="A10" i="23" a="1"/>
  <c r="A10" i="23" s="1"/>
  <c r="A90" i="23" a="1"/>
  <c r="A90" i="23" s="1"/>
  <c r="A92" i="23" a="1"/>
  <c r="A92" i="23" s="1"/>
  <c r="A13" i="23" a="1"/>
  <c r="A13" i="23" s="1"/>
  <c r="A89" i="20" a="1"/>
  <c r="A89" i="20" s="1"/>
  <c r="A13" i="20" a="1"/>
  <c r="A13" i="20" s="1"/>
  <c r="A92" i="20" a="1"/>
  <c r="A92" i="20" s="1"/>
  <c r="A11" i="20" a="1"/>
  <c r="A11" i="20" s="1"/>
  <c r="A90" i="20" a="1"/>
  <c r="A90" i="20" s="1"/>
  <c r="A10" i="20" a="1"/>
  <c r="A10" i="20" s="1"/>
  <c r="A91" i="20" a="1"/>
  <c r="A91" i="20" s="1"/>
  <c r="A12" i="20" a="1"/>
  <c r="A12" i="20" s="1"/>
  <c r="A89" i="19" a="1"/>
  <c r="A89" i="19" s="1"/>
  <c r="A13" i="19" a="1"/>
  <c r="A13" i="19" s="1"/>
  <c r="A91" i="19" a="1"/>
  <c r="A91" i="19" s="1"/>
  <c r="A12" i="19" a="1"/>
  <c r="A12" i="19" s="1"/>
  <c r="A92" i="19" a="1"/>
  <c r="A92" i="19" s="1"/>
  <c r="A11" i="19" a="1"/>
  <c r="A11" i="19" s="1"/>
  <c r="A90" i="19" a="1"/>
  <c r="A90" i="19" s="1"/>
  <c r="A10" i="19" a="1"/>
  <c r="A10" i="19" s="1"/>
  <c r="A10" i="2" a="1"/>
  <c r="A10" i="2" s="1"/>
  <c r="A89" i="2" a="1"/>
  <c r="A89" i="2" s="1"/>
  <c r="A90" i="2" a="1"/>
  <c r="A90" i="2" s="1"/>
  <c r="A92" i="2" a="1"/>
  <c r="A92" i="2" s="1"/>
  <c r="A91" i="2" a="1"/>
  <c r="A91" i="2" s="1"/>
  <c r="A13" i="2" a="1"/>
  <c r="A13" i="2" s="1"/>
  <c r="A11" i="2" a="1"/>
  <c r="A11" i="2" s="1"/>
  <c r="A12" i="2" a="1"/>
  <c r="A1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uthor>
    <author>Vertex42</author>
  </authors>
  <commentList>
    <comment ref="E11" authorId="0" shapeId="0" xr:uid="{00000000-0006-0000-0800-000001000000}">
      <text>
        <r>
          <rPr>
            <b/>
            <sz val="8"/>
            <color indexed="81"/>
            <rFont val="Tahoma"/>
            <family val="2"/>
          </rPr>
          <t>Sunday = 1</t>
        </r>
        <r>
          <rPr>
            <sz val="8"/>
            <color indexed="81"/>
            <rFont val="Tahoma"/>
            <family val="2"/>
          </rPr>
          <t xml:space="preserve">
</t>
        </r>
      </text>
    </comment>
    <comment ref="F23" authorId="0" shapeId="0" xr:uid="{00000000-0006-0000-0800-000002000000}">
      <text>
        <r>
          <rPr>
            <sz val="8"/>
            <color indexed="81"/>
            <rFont val="Tahoma"/>
            <family val="2"/>
          </rPr>
          <t>Custom formula © 2009 Vertex42 LLC
Dates compared with table from timeanddate.com for 1900-2099.
http://www.timeanddate.com/calendar/seasons.html</t>
        </r>
      </text>
    </comment>
    <comment ref="F24" authorId="0" shapeId="0" xr:uid="{00000000-0006-0000-0800-000003000000}">
      <text>
        <r>
          <rPr>
            <sz val="8"/>
            <color indexed="81"/>
            <rFont val="Tahoma"/>
            <family val="2"/>
          </rPr>
          <t>Custom formula © 2009 Vertex42 LLC
Dates compared with table from timeanddate.com for 1900-2099.
http://www.timeanddate.com/calendar/seasons.html</t>
        </r>
      </text>
    </comment>
    <comment ref="F25" authorId="0" shapeId="0" xr:uid="{00000000-0006-0000-0800-000004000000}">
      <text>
        <r>
          <rPr>
            <sz val="8"/>
            <color indexed="81"/>
            <rFont val="Tahoma"/>
            <family val="2"/>
          </rPr>
          <t>Custom formula © 2009 Vertex42 LLC
Dates compared with table from timeanddate.com for 1900-2099.
http://www.timeanddate.com/calendar/seasons.html</t>
        </r>
      </text>
    </comment>
    <comment ref="F26" authorId="0" shapeId="0" xr:uid="{00000000-0006-0000-0800-000005000000}">
      <text>
        <r>
          <rPr>
            <sz val="8"/>
            <color indexed="81"/>
            <rFont val="Tahoma"/>
            <family val="2"/>
          </rPr>
          <t>Custom formula © 2009 Vertex42 LLC
Dates compared with table from timeanddate.com for 1900-2099.
http://www.timeanddate.com/calendar/seasons.html</t>
        </r>
      </text>
    </comment>
    <comment ref="F30" authorId="1" shapeId="0" xr:uid="{00000000-0006-0000-0800-000006000000}">
      <text>
        <r>
          <rPr>
            <sz val="8"/>
            <color indexed="81"/>
            <rFont val="Tahoma"/>
            <family val="2"/>
          </rPr>
          <t>Jewish New Year begins the evening before this date</t>
        </r>
      </text>
    </comment>
    <comment ref="A48" authorId="1" shapeId="0" xr:uid="{00000000-0006-0000-0800-000007000000}">
      <text>
        <r>
          <rPr>
            <b/>
            <sz val="8"/>
            <color indexed="81"/>
            <rFont val="Tahoma"/>
            <family val="2"/>
          </rPr>
          <t>Vertex42:</t>
        </r>
        <r>
          <rPr>
            <sz val="8"/>
            <color indexed="81"/>
            <rFont val="Tahoma"/>
            <family val="2"/>
          </rPr>
          <t xml:space="preserve">
Early May Bank Holiday
First Monday in May</t>
        </r>
      </text>
    </comment>
    <comment ref="A49" authorId="1" shapeId="0" xr:uid="{00000000-0006-0000-0800-000008000000}">
      <text>
        <r>
          <rPr>
            <b/>
            <sz val="8"/>
            <color indexed="81"/>
            <rFont val="Tahoma"/>
            <family val="2"/>
          </rPr>
          <t>Vertex42:</t>
        </r>
        <r>
          <rPr>
            <sz val="8"/>
            <color indexed="81"/>
            <rFont val="Tahoma"/>
            <family val="2"/>
          </rPr>
          <t xml:space="preserve">
First Monday in August</t>
        </r>
      </text>
    </comment>
    <comment ref="A50" authorId="1" shapeId="0" xr:uid="{00000000-0006-0000-0800-000009000000}">
      <text>
        <r>
          <rPr>
            <b/>
            <sz val="8"/>
            <color indexed="81"/>
            <rFont val="Tahoma"/>
            <family val="2"/>
          </rPr>
          <t>Vertex42:</t>
        </r>
        <r>
          <rPr>
            <sz val="8"/>
            <color indexed="81"/>
            <rFont val="Tahoma"/>
            <family val="2"/>
          </rPr>
          <t xml:space="preserve">
Last Monday in August</t>
        </r>
      </text>
    </comment>
  </commentList>
</comments>
</file>

<file path=xl/sharedStrings.xml><?xml version="1.0" encoding="utf-8"?>
<sst xmlns="http://schemas.openxmlformats.org/spreadsheetml/2006/main" count="1154" uniqueCount="223">
  <si>
    <t>Week</t>
  </si>
  <si>
    <t>Date:</t>
  </si>
  <si>
    <t>Holiday/Event</t>
  </si>
  <si>
    <t>Month</t>
  </si>
  <si>
    <t>Day</t>
  </si>
  <si>
    <t>WeekDay</t>
  </si>
  <si>
    <t>Date</t>
  </si>
  <si>
    <t>Notes</t>
  </si>
  <si>
    <t>Taxes Due</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</si>
  <si>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</si>
  <si>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</si>
  <si>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</si>
  <si>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</si>
  <si>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</si>
  <si>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</si>
  <si>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</si>
  <si>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</si>
  <si>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</si>
  <si>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</si>
  <si>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</si>
  <si>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</si>
  <si>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</si>
  <si>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</si>
  <si>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</si>
  <si>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</si>
  <si>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</si>
  <si>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</si>
  <si>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</si>
  <si>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</si>
  <si>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</si>
  <si>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</si>
  <si>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</si>
  <si>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</si>
  <si>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</si>
  <si>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</si>
  <si>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</si>
  <si>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</si>
  <si>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</si>
  <si>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</si>
  <si>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</si>
  <si>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</si>
  <si>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</si>
  <si>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</si>
  <si>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</si>
  <si>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</si>
  <si>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</si>
  <si>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</si>
  <si>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</si>
  <si>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Birthdays: Ted &amp; Mary</t>
  </si>
  <si>
    <t>ABC</t>
  </si>
  <si>
    <t>þ</t>
  </si>
  <si>
    <t>Prioritized Task List</t>
  </si>
  <si>
    <t>Expenses</t>
  </si>
  <si>
    <t>Time</t>
  </si>
  <si>
    <t>Appointments</t>
  </si>
  <si>
    <t>:30</t>
  </si>
  <si>
    <t>:15</t>
  </si>
  <si>
    <t>:45</t>
  </si>
  <si>
    <t>:00</t>
  </si>
  <si>
    <t>Printable Daily Planner</t>
  </si>
  <si>
    <t>Mom&amp;Dad's Anniversary</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</si>
  <si>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</si>
  <si>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</si>
  <si>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</si>
  <si>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</si>
  <si>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</si>
  <si>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</si>
  <si>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</si>
  <si>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</si>
  <si>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</si>
  <si>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</si>
  <si>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2"/>
        <scheme val="major"/>
      </rPr>
      <t>Specific Day of the Year</t>
    </r>
  </si>
  <si>
    <r>
      <t>Holidays</t>
    </r>
    <r>
      <rPr>
        <sz val="11"/>
        <rFont val="Arial"/>
        <family val="2"/>
        <scheme val="major"/>
      </rPr>
      <t xml:space="preserve"> occuring on a </t>
    </r>
    <r>
      <rPr>
        <b/>
        <sz val="11"/>
        <rFont val="Arial"/>
        <family val="2"/>
        <scheme val="major"/>
      </rPr>
      <t>Specific Day of the Week</t>
    </r>
  </si>
  <si>
    <t>Patriot Day</t>
  </si>
  <si>
    <t>Kwanzaa begins</t>
  </si>
  <si>
    <t>Aviation Day</t>
  </si>
  <si>
    <t>Easter</t>
  </si>
  <si>
    <t>Good Friday</t>
  </si>
  <si>
    <t>The Friday before Easter Sunday</t>
  </si>
  <si>
    <t>http://www.smart.net/~mmontes/ec-cal.html</t>
  </si>
  <si>
    <t>Vernal equinox</t>
  </si>
  <si>
    <t>June Solstice</t>
  </si>
  <si>
    <t>Autumnal equinox</t>
  </si>
  <si>
    <t>Dec. Solstice</t>
  </si>
  <si>
    <t>For 1900-2099</t>
  </si>
  <si>
    <t>Reminders</t>
  </si>
  <si>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</si>
  <si>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</si>
  <si>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</si>
  <si>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</si>
  <si>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t>By Vertex42.com</t>
  </si>
  <si>
    <t>Do not submit copies or modifications of this template to any website or online template gallery.</t>
  </si>
  <si>
    <t>Please review the following license agreement to learn how you may or may not use this template. Thank you.</t>
  </si>
  <si>
    <t>© 2013-2017 Vertex42 LLC</t>
  </si>
  <si>
    <t>https://www.vertex42.com/calendars/daily-planner.html</t>
  </si>
  <si>
    <t>https://www.vertex42.com/licensing/EULA_privateuse.html</t>
  </si>
  <si>
    <t>Do not delete this worksheet.</t>
  </si>
  <si>
    <t>This spreadsheet, including all worksheets and associated content is a copyrighted work under the United States and other copyright laws.</t>
  </si>
  <si>
    <t>People to Contact</t>
  </si>
  <si>
    <t>May Day (UK)</t>
  </si>
  <si>
    <t>Summer Bank Holiday (UK)</t>
  </si>
  <si>
    <t>Late Summer Bank Holiday (UK)</t>
  </si>
  <si>
    <t>Includes the effect of Emancipation Day</t>
  </si>
  <si>
    <t>Easter Monday (UK)</t>
  </si>
  <si>
    <t>relative to Easter</t>
  </si>
  <si>
    <t>Pentecost</t>
  </si>
  <si>
    <t>The Monday after Easter Sunday</t>
  </si>
  <si>
    <t>Ash Wednesday</t>
  </si>
  <si>
    <t>Mardi Gras</t>
  </si>
  <si>
    <t>47 days before Easter</t>
  </si>
  <si>
    <t>46 days before Easter</t>
  </si>
  <si>
    <t>7 weeks after Easter</t>
  </si>
  <si>
    <t>Chinese New Year</t>
  </si>
  <si>
    <t>For 2013-2030</t>
  </si>
  <si>
    <t>Ramadan begins</t>
  </si>
  <si>
    <t>Rosh Hashanah</t>
  </si>
  <si>
    <t>Yom Kippur</t>
  </si>
  <si>
    <t>Passover</t>
  </si>
  <si>
    <t>relative to Rosh Hashanah</t>
  </si>
  <si>
    <t>Ramadan ends</t>
  </si>
  <si>
    <t>relative to Ramadan begins</t>
  </si>
  <si>
    <t>Hanukkah begins</t>
  </si>
  <si>
    <t>Victoria Day (Canada)</t>
  </si>
  <si>
    <t>Monday on or before May 24</t>
  </si>
  <si>
    <t>Star Wars Day</t>
  </si>
  <si>
    <t>Cinco de Mayo</t>
  </si>
  <si>
    <t>Pi Day</t>
  </si>
  <si>
    <t>Constitution Day</t>
  </si>
  <si>
    <t>Boss's Day</t>
  </si>
  <si>
    <t>Pearl Harbor</t>
  </si>
  <si>
    <t>Boxing Day (UK)</t>
  </si>
  <si>
    <t>Daily Planner</t>
  </si>
  <si>
    <t>1 hour</t>
  </si>
  <si>
    <t>15 mins</t>
  </si>
  <si>
    <t>30 mins</t>
  </si>
  <si>
    <t>Remedial gymnastics</t>
  </si>
  <si>
    <t>Move again to air</t>
  </si>
  <si>
    <t>135 mins</t>
  </si>
  <si>
    <t>Min</t>
  </si>
  <si>
    <t>Complete tasks in 'Prioritized Task List'</t>
  </si>
  <si>
    <t>~45 mins</t>
  </si>
  <si>
    <t>Back to tasks</t>
  </si>
  <si>
    <t>Eat ; Wash dishes</t>
  </si>
  <si>
    <t>~1 hour</t>
  </si>
  <si>
    <t>Cleaning house ; Develop room</t>
  </si>
  <si>
    <t>bootstrap, racket, react, nodejs, git, firebase, arduino, python, vuejs, vuetify, blender, photoshop, illustrator, aftereffects, indesign, sony vegas, flstudio, asp.net, linux, excel</t>
  </si>
  <si>
    <t>Learning programs in 'Notes' ; tut / practice = 30 / 70%</t>
  </si>
  <si>
    <t>Log progress in flowchart</t>
  </si>
  <si>
    <t>Exercise ; Shower</t>
  </si>
  <si>
    <t>10 mins</t>
  </si>
  <si>
    <t>:10</t>
  </si>
  <si>
    <t>:50</t>
  </si>
  <si>
    <t>Teaching entertaining learning to brother</t>
  </si>
  <si>
    <t>Prepare for networking</t>
  </si>
  <si>
    <t>40 mins</t>
  </si>
  <si>
    <t>Memorization</t>
  </si>
  <si>
    <t>Learn something / Read Book / New Recipe / New Language / etc</t>
  </si>
  <si>
    <t>1,5 hours</t>
  </si>
  <si>
    <t>Log progress in lesson diary</t>
  </si>
  <si>
    <t>project management, team management, speed reading, language learning, memorization, finance/marketing/advertising/sales/recruitment skills, mindmanager, drawing, etc</t>
  </si>
  <si>
    <t>Ft</t>
  </si>
  <si>
    <t>Total</t>
  </si>
  <si>
    <t>Freetime ; Revise goals ; Relax to music</t>
  </si>
  <si>
    <t>Get ready with unexpected things ; Sleep</t>
  </si>
  <si>
    <t>Web / Network development / Discussing</t>
  </si>
  <si>
    <t>Drink coffee / Smoothie ; Move your body to fresh air</t>
  </si>
  <si>
    <t>#1  Make this schedule look pretty!</t>
  </si>
  <si>
    <t>#3  Print schedule for cooking time &amp; recipes</t>
  </si>
  <si>
    <t>#4  Ask for everyones work shcedule</t>
  </si>
  <si>
    <t>#8  Forgive</t>
  </si>
  <si>
    <t>#7  Make fun of shitty things in life</t>
  </si>
  <si>
    <t>Finish shcedule for workdays</t>
  </si>
  <si>
    <t>Practice contemplating ; Revise goals</t>
  </si>
  <si>
    <t>#2  Clear up goals to family   #attempt_49</t>
  </si>
  <si>
    <t>#3  Make a digital warehouse of running thoughts</t>
  </si>
  <si>
    <t>#4  Make fun of shitty things in life</t>
  </si>
  <si>
    <t>#5  Forgive</t>
  </si>
  <si>
    <t>#6  Do something you've never done before</t>
  </si>
  <si>
    <t>#1 Drink some juice instead of coffee</t>
  </si>
  <si>
    <t>#2  Clear up goals to family   #attempt_53</t>
  </si>
  <si>
    <t>#5  Get done the finfancial manager in excel</t>
  </si>
  <si>
    <t>#6  Get done the travel manager in excel</t>
  </si>
  <si>
    <t>#9  Doing something I've never done before</t>
  </si>
  <si>
    <t>Dani &gt; discuss elders event and poster first wave</t>
  </si>
  <si>
    <t>Dani &gt; discuss elders event and poster second wave</t>
  </si>
  <si>
    <t>Discussing, connecting, brainstorming, projects</t>
  </si>
  <si>
    <t>Practice attention focusing ; Nutrition intake in open air</t>
  </si>
  <si>
    <t>Plan the daily goal ; Watch tuts / Read about things in 'Notes'</t>
  </si>
  <si>
    <t>Check the daily goal ; Get ready with unexpected things ; Sleep</t>
  </si>
  <si>
    <t>Babysitting</t>
  </si>
  <si>
    <t>Smoothie / Light dinner + Vitamins + Tea</t>
  </si>
  <si>
    <t>&gt; make log in projects</t>
  </si>
  <si>
    <t>&gt; share understandings</t>
  </si>
  <si>
    <t>Balazs &gt; I'm alive (remember to remind people when my working time is)</t>
  </si>
  <si>
    <t>Practice contemplating ; Revise goals ; Log understandings</t>
  </si>
  <si>
    <t>Relax a bit (music, essential oil / incense)</t>
  </si>
  <si>
    <t>Web / Network development / Discussing + Log progress in lesson diary</t>
  </si>
  <si>
    <t>75 - 100 mins</t>
  </si>
  <si>
    <t>15 - 60 mins</t>
  </si>
  <si>
    <t>Discussing</t>
  </si>
  <si>
    <t>~ 15 mins</t>
  </si>
  <si>
    <t>10-40 mins</t>
  </si>
  <si>
    <t>Ready-steady for work</t>
  </si>
  <si>
    <r>
      <t xml:space="preserve">#1  </t>
    </r>
    <r>
      <rPr>
        <b/>
        <sz val="10"/>
        <rFont val="Arial"/>
        <family val="2"/>
        <charset val="238"/>
        <scheme val="minor"/>
      </rPr>
      <t>Deciding</t>
    </r>
    <r>
      <rPr>
        <sz val="10"/>
        <rFont val="Arial"/>
        <family val="2"/>
        <charset val="238"/>
        <scheme val="minor"/>
      </rPr>
      <t xml:space="preserve"> with my </t>
    </r>
    <r>
      <rPr>
        <u/>
        <sz val="10"/>
        <rFont val="Arial"/>
        <family val="2"/>
        <charset val="238"/>
        <scheme val="minor"/>
      </rPr>
      <t>head</t>
    </r>
    <r>
      <rPr>
        <sz val="10"/>
        <rFont val="Arial"/>
        <family val="2"/>
        <charset val="238"/>
        <scheme val="minor"/>
      </rPr>
      <t xml:space="preserve"> - </t>
    </r>
    <r>
      <rPr>
        <b/>
        <sz val="10"/>
        <rFont val="Arial"/>
        <family val="2"/>
        <charset val="238"/>
        <scheme val="minor"/>
      </rPr>
      <t>Doing</t>
    </r>
    <r>
      <rPr>
        <sz val="10"/>
        <rFont val="Arial"/>
        <family val="2"/>
        <charset val="238"/>
        <scheme val="minor"/>
      </rPr>
      <t xml:space="preserve"> with my </t>
    </r>
    <r>
      <rPr>
        <u/>
        <sz val="10"/>
        <rFont val="Arial"/>
        <family val="2"/>
        <charset val="238"/>
        <scheme val="minor"/>
      </rPr>
      <t>heart</t>
    </r>
  </si>
  <si>
    <t>Dani &gt; last and fast check in about projects</t>
  </si>
  <si>
    <t>min</t>
  </si>
  <si>
    <t>Practice attention focusing ; Prepare for making lunch</t>
  </si>
  <si>
    <t>Make the lunch + Watch tuts / Read about things in 'Notes'</t>
  </si>
  <si>
    <t>#2  Find a technique for faster mindshifting &amp; reacting</t>
  </si>
  <si>
    <t>#3  Remember to remind the important ones that they are</t>
  </si>
  <si>
    <t>#4  Don't let others stubbornness make you too serious</t>
  </si>
  <si>
    <t>#5  Have a plan for anything you can imagine to let yourself be spontaneous</t>
  </si>
  <si>
    <t>#6  Do something new</t>
  </si>
  <si>
    <t>5 hours</t>
  </si>
  <si>
    <t>Wake up ; Shower ; Brush teeth, Vitamins</t>
  </si>
  <si>
    <t>Wake up ; Shower ; Brush teeth, Vitamins, Plan daily goal</t>
  </si>
  <si>
    <t>bootstrap, racket, julia, nodejs, git, firebase, arduino, python, vuejs, vuetify, blender, photoshop, illustrator, aftereffects, indesign, sony vegas, flstudio, asp.net, linux, excel</t>
  </si>
  <si>
    <t>Tomi &gt; coordination</t>
  </si>
  <si>
    <t>Traveling back to Oroszlany</t>
  </si>
  <si>
    <t>#1  Make this workday special</t>
  </si>
  <si>
    <t>Drink coffee / Smoothie ; Moving body to fresh air</t>
  </si>
  <si>
    <t>Packing in</t>
  </si>
  <si>
    <t>120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</si>
</sst>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
    <numFmt numFmtId="165" formatCode="[$-409]dddd\,\ mmmm\ dd\,\ yyyy"/>
    <numFmt numFmtId="166" formatCode="mmmm\ yyyy"/>
    <numFmt numFmtId="167" formatCode="m/d/yy"/>
    <numFmt numFmtId="168" formatCode="mmmm\,\ yyyy"/>
  </numFmts>
  <fonts count="72" x14ac:knownFonts="1">
    <font>
      <sz val="10"/>
      <name val="Arial"/>
      <family val="2"/>
    </font>
    <font>
      <sz val="10"/>
      <name val="Verdana"/>
      <family val="2"/>
    </font>
    <font>
      <sz val="8"/>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10"/>
      <name val="Wingdings"/>
      <charset val="2"/>
    </font>
    <font>
      <sz val="8"/>
      <name val="Arial"/>
      <family val="2"/>
    </font>
    <font>
      <i/>
      <sz val="10"/>
      <name val="Arial"/>
      <family val="2"/>
    </font>
    <font>
      <sz val="10"/>
      <name val="Arial"/>
      <family val="2"/>
      <scheme val="minor"/>
    </font>
    <font>
      <sz val="8"/>
      <name val="Arial"/>
      <family val="2"/>
      <scheme val="minor"/>
    </font>
    <font>
      <sz val="10"/>
      <name val="Arial"/>
      <family val="1"/>
      <scheme val="major"/>
    </font>
    <font>
      <b/>
      <sz val="10"/>
      <name val="Arial"/>
      <family val="1"/>
      <scheme val="major"/>
    </font>
    <font>
      <sz val="10"/>
      <color indexed="10"/>
      <name val="Arial"/>
      <family val="2"/>
      <scheme val="minor"/>
    </font>
    <font>
      <sz val="12"/>
      <name val="Arial"/>
      <family val="1"/>
      <scheme val="major"/>
    </font>
    <font>
      <sz val="8"/>
      <name val="Arial"/>
      <family val="1"/>
      <scheme val="major"/>
    </font>
    <font>
      <b/>
      <sz val="11"/>
      <name val="Arial"/>
      <family val="1"/>
      <scheme val="major"/>
    </font>
    <font>
      <b/>
      <sz val="16"/>
      <color theme="4"/>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sz val="8"/>
      <color theme="1" tint="0.249977111117893"/>
      <name val="Arial"/>
      <family val="2"/>
      <scheme val="minor"/>
    </font>
    <font>
      <sz val="10"/>
      <name val="Arial"/>
      <family val="2"/>
    </font>
    <font>
      <sz val="18"/>
      <color theme="4"/>
      <name val="Arial"/>
      <family val="2"/>
    </font>
    <font>
      <sz val="12"/>
      <name val="Arial"/>
      <family val="2"/>
    </font>
    <font>
      <sz val="11"/>
      <name val="Arial"/>
      <family val="2"/>
    </font>
    <font>
      <b/>
      <sz val="12"/>
      <name val="Arial"/>
      <family val="2"/>
    </font>
    <font>
      <u/>
      <sz val="12"/>
      <color indexed="12"/>
      <name val="Arial"/>
      <family val="2"/>
    </font>
    <font>
      <b/>
      <sz val="12"/>
      <color theme="1"/>
      <name val="Arial"/>
      <family val="2"/>
    </font>
    <font>
      <u/>
      <sz val="10"/>
      <color indexed="12"/>
      <name val="Arial"/>
      <family val="2"/>
    </font>
    <font>
      <i/>
      <sz val="10"/>
      <color rgb="FFFF0000"/>
      <name val="Arial"/>
      <family val="2"/>
    </font>
    <font>
      <sz val="33"/>
      <color theme="4"/>
      <name val="Arial"/>
      <family val="1"/>
      <scheme val="major"/>
    </font>
    <font>
      <b/>
      <sz val="16"/>
      <color rgb="FFF5E7C1"/>
      <name val="Arial"/>
      <family val="2"/>
      <charset val="238"/>
      <scheme val="major"/>
    </font>
    <font>
      <sz val="16"/>
      <color rgb="FFF5E7C1"/>
      <name val="Arial"/>
      <family val="2"/>
      <charset val="238"/>
      <scheme val="major"/>
    </font>
    <font>
      <sz val="10"/>
      <name val="Arial"/>
      <family val="2"/>
      <charset val="238"/>
      <scheme val="major"/>
    </font>
    <font>
      <b/>
      <sz val="14"/>
      <color indexed="9"/>
      <name val="Arial"/>
      <family val="2"/>
      <charset val="238"/>
      <scheme val="major"/>
    </font>
    <font>
      <sz val="10"/>
      <color indexed="9"/>
      <name val="Arial"/>
      <family val="2"/>
      <charset val="238"/>
      <scheme val="major"/>
    </font>
    <font>
      <b/>
      <u/>
      <sz val="8"/>
      <color indexed="12"/>
      <name val="Arial"/>
      <family val="2"/>
      <charset val="238"/>
      <scheme val="major"/>
    </font>
    <font>
      <sz val="8"/>
      <name val="Arial"/>
      <family val="2"/>
      <charset val="238"/>
      <scheme val="major"/>
    </font>
    <font>
      <i/>
      <sz val="8"/>
      <name val="Arial"/>
      <family val="2"/>
      <charset val="238"/>
      <scheme val="major"/>
    </font>
    <font>
      <sz val="33"/>
      <color theme="4"/>
      <name val="Arial"/>
      <family val="2"/>
      <charset val="238"/>
      <scheme val="major"/>
    </font>
    <font>
      <sz val="16"/>
      <color theme="4" tint="-0.249977111117893"/>
      <name val="Arial"/>
      <family val="2"/>
      <charset val="238"/>
      <scheme val="major"/>
    </font>
    <font>
      <sz val="9"/>
      <name val="Arial"/>
      <family val="2"/>
      <charset val="238"/>
      <scheme val="major"/>
    </font>
    <font>
      <sz val="8"/>
      <color theme="1" tint="0.499984740745262"/>
      <name val="Arial"/>
      <family val="2"/>
      <charset val="238"/>
      <scheme val="major"/>
    </font>
    <font>
      <b/>
      <sz val="16"/>
      <color theme="4"/>
      <name val="Arial"/>
      <family val="2"/>
      <charset val="238"/>
      <scheme val="major"/>
    </font>
    <font>
      <b/>
      <sz val="16"/>
      <name val="Arial"/>
      <family val="2"/>
      <charset val="238"/>
      <scheme val="major"/>
    </font>
    <font>
      <sz val="10"/>
      <color indexed="10"/>
      <name val="Arial"/>
      <family val="2"/>
      <charset val="238"/>
      <scheme val="major"/>
    </font>
    <font>
      <b/>
      <sz val="10"/>
      <name val="Arial"/>
      <family val="2"/>
      <charset val="238"/>
      <scheme val="minor"/>
    </font>
    <font>
      <sz val="10"/>
      <name val="Arial"/>
      <family val="2"/>
      <charset val="238"/>
      <scheme val="minor"/>
    </font>
    <font>
      <sz val="12"/>
      <name val="Arial"/>
      <family val="2"/>
      <charset val="238"/>
      <scheme val="minor"/>
    </font>
    <font>
      <sz val="8"/>
      <name val="Arial"/>
      <family val="2"/>
      <charset val="238"/>
      <scheme val="minor"/>
    </font>
    <font>
      <b/>
      <sz val="11"/>
      <name val="Arial"/>
      <family val="2"/>
      <charset val="238"/>
      <scheme val="minor"/>
    </font>
    <font>
      <u/>
      <sz val="10"/>
      <name val="Arial"/>
      <family val="2"/>
      <charset val="238"/>
      <scheme val="minor"/>
    </font>
  </fonts>
  <fills count="2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F7C5"/>
        <bgColor indexed="64"/>
      </patternFill>
    </fill>
    <fill>
      <patternFill patternType="solid">
        <fgColor rgb="FFE8FFC5"/>
        <bgColor indexed="64"/>
      </patternFill>
    </fill>
    <fill>
      <patternFill patternType="solid">
        <fgColor rgb="FFD5EFFF"/>
        <bgColor indexed="64"/>
      </patternFill>
    </fill>
    <fill>
      <patternFill patternType="solid">
        <fgColor rgb="FFF9DDFF"/>
        <bgColor indexed="64"/>
      </patternFill>
    </fill>
    <fill>
      <patternFill patternType="solid">
        <fgColor rgb="FFFFEBEB"/>
        <bgColor indexed="64"/>
      </patternFill>
    </fill>
    <fill>
      <patternFill patternType="solid">
        <fgColor theme="1" tint="0.249977111117893"/>
        <bgColor indexed="64"/>
      </patternFill>
    </fill>
    <fill>
      <patternFill patternType="solid">
        <fgColor theme="2"/>
        <bgColor auto="1"/>
      </patternFill>
    </fill>
    <fill>
      <patternFill patternType="solid">
        <fgColor rgb="FFFFF1CD"/>
        <bgColor indexed="64"/>
      </patternFill>
    </fill>
    <fill>
      <patternFill patternType="solid">
        <fgColor rgb="FFFFF1CD"/>
        <bgColor auto="1"/>
      </patternFill>
    </fill>
    <fill>
      <patternFill patternType="solid">
        <fgColor rgb="FFFFFFCC"/>
        <bgColor indexed="64"/>
      </patternFill>
    </fill>
    <fill>
      <patternFill patternType="solid">
        <fgColor rgb="FFCCFFCC"/>
        <bgColor auto="1"/>
      </patternFill>
    </fill>
    <fill>
      <patternFill patternType="solid">
        <fgColor rgb="FFE2E1FB"/>
        <bgColor indexed="64"/>
      </patternFill>
    </fill>
    <fill>
      <patternFill patternType="solid">
        <fgColor rgb="FFE2E1FB"/>
        <bgColor auto="1"/>
      </patternFill>
    </fill>
    <fill>
      <patternFill patternType="solid">
        <fgColor rgb="FFFCF7EA"/>
        <bgColor indexed="64"/>
      </patternFill>
    </fill>
    <fill>
      <patternFill patternType="solid">
        <fgColor rgb="FFF5F5E3"/>
        <bgColor indexed="64"/>
      </patternFill>
    </fill>
    <fill>
      <patternFill patternType="solid">
        <fgColor rgb="FFF5F5E3"/>
        <bgColor auto="1"/>
      </patternFill>
    </fill>
    <fill>
      <patternFill patternType="solid">
        <fgColor rgb="FFFFF7C5"/>
        <bgColor auto="1"/>
      </patternFill>
    </fill>
    <fill>
      <patternFill patternType="solid">
        <fgColor rgb="FFF2E6E6"/>
        <bgColor auto="1"/>
      </patternFill>
    </fill>
    <fill>
      <patternFill patternType="solid">
        <fgColor rgb="FFD5EFFF"/>
        <bgColor auto="1"/>
      </patternFill>
    </fill>
  </fills>
  <borders count="5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hair">
        <color indexed="55"/>
      </top>
      <bottom style="hair">
        <color indexed="55"/>
      </bottom>
      <diagonal/>
    </border>
    <border>
      <left/>
      <right style="thin">
        <color indexed="55"/>
      </right>
      <top/>
      <bottom style="hair">
        <color indexed="55"/>
      </bottom>
      <diagonal/>
    </border>
    <border>
      <left/>
      <right style="thin">
        <color indexed="55"/>
      </right>
      <top style="hair">
        <color indexed="55"/>
      </top>
      <bottom style="hair">
        <color indexed="55"/>
      </bottom>
      <diagonal/>
    </border>
    <border>
      <left/>
      <right style="thin">
        <color indexed="55"/>
      </right>
      <top style="thin">
        <color indexed="23"/>
      </top>
      <bottom style="hair">
        <color indexed="55"/>
      </bottom>
      <diagonal/>
    </border>
    <border>
      <left/>
      <right style="thin">
        <color indexed="55"/>
      </right>
      <top/>
      <bottom style="thin">
        <color indexed="23"/>
      </bottom>
      <diagonal/>
    </border>
    <border>
      <left/>
      <right/>
      <top/>
      <bottom style="thin">
        <color indexed="23"/>
      </bottom>
      <diagonal/>
    </border>
    <border>
      <left/>
      <right style="thin">
        <color indexed="55"/>
      </right>
      <top style="hair">
        <color indexed="55"/>
      </top>
      <bottom/>
      <diagonal/>
    </border>
    <border>
      <left/>
      <right/>
      <top style="hair">
        <color indexed="55"/>
      </top>
      <bottom/>
      <diagonal/>
    </border>
    <border>
      <left/>
      <right style="thin">
        <color indexed="55"/>
      </right>
      <top style="hair">
        <color indexed="55"/>
      </top>
      <bottom style="thin">
        <color indexed="23"/>
      </bottom>
      <diagonal/>
    </border>
    <border>
      <left/>
      <right/>
      <top style="thin">
        <color indexed="2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tint="0.499984740745262"/>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right style="hair">
        <color indexed="64"/>
      </right>
      <top/>
      <bottom/>
      <diagonal/>
    </border>
    <border>
      <left style="thin">
        <color indexed="55"/>
      </left>
      <right/>
      <top style="hair">
        <color indexed="55"/>
      </top>
      <bottom/>
      <diagonal/>
    </border>
    <border>
      <left style="thin">
        <color indexed="55"/>
      </left>
      <right/>
      <top/>
      <bottom/>
      <diagonal/>
    </border>
    <border>
      <left/>
      <right style="thin">
        <color indexed="55"/>
      </right>
      <top/>
      <bottom/>
      <diagonal/>
    </border>
    <border>
      <left/>
      <right style="thin">
        <color indexed="55"/>
      </right>
      <top style="hair">
        <color indexed="55"/>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55"/>
      </left>
      <right/>
      <top style="thin">
        <color indexed="64"/>
      </top>
      <bottom/>
      <diagonal/>
    </border>
    <border>
      <left style="thin">
        <color indexed="55"/>
      </left>
      <right/>
      <top/>
      <bottom style="thin">
        <color indexed="64"/>
      </bottom>
      <diagonal/>
    </border>
    <border>
      <left style="thin">
        <color indexed="55"/>
      </left>
      <right/>
      <top style="thin">
        <color indexed="64"/>
      </top>
      <bottom style="thin">
        <color indexed="64"/>
      </bottom>
      <diagonal/>
    </border>
    <border>
      <left/>
      <right style="thin">
        <color indexed="55"/>
      </right>
      <top style="thin">
        <color indexed="64"/>
      </top>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thin">
        <color indexed="64"/>
      </top>
      <bottom/>
      <diagonal/>
    </border>
    <border>
      <left style="hair">
        <color indexed="64"/>
      </left>
      <right/>
      <top/>
      <bottom/>
      <diagonal/>
    </border>
    <border>
      <left style="hair">
        <color indexed="64"/>
      </left>
      <right/>
      <top/>
      <bottom style="thin">
        <color indexed="64"/>
      </bottom>
      <diagonal/>
    </border>
    <border>
      <left style="hair">
        <color indexed="64"/>
      </left>
      <right/>
      <top style="thin">
        <color indexed="64"/>
      </top>
      <bottom style="thin">
        <color indexed="64"/>
      </bottom>
      <diagonal/>
    </border>
    <border>
      <left/>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thin">
        <color indexed="55"/>
      </left>
      <right style="hair">
        <color indexed="64"/>
      </right>
      <top/>
      <bottom/>
      <diagonal/>
    </border>
    <border>
      <left style="thin">
        <color indexed="55"/>
      </left>
      <right style="hair">
        <color indexed="64"/>
      </right>
      <top/>
      <bottom style="thin">
        <color indexed="64"/>
      </bottom>
      <diagonal/>
    </border>
    <border>
      <left/>
      <right style="thin">
        <color indexed="55"/>
      </right>
      <top/>
      <bottom style="thin">
        <color indexed="64"/>
      </bottom>
      <diagonal/>
    </border>
    <border>
      <left style="thin">
        <color indexed="55"/>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right style="thin">
        <color indexed="55"/>
      </right>
      <top style="thin">
        <color indexed="64"/>
      </top>
      <bottom style="thin">
        <color indexed="64"/>
      </bottom>
      <diagonal/>
    </border>
  </borders>
  <cellStyleXfs count="2">
    <xf numFmtId="0" fontId="0" fillId="0" borderId="0"/>
    <xf numFmtId="0" fontId="48" fillId="0" borderId="0" applyNumberFormat="0" applyFill="0" applyBorder="0" applyAlignment="0" applyProtection="0">
      <alignment vertical="top"/>
      <protection locked="0"/>
    </xf>
  </cellStyleXfs>
  <cellXfs count="386">
    <xf numFmtId="0" fontId="0" fillId="0" borderId="0" xfId="0"/>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right"/>
    </xf>
    <xf numFmtId="165" fontId="12" fillId="0" borderId="0" xfId="0" applyNumberFormat="1" applyFont="1" applyBorder="1" applyAlignment="1">
      <alignment horizontal="left" vertical="center"/>
    </xf>
    <xf numFmtId="0" fontId="0" fillId="0" borderId="0" xfId="0" applyAlignment="1">
      <alignment horizontal="right"/>
    </xf>
    <xf numFmtId="0" fontId="0" fillId="0" borderId="0" xfId="0" applyAlignment="1">
      <alignment vertical="center"/>
    </xf>
    <xf numFmtId="0" fontId="14" fillId="0" borderId="0" xfId="0" applyFont="1" applyBorder="1" applyAlignment="1">
      <alignment horizontal="left"/>
    </xf>
    <xf numFmtId="0" fontId="16" fillId="0" borderId="0" xfId="0" applyFont="1"/>
    <xf numFmtId="18" fontId="22" fillId="0" borderId="5" xfId="0" applyNumberFormat="1" applyFont="1" applyFill="1" applyBorder="1" applyAlignment="1">
      <alignment vertical="top"/>
    </xf>
    <xf numFmtId="18" fontId="22" fillId="0" borderId="8" xfId="0" applyNumberFormat="1" applyFont="1" applyFill="1" applyBorder="1" applyAlignment="1">
      <alignment vertical="top"/>
    </xf>
    <xf numFmtId="18" fontId="22" fillId="0" borderId="6" xfId="0" applyNumberFormat="1" applyFont="1" applyFill="1" applyBorder="1" applyAlignment="1">
      <alignment vertical="top"/>
    </xf>
    <xf numFmtId="18" fontId="22" fillId="0" borderId="10" xfId="0" applyNumberFormat="1" applyFont="1" applyFill="1" applyBorder="1" applyAlignment="1">
      <alignment vertical="top"/>
    </xf>
    <xf numFmtId="18" fontId="22" fillId="0" borderId="7" xfId="0" applyNumberFormat="1" applyFont="1" applyFill="1" applyBorder="1" applyAlignment="1">
      <alignment vertical="top"/>
    </xf>
    <xf numFmtId="18" fontId="22" fillId="0" borderId="12" xfId="0" applyNumberFormat="1" applyFont="1" applyFill="1" applyBorder="1" applyAlignment="1">
      <alignment vertical="top"/>
    </xf>
    <xf numFmtId="0" fontId="19" fillId="2" borderId="1" xfId="0" applyFont="1" applyFill="1" applyBorder="1" applyAlignment="1">
      <alignment vertical="center"/>
    </xf>
    <xf numFmtId="0" fontId="13" fillId="2" borderId="1" xfId="0" applyFont="1" applyFill="1" applyBorder="1" applyAlignment="1">
      <alignment horizontal="left"/>
    </xf>
    <xf numFmtId="0" fontId="22" fillId="2" borderId="1" xfId="0" applyFont="1" applyFill="1" applyBorder="1" applyAlignment="1">
      <alignment horizontal="center"/>
    </xf>
    <xf numFmtId="0" fontId="0" fillId="5" borderId="0" xfId="0" applyFill="1"/>
    <xf numFmtId="14" fontId="2" fillId="5" borderId="0" xfId="0" applyNumberFormat="1" applyFont="1" applyFill="1"/>
    <xf numFmtId="0" fontId="27" fillId="2" borderId="0" xfId="0" applyFont="1" applyFill="1"/>
    <xf numFmtId="0" fontId="27" fillId="2" borderId="0" xfId="0" applyFont="1" applyFill="1" applyAlignment="1">
      <alignment horizontal="center"/>
    </xf>
    <xf numFmtId="167" fontId="32" fillId="2" borderId="0" xfId="0" applyNumberFormat="1" applyFont="1" applyFill="1"/>
    <xf numFmtId="0" fontId="33" fillId="2" borderId="0" xfId="0" applyFont="1" applyFill="1" applyAlignment="1">
      <alignment horizontal="left" indent="1"/>
    </xf>
    <xf numFmtId="0" fontId="7" fillId="4" borderId="0" xfId="0" applyFont="1"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167" fontId="10" fillId="4" borderId="0" xfId="0" applyNumberFormat="1" applyFont="1" applyFill="1" applyAlignment="1">
      <alignment horizontal="center" vertical="center"/>
    </xf>
    <xf numFmtId="167" fontId="8" fillId="4" borderId="0" xfId="0" applyNumberFormat="1" applyFont="1" applyFill="1" applyAlignment="1">
      <alignment horizontal="center" vertical="center"/>
    </xf>
    <xf numFmtId="0" fontId="31" fillId="6" borderId="0" xfId="0" applyFont="1" applyFill="1" applyAlignment="1">
      <alignment vertical="center"/>
    </xf>
    <xf numFmtId="0" fontId="30" fillId="6" borderId="0" xfId="0" applyFont="1" applyFill="1"/>
    <xf numFmtId="0" fontId="26" fillId="6" borderId="0" xfId="0" applyFont="1" applyFill="1"/>
    <xf numFmtId="0" fontId="35" fillId="4" borderId="16" xfId="0" applyFont="1" applyFill="1" applyBorder="1" applyAlignment="1">
      <alignment horizontal="center" vertical="center"/>
    </xf>
    <xf numFmtId="0" fontId="16" fillId="0" borderId="0" xfId="0" applyFont="1" applyAlignment="1">
      <alignment horizontal="center"/>
    </xf>
    <xf numFmtId="14" fontId="16" fillId="5" borderId="0" xfId="0" applyNumberFormat="1" applyFont="1" applyFill="1"/>
    <xf numFmtId="0" fontId="37" fillId="0" borderId="0" xfId="0" applyFont="1" applyAlignment="1">
      <alignment vertical="center"/>
    </xf>
    <xf numFmtId="0" fontId="36" fillId="0" borderId="0" xfId="0" applyFont="1" applyAlignment="1">
      <alignment horizontal="left" indent="1"/>
    </xf>
    <xf numFmtId="0" fontId="11" fillId="0" borderId="0" xfId="1" applyFont="1" applyAlignment="1" applyProtection="1">
      <alignment horizontal="left" indent="1"/>
    </xf>
    <xf numFmtId="0" fontId="14" fillId="0" borderId="0" xfId="0" applyFont="1" applyAlignment="1">
      <alignment horizontal="left" indent="1"/>
    </xf>
    <xf numFmtId="0" fontId="1" fillId="5" borderId="0" xfId="0" applyFont="1" applyFill="1" applyAlignment="1">
      <alignment horizontal="right"/>
    </xf>
    <xf numFmtId="0" fontId="31" fillId="6" borderId="0" xfId="0" applyFont="1" applyFill="1" applyAlignment="1">
      <alignment horizontal="left" vertical="center" indent="1"/>
    </xf>
    <xf numFmtId="0" fontId="38" fillId="0" borderId="0" xfId="1" applyFont="1" applyAlignment="1" applyProtection="1">
      <alignment horizontal="left" indent="1"/>
    </xf>
    <xf numFmtId="0" fontId="28" fillId="0" borderId="0" xfId="0" applyFont="1" applyFill="1" applyBorder="1" applyAlignment="1">
      <alignment horizontal="center" vertical="center"/>
    </xf>
    <xf numFmtId="164" fontId="17" fillId="0" borderId="0" xfId="0" applyNumberFormat="1" applyFont="1" applyFill="1" applyBorder="1" applyAlignment="1">
      <alignment horizontal="center" vertical="center" shrinkToFit="1"/>
    </xf>
    <xf numFmtId="0" fontId="40" fillId="0" borderId="0" xfId="0" applyFont="1" applyAlignment="1">
      <alignment horizontal="right" vertical="center"/>
    </xf>
    <xf numFmtId="0" fontId="41" fillId="0" borderId="17" xfId="0" applyFont="1" applyBorder="1"/>
    <xf numFmtId="0" fontId="42" fillId="0" borderId="18" xfId="0" applyFont="1" applyFill="1" applyBorder="1" applyAlignment="1">
      <alignment horizontal="left" vertical="center"/>
    </xf>
    <xf numFmtId="0" fontId="0" fillId="0" borderId="17" xfId="0" applyBorder="1"/>
    <xf numFmtId="0" fontId="43" fillId="0" borderId="19" xfId="0" applyFont="1" applyBorder="1" applyAlignment="1">
      <alignment horizontal="left" wrapText="1" indent="1"/>
    </xf>
    <xf numFmtId="0" fontId="44" fillId="0" borderId="17" xfId="0" applyFont="1" applyBorder="1"/>
    <xf numFmtId="0" fontId="43" fillId="0" borderId="17" xfId="0" applyFont="1" applyBorder="1" applyAlignment="1">
      <alignment horizontal="left" wrapText="1"/>
    </xf>
    <xf numFmtId="0" fontId="45" fillId="0" borderId="17" xfId="0" applyFont="1" applyBorder="1" applyAlignment="1">
      <alignment horizontal="left" wrapText="1"/>
    </xf>
    <xf numFmtId="0" fontId="43" fillId="0" borderId="17" xfId="0" applyFont="1" applyBorder="1" applyAlignment="1">
      <alignment horizontal="left"/>
    </xf>
    <xf numFmtId="0" fontId="41" fillId="0" borderId="0" xfId="0" applyFont="1"/>
    <xf numFmtId="0" fontId="48" fillId="0" borderId="17" xfId="1" applyBorder="1" applyAlignment="1" applyProtection="1">
      <alignment horizontal="left" wrapText="1"/>
    </xf>
    <xf numFmtId="167" fontId="2" fillId="5" borderId="0" xfId="0" applyNumberFormat="1" applyFont="1" applyFill="1"/>
    <xf numFmtId="0" fontId="46" fillId="0" borderId="17" xfId="1" applyFont="1" applyBorder="1" applyAlignment="1" applyProtection="1">
      <alignment horizontal="left" wrapText="1"/>
    </xf>
    <xf numFmtId="0" fontId="47" fillId="0" borderId="17" xfId="0" applyFont="1" applyBorder="1" applyAlignment="1">
      <alignment horizontal="left" wrapText="1"/>
    </xf>
    <xf numFmtId="166" fontId="29" fillId="0" borderId="0" xfId="0" applyNumberFormat="1" applyFont="1" applyFill="1" applyBorder="1" applyAlignment="1">
      <alignment horizontal="center" vertical="center"/>
    </xf>
    <xf numFmtId="0" fontId="20" fillId="0" borderId="0" xfId="0" applyFont="1" applyFill="1" applyAlignment="1"/>
    <xf numFmtId="0" fontId="20" fillId="0" borderId="0" xfId="0" applyFont="1" applyFill="1" applyAlignment="1">
      <alignment horizontal="left" indent="1"/>
    </xf>
    <xf numFmtId="0" fontId="49" fillId="0" borderId="0" xfId="0" applyFont="1"/>
    <xf numFmtId="0" fontId="41" fillId="0" borderId="0" xfId="0" applyFont="1" applyAlignment="1">
      <alignment horizontal="center"/>
    </xf>
    <xf numFmtId="14" fontId="36" fillId="5" borderId="0" xfId="0" applyNumberFormat="1" applyFont="1" applyFill="1" applyAlignment="1">
      <alignment horizontal="right"/>
    </xf>
    <xf numFmtId="0" fontId="15" fillId="0" borderId="0" xfId="0" applyFont="1" applyAlignment="1"/>
    <xf numFmtId="167" fontId="36" fillId="5" borderId="0" xfId="0" applyNumberFormat="1" applyFont="1" applyFill="1" applyAlignment="1">
      <alignment horizontal="right"/>
    </xf>
    <xf numFmtId="0" fontId="0" fillId="0" borderId="0" xfId="0" applyFont="1"/>
    <xf numFmtId="0" fontId="5" fillId="0" borderId="0" xfId="0" applyFont="1" applyAlignment="1">
      <alignment horizontal="center" vertical="center"/>
    </xf>
    <xf numFmtId="0" fontId="5" fillId="0" borderId="0" xfId="0" applyFont="1" applyBorder="1" applyAlignment="1">
      <alignment horizontal="center" vertical="center"/>
    </xf>
    <xf numFmtId="0" fontId="0" fillId="0" borderId="0" xfId="0" applyAlignment="1">
      <alignment horizontal="center" vertical="center"/>
    </xf>
    <xf numFmtId="0" fontId="51" fillId="12" borderId="14" xfId="0" applyFont="1" applyFill="1" applyBorder="1" applyAlignment="1">
      <alignment vertical="center"/>
    </xf>
    <xf numFmtId="0" fontId="52" fillId="12" borderId="31" xfId="0" applyFont="1" applyFill="1" applyBorder="1"/>
    <xf numFmtId="0" fontId="53" fillId="12" borderId="31" xfId="0" applyFont="1" applyFill="1" applyBorder="1"/>
    <xf numFmtId="0" fontId="54" fillId="12" borderId="31" xfId="0" applyFont="1" applyFill="1" applyBorder="1" applyAlignment="1">
      <alignment vertical="center"/>
    </xf>
    <xf numFmtId="0" fontId="55" fillId="12" borderId="31" xfId="0" applyFont="1" applyFill="1" applyBorder="1"/>
    <xf numFmtId="0" fontId="55" fillId="12" borderId="31" xfId="0" applyFont="1" applyFill="1" applyBorder="1" applyAlignment="1">
      <alignment horizontal="center" vertical="center"/>
    </xf>
    <xf numFmtId="0" fontId="55" fillId="12" borderId="15" xfId="0" applyFont="1" applyFill="1" applyBorder="1"/>
    <xf numFmtId="0" fontId="53" fillId="2" borderId="0" xfId="0" applyFont="1" applyFill="1"/>
    <xf numFmtId="0" fontId="53" fillId="2" borderId="0" xfId="0" applyFont="1" applyFill="1" applyAlignment="1">
      <alignment horizontal="center" vertical="center"/>
    </xf>
    <xf numFmtId="0" fontId="53" fillId="2" borderId="0" xfId="0" applyFont="1" applyFill="1" applyAlignment="1">
      <alignment horizontal="right"/>
    </xf>
    <xf numFmtId="14" fontId="53" fillId="3" borderId="3" xfId="0" applyNumberFormat="1" applyFont="1" applyFill="1" applyBorder="1" applyAlignment="1">
      <alignment horizontal="center"/>
    </xf>
    <xf numFmtId="0" fontId="58" fillId="2" borderId="0" xfId="0" applyFont="1" applyFill="1" applyAlignment="1">
      <alignment vertical="center"/>
    </xf>
    <xf numFmtId="0" fontId="53" fillId="0" borderId="0" xfId="0" applyFont="1"/>
    <xf numFmtId="0" fontId="53" fillId="0" borderId="0" xfId="0" applyFont="1" applyAlignment="1">
      <alignment horizontal="center" vertical="center"/>
    </xf>
    <xf numFmtId="166" fontId="61" fillId="0" borderId="0" xfId="0" applyNumberFormat="1" applyFont="1" applyFill="1" applyBorder="1" applyAlignment="1">
      <alignment horizontal="center" vertical="center"/>
    </xf>
    <xf numFmtId="0" fontId="62" fillId="0" borderId="0" xfId="0" applyFont="1" applyFill="1" applyBorder="1" applyAlignment="1">
      <alignment horizontal="center" vertical="center"/>
    </xf>
    <xf numFmtId="0" fontId="53" fillId="0" borderId="0" xfId="0" applyFont="1" applyBorder="1" applyAlignment="1">
      <alignment horizontal="center" vertical="center"/>
    </xf>
    <xf numFmtId="165" fontId="64" fillId="0" borderId="0" xfId="0" applyNumberFormat="1" applyFont="1" applyBorder="1" applyAlignment="1">
      <alignment horizontal="left" vertical="center"/>
    </xf>
    <xf numFmtId="164" fontId="57" fillId="0" borderId="0" xfId="0" applyNumberFormat="1" applyFont="1" applyFill="1" applyBorder="1" applyAlignment="1">
      <alignment horizontal="center" vertical="center" shrinkToFit="1"/>
    </xf>
    <xf numFmtId="0" fontId="65" fillId="0" borderId="0" xfId="0" applyFont="1" applyFill="1" applyAlignment="1">
      <alignment horizontal="left" indent="1"/>
    </xf>
    <xf numFmtId="0" fontId="65" fillId="0" borderId="0" xfId="0" applyFont="1" applyFill="1" applyAlignment="1"/>
    <xf numFmtId="0" fontId="67" fillId="0" borderId="0" xfId="0" applyFont="1" applyAlignment="1">
      <alignment vertical="center"/>
    </xf>
    <xf numFmtId="0" fontId="66" fillId="2" borderId="1" xfId="0" applyFont="1" applyFill="1" applyBorder="1" applyAlignment="1">
      <alignment vertical="center"/>
    </xf>
    <xf numFmtId="0" fontId="67" fillId="0" borderId="0" xfId="0" applyFont="1" applyAlignment="1">
      <alignment horizontal="center" vertical="center"/>
    </xf>
    <xf numFmtId="0" fontId="67" fillId="0" borderId="0" xfId="0" applyFont="1"/>
    <xf numFmtId="18" fontId="69" fillId="0" borderId="5" xfId="0" applyNumberFormat="1" applyFont="1" applyFill="1" applyBorder="1" applyAlignment="1">
      <alignment vertical="top"/>
    </xf>
    <xf numFmtId="0" fontId="67" fillId="7" borderId="31" xfId="0" applyFont="1" applyFill="1" applyBorder="1" applyAlignment="1">
      <alignment horizontal="center"/>
    </xf>
    <xf numFmtId="18" fontId="69" fillId="0" borderId="24" xfId="0" applyNumberFormat="1" applyFont="1" applyFill="1" applyBorder="1" applyAlignment="1">
      <alignment vertical="top"/>
    </xf>
    <xf numFmtId="0" fontId="67" fillId="10" borderId="31" xfId="0" applyFont="1" applyFill="1" applyBorder="1" applyAlignment="1">
      <alignment horizontal="center"/>
    </xf>
    <xf numFmtId="0" fontId="67" fillId="0" borderId="32" xfId="0" applyFont="1" applyBorder="1"/>
    <xf numFmtId="18" fontId="69" fillId="0" borderId="7" xfId="0" applyNumberFormat="1" applyFont="1" applyFill="1" applyBorder="1" applyAlignment="1">
      <alignment vertical="top"/>
    </xf>
    <xf numFmtId="18" fontId="69" fillId="0" borderId="6" xfId="0" applyNumberFormat="1" applyFont="1" applyFill="1" applyBorder="1" applyAlignment="1">
      <alignment vertical="top"/>
    </xf>
    <xf numFmtId="18" fontId="69" fillId="0" borderId="10" xfId="0" applyNumberFormat="1" applyFont="1" applyFill="1" applyBorder="1" applyAlignment="1">
      <alignment vertical="top"/>
    </xf>
    <xf numFmtId="0" fontId="67" fillId="7" borderId="38" xfId="0" applyFont="1" applyFill="1" applyBorder="1" applyAlignment="1">
      <alignment horizontal="center"/>
    </xf>
    <xf numFmtId="0" fontId="67" fillId="8" borderId="38" xfId="0" applyFont="1" applyFill="1" applyBorder="1" applyAlignment="1">
      <alignment horizontal="center"/>
    </xf>
    <xf numFmtId="18" fontId="69" fillId="0" borderId="12" xfId="0" applyNumberFormat="1" applyFont="1" applyFill="1" applyBorder="1" applyAlignment="1">
      <alignment vertical="top"/>
    </xf>
    <xf numFmtId="0" fontId="67" fillId="2" borderId="0" xfId="0" applyFont="1" applyFill="1" applyBorder="1" applyAlignment="1">
      <alignment horizontal="left"/>
    </xf>
    <xf numFmtId="0" fontId="69" fillId="2" borderId="0" xfId="0" applyFont="1" applyFill="1" applyBorder="1" applyAlignment="1">
      <alignment horizontal="center"/>
    </xf>
    <xf numFmtId="0" fontId="67" fillId="0" borderId="32" xfId="0" applyFont="1" applyBorder="1" applyAlignment="1">
      <alignment horizontal="center"/>
    </xf>
    <xf numFmtId="0" fontId="69" fillId="0" borderId="32" xfId="0" applyFont="1" applyBorder="1" applyAlignment="1">
      <alignment horizontal="center"/>
    </xf>
    <xf numFmtId="0" fontId="69" fillId="0" borderId="32" xfId="0" applyFont="1" applyBorder="1" applyAlignment="1">
      <alignment horizontal="left"/>
    </xf>
    <xf numFmtId="0" fontId="69" fillId="0" borderId="32" xfId="0" applyFont="1" applyBorder="1" applyAlignment="1"/>
    <xf numFmtId="0" fontId="67" fillId="0" borderId="32" xfId="0" applyFont="1" applyBorder="1" applyAlignment="1">
      <alignment vertical="center" wrapText="1"/>
    </xf>
    <xf numFmtId="0" fontId="69" fillId="0" borderId="0" xfId="0" applyFont="1" applyBorder="1" applyAlignment="1">
      <alignment horizontal="left" vertical="center"/>
    </xf>
    <xf numFmtId="0" fontId="67" fillId="7" borderId="29" xfId="0" applyFont="1" applyFill="1" applyBorder="1" applyAlignment="1">
      <alignment horizontal="center" vertical="center" wrapText="1"/>
    </xf>
    <xf numFmtId="0" fontId="67" fillId="9" borderId="37" xfId="0" applyFont="1" applyFill="1" applyBorder="1" applyAlignment="1">
      <alignment horizontal="center" vertical="center" wrapText="1"/>
    </xf>
    <xf numFmtId="0" fontId="67" fillId="0" borderId="32" xfId="0" applyFont="1" applyBorder="1" applyAlignment="1">
      <alignment horizontal="center"/>
    </xf>
    <xf numFmtId="0" fontId="69" fillId="0" borderId="32" xfId="0" applyFont="1" applyBorder="1" applyAlignment="1">
      <alignment horizontal="center"/>
    </xf>
    <xf numFmtId="166" fontId="61" fillId="0" borderId="0" xfId="0" applyNumberFormat="1" applyFont="1" applyFill="1" applyBorder="1" applyAlignment="1">
      <alignment horizontal="center" vertical="center"/>
    </xf>
    <xf numFmtId="0" fontId="69" fillId="0" borderId="32" xfId="0" applyFont="1" applyBorder="1" applyAlignment="1">
      <alignment horizontal="left"/>
    </xf>
    <xf numFmtId="166" fontId="29" fillId="0" borderId="0" xfId="0" applyNumberFormat="1" applyFont="1" applyFill="1" applyBorder="1" applyAlignment="1">
      <alignment horizontal="center" vertical="center"/>
    </xf>
    <xf numFmtId="0" fontId="67" fillId="20" borderId="31" xfId="0" applyFont="1" applyFill="1" applyBorder="1" applyAlignment="1">
      <alignment horizontal="center"/>
    </xf>
    <xf numFmtId="0" fontId="67" fillId="23" borderId="29" xfId="0" applyFont="1" applyFill="1" applyBorder="1" applyAlignment="1">
      <alignment horizontal="center" vertical="center" wrapText="1"/>
    </xf>
    <xf numFmtId="0" fontId="67" fillId="25" borderId="37" xfId="0" applyFont="1" applyFill="1" applyBorder="1" applyAlignment="1">
      <alignment horizontal="center" vertical="center" wrapText="1"/>
    </xf>
    <xf numFmtId="0" fontId="67" fillId="0" borderId="32" xfId="0" applyFont="1" applyFill="1" applyBorder="1" applyAlignment="1">
      <alignment horizontal="center" vertical="center"/>
    </xf>
    <xf numFmtId="0" fontId="67" fillId="0" borderId="32" xfId="0" applyFont="1" applyBorder="1" applyAlignment="1">
      <alignment horizontal="center" vertical="center"/>
    </xf>
    <xf numFmtId="0" fontId="69" fillId="0" borderId="32" xfId="0" applyFont="1" applyBorder="1" applyAlignment="1">
      <alignment horizontal="left" vertical="center"/>
    </xf>
    <xf numFmtId="20" fontId="67" fillId="0" borderId="32" xfId="0" applyNumberFormat="1" applyFont="1" applyBorder="1" applyAlignment="1">
      <alignment horizontal="center"/>
    </xf>
    <xf numFmtId="0" fontId="67" fillId="0" borderId="32" xfId="0" applyFont="1" applyBorder="1" applyAlignment="1">
      <alignment horizontal="center"/>
    </xf>
    <xf numFmtId="0" fontId="69" fillId="0" borderId="32" xfId="0" applyFont="1" applyBorder="1" applyAlignment="1">
      <alignment horizontal="left"/>
    </xf>
    <xf numFmtId="0" fontId="69" fillId="0" borderId="40" xfId="0" applyFont="1" applyBorder="1" applyAlignment="1">
      <alignment horizontal="left" vertical="center" wrapText="1"/>
    </xf>
    <xf numFmtId="0" fontId="69" fillId="0" borderId="42" xfId="0" applyFont="1" applyBorder="1" applyAlignment="1">
      <alignment horizontal="left" vertical="center" wrapText="1"/>
    </xf>
    <xf numFmtId="0" fontId="69" fillId="0" borderId="43" xfId="0" applyFont="1" applyBorder="1" applyAlignment="1">
      <alignment horizontal="left" vertical="center" wrapText="1"/>
    </xf>
    <xf numFmtId="0" fontId="69" fillId="0" borderId="45" xfId="0" applyFont="1" applyBorder="1" applyAlignment="1">
      <alignment horizontal="left" vertical="center" wrapText="1"/>
    </xf>
    <xf numFmtId="0" fontId="68" fillId="0" borderId="13" xfId="0" applyNumberFormat="1" applyFont="1" applyFill="1" applyBorder="1" applyAlignment="1">
      <alignment horizontal="right" vertical="top"/>
    </xf>
    <xf numFmtId="0" fontId="68" fillId="0" borderId="0" xfId="0" applyNumberFormat="1" applyFont="1" applyFill="1" applyBorder="1" applyAlignment="1">
      <alignment horizontal="right" vertical="top"/>
    </xf>
    <xf numFmtId="0" fontId="70" fillId="0" borderId="0" xfId="0" applyNumberFormat="1" applyFont="1" applyFill="1" applyBorder="1" applyAlignment="1">
      <alignment horizontal="right" vertical="top"/>
    </xf>
    <xf numFmtId="0" fontId="70" fillId="0" borderId="9" xfId="0" applyNumberFormat="1" applyFont="1" applyFill="1" applyBorder="1" applyAlignment="1">
      <alignment horizontal="right" vertical="top"/>
    </xf>
    <xf numFmtId="0" fontId="67" fillId="2" borderId="32" xfId="0" applyFont="1" applyFill="1" applyBorder="1" applyAlignment="1">
      <alignment horizontal="center" vertical="center"/>
    </xf>
    <xf numFmtId="0" fontId="69" fillId="0" borderId="33" xfId="0" applyFont="1" applyBorder="1" applyAlignment="1">
      <alignment horizontal="left"/>
    </xf>
    <xf numFmtId="0" fontId="69" fillId="0" borderId="34" xfId="0" applyFont="1" applyBorder="1" applyAlignment="1">
      <alignment horizontal="left"/>
    </xf>
    <xf numFmtId="0" fontId="23" fillId="0" borderId="0" xfId="0" applyNumberFormat="1" applyFont="1" applyFill="1" applyBorder="1" applyAlignment="1">
      <alignment horizontal="right" vertical="top"/>
    </xf>
    <xf numFmtId="0" fontId="23" fillId="0" borderId="9" xfId="0" applyNumberFormat="1" applyFont="1" applyFill="1" applyBorder="1" applyAlignment="1">
      <alignment horizontal="right" vertical="top"/>
    </xf>
    <xf numFmtId="0" fontId="21" fillId="0" borderId="13" xfId="0" applyNumberFormat="1" applyFont="1" applyFill="1" applyBorder="1" applyAlignment="1">
      <alignment horizontal="right" vertical="top"/>
    </xf>
    <xf numFmtId="0" fontId="21" fillId="0" borderId="0" xfId="0" applyNumberFormat="1" applyFont="1" applyFill="1" applyBorder="1" applyAlignment="1">
      <alignment horizontal="right" vertical="top"/>
    </xf>
    <xf numFmtId="0" fontId="67" fillId="7" borderId="27" xfId="0" applyFont="1" applyFill="1" applyBorder="1" applyAlignment="1">
      <alignment horizontal="left" vertical="center" wrapText="1"/>
    </xf>
    <xf numFmtId="0" fontId="67" fillId="7" borderId="2" xfId="0" applyFont="1" applyFill="1" applyBorder="1" applyAlignment="1">
      <alignment horizontal="left" vertical="center" wrapText="1"/>
    </xf>
    <xf numFmtId="0" fontId="67" fillId="7" borderId="25" xfId="0" applyFont="1" applyFill="1" applyBorder="1" applyAlignment="1">
      <alignment horizontal="left" vertical="center" wrapText="1"/>
    </xf>
    <xf numFmtId="0" fontId="67" fillId="7" borderId="22" xfId="0" applyFont="1" applyFill="1" applyBorder="1" applyAlignment="1">
      <alignment horizontal="left" vertical="center" wrapText="1"/>
    </xf>
    <xf numFmtId="0" fontId="67" fillId="7" borderId="0" xfId="0" applyFont="1" applyFill="1" applyBorder="1" applyAlignment="1">
      <alignment horizontal="left" vertical="center" wrapText="1"/>
    </xf>
    <xf numFmtId="0" fontId="67" fillId="7" borderId="20" xfId="0" applyFont="1" applyFill="1" applyBorder="1" applyAlignment="1">
      <alignment horizontal="left" vertical="center" wrapText="1"/>
    </xf>
    <xf numFmtId="0" fontId="67" fillId="7" borderId="28" xfId="0" applyFont="1" applyFill="1" applyBorder="1" applyAlignment="1">
      <alignment horizontal="left" vertical="center" wrapText="1"/>
    </xf>
    <xf numFmtId="0" fontId="67" fillId="7" borderId="1" xfId="0" applyFont="1" applyFill="1" applyBorder="1" applyAlignment="1">
      <alignment horizontal="left" vertical="center" wrapText="1"/>
    </xf>
    <xf numFmtId="0" fontId="67" fillId="7" borderId="26" xfId="0" applyFont="1" applyFill="1" applyBorder="1" applyAlignment="1">
      <alignment horizontal="left" vertical="center" wrapText="1"/>
    </xf>
    <xf numFmtId="0" fontId="67" fillId="7" borderId="46" xfId="0" applyFont="1" applyFill="1" applyBorder="1" applyAlignment="1">
      <alignment horizontal="center" vertical="center" wrapText="1"/>
    </xf>
    <xf numFmtId="0" fontId="67" fillId="7" borderId="47" xfId="0" applyFont="1" applyFill="1" applyBorder="1" applyAlignment="1">
      <alignment horizontal="center" vertical="center" wrapText="1"/>
    </xf>
    <xf numFmtId="0" fontId="67" fillId="7" borderId="48" xfId="0" applyFont="1" applyFill="1" applyBorder="1" applyAlignment="1">
      <alignment horizontal="center" vertical="center" wrapText="1"/>
    </xf>
    <xf numFmtId="0" fontId="16" fillId="0" borderId="4" xfId="0" applyFont="1" applyFill="1" applyBorder="1" applyAlignment="1">
      <alignment horizontal="center"/>
    </xf>
    <xf numFmtId="0" fontId="69" fillId="0" borderId="33" xfId="0" applyFont="1" applyBorder="1" applyAlignment="1">
      <alignment horizontal="left" vertical="center"/>
    </xf>
    <xf numFmtId="0" fontId="69" fillId="0" borderId="34" xfId="0" applyFont="1" applyBorder="1" applyAlignment="1">
      <alignment horizontal="left" vertical="center"/>
    </xf>
    <xf numFmtId="0" fontId="67" fillId="0" borderId="33" xfId="0" applyFont="1" applyBorder="1" applyAlignment="1">
      <alignment horizontal="center"/>
    </xf>
    <xf numFmtId="0" fontId="67" fillId="0" borderId="34" xfId="0" applyFont="1" applyBorder="1" applyAlignment="1">
      <alignment horizontal="center"/>
    </xf>
    <xf numFmtId="20" fontId="67" fillId="0" borderId="33" xfId="0" applyNumberFormat="1" applyFont="1" applyBorder="1" applyAlignment="1">
      <alignment horizontal="center"/>
    </xf>
    <xf numFmtId="20" fontId="67" fillId="0" borderId="34" xfId="0" applyNumberFormat="1" applyFont="1" applyBorder="1" applyAlignment="1">
      <alignment horizontal="center"/>
    </xf>
    <xf numFmtId="0" fontId="67" fillId="0" borderId="33" xfId="0" applyFont="1" applyBorder="1" applyAlignment="1">
      <alignment horizontal="center" vertical="center"/>
    </xf>
    <xf numFmtId="0" fontId="67" fillId="0" borderId="34" xfId="0" applyFont="1" applyBorder="1" applyAlignment="1">
      <alignment horizontal="center" vertical="center"/>
    </xf>
    <xf numFmtId="0" fontId="69" fillId="0" borderId="33" xfId="0" applyFont="1" applyBorder="1" applyAlignment="1">
      <alignment horizontal="center"/>
    </xf>
    <xf numFmtId="0" fontId="69" fillId="0" borderId="34" xfId="0" applyFont="1" applyBorder="1" applyAlignment="1">
      <alignment horizontal="center"/>
    </xf>
    <xf numFmtId="0" fontId="18" fillId="2" borderId="1" xfId="0" applyFont="1" applyFill="1" applyBorder="1" applyAlignment="1">
      <alignment horizontal="center"/>
    </xf>
    <xf numFmtId="0" fontId="19" fillId="2" borderId="1" xfId="0" applyFont="1" applyFill="1" applyBorder="1" applyAlignment="1">
      <alignment horizontal="center"/>
    </xf>
    <xf numFmtId="0" fontId="67" fillId="2" borderId="44" xfId="0" applyFont="1" applyFill="1" applyBorder="1" applyAlignment="1">
      <alignment horizontal="center"/>
    </xf>
    <xf numFmtId="0" fontId="66" fillId="2" borderId="44" xfId="0" applyFont="1" applyFill="1" applyBorder="1" applyAlignment="1">
      <alignment horizontal="center"/>
    </xf>
    <xf numFmtId="0" fontId="21" fillId="0" borderId="9" xfId="0" applyNumberFormat="1" applyFont="1" applyFill="1" applyBorder="1" applyAlignment="1">
      <alignment horizontal="right" vertical="top"/>
    </xf>
    <xf numFmtId="0" fontId="14" fillId="0" borderId="2" xfId="0" applyFont="1" applyBorder="1" applyAlignment="1">
      <alignment horizontal="right"/>
    </xf>
    <xf numFmtId="0" fontId="19" fillId="2" borderId="1" xfId="0" applyFont="1" applyFill="1" applyBorder="1" applyAlignment="1">
      <alignment horizontal="center" vertical="center"/>
    </xf>
    <xf numFmtId="0" fontId="67" fillId="2" borderId="0" xfId="0" applyFont="1" applyFill="1" applyBorder="1" applyAlignment="1">
      <alignment horizontal="center"/>
    </xf>
    <xf numFmtId="0" fontId="69" fillId="0" borderId="32" xfId="0" applyFont="1" applyBorder="1" applyAlignment="1">
      <alignment horizontal="center"/>
    </xf>
    <xf numFmtId="0" fontId="50" fillId="0" borderId="0" xfId="0" applyFont="1" applyBorder="1" applyAlignment="1">
      <alignment horizontal="left" vertical="top"/>
    </xf>
    <xf numFmtId="0" fontId="50" fillId="0" borderId="1" xfId="0" applyFont="1" applyBorder="1" applyAlignment="1">
      <alignment horizontal="left" vertical="top"/>
    </xf>
    <xf numFmtId="168" fontId="25" fillId="0" borderId="0" xfId="0" applyNumberFormat="1" applyFont="1" applyBorder="1" applyAlignment="1">
      <alignment horizontal="left"/>
    </xf>
    <xf numFmtId="166" fontId="29" fillId="0" borderId="0" xfId="0" applyNumberFormat="1" applyFont="1" applyFill="1" applyBorder="1" applyAlignment="1">
      <alignment horizontal="center" vertical="center"/>
    </xf>
    <xf numFmtId="165" fontId="24" fillId="0" borderId="0" xfId="0" applyNumberFormat="1" applyFont="1" applyBorder="1" applyAlignment="1">
      <alignment horizontal="left" vertical="center"/>
    </xf>
    <xf numFmtId="165" fontId="24" fillId="0" borderId="1" xfId="0" applyNumberFormat="1" applyFont="1" applyBorder="1" applyAlignment="1">
      <alignment horizontal="left" vertical="center"/>
    </xf>
    <xf numFmtId="0" fontId="66" fillId="2" borderId="0" xfId="0" applyFont="1" applyFill="1" applyBorder="1" applyAlignment="1">
      <alignment horizontal="center" vertical="center"/>
    </xf>
    <xf numFmtId="0" fontId="66" fillId="2" borderId="0" xfId="0" applyFont="1" applyFill="1" applyBorder="1" applyAlignment="1">
      <alignment horizontal="center"/>
    </xf>
    <xf numFmtId="0" fontId="67" fillId="0" borderId="39" xfId="0" applyFont="1" applyBorder="1" applyAlignment="1">
      <alignment horizontal="center"/>
    </xf>
    <xf numFmtId="0" fontId="56" fillId="2" borderId="0" xfId="1" applyFont="1" applyFill="1" applyAlignment="1" applyProtection="1">
      <alignment horizontal="left"/>
    </xf>
    <xf numFmtId="0" fontId="59" fillId="0" borderId="0" xfId="0" applyFont="1" applyBorder="1" applyAlignment="1">
      <alignment horizontal="left" vertical="top"/>
    </xf>
    <xf numFmtId="0" fontId="59" fillId="0" borderId="1" xfId="0" applyFont="1" applyBorder="1" applyAlignment="1">
      <alignment horizontal="left" vertical="top"/>
    </xf>
    <xf numFmtId="168" fontId="60" fillId="0" borderId="0" xfId="0" applyNumberFormat="1" applyFont="1" applyBorder="1" applyAlignment="1">
      <alignment horizontal="left"/>
    </xf>
    <xf numFmtId="165" fontId="63" fillId="0" borderId="0" xfId="0" applyNumberFormat="1" applyFont="1" applyBorder="1" applyAlignment="1">
      <alignment horizontal="left" vertical="center"/>
    </xf>
    <xf numFmtId="165" fontId="63" fillId="0" borderId="1" xfId="0" applyNumberFormat="1" applyFont="1" applyBorder="1" applyAlignment="1">
      <alignment horizontal="left" vertical="center"/>
    </xf>
    <xf numFmtId="0" fontId="39" fillId="0" borderId="0" xfId="0" applyFont="1" applyAlignment="1">
      <alignment horizontal="left" vertical="top" wrapText="1"/>
    </xf>
    <xf numFmtId="166" fontId="61" fillId="0" borderId="0" xfId="0" applyNumberFormat="1" applyFont="1" applyFill="1" applyBorder="1" applyAlignment="1">
      <alignment horizontal="center" vertical="center"/>
    </xf>
    <xf numFmtId="0" fontId="19" fillId="2" borderId="0" xfId="0" applyFont="1" applyFill="1" applyBorder="1" applyAlignment="1">
      <alignment horizontal="center" vertical="center" wrapText="1"/>
    </xf>
    <xf numFmtId="0" fontId="67" fillId="0" borderId="32" xfId="0" applyFont="1" applyFill="1" applyBorder="1" applyAlignment="1">
      <alignment horizontal="center"/>
    </xf>
    <xf numFmtId="0" fontId="57" fillId="0" borderId="2" xfId="0" applyFont="1" applyBorder="1" applyAlignment="1">
      <alignment horizontal="right"/>
    </xf>
    <xf numFmtId="0" fontId="39" fillId="0" borderId="0" xfId="0" applyFont="1" applyAlignment="1">
      <alignment horizontal="left" vertical="center" wrapText="1"/>
    </xf>
    <xf numFmtId="0" fontId="53" fillId="0" borderId="14" xfId="0" applyFont="1" applyFill="1" applyBorder="1" applyAlignment="1">
      <alignment horizontal="center"/>
    </xf>
    <xf numFmtId="0" fontId="53" fillId="0" borderId="15" xfId="0" applyFont="1" applyFill="1" applyBorder="1" applyAlignment="1">
      <alignment horizontal="center"/>
    </xf>
    <xf numFmtId="0" fontId="57" fillId="2" borderId="0" xfId="0" applyFont="1" applyFill="1" applyAlignment="1">
      <alignment horizontal="right"/>
    </xf>
    <xf numFmtId="0" fontId="67" fillId="11" borderId="22" xfId="0" applyFont="1" applyFill="1" applyBorder="1" applyAlignment="1">
      <alignment horizontal="left" vertical="center" wrapText="1"/>
    </xf>
    <xf numFmtId="0" fontId="67" fillId="11" borderId="0" xfId="0" applyFont="1" applyFill="1" applyBorder="1" applyAlignment="1">
      <alignment horizontal="left" vertical="center" wrapText="1"/>
    </xf>
    <xf numFmtId="0" fontId="67" fillId="11" borderId="20" xfId="0" applyFont="1" applyFill="1" applyBorder="1" applyAlignment="1">
      <alignment horizontal="left" vertical="center" wrapText="1"/>
    </xf>
    <xf numFmtId="0" fontId="67" fillId="11" borderId="28" xfId="0" applyFont="1" applyFill="1" applyBorder="1" applyAlignment="1">
      <alignment horizontal="left" vertical="center" wrapText="1"/>
    </xf>
    <xf numFmtId="0" fontId="67" fillId="11" borderId="1" xfId="0" applyFont="1" applyFill="1" applyBorder="1" applyAlignment="1">
      <alignment horizontal="left" vertical="center" wrapText="1"/>
    </xf>
    <xf numFmtId="0" fontId="67" fillId="11" borderId="26" xfId="0" applyFont="1" applyFill="1" applyBorder="1" applyAlignment="1">
      <alignment horizontal="left" vertical="center" wrapText="1"/>
    </xf>
    <xf numFmtId="0" fontId="67" fillId="10" borderId="46" xfId="0" applyFont="1" applyFill="1" applyBorder="1" applyAlignment="1">
      <alignment horizontal="center" vertical="center" wrapText="1"/>
    </xf>
    <xf numFmtId="0" fontId="67" fillId="10" borderId="47" xfId="0" applyFont="1" applyFill="1" applyBorder="1" applyAlignment="1">
      <alignment horizontal="center" vertical="center" wrapText="1"/>
    </xf>
    <xf numFmtId="0" fontId="67" fillId="10" borderId="48" xfId="0" applyFont="1" applyFill="1" applyBorder="1" applyAlignment="1">
      <alignment horizontal="center" vertical="center" wrapText="1"/>
    </xf>
    <xf numFmtId="0" fontId="67" fillId="10" borderId="46" xfId="0" applyFont="1" applyFill="1" applyBorder="1" applyAlignment="1">
      <alignment horizontal="center" vertical="center"/>
    </xf>
    <xf numFmtId="0" fontId="67" fillId="10" borderId="48" xfId="0" applyFont="1" applyFill="1" applyBorder="1" applyAlignment="1">
      <alignment horizontal="center" vertical="center"/>
    </xf>
    <xf numFmtId="0" fontId="67" fillId="7" borderId="46" xfId="0" applyFont="1" applyFill="1" applyBorder="1" applyAlignment="1">
      <alignment horizontal="center" vertical="center"/>
    </xf>
    <xf numFmtId="0" fontId="67" fillId="7" borderId="48" xfId="0" applyFont="1" applyFill="1" applyBorder="1" applyAlignment="1">
      <alignment horizontal="center" vertical="center"/>
    </xf>
    <xf numFmtId="0" fontId="67" fillId="7" borderId="47" xfId="0" applyFont="1" applyFill="1" applyBorder="1" applyAlignment="1">
      <alignment horizontal="center" vertical="center"/>
    </xf>
    <xf numFmtId="0" fontId="67" fillId="21" borderId="46" xfId="0" applyFont="1" applyFill="1" applyBorder="1" applyAlignment="1">
      <alignment horizontal="center" vertical="center"/>
    </xf>
    <xf numFmtId="0" fontId="67" fillId="21" borderId="47" xfId="0" applyFont="1" applyFill="1" applyBorder="1" applyAlignment="1">
      <alignment horizontal="center" vertical="center"/>
    </xf>
    <xf numFmtId="0" fontId="67" fillId="21" borderId="48" xfId="0" applyFont="1" applyFill="1" applyBorder="1" applyAlignment="1">
      <alignment horizontal="center" vertical="center"/>
    </xf>
    <xf numFmtId="0" fontId="66" fillId="2" borderId="44" xfId="0" applyFont="1" applyFill="1" applyBorder="1" applyAlignment="1">
      <alignment horizontal="center" vertical="center"/>
    </xf>
    <xf numFmtId="0" fontId="66" fillId="2" borderId="0" xfId="0" applyFont="1" applyFill="1" applyBorder="1" applyAlignment="1">
      <alignment horizontal="center" vertical="center" wrapText="1"/>
    </xf>
    <xf numFmtId="0" fontId="67" fillId="0" borderId="33" xfId="0" applyFont="1" applyFill="1" applyBorder="1" applyAlignment="1">
      <alignment horizontal="center"/>
    </xf>
    <xf numFmtId="0" fontId="67" fillId="0" borderId="39" xfId="0" applyFont="1" applyFill="1" applyBorder="1" applyAlignment="1">
      <alignment horizontal="center"/>
    </xf>
    <xf numFmtId="0" fontId="67" fillId="0" borderId="34" xfId="0" applyFont="1" applyFill="1" applyBorder="1" applyAlignment="1">
      <alignment horizontal="center"/>
    </xf>
    <xf numFmtId="0" fontId="68" fillId="0" borderId="9" xfId="0" applyNumberFormat="1" applyFont="1" applyFill="1" applyBorder="1" applyAlignment="1">
      <alignment horizontal="right" vertical="top"/>
    </xf>
    <xf numFmtId="0" fontId="67" fillId="0" borderId="33" xfId="0" applyFont="1" applyFill="1" applyBorder="1" applyAlignment="1">
      <alignment horizontal="center" vertical="center"/>
    </xf>
    <xf numFmtId="0" fontId="67" fillId="0" borderId="39" xfId="0" applyFont="1" applyFill="1" applyBorder="1" applyAlignment="1">
      <alignment horizontal="center" vertical="center"/>
    </xf>
    <xf numFmtId="0" fontId="67" fillId="0" borderId="34" xfId="0" applyFont="1" applyFill="1" applyBorder="1" applyAlignment="1">
      <alignment horizontal="center" vertical="center"/>
    </xf>
    <xf numFmtId="0" fontId="67" fillId="0" borderId="32" xfId="0" applyFont="1" applyBorder="1" applyAlignment="1">
      <alignment horizontal="center" vertical="center" wrapText="1"/>
    </xf>
    <xf numFmtId="0" fontId="67" fillId="13" borderId="35" xfId="0" applyFont="1" applyFill="1" applyBorder="1" applyAlignment="1">
      <alignment horizontal="center" vertical="center" wrapText="1"/>
    </xf>
    <xf numFmtId="0" fontId="67" fillId="13" borderId="36" xfId="0" applyFont="1" applyFill="1" applyBorder="1" applyAlignment="1">
      <alignment horizontal="center" vertical="center" wrapText="1"/>
    </xf>
    <xf numFmtId="0" fontId="67" fillId="13" borderId="37" xfId="0" applyFont="1" applyFill="1" applyBorder="1" applyAlignment="1">
      <alignment horizontal="center" vertical="center" wrapText="1"/>
    </xf>
    <xf numFmtId="0" fontId="67" fillId="20" borderId="35" xfId="0" applyFont="1" applyFill="1" applyBorder="1" applyAlignment="1">
      <alignment horizontal="center" vertical="center" wrapText="1"/>
    </xf>
    <xf numFmtId="0" fontId="67" fillId="20" borderId="37" xfId="0" applyFont="1" applyFill="1" applyBorder="1" applyAlignment="1">
      <alignment horizontal="center" vertical="center" wrapText="1"/>
    </xf>
    <xf numFmtId="0" fontId="67" fillId="13" borderId="27" xfId="0" applyFont="1" applyFill="1" applyBorder="1" applyAlignment="1">
      <alignment horizontal="left" vertical="center" wrapText="1"/>
    </xf>
    <xf numFmtId="0" fontId="67" fillId="13" borderId="2" xfId="0" applyFont="1" applyFill="1" applyBorder="1" applyAlignment="1">
      <alignment horizontal="left" vertical="center" wrapText="1"/>
    </xf>
    <xf numFmtId="0" fontId="67" fillId="13" borderId="25" xfId="0" applyFont="1" applyFill="1" applyBorder="1" applyAlignment="1">
      <alignment horizontal="left" vertical="center" wrapText="1"/>
    </xf>
    <xf numFmtId="0" fontId="67" fillId="13" borderId="22" xfId="0" applyFont="1" applyFill="1" applyBorder="1" applyAlignment="1">
      <alignment horizontal="left" vertical="center" wrapText="1"/>
    </xf>
    <xf numFmtId="0" fontId="67" fillId="13" borderId="0" xfId="0" applyFont="1" applyFill="1" applyBorder="1" applyAlignment="1">
      <alignment horizontal="left" vertical="center" wrapText="1"/>
    </xf>
    <xf numFmtId="0" fontId="67" fillId="13" borderId="20" xfId="0" applyFont="1" applyFill="1" applyBorder="1" applyAlignment="1">
      <alignment horizontal="left" vertical="center" wrapText="1"/>
    </xf>
    <xf numFmtId="0" fontId="67" fillId="13" borderId="28" xfId="0" applyFont="1" applyFill="1" applyBorder="1" applyAlignment="1">
      <alignment horizontal="left" vertical="center" wrapText="1"/>
    </xf>
    <xf numFmtId="0" fontId="67" fillId="13" borderId="1" xfId="0" applyFont="1" applyFill="1" applyBorder="1" applyAlignment="1">
      <alignment horizontal="left" vertical="center" wrapText="1"/>
    </xf>
    <xf numFmtId="0" fontId="67" fillId="13" borderId="26" xfId="0" applyFont="1" applyFill="1" applyBorder="1" applyAlignment="1">
      <alignment horizontal="left" vertical="center" wrapText="1"/>
    </xf>
    <xf numFmtId="0" fontId="67" fillId="20" borderId="28" xfId="0" applyFont="1" applyFill="1" applyBorder="1" applyAlignment="1">
      <alignment horizontal="left" vertical="center" wrapText="1"/>
    </xf>
    <xf numFmtId="0" fontId="67" fillId="20" borderId="1" xfId="0" applyFont="1" applyFill="1" applyBorder="1" applyAlignment="1">
      <alignment horizontal="left" vertical="center" wrapText="1"/>
    </xf>
    <xf numFmtId="0" fontId="67" fillId="20" borderId="26" xfId="0" applyFont="1" applyFill="1" applyBorder="1" applyAlignment="1">
      <alignment horizontal="left" vertical="center" wrapText="1"/>
    </xf>
    <xf numFmtId="0" fontId="67" fillId="14" borderId="22" xfId="0" applyFont="1" applyFill="1" applyBorder="1" applyAlignment="1">
      <alignment horizontal="left" vertical="center" wrapText="1"/>
    </xf>
    <xf numFmtId="0" fontId="67" fillId="14" borderId="0" xfId="0" applyFont="1" applyFill="1" applyBorder="1" applyAlignment="1">
      <alignment horizontal="left" vertical="center" wrapText="1"/>
    </xf>
    <xf numFmtId="0" fontId="67" fillId="14" borderId="23" xfId="0" applyFont="1" applyFill="1" applyBorder="1" applyAlignment="1">
      <alignment horizontal="left" vertical="center" wrapText="1"/>
    </xf>
    <xf numFmtId="0" fontId="67" fillId="15" borderId="21" xfId="0" applyFont="1" applyFill="1" applyBorder="1" applyAlignment="1">
      <alignment horizontal="center" vertical="center" wrapText="1"/>
    </xf>
    <xf numFmtId="0" fontId="67" fillId="15" borderId="22" xfId="0" applyFont="1" applyFill="1" applyBorder="1" applyAlignment="1">
      <alignment horizontal="center" vertical="center" wrapText="1"/>
    </xf>
    <xf numFmtId="0" fontId="67" fillId="16" borderId="22" xfId="0" applyFont="1" applyFill="1" applyBorder="1" applyAlignment="1">
      <alignment horizontal="left" vertical="center" wrapText="1"/>
    </xf>
    <xf numFmtId="0" fontId="67" fillId="16" borderId="0" xfId="0" applyFont="1" applyFill="1" applyBorder="1" applyAlignment="1">
      <alignment horizontal="left" vertical="center" wrapText="1"/>
    </xf>
    <xf numFmtId="0" fontId="67" fillId="16" borderId="20" xfId="0" applyFont="1" applyFill="1" applyBorder="1" applyAlignment="1">
      <alignment horizontal="left" vertical="center" wrapText="1"/>
    </xf>
    <xf numFmtId="0" fontId="67" fillId="16" borderId="35" xfId="0" applyFont="1" applyFill="1" applyBorder="1" applyAlignment="1">
      <alignment horizontal="center" vertical="center" wrapText="1"/>
    </xf>
    <xf numFmtId="0" fontId="67" fillId="16" borderId="36" xfId="0" applyFont="1" applyFill="1" applyBorder="1" applyAlignment="1">
      <alignment horizontal="center" vertical="center" wrapText="1"/>
    </xf>
    <xf numFmtId="0" fontId="67" fillId="16" borderId="37" xfId="0" applyFont="1" applyFill="1" applyBorder="1" applyAlignment="1">
      <alignment horizontal="center" vertical="center" wrapText="1"/>
    </xf>
    <xf numFmtId="0" fontId="67" fillId="17" borderId="22" xfId="0" applyFont="1" applyFill="1" applyBorder="1" applyAlignment="1">
      <alignment horizontal="left" vertical="center" wrapText="1"/>
    </xf>
    <xf numFmtId="0" fontId="67" fillId="17" borderId="0" xfId="0" applyFont="1" applyFill="1" applyBorder="1" applyAlignment="1">
      <alignment horizontal="left" vertical="center" wrapText="1"/>
    </xf>
    <xf numFmtId="0" fontId="67" fillId="17" borderId="20" xfId="0" applyFont="1" applyFill="1" applyBorder="1" applyAlignment="1">
      <alignment horizontal="left" vertical="center" wrapText="1"/>
    </xf>
    <xf numFmtId="0" fontId="67" fillId="17" borderId="35" xfId="0" applyFont="1" applyFill="1" applyBorder="1" applyAlignment="1">
      <alignment horizontal="center" vertical="center" wrapText="1"/>
    </xf>
    <xf numFmtId="0" fontId="67" fillId="17" borderId="36" xfId="0" applyFont="1" applyFill="1" applyBorder="1" applyAlignment="1">
      <alignment horizontal="center" vertical="center" wrapText="1"/>
    </xf>
    <xf numFmtId="0" fontId="67" fillId="17" borderId="37" xfId="0" applyFont="1" applyFill="1" applyBorder="1" applyAlignment="1">
      <alignment horizontal="center" vertical="center" wrapText="1"/>
    </xf>
    <xf numFmtId="0" fontId="67" fillId="18" borderId="22" xfId="0" applyFont="1" applyFill="1" applyBorder="1" applyAlignment="1">
      <alignment horizontal="left" vertical="center" wrapText="1"/>
    </xf>
    <xf numFmtId="0" fontId="67" fillId="18" borderId="0" xfId="0" applyFont="1" applyFill="1" applyBorder="1" applyAlignment="1">
      <alignment horizontal="left" vertical="center" wrapText="1"/>
    </xf>
    <xf numFmtId="0" fontId="67" fillId="18" borderId="20" xfId="0" applyFont="1" applyFill="1" applyBorder="1" applyAlignment="1">
      <alignment horizontal="left" vertical="center" wrapText="1"/>
    </xf>
    <xf numFmtId="0" fontId="67" fillId="18" borderId="28" xfId="0" applyFont="1" applyFill="1" applyBorder="1" applyAlignment="1">
      <alignment horizontal="left" vertical="center" wrapText="1"/>
    </xf>
    <xf numFmtId="0" fontId="67" fillId="18" borderId="1" xfId="0" applyFont="1" applyFill="1" applyBorder="1" applyAlignment="1">
      <alignment horizontal="left" vertical="center" wrapText="1"/>
    </xf>
    <xf numFmtId="0" fontId="67" fillId="18" borderId="26" xfId="0" applyFont="1" applyFill="1" applyBorder="1" applyAlignment="1">
      <alignment horizontal="left" vertical="center" wrapText="1"/>
    </xf>
    <xf numFmtId="0" fontId="67" fillId="19" borderId="35" xfId="0" applyFont="1" applyFill="1" applyBorder="1" applyAlignment="1">
      <alignment horizontal="center" vertical="center" wrapText="1"/>
    </xf>
    <xf numFmtId="0" fontId="67" fillId="19" borderId="36" xfId="0" applyFont="1" applyFill="1" applyBorder="1" applyAlignment="1">
      <alignment horizontal="center" vertical="center" wrapText="1"/>
    </xf>
    <xf numFmtId="0" fontId="67" fillId="19" borderId="37" xfId="0" applyFont="1" applyFill="1" applyBorder="1" applyAlignment="1">
      <alignment horizontal="center" vertical="center" wrapText="1"/>
    </xf>
    <xf numFmtId="0" fontId="67" fillId="9" borderId="28" xfId="0" applyFont="1" applyFill="1" applyBorder="1" applyAlignment="1">
      <alignment horizontal="left" vertical="top" wrapText="1"/>
    </xf>
    <xf numFmtId="0" fontId="67" fillId="9" borderId="1" xfId="0" applyFont="1" applyFill="1" applyBorder="1" applyAlignment="1">
      <alignment horizontal="left" vertical="top" wrapText="1"/>
    </xf>
    <xf numFmtId="0" fontId="67" fillId="9" borderId="26" xfId="0" applyFont="1" applyFill="1" applyBorder="1" applyAlignment="1">
      <alignment horizontal="left" vertical="top" wrapText="1"/>
    </xf>
    <xf numFmtId="0" fontId="67" fillId="22" borderId="22" xfId="0" applyFont="1" applyFill="1" applyBorder="1" applyAlignment="1">
      <alignment horizontal="left" vertical="center" wrapText="1"/>
    </xf>
    <xf numFmtId="0" fontId="67" fillId="22" borderId="0" xfId="0" applyFont="1" applyFill="1" applyBorder="1" applyAlignment="1">
      <alignment horizontal="left" vertical="center" wrapText="1"/>
    </xf>
    <xf numFmtId="0" fontId="67" fillId="22" borderId="20" xfId="0" applyFont="1" applyFill="1" applyBorder="1" applyAlignment="1">
      <alignment horizontal="left" vertical="center" wrapText="1"/>
    </xf>
    <xf numFmtId="0" fontId="67" fillId="22" borderId="35" xfId="0" applyFont="1" applyFill="1" applyBorder="1" applyAlignment="1">
      <alignment horizontal="center" vertical="center" wrapText="1"/>
    </xf>
    <xf numFmtId="0" fontId="67" fillId="22" borderId="36" xfId="0" applyFont="1" applyFill="1" applyBorder="1" applyAlignment="1">
      <alignment horizontal="center" vertical="center" wrapText="1"/>
    </xf>
    <xf numFmtId="0" fontId="67" fillId="22" borderId="37" xfId="0" applyFont="1" applyFill="1" applyBorder="1" applyAlignment="1">
      <alignment horizontal="center" vertical="center" wrapText="1"/>
    </xf>
    <xf numFmtId="0" fontId="67" fillId="2" borderId="33" xfId="0" applyFont="1" applyFill="1" applyBorder="1" applyAlignment="1">
      <alignment horizontal="center" vertical="center"/>
    </xf>
    <xf numFmtId="0" fontId="67" fillId="2" borderId="34" xfId="0" applyFont="1" applyFill="1" applyBorder="1" applyAlignment="1">
      <alignment horizontal="center" vertical="center"/>
    </xf>
    <xf numFmtId="0" fontId="67" fillId="21" borderId="22" xfId="0" applyFont="1" applyFill="1" applyBorder="1" applyAlignment="1">
      <alignment horizontal="left" vertical="center" wrapText="1"/>
    </xf>
    <xf numFmtId="0" fontId="67" fillId="21" borderId="0" xfId="0" applyFont="1" applyFill="1" applyBorder="1" applyAlignment="1">
      <alignment horizontal="left" vertical="center" wrapText="1"/>
    </xf>
    <xf numFmtId="0" fontId="67" fillId="21" borderId="20" xfId="0" applyFont="1" applyFill="1" applyBorder="1" applyAlignment="1">
      <alignment horizontal="left" vertical="center" wrapText="1"/>
    </xf>
    <xf numFmtId="0" fontId="67" fillId="21" borderId="35" xfId="0" applyFont="1" applyFill="1" applyBorder="1" applyAlignment="1">
      <alignment horizontal="center" vertical="center" wrapText="1"/>
    </xf>
    <xf numFmtId="0" fontId="67" fillId="21" borderId="37" xfId="0" applyFont="1" applyFill="1" applyBorder="1" applyAlignment="1">
      <alignment horizontal="center" vertical="center" wrapText="1"/>
    </xf>
    <xf numFmtId="0" fontId="67" fillId="24" borderId="27" xfId="0" applyFont="1" applyFill="1" applyBorder="1" applyAlignment="1">
      <alignment horizontal="left" vertical="center" wrapText="1"/>
    </xf>
    <xf numFmtId="0" fontId="67" fillId="24" borderId="2" xfId="0" applyFont="1" applyFill="1" applyBorder="1" applyAlignment="1">
      <alignment horizontal="left" vertical="center" wrapText="1"/>
    </xf>
    <xf numFmtId="0" fontId="67" fillId="24" borderId="25" xfId="0" applyFont="1" applyFill="1" applyBorder="1" applyAlignment="1">
      <alignment horizontal="left" vertical="center" wrapText="1"/>
    </xf>
    <xf numFmtId="0" fontId="67" fillId="24" borderId="22" xfId="0" applyFont="1" applyFill="1" applyBorder="1" applyAlignment="1">
      <alignment horizontal="left" vertical="center" wrapText="1"/>
    </xf>
    <xf numFmtId="0" fontId="67" fillId="24" borderId="0" xfId="0" applyFont="1" applyFill="1" applyBorder="1" applyAlignment="1">
      <alignment horizontal="left" vertical="center" wrapText="1"/>
    </xf>
    <xf numFmtId="0" fontId="67" fillId="24" borderId="20" xfId="0" applyFont="1" applyFill="1" applyBorder="1" applyAlignment="1">
      <alignment horizontal="left" vertical="center" wrapText="1"/>
    </xf>
    <xf numFmtId="0" fontId="67" fillId="24" borderId="35" xfId="0" applyFont="1" applyFill="1" applyBorder="1" applyAlignment="1">
      <alignment horizontal="center" vertical="center" wrapText="1"/>
    </xf>
    <xf numFmtId="0" fontId="67" fillId="24" borderId="36" xfId="0" applyFont="1" applyFill="1" applyBorder="1" applyAlignment="1">
      <alignment horizontal="center" vertical="center" wrapText="1"/>
    </xf>
    <xf numFmtId="0" fontId="67" fillId="24" borderId="37" xfId="0" applyFont="1" applyFill="1" applyBorder="1" applyAlignment="1">
      <alignment horizontal="center" vertical="center" wrapText="1"/>
    </xf>
    <xf numFmtId="0" fontId="67" fillId="20" borderId="22" xfId="0" applyFont="1" applyFill="1" applyBorder="1" applyAlignment="1">
      <alignment horizontal="left" vertical="center" wrapText="1"/>
    </xf>
    <xf numFmtId="0" fontId="67" fillId="20" borderId="0" xfId="0" applyFont="1" applyFill="1" applyBorder="1" applyAlignment="1">
      <alignment horizontal="left" vertical="center" wrapText="1"/>
    </xf>
    <xf numFmtId="0" fontId="67" fillId="20" borderId="20" xfId="0" applyFont="1" applyFill="1" applyBorder="1" applyAlignment="1">
      <alignment horizontal="left" vertical="center" wrapText="1"/>
    </xf>
    <xf numFmtId="0" fontId="67" fillId="20" borderId="36" xfId="0" applyFont="1" applyFill="1" applyBorder="1" applyAlignment="1">
      <alignment horizontal="center" vertical="center" wrapText="1"/>
    </xf>
    <xf numFmtId="0" fontId="67" fillId="13" borderId="27" xfId="0" applyFont="1" applyFill="1" applyBorder="1" applyAlignment="1">
      <alignment horizontal="center" vertical="center" wrapText="1"/>
    </xf>
    <xf numFmtId="0" fontId="67" fillId="13" borderId="22" xfId="0" applyFont="1" applyFill="1" applyBorder="1" applyAlignment="1">
      <alignment horizontal="center" vertical="center" wrapText="1"/>
    </xf>
    <xf numFmtId="0" fontId="67" fillId="13" borderId="28" xfId="0" applyFont="1" applyFill="1" applyBorder="1" applyAlignment="1">
      <alignment horizontal="center" vertical="center" wrapText="1"/>
    </xf>
    <xf numFmtId="0" fontId="67" fillId="0" borderId="40" xfId="0" applyFont="1" applyFill="1" applyBorder="1" applyAlignment="1">
      <alignment horizontal="center" vertical="center" wrapText="1"/>
    </xf>
    <xf numFmtId="0" fontId="67" fillId="0" borderId="41" xfId="0" applyFont="1" applyFill="1" applyBorder="1" applyAlignment="1">
      <alignment horizontal="center" vertical="center" wrapText="1"/>
    </xf>
    <xf numFmtId="0" fontId="67" fillId="0" borderId="42" xfId="0" applyFont="1" applyFill="1" applyBorder="1" applyAlignment="1">
      <alignment horizontal="center" vertical="center" wrapText="1"/>
    </xf>
    <xf numFmtId="0" fontId="67" fillId="0" borderId="43" xfId="0" applyFont="1" applyFill="1" applyBorder="1" applyAlignment="1">
      <alignment horizontal="center" vertical="center" wrapText="1"/>
    </xf>
    <xf numFmtId="0" fontId="67" fillId="0" borderId="44" xfId="0" applyFont="1" applyFill="1" applyBorder="1" applyAlignment="1">
      <alignment horizontal="center" vertical="center" wrapText="1"/>
    </xf>
    <xf numFmtId="0" fontId="67" fillId="0" borderId="45" xfId="0" applyFont="1" applyFill="1" applyBorder="1" applyAlignment="1">
      <alignment horizontal="center" vertical="center" wrapText="1"/>
    </xf>
    <xf numFmtId="0" fontId="36" fillId="5" borderId="0" xfId="0" applyFont="1" applyFill="1" applyAlignment="1">
      <alignment horizontal="left" vertical="top" wrapText="1" indent="1"/>
    </xf>
    <xf numFmtId="0" fontId="67" fillId="11" borderId="27" xfId="0" applyFont="1" applyFill="1" applyBorder="1" applyAlignment="1">
      <alignment horizontal="left" vertical="center" wrapText="1"/>
    </xf>
    <xf numFmtId="0" fontId="67" fillId="11" borderId="2" xfId="0" applyFont="1" applyFill="1" applyBorder="1" applyAlignment="1">
      <alignment horizontal="left" vertical="center" wrapText="1"/>
    </xf>
    <xf numFmtId="0" fontId="67" fillId="11" borderId="25" xfId="0" applyFont="1" applyFill="1" applyBorder="1" applyAlignment="1">
      <alignment horizontal="left" vertical="center" wrapText="1"/>
    </xf>
    <xf numFmtId="0" fontId="67" fillId="21" borderId="27" xfId="0" applyFont="1" applyFill="1" applyBorder="1" applyAlignment="1">
      <alignment horizontal="left" vertical="center" wrapText="1"/>
    </xf>
    <xf numFmtId="0" fontId="67" fillId="21" borderId="2" xfId="0" applyFont="1" applyFill="1" applyBorder="1" applyAlignment="1">
      <alignment horizontal="left" vertical="center" wrapText="1"/>
    </xf>
    <xf numFmtId="0" fontId="67" fillId="21" borderId="25" xfId="0" applyFont="1" applyFill="1" applyBorder="1" applyAlignment="1">
      <alignment horizontal="left" vertical="center" wrapText="1"/>
    </xf>
    <xf numFmtId="0" fontId="67" fillId="21" borderId="28" xfId="0" applyFont="1" applyFill="1" applyBorder="1" applyAlignment="1">
      <alignment horizontal="left" vertical="center" wrapText="1"/>
    </xf>
    <xf numFmtId="0" fontId="67" fillId="21" borderId="1" xfId="0" applyFont="1" applyFill="1" applyBorder="1" applyAlignment="1">
      <alignment horizontal="left" vertical="center" wrapText="1"/>
    </xf>
    <xf numFmtId="0" fontId="67" fillId="21" borderId="26" xfId="0" applyFont="1" applyFill="1" applyBorder="1" applyAlignment="1">
      <alignment horizontal="left" vertical="center" wrapText="1"/>
    </xf>
    <xf numFmtId="0" fontId="16" fillId="0" borderId="11"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67" fillId="7" borderId="27" xfId="0" applyFont="1" applyFill="1" applyBorder="1" applyAlignment="1">
      <alignment horizontal="center" vertical="center" wrapText="1"/>
    </xf>
    <xf numFmtId="0" fontId="67" fillId="7" borderId="2" xfId="0" applyFont="1" applyFill="1" applyBorder="1" applyAlignment="1">
      <alignment horizontal="center" vertical="center" wrapText="1"/>
    </xf>
    <xf numFmtId="0" fontId="67" fillId="7" borderId="22" xfId="0" applyFont="1" applyFill="1" applyBorder="1" applyAlignment="1">
      <alignment horizontal="center" vertical="center" wrapText="1"/>
    </xf>
    <xf numFmtId="0" fontId="67" fillId="7" borderId="0" xfId="0" applyFont="1" applyFill="1" applyBorder="1" applyAlignment="1">
      <alignment horizontal="center" vertical="center" wrapText="1"/>
    </xf>
    <xf numFmtId="0" fontId="67" fillId="7" borderId="25" xfId="0" applyFont="1" applyFill="1" applyBorder="1" applyAlignment="1">
      <alignment horizontal="center" vertical="center" wrapText="1"/>
    </xf>
    <xf numFmtId="0" fontId="67" fillId="14" borderId="22" xfId="0" applyFont="1" applyFill="1" applyBorder="1" applyAlignment="1">
      <alignment vertical="center"/>
    </xf>
    <xf numFmtId="0" fontId="67" fillId="14" borderId="0" xfId="0" applyFont="1" applyFill="1" applyBorder="1" applyAlignment="1">
      <alignment vertical="center"/>
    </xf>
    <xf numFmtId="0" fontId="67" fillId="14" borderId="23" xfId="0" applyFont="1" applyFill="1" applyBorder="1" applyAlignment="1">
      <alignment vertical="center"/>
    </xf>
    <xf numFmtId="0" fontId="67" fillId="15" borderId="49" xfId="0" applyFont="1" applyFill="1" applyBorder="1" applyAlignment="1">
      <alignment horizontal="center" vertical="center" wrapText="1"/>
    </xf>
    <xf numFmtId="0" fontId="67" fillId="15" borderId="50" xfId="0" applyFont="1" applyFill="1" applyBorder="1" applyAlignment="1">
      <alignment horizontal="center" vertical="center" wrapText="1"/>
    </xf>
    <xf numFmtId="0" fontId="67" fillId="14" borderId="27" xfId="0" applyFont="1" applyFill="1" applyBorder="1" applyAlignment="1">
      <alignment vertical="center"/>
    </xf>
    <xf numFmtId="0" fontId="67" fillId="14" borderId="2" xfId="0" applyFont="1" applyFill="1" applyBorder="1" applyAlignment="1">
      <alignment vertical="center"/>
    </xf>
    <xf numFmtId="0" fontId="67" fillId="14" borderId="30" xfId="0" applyFont="1" applyFill="1" applyBorder="1" applyAlignment="1">
      <alignment vertical="center"/>
    </xf>
    <xf numFmtId="0" fontId="67" fillId="14" borderId="28" xfId="0" applyFont="1" applyFill="1" applyBorder="1" applyAlignment="1">
      <alignment vertical="center"/>
    </xf>
    <xf numFmtId="0" fontId="67" fillId="14" borderId="1" xfId="0" applyFont="1" applyFill="1" applyBorder="1" applyAlignment="1">
      <alignment vertical="center"/>
    </xf>
    <xf numFmtId="0" fontId="67" fillId="14" borderId="51" xfId="0" applyFont="1" applyFill="1" applyBorder="1" applyAlignment="1">
      <alignment vertical="center"/>
    </xf>
    <xf numFmtId="0" fontId="67" fillId="16" borderId="27" xfId="0" applyFont="1" applyFill="1" applyBorder="1" applyAlignment="1">
      <alignment horizontal="left" vertical="center" wrapText="1"/>
    </xf>
    <xf numFmtId="0" fontId="67" fillId="16" borderId="2" xfId="0" applyFont="1" applyFill="1" applyBorder="1" applyAlignment="1">
      <alignment horizontal="left" vertical="center" wrapText="1"/>
    </xf>
    <xf numFmtId="0" fontId="67" fillId="16" borderId="25" xfId="0" applyFont="1" applyFill="1" applyBorder="1" applyAlignment="1">
      <alignment horizontal="left" vertical="center" wrapText="1"/>
    </xf>
    <xf numFmtId="0" fontId="67" fillId="16" borderId="28" xfId="0" applyFont="1" applyFill="1" applyBorder="1" applyAlignment="1">
      <alignment horizontal="left" vertical="center" wrapText="1"/>
    </xf>
    <xf numFmtId="0" fontId="67" fillId="16" borderId="1" xfId="0" applyFont="1" applyFill="1" applyBorder="1" applyAlignment="1">
      <alignment horizontal="left" vertical="center" wrapText="1"/>
    </xf>
    <xf numFmtId="0" fontId="67" fillId="16" borderId="26" xfId="0" applyFont="1" applyFill="1" applyBorder="1" applyAlignment="1">
      <alignment horizontal="left" vertical="center" wrapText="1"/>
    </xf>
    <xf numFmtId="0" fontId="67" fillId="7" borderId="26" xfId="0" applyFont="1" applyFill="1" applyBorder="1" applyAlignment="1">
      <alignment horizontal="center" vertical="center" wrapText="1"/>
    </xf>
    <xf numFmtId="0" fontId="67" fillId="7" borderId="29" xfId="0" applyFont="1" applyFill="1" applyBorder="1" applyAlignment="1">
      <alignment horizontal="left" vertical="center" wrapText="1"/>
    </xf>
    <xf numFmtId="0" fontId="67" fillId="7" borderId="31" xfId="0" applyFont="1" applyFill="1" applyBorder="1" applyAlignment="1">
      <alignment horizontal="left" vertical="center" wrapText="1"/>
    </xf>
    <xf numFmtId="0" fontId="67" fillId="7" borderId="53" xfId="0" applyFont="1" applyFill="1" applyBorder="1" applyAlignment="1">
      <alignment horizontal="left" vertical="center" wrapText="1"/>
    </xf>
    <xf numFmtId="0" fontId="67" fillId="8" borderId="29" xfId="0" applyFont="1" applyFill="1" applyBorder="1" applyAlignment="1">
      <alignment horizontal="left" vertical="center" wrapText="1"/>
    </xf>
    <xf numFmtId="0" fontId="67" fillId="8" borderId="31" xfId="0" applyFont="1" applyFill="1" applyBorder="1" applyAlignment="1">
      <alignment horizontal="left" vertical="center" wrapText="1"/>
    </xf>
    <xf numFmtId="0" fontId="67" fillId="8" borderId="53" xfId="0" applyFont="1" applyFill="1" applyBorder="1" applyAlignment="1">
      <alignment horizontal="left" vertical="center" wrapText="1"/>
    </xf>
    <xf numFmtId="0" fontId="67" fillId="7" borderId="35" xfId="0" applyFont="1" applyFill="1" applyBorder="1" applyAlignment="1">
      <alignment horizontal="center" vertical="center" wrapText="1"/>
    </xf>
    <xf numFmtId="0" fontId="67" fillId="7" borderId="37" xfId="0" applyFont="1" applyFill="1" applyBorder="1" applyAlignment="1">
      <alignment horizontal="center" vertical="center" wrapText="1"/>
    </xf>
    <xf numFmtId="0" fontId="67" fillId="17" borderId="27" xfId="0" applyFont="1" applyFill="1" applyBorder="1" applyAlignment="1">
      <alignment horizontal="left" vertical="center" wrapText="1"/>
    </xf>
    <xf numFmtId="0" fontId="67" fillId="17" borderId="2" xfId="0" applyFont="1" applyFill="1" applyBorder="1" applyAlignment="1">
      <alignment horizontal="left" vertical="center" wrapText="1"/>
    </xf>
    <xf numFmtId="0" fontId="67" fillId="17" borderId="25" xfId="0" applyFont="1" applyFill="1" applyBorder="1" applyAlignment="1">
      <alignment horizontal="left" vertical="center" wrapText="1"/>
    </xf>
    <xf numFmtId="0" fontId="67" fillId="17" borderId="28" xfId="0" applyFont="1" applyFill="1" applyBorder="1" applyAlignment="1">
      <alignment horizontal="left" vertical="center" wrapText="1"/>
    </xf>
    <xf numFmtId="0" fontId="67" fillId="17" borderId="1" xfId="0" applyFont="1" applyFill="1" applyBorder="1" applyAlignment="1">
      <alignment horizontal="left" vertical="center" wrapText="1"/>
    </xf>
    <xf numFmtId="0" fontId="67" fillId="17" borderId="26" xfId="0" applyFont="1" applyFill="1" applyBorder="1" applyAlignment="1">
      <alignment horizontal="left" vertical="center" wrapText="1"/>
    </xf>
    <xf numFmtId="0" fontId="67" fillId="7" borderId="29" xfId="0" applyFont="1" applyFill="1" applyBorder="1" applyAlignment="1">
      <alignment horizontal="left" vertical="top" wrapText="1"/>
    </xf>
    <xf numFmtId="0" fontId="67" fillId="7" borderId="31" xfId="0" applyFont="1" applyFill="1" applyBorder="1" applyAlignment="1">
      <alignment horizontal="left" vertical="top" wrapText="1"/>
    </xf>
    <xf numFmtId="0" fontId="67" fillId="7" borderId="54" xfId="0" applyFont="1" applyFill="1" applyBorder="1" applyAlignment="1">
      <alignment horizontal="left" vertical="top" wrapText="1"/>
    </xf>
    <xf numFmtId="0" fontId="67" fillId="22" borderId="27" xfId="0" applyFont="1" applyFill="1" applyBorder="1" applyAlignment="1">
      <alignment horizontal="left" vertical="center" wrapText="1"/>
    </xf>
    <xf numFmtId="0" fontId="67" fillId="22" borderId="2" xfId="0" applyFont="1" applyFill="1" applyBorder="1" applyAlignment="1">
      <alignment horizontal="left" vertical="center" wrapText="1"/>
    </xf>
    <xf numFmtId="0" fontId="67" fillId="22" borderId="25" xfId="0" applyFont="1" applyFill="1" applyBorder="1" applyAlignment="1">
      <alignment horizontal="left" vertical="center" wrapText="1"/>
    </xf>
    <xf numFmtId="0" fontId="67" fillId="22" borderId="28" xfId="0" applyFont="1" applyFill="1" applyBorder="1" applyAlignment="1">
      <alignment horizontal="left" vertical="center" wrapText="1"/>
    </xf>
    <xf numFmtId="0" fontId="67" fillId="22" borderId="1" xfId="0" applyFont="1" applyFill="1" applyBorder="1" applyAlignment="1">
      <alignment horizontal="left" vertical="center" wrapText="1"/>
    </xf>
    <xf numFmtId="0" fontId="67" fillId="22" borderId="26" xfId="0" applyFont="1" applyFill="1" applyBorder="1" applyAlignment="1">
      <alignment horizontal="left" vertical="center" wrapText="1"/>
    </xf>
    <xf numFmtId="0" fontId="67" fillId="7" borderId="52" xfId="0" applyFont="1" applyFill="1" applyBorder="1" applyAlignment="1">
      <alignment horizontal="center" vertical="center" wrapText="1"/>
    </xf>
    <xf numFmtId="0" fontId="67" fillId="21" borderId="46" xfId="0" applyFont="1" applyFill="1" applyBorder="1" applyAlignment="1">
      <alignment horizontal="center" vertical="center" wrapText="1"/>
    </xf>
    <xf numFmtId="0" fontId="67" fillId="21" borderId="48" xfId="0" applyFont="1" applyFill="1" applyBorder="1" applyAlignment="1">
      <alignment horizontal="center" vertical="center" wrapText="1"/>
    </xf>
    <xf numFmtId="0" fontId="67" fillId="24" borderId="46" xfId="0" applyFont="1" applyFill="1" applyBorder="1" applyAlignment="1">
      <alignment horizontal="center" vertical="center" wrapText="1"/>
    </xf>
    <xf numFmtId="0" fontId="67" fillId="24" borderId="47" xfId="0" applyFont="1" applyFill="1" applyBorder="1" applyAlignment="1">
      <alignment horizontal="center" vertical="center" wrapText="1"/>
    </xf>
    <xf numFmtId="0" fontId="67" fillId="24" borderId="28" xfId="0" applyFont="1" applyFill="1" applyBorder="1" applyAlignment="1">
      <alignment horizontal="left" vertical="center" wrapText="1"/>
    </xf>
    <xf numFmtId="0" fontId="67" fillId="24" borderId="1" xfId="0" applyFont="1" applyFill="1" applyBorder="1" applyAlignment="1">
      <alignment horizontal="left" vertical="center" wrapText="1"/>
    </xf>
    <xf numFmtId="0" fontId="67" fillId="24" borderId="26" xfId="0" applyFont="1" applyFill="1" applyBorder="1" applyAlignment="1">
      <alignment horizontal="left" vertical="center" wrapText="1"/>
    </xf>
    <xf numFmtId="0" fontId="67" fillId="24" borderId="48" xfId="0" applyFont="1" applyFill="1" applyBorder="1" applyAlignment="1">
      <alignment horizontal="center" vertical="center" wrapText="1"/>
    </xf>
    <xf numFmtId="0" fontId="67" fillId="14" borderId="27" xfId="0" applyFont="1" applyFill="1" applyBorder="1" applyAlignment="1">
      <alignment horizontal="left" vertical="center" wrapText="1"/>
    </xf>
    <xf numFmtId="0" fontId="67" fillId="14" borderId="2" xfId="0" applyFont="1" applyFill="1" applyBorder="1" applyAlignment="1">
      <alignment horizontal="left" vertical="center" wrapText="1"/>
    </xf>
    <xf numFmtId="0" fontId="67" fillId="14" borderId="30" xfId="0" applyFont="1" applyFill="1" applyBorder="1" applyAlignment="1">
      <alignment horizontal="left" vertical="center" wrapText="1"/>
    </xf>
    <xf numFmtId="0" fontId="67" fillId="14" borderId="28" xfId="0" applyFont="1" applyFill="1" applyBorder="1" applyAlignment="1">
      <alignment horizontal="left" vertical="center" wrapText="1"/>
    </xf>
    <xf numFmtId="0" fontId="67" fillId="14" borderId="1" xfId="0" applyFont="1" applyFill="1" applyBorder="1" applyAlignment="1">
      <alignment horizontal="left" vertical="center" wrapText="1"/>
    </xf>
    <xf numFmtId="0" fontId="67" fillId="14" borderId="51" xfId="0" applyFont="1" applyFill="1" applyBorder="1" applyAlignment="1">
      <alignment horizontal="left" vertical="center" wrapText="1"/>
    </xf>
    <xf numFmtId="0" fontId="67" fillId="7" borderId="20" xfId="0" applyFont="1" applyFill="1" applyBorder="1" applyAlignment="1">
      <alignment horizontal="center" vertical="center" wrapText="1"/>
    </xf>
    <xf numFmtId="0" fontId="67" fillId="7" borderId="28" xfId="0" applyFont="1" applyFill="1" applyBorder="1" applyAlignment="1">
      <alignment horizontal="center" vertical="center" wrapText="1"/>
    </xf>
    <xf numFmtId="0" fontId="67" fillId="7" borderId="1" xfId="0" applyFont="1" applyFill="1" applyBorder="1" applyAlignment="1">
      <alignment horizontal="center" vertical="center" wrapText="1"/>
    </xf>
    <xf numFmtId="0" fontId="67" fillId="10" borderId="47" xfId="0" applyFont="1" applyFill="1" applyBorder="1" applyAlignment="1">
      <alignment horizontal="center" vertical="center"/>
    </xf>
  </cellXfs>
  <cellStyles count="2">
    <cellStyle name="Hyperlink" xfId="1" builtinId="8" customBuiltin="1"/>
    <cellStyle name="Normal" xfId="0" builtinId="0"/>
  </cellStyles>
  <dxfs count="24">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9DDFF"/>
      <color rgb="FFFFEBEB"/>
      <color rgb="FFFFF7C5"/>
      <color rgb="FFD5EFFF"/>
      <color rgb="FFF5F5E3"/>
      <color rgb="FFF2E6E6"/>
      <color rgb="FFF4E2F6"/>
      <color rgb="FFE4F4F2"/>
      <color rgb="FFE0F8F3"/>
      <color rgb="FFFCF7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18</xdr:col>
      <xdr:colOff>66675</xdr:colOff>
      <xdr:row>0</xdr:row>
      <xdr:rowOff>0</xdr:rowOff>
    </xdr:from>
    <xdr:to>
      <xdr:col>23</xdr:col>
      <xdr:colOff>9525</xdr:colOff>
      <xdr:row>0</xdr:row>
      <xdr:rowOff>292894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05825" y="0"/>
          <a:ext cx="1171575" cy="2928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66675</xdr:colOff>
      <xdr:row>0</xdr:row>
      <xdr:rowOff>0</xdr:rowOff>
    </xdr:from>
    <xdr:to>
      <xdr:col>23</xdr:col>
      <xdr:colOff>9525</xdr:colOff>
      <xdr:row>0</xdr:row>
      <xdr:rowOff>292894</xdr:rowOff>
    </xdr:to>
    <xdr:pic>
      <xdr:nvPicPr>
        <xdr:cNvPr id="2" name="Picture 1">
          <a:extLst>
            <a:ext uri="{FF2B5EF4-FFF2-40B4-BE49-F238E27FC236}">
              <a16:creationId xmlns:a16="http://schemas.microsoft.com/office/drawing/2014/main" id="{7C194F22-D7BD-4316-BCF4-57DED1E870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05825" y="0"/>
          <a:ext cx="1171575" cy="2928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66675</xdr:colOff>
      <xdr:row>0</xdr:row>
      <xdr:rowOff>0</xdr:rowOff>
    </xdr:from>
    <xdr:to>
      <xdr:col>23</xdr:col>
      <xdr:colOff>9525</xdr:colOff>
      <xdr:row>0</xdr:row>
      <xdr:rowOff>292894</xdr:rowOff>
    </xdr:to>
    <xdr:pic>
      <xdr:nvPicPr>
        <xdr:cNvPr id="2" name="Picture 1">
          <a:extLst>
            <a:ext uri="{FF2B5EF4-FFF2-40B4-BE49-F238E27FC236}">
              <a16:creationId xmlns:a16="http://schemas.microsoft.com/office/drawing/2014/main" id="{6497F30C-BD8E-4FEC-9CBB-6822B3CCD5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05825" y="0"/>
          <a:ext cx="1171575" cy="2928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18</xdr:col>
      <xdr:colOff>66675</xdr:colOff>
      <xdr:row>0</xdr:row>
      <xdr:rowOff>0</xdr:rowOff>
    </xdr:from>
    <xdr:to>
      <xdr:col>23</xdr:col>
      <xdr:colOff>9525</xdr:colOff>
      <xdr:row>0</xdr:row>
      <xdr:rowOff>292894</xdr:rowOff>
    </xdr:to>
    <xdr:pic>
      <xdr:nvPicPr>
        <xdr:cNvPr id="2" name="Picture 1">
          <a:extLst>
            <a:ext uri="{FF2B5EF4-FFF2-40B4-BE49-F238E27FC236}">
              <a16:creationId xmlns:a16="http://schemas.microsoft.com/office/drawing/2014/main" id="{8A4EABEC-4AB6-46E9-B6D2-537D5F8330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05825" y="0"/>
          <a:ext cx="1171575" cy="29289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3619500</xdr:colOff>
      <xdr:row>0</xdr:row>
      <xdr:rowOff>38100</xdr:rowOff>
    </xdr:from>
    <xdr:to>
      <xdr:col>1</xdr:col>
      <xdr:colOff>5048250</xdr:colOff>
      <xdr:row>0</xdr:row>
      <xdr:rowOff>359569</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3819525" y="38100"/>
          <a:ext cx="1428750" cy="321469"/>
        </a:xfrm>
        <a:prstGeom prst="rect">
          <a:avLst/>
        </a:prstGeom>
      </xdr:spPr>
    </xdr:pic>
    <xdr:clientData/>
  </xdr:twoCellAnchor>
</xdr:wsDr>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2" Type="http://schemas.openxmlformats.org/officeDocument/2006/relationships/hyperlink" Target="http://webexhibits.org/daylightsaving/b.html" TargetMode="External"/><Relationship Id="rId1" Type="http://schemas.openxmlformats.org/officeDocument/2006/relationships/hyperlink" Target="http://webexhibits.org/daylightsaving/b.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calendars/daily-planner.html"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159"/>
  <sheetViews>
    <sheetView showGridLines="0" tabSelected="1" zoomScaleNormal="100" workbookViewId="0">
      <selection activeCell="Q14" sqref="Q14:W14"/>
    </sheetView>
  </sheetViews>
  <sheetFormatPr defaultRowHeight="12.75" x14ac:dyDescent="0.2"/>
  <cols>
    <col min="1" max="1" width="3.140625" customWidth="1"/>
    <col min="2" max="2" width="4.140625" customWidth="1"/>
    <col min="3" max="3" width="1.7109375" customWidth="1"/>
    <col min="4" max="4" width="37.42578125" customWidth="1"/>
    <col min="5" max="5" width="2.7109375" customWidth="1"/>
    <col min="6" max="6" width="3.7109375" customWidth="1"/>
    <col min="7" max="7" width="4.28515625" customWidth="1"/>
    <col min="8" max="14" width="3.7109375" customWidth="1"/>
    <col min="15" max="15" width="26.28515625" customWidth="1"/>
    <col min="16" max="16" width="9.7109375" style="69" customWidth="1"/>
    <col min="17" max="22" width="3.7109375" customWidth="1"/>
    <col min="23" max="23" width="3.5703125" customWidth="1"/>
    <col min="25" max="25" width="8.5703125" customWidth="1"/>
    <col min="26" max="26" width="4.28515625" customWidth="1"/>
  </cols>
  <sheetData>
    <row r="1" spans="1:25" ht="24.75" customHeight="1" x14ac:dyDescent="0.3">
      <c r="A1" s="70" t="s">
        <v>131</v>
      </c>
      <c r="B1" s="71"/>
      <c r="C1" s="71"/>
      <c r="D1" s="71"/>
      <c r="E1" s="72"/>
      <c r="F1" s="73"/>
      <c r="G1" s="73"/>
      <c r="H1" s="74"/>
      <c r="I1" s="74"/>
      <c r="J1" s="74"/>
      <c r="K1" s="74"/>
      <c r="L1" s="74"/>
      <c r="M1" s="74"/>
      <c r="N1" s="74"/>
      <c r="O1" s="74"/>
      <c r="P1" s="75"/>
      <c r="Q1" s="74"/>
      <c r="R1" s="74"/>
      <c r="S1" s="74"/>
      <c r="T1" s="74"/>
      <c r="U1" s="74"/>
      <c r="V1" s="74"/>
      <c r="W1" s="76"/>
      <c r="Y1" s="197"/>
    </row>
    <row r="2" spans="1:25" x14ac:dyDescent="0.2">
      <c r="A2" s="186"/>
      <c r="B2" s="186"/>
      <c r="C2" s="186"/>
      <c r="D2" s="186"/>
      <c r="E2" s="77"/>
      <c r="F2" s="77"/>
      <c r="G2" s="77"/>
      <c r="H2" s="77"/>
      <c r="I2" s="77"/>
      <c r="J2" s="77"/>
      <c r="K2" s="77"/>
      <c r="L2" s="77"/>
      <c r="M2" s="77"/>
      <c r="N2" s="77"/>
      <c r="O2" s="77"/>
      <c r="P2" s="78"/>
      <c r="Q2" s="200" t="s">
        <v>93</v>
      </c>
      <c r="R2" s="200"/>
      <c r="S2" s="200"/>
      <c r="T2" s="200"/>
      <c r="U2" s="200"/>
      <c r="V2" s="200"/>
      <c r="W2" s="200"/>
      <c r="Y2" s="197"/>
    </row>
    <row r="3" spans="1:25" x14ac:dyDescent="0.2">
      <c r="A3" s="77"/>
      <c r="B3" s="77"/>
      <c r="C3" s="77"/>
      <c r="D3" s="77"/>
      <c r="E3" s="77"/>
      <c r="F3" s="77"/>
      <c r="G3" s="77"/>
      <c r="H3" s="77"/>
      <c r="I3" s="77"/>
      <c r="J3" s="77"/>
      <c r="K3" s="77"/>
      <c r="L3" s="77"/>
      <c r="M3" s="77"/>
      <c r="N3" s="77"/>
      <c r="O3" s="77"/>
      <c r="P3" s="78"/>
      <c r="Q3" s="77"/>
      <c r="R3" s="77"/>
      <c r="S3" s="77"/>
      <c r="T3" s="77"/>
      <c r="U3" s="77"/>
      <c r="V3" s="77"/>
      <c r="W3" s="77"/>
      <c r="Y3" s="197"/>
    </row>
    <row r="4" spans="1:25" x14ac:dyDescent="0.2">
      <c r="A4" s="77"/>
      <c r="B4" s="77"/>
      <c r="C4" s="79" t="s">
        <v>1</v>
      </c>
      <c r="D4" s="80">
        <v>43955</v>
      </c>
      <c r="E4" s="77"/>
      <c r="F4" s="77"/>
      <c r="G4" s="77"/>
      <c r="H4" s="79" t="s">
        <v>66</v>
      </c>
      <c r="I4" s="198">
        <v>2</v>
      </c>
      <c r="J4" s="199"/>
      <c r="K4" s="81" t="s">
        <v>67</v>
      </c>
      <c r="L4" s="77"/>
      <c r="M4" s="77"/>
      <c r="N4" s="77"/>
      <c r="O4" s="77"/>
      <c r="P4" s="78"/>
      <c r="Q4" s="77"/>
      <c r="R4" s="77"/>
      <c r="S4" s="77"/>
      <c r="T4" s="77"/>
      <c r="U4" s="77"/>
      <c r="V4" s="77"/>
      <c r="W4" s="77"/>
      <c r="Y4" s="197"/>
    </row>
    <row r="5" spans="1:25" x14ac:dyDescent="0.2">
      <c r="A5" s="82"/>
      <c r="B5" s="82"/>
      <c r="C5" s="82"/>
      <c r="D5" s="82"/>
      <c r="E5" s="82"/>
      <c r="F5" s="82"/>
      <c r="G5" s="82"/>
      <c r="H5" s="82"/>
      <c r="I5" s="82"/>
      <c r="J5" s="82"/>
      <c r="K5" s="82"/>
      <c r="L5" s="82"/>
      <c r="M5" s="82"/>
      <c r="N5" s="82"/>
      <c r="O5" s="82"/>
      <c r="P5" s="83"/>
      <c r="Q5" s="82"/>
      <c r="R5" s="82"/>
      <c r="S5" s="82"/>
      <c r="T5" s="82"/>
      <c r="U5" s="82"/>
      <c r="V5" s="82"/>
      <c r="W5" s="82"/>
    </row>
    <row r="6" spans="1:25" ht="12.75" customHeight="1" x14ac:dyDescent="0.2">
      <c r="A6" s="187">
        <f>DAY(D6)</f>
        <v>4</v>
      </c>
      <c r="B6" s="187"/>
      <c r="C6" s="187"/>
      <c r="D6" s="189">
        <f>D4</f>
        <v>43955</v>
      </c>
      <c r="E6" s="189"/>
      <c r="F6" s="189"/>
      <c r="G6" s="189"/>
      <c r="H6" s="193">
        <f>DATE(YEAR($D$6),MONTH($D$6),1)</f>
        <v>43952</v>
      </c>
      <c r="I6" s="193"/>
      <c r="J6" s="193"/>
      <c r="K6" s="193"/>
      <c r="L6" s="193"/>
      <c r="M6" s="193"/>
      <c r="N6" s="193"/>
      <c r="O6" s="84"/>
      <c r="P6" s="83"/>
      <c r="Q6" s="193">
        <f>DATE(YEAR(H6+35),MONTH(H6+35),1)</f>
        <v>43983</v>
      </c>
      <c r="R6" s="193"/>
      <c r="S6" s="193"/>
      <c r="T6" s="193"/>
      <c r="U6" s="193"/>
      <c r="V6" s="193"/>
      <c r="W6" s="193"/>
    </row>
    <row r="7" spans="1:25" ht="12.75" customHeight="1" x14ac:dyDescent="0.2">
      <c r="A7" s="187"/>
      <c r="B7" s="187"/>
      <c r="C7" s="187"/>
      <c r="D7" s="189"/>
      <c r="E7" s="189"/>
      <c r="F7" s="189"/>
      <c r="G7" s="189"/>
      <c r="H7" s="85" t="str">
        <f>CHOOSE(1+MOD($I$4+1-2,7),"Su","M","Tu","W","Th","F","Sa")</f>
        <v>M</v>
      </c>
      <c r="I7" s="85" t="str">
        <f>CHOOSE(1+MOD($I$4+2-2,7),"Su","M","Tu","W","Th","F","Sa")</f>
        <v>Tu</v>
      </c>
      <c r="J7" s="85" t="str">
        <f>CHOOSE(1+MOD($I$4+3-2,7),"Su","M","Tu","W","Th","F","Sa")</f>
        <v>W</v>
      </c>
      <c r="K7" s="85" t="str">
        <f>CHOOSE(1+MOD($I$4+4-2,7),"Su","M","Tu","W","Th","F","Sa")</f>
        <v>Th</v>
      </c>
      <c r="L7" s="85" t="str">
        <f>CHOOSE(1+MOD($I$4+5-2,7),"Su","M","Tu","W","Th","F","Sa")</f>
        <v>F</v>
      </c>
      <c r="M7" s="85" t="str">
        <f>CHOOSE(1+MOD($I$4+6-2,7),"Su","M","Tu","W","Th","F","Sa")</f>
        <v>Sa</v>
      </c>
      <c r="N7" s="85" t="str">
        <f>CHOOSE(1+MOD($I$4+7-2,7),"Su","M","Tu","W","Th","F","Sa")</f>
        <v>Su</v>
      </c>
      <c r="O7" s="85"/>
      <c r="P7" s="86"/>
      <c r="Q7" s="85" t="str">
        <f>CHOOSE(1+MOD($I$4+1-2,7),"Su","M","Tu","W","Th","F","Sa")</f>
        <v>M</v>
      </c>
      <c r="R7" s="85" t="str">
        <f>CHOOSE(1+MOD($I$4+2-2,7),"Su","M","Tu","W","Th","F","Sa")</f>
        <v>Tu</v>
      </c>
      <c r="S7" s="85" t="str">
        <f>CHOOSE(1+MOD($I$4+3-2,7),"Su","M","Tu","W","Th","F","Sa")</f>
        <v>W</v>
      </c>
      <c r="T7" s="85" t="str">
        <f>CHOOSE(1+MOD($I$4+4-2,7),"Su","M","Tu","W","Th","F","Sa")</f>
        <v>Th</v>
      </c>
      <c r="U7" s="85" t="str">
        <f>CHOOSE(1+MOD($I$4+5-2,7),"Su","M","Tu","W","Th","F","Sa")</f>
        <v>F</v>
      </c>
      <c r="V7" s="85" t="str">
        <f>CHOOSE(1+MOD($I$4+6-2,7),"Su","M","Tu","W","Th","F","Sa")</f>
        <v>Sa</v>
      </c>
      <c r="W7" s="85" t="str">
        <f>CHOOSE(1+MOD($I$4+7-2,7),"Su","M","Tu","W","Th","F","Sa")</f>
        <v>Su</v>
      </c>
    </row>
    <row r="8" spans="1:25" ht="12.75" customHeight="1" x14ac:dyDescent="0.2">
      <c r="A8" s="187"/>
      <c r="B8" s="187"/>
      <c r="C8" s="187"/>
      <c r="D8" s="190" t="str">
        <f>INDEX({"Sunday","Monday","Tuesday","Wednesday","Thursday","Friday","Saturday"},WEEKDAY(D6))</f>
        <v>Monday</v>
      </c>
      <c r="E8" s="190"/>
      <c r="F8" s="190"/>
      <c r="G8" s="87"/>
      <c r="H8" s="88" t="str">
        <f>IF(WEEKDAY(H6,1)=$I$4,H6,"")</f>
        <v/>
      </c>
      <c r="I8" s="88" t="str">
        <f>IF(H8="",IF(WEEKDAY(H6,1)=MOD($I$4,7)+1,H6,""),H8+1)</f>
        <v/>
      </c>
      <c r="J8" s="88" t="str">
        <f>IF(I8="",IF(WEEKDAY(H6,1)=MOD($I$4+1,7)+1,H6,""),I8+1)</f>
        <v/>
      </c>
      <c r="K8" s="88" t="str">
        <f>IF(J8="",IF(WEEKDAY(H6,1)=MOD($I$4+2,7)+1,H6,""),J8+1)</f>
        <v/>
      </c>
      <c r="L8" s="88">
        <f>IF(K8="",IF(WEEKDAY(H6,1)=MOD($I$4+3,7)+1,H6,""),K8+1)</f>
        <v>43952</v>
      </c>
      <c r="M8" s="88">
        <f>IF(L8="",IF(WEEKDAY(H6,1)=MOD($I$4+4,7)+1,H6,""),L8+1)</f>
        <v>43953</v>
      </c>
      <c r="N8" s="88">
        <f>IF(M8="",IF(WEEKDAY(H6,1)=MOD($I$4+5,7)+1,H6,""),M8+1)</f>
        <v>43954</v>
      </c>
      <c r="O8" s="88"/>
      <c r="P8" s="83"/>
      <c r="Q8" s="88">
        <f>IF(WEEKDAY(Q6,1)=$I$4,Q6,"")</f>
        <v>43983</v>
      </c>
      <c r="R8" s="88">
        <f>IF(Q8="",IF(WEEKDAY(Q6,1)=MOD($I$4,7)+1,Q6,""),Q8+1)</f>
        <v>43984</v>
      </c>
      <c r="S8" s="88">
        <f>IF(R8="",IF(WEEKDAY(Q6,1)=MOD($I$4+1,7)+1,Q6,""),R8+1)</f>
        <v>43985</v>
      </c>
      <c r="T8" s="88">
        <f>IF(S8="",IF(WEEKDAY(Q6,1)=MOD($I$4+2,7)+1,Q6,""),S8+1)</f>
        <v>43986</v>
      </c>
      <c r="U8" s="88">
        <f>IF(T8="",IF(WEEKDAY(Q6,1)=MOD($I$4+3,7)+1,Q6,""),T8+1)</f>
        <v>43987</v>
      </c>
      <c r="V8" s="88">
        <f>IF(U8="",IF(WEEKDAY(Q6,1)=MOD($I$4+4,7)+1,Q6,""),U8+1)</f>
        <v>43988</v>
      </c>
      <c r="W8" s="88">
        <f>IF(V8="",IF(WEEKDAY(Q6,1)=MOD($I$4+5,7)+1,Q6,""),V8+1)</f>
        <v>43989</v>
      </c>
      <c r="Y8" s="192"/>
    </row>
    <row r="9" spans="1:25" ht="12.75" customHeight="1" x14ac:dyDescent="0.2">
      <c r="A9" s="188"/>
      <c r="B9" s="188"/>
      <c r="C9" s="188"/>
      <c r="D9" s="191"/>
      <c r="E9" s="191"/>
      <c r="F9" s="191"/>
      <c r="G9" s="87"/>
      <c r="H9" s="88">
        <f>IF(N8="","",IF(MONTH(N8+1)&lt;&gt;MONTH(N8),"",N8+1))</f>
        <v>43955</v>
      </c>
      <c r="I9" s="88">
        <f>IF(H9="","",IF(MONTH(H9+1)&lt;&gt;MONTH(H9),"",H9+1))</f>
        <v>43956</v>
      </c>
      <c r="J9" s="88">
        <f t="shared" ref="J9:M9" si="0">IF(I9="","",IF(MONTH(I9+1)&lt;&gt;MONTH(I9),"",I9+1))</f>
        <v>43957</v>
      </c>
      <c r="K9" s="88">
        <f>IF(J9="","",IF(MONTH(J9+1)&lt;&gt;MONTH(J9),"",J9+1))</f>
        <v>43958</v>
      </c>
      <c r="L9" s="88">
        <f t="shared" si="0"/>
        <v>43959</v>
      </c>
      <c r="M9" s="88">
        <f t="shared" si="0"/>
        <v>43960</v>
      </c>
      <c r="N9" s="88">
        <f>IF(M9="","",IF(MONTH(M9+1)&lt;&gt;MONTH(M9),"",M9+1))</f>
        <v>43961</v>
      </c>
      <c r="O9" s="88"/>
      <c r="P9" s="83"/>
      <c r="Q9" s="88">
        <f>IF(W8="","",IF(MONTH(W8+1)&lt;&gt;MONTH(W8),"",W8+1))</f>
        <v>43990</v>
      </c>
      <c r="R9" s="88">
        <f>IF(Q9="","",IF(MONTH(Q9+1)&lt;&gt;MONTH(Q9),"",Q9+1))</f>
        <v>43991</v>
      </c>
      <c r="S9" s="88">
        <f t="shared" ref="S9:S13" si="1">IF(R9="","",IF(MONTH(R9+1)&lt;&gt;MONTH(R9),"",R9+1))</f>
        <v>43992</v>
      </c>
      <c r="T9" s="88">
        <f>IF(S9="","",IF(MONTH(S9+1)&lt;&gt;MONTH(S9),"",S9+1))</f>
        <v>43993</v>
      </c>
      <c r="U9" s="88">
        <f t="shared" ref="U9:U13" si="2">IF(T9="","",IF(MONTH(T9+1)&lt;&gt;MONTH(T9),"",T9+1))</f>
        <v>43994</v>
      </c>
      <c r="V9" s="88">
        <f t="shared" ref="V9:V13" si="3">IF(U9="","",IF(MONTH(U9+1)&lt;&gt;MONTH(U9),"",U9+1))</f>
        <v>43995</v>
      </c>
      <c r="W9" s="88">
        <f t="shared" ref="W9:W13" si="4">IF(V9="","",IF(MONTH(V9+1)&lt;&gt;MONTH(V9),"",V9+1))</f>
        <v>43996</v>
      </c>
      <c r="Y9" s="192"/>
    </row>
    <row r="10" spans="1:25" ht="12.75" customHeight="1" x14ac:dyDescent="0.2">
      <c r="A10" s="89" t="str">
        <f t="array" ref="A10">IFERROR(INDEX(arr_holiday,SMALL(IF(arr_holidaydate=$D$6,ROW(arr_holidaydate)),ROW()-ROW($A$9))),"")</f>
        <v>May Day (UK)</v>
      </c>
      <c r="B10" s="90"/>
      <c r="C10" s="90"/>
      <c r="D10" s="90"/>
      <c r="E10" s="196" t="str">
        <f>"W"&amp;TEXT(1+INT((D6-DATE(YEAR(D6+4-WEEKDAY(D6+6)),1,5)+
WEEKDAY(DATE(YEAR(D6+4-WEEKDAY(D6+6)),1,3)))/7),"00")&amp;"-"&amp;WEEKDAY(D6,2)</f>
        <v>W19-1</v>
      </c>
      <c r="F10" s="196"/>
      <c r="G10" s="82"/>
      <c r="H10" s="88">
        <f t="shared" ref="H10:H13" si="5">IF(N9="","",IF(MONTH(N9+1)&lt;&gt;MONTH(N9),"",N9+1))</f>
        <v>43962</v>
      </c>
      <c r="I10" s="88">
        <f t="shared" ref="I10:M13" si="6">IF(H10="","",IF(MONTH(H10+1)&lt;&gt;MONTH(H10),"",H10+1))</f>
        <v>43963</v>
      </c>
      <c r="J10" s="88">
        <f t="shared" si="6"/>
        <v>43964</v>
      </c>
      <c r="K10" s="88">
        <f t="shared" si="6"/>
        <v>43965</v>
      </c>
      <c r="L10" s="88">
        <f t="shared" si="6"/>
        <v>43966</v>
      </c>
      <c r="M10" s="88">
        <f t="shared" si="6"/>
        <v>43967</v>
      </c>
      <c r="N10" s="88">
        <f>IF(M10="","",IF(MONTH(M10+1)&lt;&gt;MONTH(M10),"",M10+1))</f>
        <v>43968</v>
      </c>
      <c r="O10" s="88"/>
      <c r="P10" s="83"/>
      <c r="Q10" s="88">
        <f t="shared" ref="Q10:Q13" si="7">IF(W9="","",IF(MONTH(W9+1)&lt;&gt;MONTH(W9),"",W9+1))</f>
        <v>43997</v>
      </c>
      <c r="R10" s="88">
        <f t="shared" ref="R10:R13" si="8">IF(Q10="","",IF(MONTH(Q10+1)&lt;&gt;MONTH(Q10),"",Q10+1))</f>
        <v>43998</v>
      </c>
      <c r="S10" s="88">
        <f t="shared" si="1"/>
        <v>43999</v>
      </c>
      <c r="T10" s="88">
        <f t="shared" ref="T10:T13" si="9">IF(S10="","",IF(MONTH(S10+1)&lt;&gt;MONTH(S10),"",S10+1))</f>
        <v>44000</v>
      </c>
      <c r="U10" s="88">
        <f t="shared" si="2"/>
        <v>44001</v>
      </c>
      <c r="V10" s="88">
        <f t="shared" si="3"/>
        <v>44002</v>
      </c>
      <c r="W10" s="88">
        <f t="shared" si="4"/>
        <v>44003</v>
      </c>
      <c r="Y10" s="192"/>
    </row>
    <row r="11" spans="1:25" x14ac:dyDescent="0.2">
      <c r="A11" s="89" t="str">
        <f t="array" ref="A11">IFERROR(INDEX(arr_holiday,SMALL(IF(arr_holidaydate=$D$6,ROW(arr_holidaydate)),ROW()-ROW($A$9))),"")</f>
        <v>Star Wars Day</v>
      </c>
      <c r="B11" s="90"/>
      <c r="C11" s="90"/>
      <c r="D11" s="90"/>
      <c r="E11" s="82"/>
      <c r="F11" s="82"/>
      <c r="G11" s="82"/>
      <c r="H11" s="88">
        <f t="shared" si="5"/>
        <v>43969</v>
      </c>
      <c r="I11" s="88">
        <f t="shared" si="6"/>
        <v>43970</v>
      </c>
      <c r="J11" s="88">
        <f t="shared" si="6"/>
        <v>43971</v>
      </c>
      <c r="K11" s="88">
        <f t="shared" si="6"/>
        <v>43972</v>
      </c>
      <c r="L11" s="88">
        <f t="shared" si="6"/>
        <v>43973</v>
      </c>
      <c r="M11" s="88">
        <f t="shared" si="6"/>
        <v>43974</v>
      </c>
      <c r="N11" s="88">
        <f>IF(M11="","",IF(MONTH(M11+1)&lt;&gt;MONTH(M11),"",M11+1))</f>
        <v>43975</v>
      </c>
      <c r="O11" s="88"/>
      <c r="P11" s="83"/>
      <c r="Q11" s="88">
        <f t="shared" si="7"/>
        <v>44004</v>
      </c>
      <c r="R11" s="88">
        <f t="shared" si="8"/>
        <v>44005</v>
      </c>
      <c r="S11" s="88">
        <f t="shared" si="1"/>
        <v>44006</v>
      </c>
      <c r="T11" s="88">
        <f t="shared" si="9"/>
        <v>44007</v>
      </c>
      <c r="U11" s="88">
        <f t="shared" si="2"/>
        <v>44008</v>
      </c>
      <c r="V11" s="88">
        <f t="shared" si="3"/>
        <v>44009</v>
      </c>
      <c r="W11" s="88">
        <f t="shared" si="4"/>
        <v>44010</v>
      </c>
      <c r="Y11" s="192"/>
    </row>
    <row r="12" spans="1:25" x14ac:dyDescent="0.2">
      <c r="A12" s="89" t="str">
        <f t="array" ref="A12">IFERROR(INDEX(arr_holiday,SMALL(IF(arr_holidaydate=$D$6,ROW(arr_holidaydate)),ROW()-ROW($A$9))),"")</f>
        <v/>
      </c>
      <c r="B12" s="90"/>
      <c r="C12" s="90"/>
      <c r="D12" s="90"/>
      <c r="E12" s="82"/>
      <c r="F12" s="82"/>
      <c r="G12" s="82"/>
      <c r="H12" s="88">
        <f t="shared" si="5"/>
        <v>43976</v>
      </c>
      <c r="I12" s="88">
        <f t="shared" si="6"/>
        <v>43977</v>
      </c>
      <c r="J12" s="88">
        <f t="shared" si="6"/>
        <v>43978</v>
      </c>
      <c r="K12" s="88">
        <f t="shared" si="6"/>
        <v>43979</v>
      </c>
      <c r="L12" s="88">
        <f t="shared" si="6"/>
        <v>43980</v>
      </c>
      <c r="M12" s="88">
        <f t="shared" si="6"/>
        <v>43981</v>
      </c>
      <c r="N12" s="88">
        <f>IF(M12="","",IF(MONTH(M12+1)&lt;&gt;MONTH(M12),"",M12+1))</f>
        <v>43982</v>
      </c>
      <c r="O12" s="88"/>
      <c r="P12" s="83"/>
      <c r="Q12" s="88">
        <f t="shared" si="7"/>
        <v>44011</v>
      </c>
      <c r="R12" s="88">
        <f t="shared" si="8"/>
        <v>44012</v>
      </c>
      <c r="S12" s="88" t="str">
        <f t="shared" si="1"/>
        <v/>
      </c>
      <c r="T12" s="88" t="str">
        <f t="shared" si="9"/>
        <v/>
      </c>
      <c r="U12" s="88" t="str">
        <f t="shared" si="2"/>
        <v/>
      </c>
      <c r="V12" s="88" t="str">
        <f t="shared" si="3"/>
        <v/>
      </c>
      <c r="W12" s="88" t="str">
        <f t="shared" si="4"/>
        <v/>
      </c>
      <c r="Y12" s="192"/>
    </row>
    <row r="13" spans="1:25" x14ac:dyDescent="0.2">
      <c r="A13" s="89" t="str">
        <f t="array" ref="A13">IFERROR(INDEX(arr_holiday,SMALL(IF(arr_holidaydate=$D$6,ROW(arr_holidaydate)),ROW()-ROW($A$9))),"")</f>
        <v/>
      </c>
      <c r="B13" s="82"/>
      <c r="C13" s="82"/>
      <c r="D13" s="82"/>
      <c r="E13" s="82"/>
      <c r="F13" s="82"/>
      <c r="G13" s="82"/>
      <c r="H13" s="88" t="str">
        <f t="shared" si="5"/>
        <v/>
      </c>
      <c r="I13" s="88" t="str">
        <f t="shared" si="6"/>
        <v/>
      </c>
      <c r="J13" s="88" t="str">
        <f t="shared" si="6"/>
        <v/>
      </c>
      <c r="K13" s="88" t="str">
        <f t="shared" si="6"/>
        <v/>
      </c>
      <c r="L13" s="88" t="str">
        <f t="shared" si="6"/>
        <v/>
      </c>
      <c r="M13" s="88" t="str">
        <f t="shared" si="6"/>
        <v/>
      </c>
      <c r="N13" s="88" t="str">
        <f>IF(M13="","",IF(MONTH(M13+1)&lt;&gt;MONTH(M13),"",M13+1))</f>
        <v/>
      </c>
      <c r="O13" s="88"/>
      <c r="P13" s="83"/>
      <c r="Q13" s="88" t="str">
        <f t="shared" si="7"/>
        <v/>
      </c>
      <c r="R13" s="88" t="str">
        <f t="shared" si="8"/>
        <v/>
      </c>
      <c r="S13" s="88" t="str">
        <f t="shared" si="1"/>
        <v/>
      </c>
      <c r="T13" s="88" t="str">
        <f t="shared" si="9"/>
        <v/>
      </c>
      <c r="U13" s="88" t="str">
        <f t="shared" si="2"/>
        <v/>
      </c>
      <c r="V13" s="88" t="str">
        <f t="shared" si="3"/>
        <v/>
      </c>
      <c r="W13" s="88" t="str">
        <f t="shared" si="4"/>
        <v/>
      </c>
    </row>
    <row r="14" spans="1:25" ht="14.1" customHeight="1" x14ac:dyDescent="0.2">
      <c r="A14" s="183" t="s">
        <v>85</v>
      </c>
      <c r="B14" s="183"/>
      <c r="C14" s="183"/>
      <c r="D14" s="183"/>
      <c r="E14" s="91"/>
      <c r="F14" s="15"/>
      <c r="G14" s="15"/>
      <c r="H14" s="15" t="s">
        <v>54</v>
      </c>
      <c r="I14" s="15"/>
      <c r="J14" s="15"/>
      <c r="K14" s="15"/>
      <c r="L14" s="15"/>
      <c r="M14" s="15"/>
      <c r="N14" s="15"/>
      <c r="O14" s="15"/>
      <c r="Q14" s="194" t="s">
        <v>7</v>
      </c>
      <c r="R14" s="194"/>
      <c r="S14" s="194"/>
      <c r="T14" s="194"/>
      <c r="U14" s="194"/>
      <c r="V14" s="194"/>
      <c r="W14" s="194"/>
    </row>
    <row r="15" spans="1:25" ht="12.75" customHeight="1" x14ac:dyDescent="0.2">
      <c r="A15" s="195" t="str">
        <f t="array" ref="A15">IFERROR(INDEX(arr_event,SMALL(IF(arr_eventdate=$D$6,ROW(arr_eventdate)),ROW()-ROW($A$14))),"")</f>
        <v/>
      </c>
      <c r="B15" s="195"/>
      <c r="C15" s="195"/>
      <c r="D15" s="195"/>
      <c r="E15" s="94"/>
      <c r="F15" s="144">
        <v>7</v>
      </c>
      <c r="G15" s="9" t="s">
        <v>58</v>
      </c>
      <c r="H15" s="344" t="s">
        <v>214</v>
      </c>
      <c r="I15" s="345"/>
      <c r="J15" s="345"/>
      <c r="K15" s="345"/>
      <c r="L15" s="345"/>
      <c r="M15" s="345"/>
      <c r="N15" s="345"/>
      <c r="O15" s="346"/>
      <c r="P15" s="96" t="s">
        <v>134</v>
      </c>
      <c r="Q15" s="160"/>
      <c r="R15" s="185"/>
      <c r="S15" s="185"/>
      <c r="T15" s="185"/>
      <c r="U15" s="185"/>
      <c r="V15" s="185"/>
      <c r="W15" s="161"/>
    </row>
    <row r="16" spans="1:25" ht="12.75" customHeight="1" x14ac:dyDescent="0.2">
      <c r="A16" s="124" t="s">
        <v>203</v>
      </c>
      <c r="B16" s="124"/>
      <c r="C16" s="124"/>
      <c r="D16" s="124"/>
      <c r="E16" s="94"/>
      <c r="F16" s="172"/>
      <c r="G16" s="10" t="s">
        <v>55</v>
      </c>
      <c r="H16" s="204" t="s">
        <v>186</v>
      </c>
      <c r="I16" s="205"/>
      <c r="J16" s="205"/>
      <c r="K16" s="205"/>
      <c r="L16" s="205"/>
      <c r="M16" s="205"/>
      <c r="N16" s="205"/>
      <c r="O16" s="206"/>
      <c r="P16" s="98" t="s">
        <v>134</v>
      </c>
      <c r="Q16" s="160"/>
      <c r="R16" s="185" t="s">
        <v>159</v>
      </c>
      <c r="S16" s="185"/>
      <c r="T16" s="185"/>
      <c r="U16" s="185"/>
      <c r="V16" s="185"/>
      <c r="W16" s="161"/>
    </row>
    <row r="17" spans="1:23" ht="12.75" customHeight="1" x14ac:dyDescent="0.2">
      <c r="A17" s="124" t="s">
        <v>179</v>
      </c>
      <c r="B17" s="124"/>
      <c r="C17" s="124"/>
      <c r="D17" s="124"/>
      <c r="E17" s="94"/>
      <c r="F17" s="144">
        <f>IF(F15=12,1,F15+1)</f>
        <v>8</v>
      </c>
      <c r="G17" s="9" t="s">
        <v>58</v>
      </c>
      <c r="H17" s="321" t="s">
        <v>187</v>
      </c>
      <c r="I17" s="322"/>
      <c r="J17" s="322"/>
      <c r="K17" s="322"/>
      <c r="L17" s="322"/>
      <c r="M17" s="322"/>
      <c r="N17" s="322"/>
      <c r="O17" s="325"/>
      <c r="P17" s="212" t="s">
        <v>132</v>
      </c>
      <c r="Q17" s="160"/>
      <c r="R17" s="185"/>
      <c r="S17" s="185"/>
      <c r="T17" s="185"/>
      <c r="U17" s="185"/>
      <c r="V17" s="185"/>
      <c r="W17" s="161"/>
    </row>
    <row r="18" spans="1:23" ht="12.75" customHeight="1" x14ac:dyDescent="0.2">
      <c r="A18" s="124" t="s">
        <v>167</v>
      </c>
      <c r="B18" s="124"/>
      <c r="C18" s="124"/>
      <c r="D18" s="124"/>
      <c r="E18" s="94"/>
      <c r="F18" s="144"/>
      <c r="G18" s="11" t="s">
        <v>56</v>
      </c>
      <c r="H18" s="323"/>
      <c r="I18" s="324"/>
      <c r="J18" s="324"/>
      <c r="K18" s="324"/>
      <c r="L18" s="324"/>
      <c r="M18" s="324"/>
      <c r="N18" s="324"/>
      <c r="O18" s="382"/>
      <c r="P18" s="214"/>
      <c r="Q18" s="160"/>
      <c r="R18" s="185"/>
      <c r="S18" s="185"/>
      <c r="T18" s="185"/>
      <c r="U18" s="185"/>
      <c r="V18" s="185"/>
      <c r="W18" s="161"/>
    </row>
    <row r="19" spans="1:23" ht="12.75" customHeight="1" x14ac:dyDescent="0.2">
      <c r="A19" s="124" t="s">
        <v>168</v>
      </c>
      <c r="B19" s="124"/>
      <c r="C19" s="124"/>
      <c r="D19" s="124"/>
      <c r="E19" s="94"/>
      <c r="F19" s="141"/>
      <c r="G19" s="11" t="s">
        <v>55</v>
      </c>
      <c r="H19" s="323"/>
      <c r="I19" s="324"/>
      <c r="J19" s="324"/>
      <c r="K19" s="324"/>
      <c r="L19" s="324"/>
      <c r="M19" s="324"/>
      <c r="N19" s="324"/>
      <c r="O19" s="382"/>
      <c r="P19" s="214"/>
      <c r="Q19" s="160"/>
      <c r="R19" s="185"/>
      <c r="S19" s="185"/>
      <c r="T19" s="185"/>
      <c r="U19" s="185"/>
      <c r="V19" s="185"/>
      <c r="W19" s="161"/>
    </row>
    <row r="20" spans="1:23" ht="12.75" customHeight="1" x14ac:dyDescent="0.2">
      <c r="A20" s="124" t="s">
        <v>180</v>
      </c>
      <c r="B20" s="124"/>
      <c r="C20" s="124"/>
      <c r="D20" s="124"/>
      <c r="E20" s="94"/>
      <c r="F20" s="141"/>
      <c r="G20" s="12" t="s">
        <v>57</v>
      </c>
      <c r="H20" s="383"/>
      <c r="I20" s="384"/>
      <c r="J20" s="384"/>
      <c r="K20" s="384"/>
      <c r="L20" s="384"/>
      <c r="M20" s="384"/>
      <c r="N20" s="384"/>
      <c r="O20" s="343"/>
      <c r="P20" s="213"/>
      <c r="Q20" s="160"/>
      <c r="R20" s="185"/>
      <c r="S20" s="185"/>
      <c r="T20" s="185"/>
      <c r="U20" s="185"/>
      <c r="V20" s="185"/>
      <c r="W20" s="161"/>
    </row>
    <row r="21" spans="1:23" ht="12.75" customHeight="1" x14ac:dyDescent="0.2">
      <c r="A21" s="124" t="s">
        <v>181</v>
      </c>
      <c r="B21" s="124"/>
      <c r="C21" s="124"/>
      <c r="D21" s="124"/>
      <c r="E21" s="94"/>
      <c r="F21" s="143">
        <f>IF(F17=12,1,F17+1)</f>
        <v>9</v>
      </c>
      <c r="G21" s="13" t="s">
        <v>58</v>
      </c>
      <c r="H21" s="310" t="s">
        <v>185</v>
      </c>
      <c r="I21" s="311"/>
      <c r="J21" s="311"/>
      <c r="K21" s="311"/>
      <c r="L21" s="311"/>
      <c r="M21" s="311"/>
      <c r="N21" s="311"/>
      <c r="O21" s="312"/>
      <c r="P21" s="207" t="s">
        <v>134</v>
      </c>
      <c r="Q21" s="160"/>
      <c r="R21" s="185"/>
      <c r="S21" s="185"/>
      <c r="T21" s="185"/>
      <c r="U21" s="185"/>
      <c r="V21" s="185"/>
      <c r="W21" s="161"/>
    </row>
    <row r="22" spans="1:23" ht="12.75" customHeight="1" x14ac:dyDescent="0.2">
      <c r="A22" s="124" t="s">
        <v>170</v>
      </c>
      <c r="B22" s="124"/>
      <c r="C22" s="124"/>
      <c r="D22" s="124"/>
      <c r="E22" s="94"/>
      <c r="F22" s="144"/>
      <c r="G22" s="11" t="s">
        <v>56</v>
      </c>
      <c r="H22" s="204"/>
      <c r="I22" s="205"/>
      <c r="J22" s="205"/>
      <c r="K22" s="205"/>
      <c r="L22" s="205"/>
      <c r="M22" s="205"/>
      <c r="N22" s="205"/>
      <c r="O22" s="206"/>
      <c r="P22" s="209"/>
      <c r="Q22" s="160"/>
      <c r="R22" s="185"/>
      <c r="S22" s="185"/>
      <c r="T22" s="185"/>
      <c r="U22" s="185"/>
      <c r="V22" s="185"/>
      <c r="W22" s="161"/>
    </row>
    <row r="23" spans="1:23" ht="12.75" customHeight="1" x14ac:dyDescent="0.2">
      <c r="A23" s="124" t="s">
        <v>169</v>
      </c>
      <c r="B23" s="124"/>
      <c r="C23" s="124"/>
      <c r="D23" s="124"/>
      <c r="E23" s="94"/>
      <c r="F23" s="141"/>
      <c r="G23" s="11" t="s">
        <v>55</v>
      </c>
      <c r="H23" s="145" t="s">
        <v>220</v>
      </c>
      <c r="I23" s="146"/>
      <c r="J23" s="146"/>
      <c r="K23" s="146"/>
      <c r="L23" s="146"/>
      <c r="M23" s="146"/>
      <c r="N23" s="146"/>
      <c r="O23" s="147"/>
      <c r="P23" s="154" t="s">
        <v>134</v>
      </c>
      <c r="Q23" s="160"/>
      <c r="R23" s="185"/>
      <c r="S23" s="185"/>
      <c r="T23" s="185"/>
      <c r="U23" s="185"/>
      <c r="V23" s="185"/>
      <c r="W23" s="161"/>
    </row>
    <row r="24" spans="1:23" ht="12.75" customHeight="1" x14ac:dyDescent="0.2">
      <c r="A24" s="124" t="s">
        <v>182</v>
      </c>
      <c r="B24" s="124"/>
      <c r="C24" s="124"/>
      <c r="D24" s="124"/>
      <c r="E24" s="94"/>
      <c r="F24" s="142"/>
      <c r="G24" s="14" t="s">
        <v>57</v>
      </c>
      <c r="H24" s="151"/>
      <c r="I24" s="152"/>
      <c r="J24" s="152"/>
      <c r="K24" s="152"/>
      <c r="L24" s="152"/>
      <c r="M24" s="152"/>
      <c r="N24" s="152"/>
      <c r="O24" s="153"/>
      <c r="P24" s="156"/>
      <c r="Q24" s="160"/>
      <c r="R24" s="185"/>
      <c r="S24" s="185"/>
      <c r="T24" s="185"/>
      <c r="U24" s="185"/>
      <c r="V24" s="185"/>
      <c r="W24" s="161"/>
    </row>
    <row r="25" spans="1:23" ht="12.75" customHeight="1" x14ac:dyDescent="0.2">
      <c r="A25" s="94"/>
      <c r="B25" s="94"/>
      <c r="C25" s="94"/>
      <c r="D25" s="94"/>
      <c r="E25" s="94"/>
      <c r="F25" s="143">
        <f>IF(F21=12,1,F21+1)</f>
        <v>10</v>
      </c>
      <c r="G25" s="13" t="s">
        <v>58</v>
      </c>
      <c r="H25" s="310" t="s">
        <v>139</v>
      </c>
      <c r="I25" s="311"/>
      <c r="J25" s="311"/>
      <c r="K25" s="311"/>
      <c r="L25" s="311"/>
      <c r="M25" s="311"/>
      <c r="N25" s="311"/>
      <c r="O25" s="312"/>
      <c r="P25" s="207" t="s">
        <v>157</v>
      </c>
      <c r="Q25" s="160"/>
      <c r="R25" s="185"/>
      <c r="S25" s="185"/>
      <c r="T25" s="185"/>
      <c r="U25" s="185"/>
      <c r="V25" s="185"/>
      <c r="W25" s="161"/>
    </row>
    <row r="26" spans="1:23" ht="12.75" customHeight="1" x14ac:dyDescent="0.2">
      <c r="A26" s="16" t="s">
        <v>50</v>
      </c>
      <c r="B26" s="17" t="s">
        <v>205</v>
      </c>
      <c r="C26" s="169" t="s">
        <v>51</v>
      </c>
      <c r="D26" s="169"/>
      <c r="E26" s="94"/>
      <c r="F26" s="144"/>
      <c r="G26" s="11" t="s">
        <v>56</v>
      </c>
      <c r="H26" s="201"/>
      <c r="I26" s="202"/>
      <c r="J26" s="202"/>
      <c r="K26" s="202"/>
      <c r="L26" s="202"/>
      <c r="M26" s="202"/>
      <c r="N26" s="202"/>
      <c r="O26" s="203"/>
      <c r="P26" s="208"/>
      <c r="Q26" s="160"/>
      <c r="R26" s="185"/>
      <c r="S26" s="185"/>
      <c r="T26" s="185"/>
      <c r="U26" s="185"/>
      <c r="V26" s="185"/>
      <c r="W26" s="161"/>
    </row>
    <row r="27" spans="1:23" ht="12.75" customHeight="1" x14ac:dyDescent="0.2">
      <c r="A27" s="108"/>
      <c r="B27" s="108"/>
      <c r="C27" s="109"/>
      <c r="D27" s="110"/>
      <c r="E27" s="94"/>
      <c r="F27" s="141"/>
      <c r="G27" s="11" t="s">
        <v>55</v>
      </c>
      <c r="H27" s="201"/>
      <c r="I27" s="202"/>
      <c r="J27" s="202"/>
      <c r="K27" s="202"/>
      <c r="L27" s="202"/>
      <c r="M27" s="202"/>
      <c r="N27" s="202"/>
      <c r="O27" s="203"/>
      <c r="P27" s="208"/>
      <c r="Q27" s="160"/>
      <c r="R27" s="185"/>
      <c r="S27" s="185"/>
      <c r="T27" s="185"/>
      <c r="U27" s="185"/>
      <c r="V27" s="185"/>
      <c r="W27" s="161"/>
    </row>
    <row r="28" spans="1:23" ht="12.75" customHeight="1" x14ac:dyDescent="0.2">
      <c r="A28" s="108"/>
      <c r="B28" s="108"/>
      <c r="C28" s="109"/>
      <c r="D28" s="110"/>
      <c r="E28" s="94"/>
      <c r="F28" s="142"/>
      <c r="G28" s="14" t="s">
        <v>57</v>
      </c>
      <c r="H28" s="201"/>
      <c r="I28" s="202"/>
      <c r="J28" s="202"/>
      <c r="K28" s="202"/>
      <c r="L28" s="202"/>
      <c r="M28" s="202"/>
      <c r="N28" s="202"/>
      <c r="O28" s="203"/>
      <c r="P28" s="208"/>
      <c r="Q28" s="160"/>
      <c r="R28" s="185"/>
      <c r="S28" s="185"/>
      <c r="T28" s="185"/>
      <c r="U28" s="185"/>
      <c r="V28" s="185"/>
      <c r="W28" s="161"/>
    </row>
    <row r="29" spans="1:23" ht="12.75" customHeight="1" x14ac:dyDescent="0.2">
      <c r="A29" s="108"/>
      <c r="B29" s="108"/>
      <c r="C29" s="109"/>
      <c r="D29" s="110"/>
      <c r="E29" s="94"/>
      <c r="F29" s="143">
        <f>IF(F25=12,1,F25+1)</f>
        <v>11</v>
      </c>
      <c r="G29" s="13" t="s">
        <v>58</v>
      </c>
      <c r="H29" s="201"/>
      <c r="I29" s="202"/>
      <c r="J29" s="202"/>
      <c r="K29" s="202"/>
      <c r="L29" s="202"/>
      <c r="M29" s="202"/>
      <c r="N29" s="202"/>
      <c r="O29" s="203"/>
      <c r="P29" s="208"/>
      <c r="Q29" s="160"/>
      <c r="R29" s="185"/>
      <c r="S29" s="185"/>
      <c r="T29" s="185"/>
      <c r="U29" s="185"/>
      <c r="V29" s="185"/>
      <c r="W29" s="161"/>
    </row>
    <row r="30" spans="1:23" ht="12.75" customHeight="1" x14ac:dyDescent="0.2">
      <c r="A30" s="108"/>
      <c r="B30" s="108"/>
      <c r="C30" s="109"/>
      <c r="D30" s="110"/>
      <c r="E30" s="94"/>
      <c r="F30" s="144"/>
      <c r="G30" s="11" t="s">
        <v>56</v>
      </c>
      <c r="H30" s="204"/>
      <c r="I30" s="205"/>
      <c r="J30" s="205"/>
      <c r="K30" s="205"/>
      <c r="L30" s="205"/>
      <c r="M30" s="205"/>
      <c r="N30" s="205"/>
      <c r="O30" s="206"/>
      <c r="P30" s="209"/>
      <c r="Q30" s="160"/>
      <c r="R30" s="185"/>
      <c r="S30" s="185"/>
      <c r="T30" s="185"/>
      <c r="U30" s="185"/>
      <c r="V30" s="185"/>
      <c r="W30" s="161"/>
    </row>
    <row r="31" spans="1:23" ht="12.75" customHeight="1" x14ac:dyDescent="0.2">
      <c r="A31" s="108"/>
      <c r="B31" s="108"/>
      <c r="C31" s="109"/>
      <c r="D31" s="111"/>
      <c r="E31" s="94"/>
      <c r="F31" s="141"/>
      <c r="G31" s="11" t="s">
        <v>55</v>
      </c>
      <c r="H31" s="145" t="s">
        <v>135</v>
      </c>
      <c r="I31" s="146"/>
      <c r="J31" s="146"/>
      <c r="K31" s="146"/>
      <c r="L31" s="146"/>
      <c r="M31" s="146"/>
      <c r="N31" s="146"/>
      <c r="O31" s="147"/>
      <c r="P31" s="212" t="s">
        <v>134</v>
      </c>
      <c r="Q31" s="160"/>
      <c r="R31" s="185"/>
      <c r="S31" s="185"/>
      <c r="T31" s="185"/>
      <c r="U31" s="185"/>
      <c r="V31" s="185"/>
      <c r="W31" s="161"/>
    </row>
    <row r="32" spans="1:23" ht="12.75" customHeight="1" x14ac:dyDescent="0.2">
      <c r="A32" s="108"/>
      <c r="B32" s="108"/>
      <c r="C32" s="109"/>
      <c r="D32" s="110"/>
      <c r="E32" s="94"/>
      <c r="F32" s="142"/>
      <c r="G32" s="14" t="s">
        <v>57</v>
      </c>
      <c r="H32" s="151"/>
      <c r="I32" s="152"/>
      <c r="J32" s="152"/>
      <c r="K32" s="152"/>
      <c r="L32" s="152"/>
      <c r="M32" s="152"/>
      <c r="N32" s="152"/>
      <c r="O32" s="153"/>
      <c r="P32" s="213"/>
      <c r="Q32" s="160"/>
      <c r="R32" s="185"/>
      <c r="S32" s="185"/>
      <c r="T32" s="185"/>
      <c r="U32" s="185"/>
      <c r="V32" s="185"/>
      <c r="W32" s="161"/>
    </row>
    <row r="33" spans="1:23" ht="12.75" customHeight="1" x14ac:dyDescent="0.2">
      <c r="A33" s="108"/>
      <c r="B33" s="108"/>
      <c r="C33" s="109"/>
      <c r="D33" s="109"/>
      <c r="E33" s="94"/>
      <c r="F33" s="143">
        <f>IF(F29=12,1,F29+1)</f>
        <v>12</v>
      </c>
      <c r="G33" s="13" t="s">
        <v>58</v>
      </c>
      <c r="H33" s="310" t="s">
        <v>185</v>
      </c>
      <c r="I33" s="311"/>
      <c r="J33" s="311"/>
      <c r="K33" s="311"/>
      <c r="L33" s="311"/>
      <c r="M33" s="311"/>
      <c r="N33" s="311"/>
      <c r="O33" s="312"/>
      <c r="P33" s="210" t="s">
        <v>201</v>
      </c>
      <c r="Q33" s="160"/>
      <c r="R33" s="185"/>
      <c r="S33" s="185"/>
      <c r="T33" s="185"/>
      <c r="U33" s="185"/>
      <c r="V33" s="185"/>
      <c r="W33" s="161"/>
    </row>
    <row r="34" spans="1:23" ht="12.75" customHeight="1" x14ac:dyDescent="0.2">
      <c r="A34" s="108"/>
      <c r="B34" s="108"/>
      <c r="C34" s="109"/>
      <c r="D34" s="110"/>
      <c r="E34" s="94"/>
      <c r="F34" s="144"/>
      <c r="G34" s="11" t="s">
        <v>56</v>
      </c>
      <c r="H34" s="201"/>
      <c r="I34" s="202"/>
      <c r="J34" s="202"/>
      <c r="K34" s="202"/>
      <c r="L34" s="202"/>
      <c r="M34" s="202"/>
      <c r="N34" s="202"/>
      <c r="O34" s="203"/>
      <c r="P34" s="385"/>
      <c r="Q34" s="160"/>
      <c r="R34" s="185"/>
      <c r="S34" s="185"/>
      <c r="T34" s="185"/>
      <c r="U34" s="185"/>
      <c r="V34" s="185"/>
      <c r="W34" s="161"/>
    </row>
    <row r="35" spans="1:23" ht="12.75" customHeight="1" x14ac:dyDescent="0.2">
      <c r="A35" s="108"/>
      <c r="B35" s="108"/>
      <c r="C35" s="109"/>
      <c r="D35" s="110"/>
      <c r="E35" s="94"/>
      <c r="F35" s="141"/>
      <c r="G35" s="11" t="s">
        <v>55</v>
      </c>
      <c r="H35" s="204"/>
      <c r="I35" s="205"/>
      <c r="J35" s="205"/>
      <c r="K35" s="205"/>
      <c r="L35" s="205"/>
      <c r="M35" s="205"/>
      <c r="N35" s="205"/>
      <c r="O35" s="206"/>
      <c r="P35" s="211"/>
      <c r="Q35" s="160"/>
      <c r="R35" s="185"/>
      <c r="S35" s="185"/>
      <c r="T35" s="185"/>
      <c r="U35" s="185"/>
      <c r="V35" s="185"/>
      <c r="W35" s="161"/>
    </row>
    <row r="36" spans="1:23" ht="12.75" customHeight="1" x14ac:dyDescent="0.2">
      <c r="A36" s="108"/>
      <c r="B36" s="108"/>
      <c r="C36" s="109"/>
      <c r="D36" s="110"/>
      <c r="E36" s="94"/>
      <c r="F36" s="142"/>
      <c r="G36" s="14" t="s">
        <v>57</v>
      </c>
      <c r="H36" s="151" t="s">
        <v>202</v>
      </c>
      <c r="I36" s="152"/>
      <c r="J36" s="152"/>
      <c r="K36" s="152"/>
      <c r="L36" s="152"/>
      <c r="M36" s="152"/>
      <c r="N36" s="152"/>
      <c r="O36" s="153"/>
      <c r="P36" s="96"/>
      <c r="Q36" s="160"/>
      <c r="R36" s="185"/>
      <c r="S36" s="185"/>
      <c r="T36" s="185"/>
      <c r="U36" s="185"/>
      <c r="V36" s="185"/>
      <c r="W36" s="161"/>
    </row>
    <row r="37" spans="1:23" ht="12.75" customHeight="1" x14ac:dyDescent="0.2">
      <c r="A37" s="108"/>
      <c r="B37" s="108"/>
      <c r="C37" s="109"/>
      <c r="D37" s="110"/>
      <c r="E37" s="94"/>
      <c r="F37" s="143">
        <f>IF(F33=12,1,F33+1)</f>
        <v>1</v>
      </c>
      <c r="G37" s="13" t="s">
        <v>58</v>
      </c>
      <c r="H37" s="313" t="s">
        <v>189</v>
      </c>
      <c r="I37" s="314"/>
      <c r="J37" s="314"/>
      <c r="K37" s="314"/>
      <c r="L37" s="314"/>
      <c r="M37" s="314"/>
      <c r="N37" s="314"/>
      <c r="O37" s="315"/>
      <c r="P37" s="215" t="s">
        <v>213</v>
      </c>
      <c r="Q37" s="160"/>
      <c r="R37" s="185"/>
      <c r="S37" s="185"/>
      <c r="T37" s="185"/>
      <c r="U37" s="185"/>
      <c r="V37" s="185"/>
      <c r="W37" s="161"/>
    </row>
    <row r="38" spans="1:23" ht="12.75" customHeight="1" x14ac:dyDescent="0.2">
      <c r="A38" s="108"/>
      <c r="B38" s="108"/>
      <c r="C38" s="109"/>
      <c r="D38" s="110"/>
      <c r="E38" s="94"/>
      <c r="F38" s="144"/>
      <c r="G38" s="11" t="s">
        <v>56</v>
      </c>
      <c r="H38" s="282"/>
      <c r="I38" s="283"/>
      <c r="J38" s="283"/>
      <c r="K38" s="283"/>
      <c r="L38" s="283"/>
      <c r="M38" s="283"/>
      <c r="N38" s="283"/>
      <c r="O38" s="284"/>
      <c r="P38" s="216"/>
      <c r="Q38" s="160"/>
      <c r="R38" s="185"/>
      <c r="S38" s="185"/>
      <c r="T38" s="185"/>
      <c r="U38" s="185"/>
      <c r="V38" s="185"/>
      <c r="W38" s="161"/>
    </row>
    <row r="39" spans="1:23" ht="12.75" customHeight="1" x14ac:dyDescent="0.2">
      <c r="A39" s="108"/>
      <c r="B39" s="108"/>
      <c r="C39" s="109"/>
      <c r="D39" s="110"/>
      <c r="E39" s="94"/>
      <c r="F39" s="141"/>
      <c r="G39" s="11" t="s">
        <v>55</v>
      </c>
      <c r="H39" s="282"/>
      <c r="I39" s="283"/>
      <c r="J39" s="283"/>
      <c r="K39" s="283"/>
      <c r="L39" s="283"/>
      <c r="M39" s="283"/>
      <c r="N39" s="283"/>
      <c r="O39" s="284"/>
      <c r="P39" s="216"/>
      <c r="Q39" s="160"/>
      <c r="R39" s="185"/>
      <c r="S39" s="185"/>
      <c r="T39" s="185"/>
      <c r="U39" s="185"/>
      <c r="V39" s="185"/>
      <c r="W39" s="161"/>
    </row>
    <row r="40" spans="1:23" ht="12.75" customHeight="1" x14ac:dyDescent="0.2">
      <c r="A40" s="108"/>
      <c r="B40" s="108"/>
      <c r="C40" s="109"/>
      <c r="D40" s="110"/>
      <c r="E40" s="94"/>
      <c r="F40" s="142"/>
      <c r="G40" s="14" t="s">
        <v>57</v>
      </c>
      <c r="H40" s="282"/>
      <c r="I40" s="283"/>
      <c r="J40" s="283"/>
      <c r="K40" s="283"/>
      <c r="L40" s="283"/>
      <c r="M40" s="283"/>
      <c r="N40" s="283"/>
      <c r="O40" s="284"/>
      <c r="P40" s="216"/>
      <c r="Q40" s="160"/>
      <c r="R40" s="185"/>
      <c r="S40" s="185"/>
      <c r="T40" s="185"/>
      <c r="U40" s="185"/>
      <c r="V40" s="185"/>
      <c r="W40" s="161"/>
    </row>
    <row r="41" spans="1:23" ht="12.75" customHeight="1" x14ac:dyDescent="0.2">
      <c r="A41" s="108"/>
      <c r="B41" s="108"/>
      <c r="C41" s="109"/>
      <c r="D41" s="110"/>
      <c r="E41" s="94"/>
      <c r="F41" s="143">
        <f>IF(F37=12,1,F37+1)</f>
        <v>2</v>
      </c>
      <c r="G41" s="13" t="s">
        <v>58</v>
      </c>
      <c r="H41" s="282"/>
      <c r="I41" s="283"/>
      <c r="J41" s="283"/>
      <c r="K41" s="283"/>
      <c r="L41" s="283"/>
      <c r="M41" s="283"/>
      <c r="N41" s="283"/>
      <c r="O41" s="284"/>
      <c r="P41" s="216"/>
      <c r="Q41" s="160"/>
      <c r="R41" s="185"/>
      <c r="S41" s="185"/>
      <c r="T41" s="185"/>
      <c r="U41" s="185"/>
      <c r="V41" s="185"/>
      <c r="W41" s="161"/>
    </row>
    <row r="42" spans="1:23" ht="12.75" customHeight="1" x14ac:dyDescent="0.2">
      <c r="A42" s="108"/>
      <c r="B42" s="108"/>
      <c r="C42" s="109"/>
      <c r="D42" s="110"/>
      <c r="E42" s="94"/>
      <c r="F42" s="144"/>
      <c r="G42" s="11" t="s">
        <v>56</v>
      </c>
      <c r="H42" s="282"/>
      <c r="I42" s="283"/>
      <c r="J42" s="283"/>
      <c r="K42" s="283"/>
      <c r="L42" s="283"/>
      <c r="M42" s="283"/>
      <c r="N42" s="283"/>
      <c r="O42" s="284"/>
      <c r="P42" s="216"/>
      <c r="Q42" s="160"/>
      <c r="R42" s="185"/>
      <c r="S42" s="185"/>
      <c r="T42" s="185"/>
      <c r="U42" s="185"/>
      <c r="V42" s="185"/>
      <c r="W42" s="161"/>
    </row>
    <row r="43" spans="1:23" ht="12.75" customHeight="1" x14ac:dyDescent="0.2">
      <c r="A43" s="94"/>
      <c r="B43" s="94"/>
      <c r="C43" s="94"/>
      <c r="D43" s="94"/>
      <c r="E43" s="94"/>
      <c r="F43" s="141"/>
      <c r="G43" s="11" t="s">
        <v>55</v>
      </c>
      <c r="H43" s="282"/>
      <c r="I43" s="283"/>
      <c r="J43" s="283"/>
      <c r="K43" s="283"/>
      <c r="L43" s="283"/>
      <c r="M43" s="283"/>
      <c r="N43" s="283"/>
      <c r="O43" s="284"/>
      <c r="P43" s="216"/>
      <c r="Q43" s="160"/>
      <c r="R43" s="185" t="s">
        <v>145</v>
      </c>
      <c r="S43" s="185"/>
      <c r="T43" s="185"/>
      <c r="U43" s="185"/>
      <c r="V43" s="185"/>
      <c r="W43" s="161"/>
    </row>
    <row r="44" spans="1:23" ht="12.75" customHeight="1" x14ac:dyDescent="0.2">
      <c r="A44" s="175" t="s">
        <v>53</v>
      </c>
      <c r="B44" s="175"/>
      <c r="C44" s="184" t="s">
        <v>98</v>
      </c>
      <c r="D44" s="184"/>
      <c r="E44" s="94"/>
      <c r="F44" s="142"/>
      <c r="G44" s="14" t="s">
        <v>57</v>
      </c>
      <c r="H44" s="282"/>
      <c r="I44" s="283"/>
      <c r="J44" s="283"/>
      <c r="K44" s="283"/>
      <c r="L44" s="283"/>
      <c r="M44" s="283"/>
      <c r="N44" s="283"/>
      <c r="O44" s="284"/>
      <c r="P44" s="216"/>
      <c r="Q44" s="160"/>
      <c r="R44" s="185"/>
      <c r="S44" s="185"/>
      <c r="T44" s="185"/>
      <c r="U44" s="185"/>
      <c r="V44" s="185"/>
      <c r="W44" s="161"/>
    </row>
    <row r="45" spans="1:23" ht="12.75" customHeight="1" x14ac:dyDescent="0.2">
      <c r="A45" s="127">
        <v>0.375</v>
      </c>
      <c r="B45" s="128"/>
      <c r="C45" s="129" t="s">
        <v>183</v>
      </c>
      <c r="D45" s="129"/>
      <c r="E45" s="94"/>
      <c r="F45" s="143">
        <f>IF(F41=12,1,F41+1)</f>
        <v>3</v>
      </c>
      <c r="G45" s="13" t="s">
        <v>58</v>
      </c>
      <c r="H45" s="282"/>
      <c r="I45" s="283"/>
      <c r="J45" s="283"/>
      <c r="K45" s="283"/>
      <c r="L45" s="283"/>
      <c r="M45" s="283"/>
      <c r="N45" s="283"/>
      <c r="O45" s="284"/>
      <c r="P45" s="216"/>
      <c r="Q45" s="160"/>
      <c r="R45" s="185"/>
      <c r="S45" s="185"/>
      <c r="T45" s="185"/>
      <c r="U45" s="185"/>
      <c r="V45" s="185"/>
      <c r="W45" s="161"/>
    </row>
    <row r="46" spans="1:23" ht="12.75" customHeight="1" x14ac:dyDescent="0.2">
      <c r="A46" s="127">
        <v>0.52083333333333337</v>
      </c>
      <c r="B46" s="128"/>
      <c r="C46" s="129" t="s">
        <v>184</v>
      </c>
      <c r="D46" s="129"/>
      <c r="E46" s="94"/>
      <c r="F46" s="144"/>
      <c r="G46" s="11" t="s">
        <v>56</v>
      </c>
      <c r="H46" s="282"/>
      <c r="I46" s="283"/>
      <c r="J46" s="283"/>
      <c r="K46" s="283"/>
      <c r="L46" s="283"/>
      <c r="M46" s="283"/>
      <c r="N46" s="283"/>
      <c r="O46" s="284"/>
      <c r="P46" s="216"/>
      <c r="Q46" s="160"/>
      <c r="R46" s="185"/>
      <c r="S46" s="185"/>
      <c r="T46" s="185"/>
      <c r="U46" s="185"/>
      <c r="V46" s="185"/>
      <c r="W46" s="161"/>
    </row>
    <row r="47" spans="1:23" ht="12.75" customHeight="1" x14ac:dyDescent="0.2">
      <c r="A47" s="128"/>
      <c r="B47" s="128"/>
      <c r="C47" s="129" t="s">
        <v>191</v>
      </c>
      <c r="D47" s="129"/>
      <c r="E47" s="94"/>
      <c r="F47" s="141"/>
      <c r="G47" s="11" t="s">
        <v>55</v>
      </c>
      <c r="H47" s="282"/>
      <c r="I47" s="283"/>
      <c r="J47" s="283"/>
      <c r="K47" s="283"/>
      <c r="L47" s="283"/>
      <c r="M47" s="283"/>
      <c r="N47" s="283"/>
      <c r="O47" s="284"/>
      <c r="P47" s="216"/>
      <c r="Q47" s="160"/>
      <c r="R47" s="185"/>
      <c r="S47" s="185"/>
      <c r="T47" s="185"/>
      <c r="U47" s="185"/>
      <c r="V47" s="185"/>
      <c r="W47" s="161"/>
    </row>
    <row r="48" spans="1:23" ht="12.75" customHeight="1" x14ac:dyDescent="0.2">
      <c r="A48" s="128"/>
      <c r="B48" s="128"/>
      <c r="C48" s="129" t="s">
        <v>192</v>
      </c>
      <c r="D48" s="129"/>
      <c r="E48" s="94"/>
      <c r="F48" s="142"/>
      <c r="G48" s="14" t="s">
        <v>57</v>
      </c>
      <c r="H48" s="282"/>
      <c r="I48" s="283"/>
      <c r="J48" s="283"/>
      <c r="K48" s="283"/>
      <c r="L48" s="283"/>
      <c r="M48" s="283"/>
      <c r="N48" s="283"/>
      <c r="O48" s="284"/>
      <c r="P48" s="216"/>
      <c r="Q48" s="160"/>
      <c r="R48" s="185"/>
      <c r="S48" s="185"/>
      <c r="T48" s="185"/>
      <c r="U48" s="185"/>
      <c r="V48" s="185"/>
      <c r="W48" s="161"/>
    </row>
    <row r="49" spans="1:23" ht="12.75" customHeight="1" x14ac:dyDescent="0.2">
      <c r="A49" s="127">
        <v>0.75</v>
      </c>
      <c r="B49" s="128"/>
      <c r="C49" s="130" t="s">
        <v>193</v>
      </c>
      <c r="D49" s="131"/>
      <c r="E49" s="94"/>
      <c r="F49" s="143">
        <f>IF(F45=12,1,F45+1)</f>
        <v>4</v>
      </c>
      <c r="G49" s="13" t="s">
        <v>58</v>
      </c>
      <c r="H49" s="282"/>
      <c r="I49" s="283"/>
      <c r="J49" s="283"/>
      <c r="K49" s="283"/>
      <c r="L49" s="283"/>
      <c r="M49" s="283"/>
      <c r="N49" s="283"/>
      <c r="O49" s="284"/>
      <c r="P49" s="216"/>
      <c r="Q49" s="160"/>
      <c r="R49" s="185"/>
      <c r="S49" s="185"/>
      <c r="T49" s="185"/>
      <c r="U49" s="185"/>
      <c r="V49" s="185"/>
      <c r="W49" s="161"/>
    </row>
    <row r="50" spans="1:23" ht="12.75" customHeight="1" x14ac:dyDescent="0.2">
      <c r="A50" s="128"/>
      <c r="B50" s="128"/>
      <c r="C50" s="132"/>
      <c r="D50" s="133"/>
      <c r="E50" s="94"/>
      <c r="F50" s="144"/>
      <c r="G50" s="11" t="s">
        <v>56</v>
      </c>
      <c r="H50" s="282"/>
      <c r="I50" s="283"/>
      <c r="J50" s="283"/>
      <c r="K50" s="283"/>
      <c r="L50" s="283"/>
      <c r="M50" s="283"/>
      <c r="N50" s="283"/>
      <c r="O50" s="284"/>
      <c r="P50" s="216"/>
      <c r="Q50" s="160"/>
      <c r="R50" s="185"/>
      <c r="S50" s="185"/>
      <c r="T50" s="185"/>
      <c r="U50" s="185"/>
      <c r="V50" s="185"/>
      <c r="W50" s="161"/>
    </row>
    <row r="51" spans="1:23" ht="12.75" customHeight="1" x14ac:dyDescent="0.2">
      <c r="A51" s="127">
        <v>0.86458333333333337</v>
      </c>
      <c r="B51" s="128"/>
      <c r="C51" s="129" t="s">
        <v>204</v>
      </c>
      <c r="D51" s="129"/>
      <c r="E51" s="94"/>
      <c r="F51" s="141"/>
      <c r="G51" s="11" t="s">
        <v>55</v>
      </c>
      <c r="H51" s="282"/>
      <c r="I51" s="283"/>
      <c r="J51" s="283"/>
      <c r="K51" s="283"/>
      <c r="L51" s="283"/>
      <c r="M51" s="283"/>
      <c r="N51" s="283"/>
      <c r="O51" s="284"/>
      <c r="P51" s="216"/>
      <c r="Q51" s="160"/>
      <c r="R51" s="185"/>
      <c r="S51" s="185"/>
      <c r="T51" s="185"/>
      <c r="U51" s="185"/>
      <c r="V51" s="185"/>
      <c r="W51" s="161"/>
    </row>
    <row r="52" spans="1:23" ht="12.75" customHeight="1" x14ac:dyDescent="0.2">
      <c r="A52" s="127">
        <v>0.90625</v>
      </c>
      <c r="B52" s="128"/>
      <c r="C52" s="129" t="s">
        <v>217</v>
      </c>
      <c r="D52" s="129"/>
      <c r="E52" s="94"/>
      <c r="F52" s="142"/>
      <c r="G52" s="14" t="s">
        <v>57</v>
      </c>
      <c r="H52" s="282"/>
      <c r="I52" s="283"/>
      <c r="J52" s="283"/>
      <c r="K52" s="283"/>
      <c r="L52" s="283"/>
      <c r="M52" s="283"/>
      <c r="N52" s="283"/>
      <c r="O52" s="284"/>
      <c r="P52" s="216"/>
      <c r="Q52" s="160"/>
      <c r="R52" s="185"/>
      <c r="S52" s="185"/>
      <c r="T52" s="185"/>
      <c r="U52" s="185"/>
      <c r="V52" s="185"/>
      <c r="W52" s="161"/>
    </row>
    <row r="53" spans="1:23" ht="12.75" customHeight="1" x14ac:dyDescent="0.2">
      <c r="A53" s="94"/>
      <c r="B53" s="94"/>
      <c r="C53" s="113"/>
      <c r="D53" s="113"/>
      <c r="E53" s="94"/>
      <c r="F53" s="134">
        <f>IF(F49=12,1,F49+1)</f>
        <v>5</v>
      </c>
      <c r="G53" s="100" t="s">
        <v>58</v>
      </c>
      <c r="H53" s="282"/>
      <c r="I53" s="283"/>
      <c r="J53" s="283"/>
      <c r="K53" s="283"/>
      <c r="L53" s="283"/>
      <c r="M53" s="283"/>
      <c r="N53" s="283"/>
      <c r="O53" s="284"/>
      <c r="P53" s="216"/>
      <c r="Q53" s="160"/>
      <c r="R53" s="185"/>
      <c r="S53" s="185"/>
      <c r="T53" s="185"/>
      <c r="U53" s="185"/>
      <c r="V53" s="185"/>
      <c r="W53" s="161"/>
    </row>
    <row r="54" spans="1:23" ht="12.75" customHeight="1" x14ac:dyDescent="0.2">
      <c r="A54" s="175" t="s">
        <v>160</v>
      </c>
      <c r="B54" s="175"/>
      <c r="C54" s="184" t="s">
        <v>52</v>
      </c>
      <c r="D54" s="184"/>
      <c r="E54" s="94"/>
      <c r="F54" s="135"/>
      <c r="G54" s="101" t="s">
        <v>56</v>
      </c>
      <c r="H54" s="282"/>
      <c r="I54" s="283"/>
      <c r="J54" s="283"/>
      <c r="K54" s="283"/>
      <c r="L54" s="283"/>
      <c r="M54" s="283"/>
      <c r="N54" s="283"/>
      <c r="O54" s="284"/>
      <c r="P54" s="216"/>
      <c r="Q54" s="160"/>
      <c r="R54" s="185"/>
      <c r="S54" s="185"/>
      <c r="T54" s="185"/>
      <c r="U54" s="185"/>
      <c r="V54" s="185"/>
      <c r="W54" s="161"/>
    </row>
    <row r="55" spans="1:23" ht="12.75" customHeight="1" x14ac:dyDescent="0.2">
      <c r="A55" s="128"/>
      <c r="B55" s="128"/>
      <c r="C55" s="126"/>
      <c r="D55" s="126"/>
      <c r="E55" s="94"/>
      <c r="F55" s="136"/>
      <c r="G55" s="101" t="s">
        <v>55</v>
      </c>
      <c r="H55" s="282"/>
      <c r="I55" s="283"/>
      <c r="J55" s="283"/>
      <c r="K55" s="283"/>
      <c r="L55" s="283"/>
      <c r="M55" s="283"/>
      <c r="N55" s="283"/>
      <c r="O55" s="284"/>
      <c r="P55" s="216"/>
      <c r="Q55" s="160"/>
      <c r="R55" s="185"/>
      <c r="S55" s="185"/>
      <c r="T55" s="185"/>
      <c r="U55" s="185"/>
      <c r="V55" s="185"/>
      <c r="W55" s="161"/>
    </row>
    <row r="56" spans="1:23" ht="12.75" customHeight="1" x14ac:dyDescent="0.2">
      <c r="A56" s="128"/>
      <c r="B56" s="128"/>
      <c r="C56" s="126"/>
      <c r="D56" s="126"/>
      <c r="E56" s="94"/>
      <c r="F56" s="137"/>
      <c r="G56" s="105" t="s">
        <v>57</v>
      </c>
      <c r="H56" s="316"/>
      <c r="I56" s="317"/>
      <c r="J56" s="317"/>
      <c r="K56" s="317"/>
      <c r="L56" s="317"/>
      <c r="M56" s="317"/>
      <c r="N56" s="317"/>
      <c r="O56" s="318"/>
      <c r="P56" s="217"/>
      <c r="Q56" s="160"/>
      <c r="R56" s="185"/>
      <c r="S56" s="185"/>
      <c r="T56" s="185"/>
      <c r="U56" s="185"/>
      <c r="V56" s="185"/>
      <c r="W56" s="161"/>
    </row>
    <row r="57" spans="1:23" ht="12.75" customHeight="1" x14ac:dyDescent="0.2">
      <c r="A57" s="128"/>
      <c r="B57" s="128"/>
      <c r="C57" s="129"/>
      <c r="D57" s="129"/>
      <c r="E57" s="94"/>
      <c r="F57" s="134">
        <f>IF(F53=12,1,F53+1)</f>
        <v>6</v>
      </c>
      <c r="G57" s="100" t="s">
        <v>58</v>
      </c>
      <c r="H57" s="310" t="s">
        <v>190</v>
      </c>
      <c r="I57" s="311"/>
      <c r="J57" s="311"/>
      <c r="K57" s="311"/>
      <c r="L57" s="311"/>
      <c r="M57" s="311"/>
      <c r="N57" s="311"/>
      <c r="O57" s="312"/>
      <c r="P57" s="210" t="s">
        <v>134</v>
      </c>
      <c r="Q57" s="160"/>
      <c r="R57" s="185"/>
      <c r="S57" s="185"/>
      <c r="T57" s="185"/>
      <c r="U57" s="185"/>
      <c r="V57" s="185"/>
      <c r="W57" s="161"/>
    </row>
    <row r="58" spans="1:23" ht="12.75" customHeight="1" x14ac:dyDescent="0.2">
      <c r="A58" s="125"/>
      <c r="B58" s="125"/>
      <c r="C58" s="129"/>
      <c r="D58" s="129"/>
      <c r="E58" s="94"/>
      <c r="F58" s="135"/>
      <c r="G58" s="101" t="s">
        <v>56</v>
      </c>
      <c r="H58" s="204"/>
      <c r="I58" s="205"/>
      <c r="J58" s="205"/>
      <c r="K58" s="205"/>
      <c r="L58" s="205"/>
      <c r="M58" s="205"/>
      <c r="N58" s="205"/>
      <c r="O58" s="206"/>
      <c r="P58" s="211"/>
      <c r="Q58" s="160"/>
      <c r="R58" s="185"/>
      <c r="S58" s="185"/>
      <c r="T58" s="185"/>
      <c r="U58" s="185"/>
      <c r="V58" s="185"/>
      <c r="W58" s="161"/>
    </row>
    <row r="59" spans="1:23" ht="12.75" customHeight="1" x14ac:dyDescent="0.2">
      <c r="A59" s="125"/>
      <c r="B59" s="125"/>
      <c r="C59" s="129"/>
      <c r="D59" s="129"/>
      <c r="E59" s="94"/>
      <c r="F59" s="136"/>
      <c r="G59" s="101" t="s">
        <v>55</v>
      </c>
      <c r="H59" s="145" t="s">
        <v>148</v>
      </c>
      <c r="I59" s="146"/>
      <c r="J59" s="146"/>
      <c r="K59" s="146"/>
      <c r="L59" s="146"/>
      <c r="M59" s="146"/>
      <c r="N59" s="146"/>
      <c r="O59" s="147"/>
      <c r="P59" s="154" t="s">
        <v>154</v>
      </c>
      <c r="Q59" s="160"/>
      <c r="R59" s="185"/>
      <c r="S59" s="185"/>
      <c r="T59" s="185"/>
      <c r="U59" s="185"/>
      <c r="V59" s="185"/>
      <c r="W59" s="161"/>
    </row>
    <row r="60" spans="1:23" ht="12.75" customHeight="1" x14ac:dyDescent="0.2">
      <c r="A60" s="125"/>
      <c r="B60" s="125"/>
      <c r="C60" s="129"/>
      <c r="D60" s="129"/>
      <c r="E60" s="94"/>
      <c r="F60" s="137"/>
      <c r="G60" s="105" t="s">
        <v>57</v>
      </c>
      <c r="H60" s="148"/>
      <c r="I60" s="149"/>
      <c r="J60" s="149"/>
      <c r="K60" s="149"/>
      <c r="L60" s="149"/>
      <c r="M60" s="149"/>
      <c r="N60" s="149"/>
      <c r="O60" s="150"/>
      <c r="P60" s="155"/>
      <c r="Q60" s="160"/>
      <c r="R60" s="185"/>
      <c r="S60" s="185"/>
      <c r="T60" s="185"/>
      <c r="U60" s="185"/>
      <c r="V60" s="185"/>
      <c r="W60" s="161"/>
    </row>
    <row r="61" spans="1:23" ht="12.75" customHeight="1" x14ac:dyDescent="0.2">
      <c r="A61" s="125"/>
      <c r="B61" s="125"/>
      <c r="C61" s="129"/>
      <c r="D61" s="129"/>
      <c r="E61" s="94"/>
      <c r="F61" s="134">
        <f>IF(F57=12,1,F57+1)</f>
        <v>7</v>
      </c>
      <c r="G61" s="100" t="s">
        <v>58</v>
      </c>
      <c r="H61" s="151"/>
      <c r="I61" s="152"/>
      <c r="J61" s="152"/>
      <c r="K61" s="152"/>
      <c r="L61" s="152"/>
      <c r="M61" s="152"/>
      <c r="N61" s="152"/>
      <c r="O61" s="153"/>
      <c r="P61" s="156"/>
      <c r="Q61" s="160"/>
      <c r="R61" s="185"/>
      <c r="S61" s="185"/>
      <c r="T61" s="185"/>
      <c r="U61" s="185"/>
      <c r="V61" s="185"/>
      <c r="W61" s="161"/>
    </row>
    <row r="62" spans="1:23" ht="12.75" customHeight="1" x14ac:dyDescent="0.2">
      <c r="A62" s="125"/>
      <c r="B62" s="125"/>
      <c r="C62" s="176"/>
      <c r="D62" s="176"/>
      <c r="E62" s="94"/>
      <c r="F62" s="135"/>
      <c r="G62" s="101" t="s">
        <v>150</v>
      </c>
      <c r="H62" s="201" t="s">
        <v>194</v>
      </c>
      <c r="I62" s="202"/>
      <c r="J62" s="202"/>
      <c r="K62" s="202"/>
      <c r="L62" s="202"/>
      <c r="M62" s="202"/>
      <c r="N62" s="202"/>
      <c r="O62" s="203"/>
      <c r="P62" s="207" t="s">
        <v>154</v>
      </c>
      <c r="Q62" s="160"/>
      <c r="R62" s="185"/>
      <c r="S62" s="185"/>
      <c r="T62" s="185"/>
      <c r="U62" s="185"/>
      <c r="V62" s="185"/>
      <c r="W62" s="161"/>
    </row>
    <row r="63" spans="1:23" ht="12.75" customHeight="1" x14ac:dyDescent="0.2">
      <c r="A63" s="138" t="s">
        <v>161</v>
      </c>
      <c r="B63" s="138"/>
      <c r="C63" s="176"/>
      <c r="D63" s="176"/>
      <c r="E63" s="94"/>
      <c r="F63" s="136"/>
      <c r="G63" s="101" t="s">
        <v>55</v>
      </c>
      <c r="H63" s="201"/>
      <c r="I63" s="202"/>
      <c r="J63" s="202"/>
      <c r="K63" s="202"/>
      <c r="L63" s="202"/>
      <c r="M63" s="202"/>
      <c r="N63" s="202"/>
      <c r="O63" s="203"/>
      <c r="P63" s="208"/>
      <c r="Q63" s="160"/>
      <c r="R63" s="185"/>
      <c r="S63" s="185"/>
      <c r="T63" s="185"/>
      <c r="U63" s="185"/>
      <c r="V63" s="185"/>
      <c r="W63" s="161"/>
    </row>
    <row r="64" spans="1:23" ht="12.75" customHeight="1" x14ac:dyDescent="0.2">
      <c r="A64" s="125"/>
      <c r="B64" s="125"/>
      <c r="C64" s="176"/>
      <c r="D64" s="176"/>
      <c r="E64" s="94"/>
      <c r="F64" s="137"/>
      <c r="G64" s="105" t="s">
        <v>151</v>
      </c>
      <c r="H64" s="204"/>
      <c r="I64" s="205"/>
      <c r="J64" s="205"/>
      <c r="K64" s="205"/>
      <c r="L64" s="205"/>
      <c r="M64" s="205"/>
      <c r="N64" s="205"/>
      <c r="O64" s="206"/>
      <c r="P64" s="209"/>
      <c r="Q64" s="160"/>
      <c r="R64" s="185"/>
      <c r="S64" s="185"/>
      <c r="T64" s="185"/>
      <c r="U64" s="185"/>
      <c r="V64" s="185"/>
      <c r="W64" s="161"/>
    </row>
    <row r="65" spans="1:23" ht="12.75" customHeight="1" x14ac:dyDescent="0.2">
      <c r="A65" s="128"/>
      <c r="B65" s="128"/>
      <c r="C65" s="129"/>
      <c r="D65" s="129"/>
      <c r="E65" s="94"/>
      <c r="F65" s="134">
        <f>IF(F61=12,1,F61+1)</f>
        <v>8</v>
      </c>
      <c r="G65" s="100" t="s">
        <v>58</v>
      </c>
      <c r="H65" s="344" t="s">
        <v>195</v>
      </c>
      <c r="I65" s="345"/>
      <c r="J65" s="345"/>
      <c r="K65" s="345"/>
      <c r="L65" s="345"/>
      <c r="M65" s="345"/>
      <c r="N65" s="345"/>
      <c r="O65" s="346"/>
      <c r="P65" s="96"/>
      <c r="Q65" s="160"/>
      <c r="R65" s="185"/>
      <c r="S65" s="185"/>
      <c r="T65" s="185"/>
      <c r="U65" s="185"/>
      <c r="V65" s="185"/>
      <c r="W65" s="161"/>
    </row>
    <row r="66" spans="1:23" ht="12.75" customHeight="1" x14ac:dyDescent="0.2">
      <c r="A66" s="128"/>
      <c r="B66" s="128"/>
      <c r="C66" s="129"/>
      <c r="D66" s="129"/>
      <c r="E66" s="94"/>
      <c r="F66" s="135"/>
      <c r="G66" s="101" t="s">
        <v>56</v>
      </c>
      <c r="H66" s="204"/>
      <c r="I66" s="205"/>
      <c r="J66" s="205"/>
      <c r="K66" s="205"/>
      <c r="L66" s="205"/>
      <c r="M66" s="205"/>
      <c r="N66" s="205"/>
      <c r="O66" s="206"/>
      <c r="P66" s="98"/>
      <c r="Q66" s="160"/>
      <c r="R66" s="185"/>
      <c r="S66" s="185"/>
      <c r="T66" s="185"/>
      <c r="U66" s="185"/>
      <c r="V66" s="185"/>
      <c r="W66" s="161"/>
    </row>
    <row r="67" spans="1:23" ht="12.75" customHeight="1" x14ac:dyDescent="0.2">
      <c r="A67" s="128"/>
      <c r="B67" s="128"/>
      <c r="C67" s="129"/>
      <c r="D67" s="129"/>
      <c r="E67" s="94"/>
      <c r="F67" s="136"/>
      <c r="G67" s="101" t="s">
        <v>55</v>
      </c>
      <c r="H67" s="344" t="s">
        <v>199</v>
      </c>
      <c r="I67" s="345"/>
      <c r="J67" s="345"/>
      <c r="K67" s="345"/>
      <c r="L67" s="345"/>
      <c r="M67" s="345"/>
      <c r="N67" s="345"/>
      <c r="O67" s="346"/>
      <c r="P67" s="96" t="s">
        <v>200</v>
      </c>
      <c r="Q67" s="160"/>
      <c r="R67" s="185"/>
      <c r="S67" s="185"/>
      <c r="T67" s="185"/>
      <c r="U67" s="185"/>
      <c r="V67" s="185"/>
      <c r="W67" s="161"/>
    </row>
    <row r="68" spans="1:23" ht="12.75" customHeight="1" x14ac:dyDescent="0.2">
      <c r="A68" s="128"/>
      <c r="B68" s="128"/>
      <c r="C68" s="129"/>
      <c r="D68" s="129"/>
      <c r="E68" s="94"/>
      <c r="F68" s="137"/>
      <c r="G68" s="105" t="s">
        <v>57</v>
      </c>
      <c r="H68" s="310" t="s">
        <v>155</v>
      </c>
      <c r="I68" s="311"/>
      <c r="J68" s="311"/>
      <c r="K68" s="311"/>
      <c r="L68" s="311"/>
      <c r="M68" s="311"/>
      <c r="N68" s="311"/>
      <c r="O68" s="312"/>
      <c r="P68" s="210" t="s">
        <v>134</v>
      </c>
      <c r="Q68" s="160"/>
      <c r="R68" s="185"/>
      <c r="S68" s="185"/>
      <c r="T68" s="185"/>
      <c r="U68" s="185"/>
      <c r="V68" s="185"/>
      <c r="W68" s="161"/>
    </row>
    <row r="69" spans="1:23" ht="12.75" customHeight="1" x14ac:dyDescent="0.2">
      <c r="A69" s="128"/>
      <c r="B69" s="128"/>
      <c r="C69" s="129"/>
      <c r="D69" s="129"/>
      <c r="E69" s="94"/>
      <c r="F69" s="134">
        <f>IF(F65=12,1,F65+1)</f>
        <v>9</v>
      </c>
      <c r="G69" s="100" t="s">
        <v>58</v>
      </c>
      <c r="H69" s="204"/>
      <c r="I69" s="205"/>
      <c r="J69" s="205"/>
      <c r="K69" s="205"/>
      <c r="L69" s="205"/>
      <c r="M69" s="205"/>
      <c r="N69" s="205"/>
      <c r="O69" s="206"/>
      <c r="P69" s="211"/>
      <c r="Q69" s="160"/>
      <c r="R69" s="185"/>
      <c r="S69" s="185"/>
      <c r="T69" s="185"/>
      <c r="U69" s="185"/>
      <c r="V69" s="185"/>
      <c r="W69" s="161"/>
    </row>
    <row r="70" spans="1:23" ht="12.75" customHeight="1" x14ac:dyDescent="0.2">
      <c r="A70" s="128"/>
      <c r="B70" s="128"/>
      <c r="C70" s="129"/>
      <c r="D70" s="129"/>
      <c r="E70" s="94"/>
      <c r="F70" s="135"/>
      <c r="G70" s="101" t="s">
        <v>56</v>
      </c>
      <c r="H70" s="145" t="s">
        <v>153</v>
      </c>
      <c r="I70" s="146"/>
      <c r="J70" s="146"/>
      <c r="K70" s="146"/>
      <c r="L70" s="146"/>
      <c r="M70" s="146"/>
      <c r="N70" s="146"/>
      <c r="O70" s="147"/>
      <c r="P70" s="212" t="s">
        <v>134</v>
      </c>
      <c r="Q70" s="160"/>
      <c r="R70" s="185"/>
      <c r="S70" s="185"/>
      <c r="T70" s="185"/>
      <c r="U70" s="185"/>
      <c r="V70" s="185"/>
      <c r="W70" s="161"/>
    </row>
    <row r="71" spans="1:23" ht="12.75" customHeight="1" x14ac:dyDescent="0.2">
      <c r="A71" s="128"/>
      <c r="B71" s="128"/>
      <c r="C71" s="129"/>
      <c r="D71" s="129"/>
      <c r="E71" s="94"/>
      <c r="F71" s="136"/>
      <c r="G71" s="101" t="s">
        <v>55</v>
      </c>
      <c r="H71" s="151"/>
      <c r="I71" s="152"/>
      <c r="J71" s="152"/>
      <c r="K71" s="152"/>
      <c r="L71" s="152"/>
      <c r="M71" s="152"/>
      <c r="N71" s="152"/>
      <c r="O71" s="153"/>
      <c r="P71" s="213"/>
      <c r="Q71" s="160"/>
      <c r="R71" s="185"/>
      <c r="S71" s="185"/>
      <c r="T71" s="185"/>
      <c r="U71" s="185"/>
      <c r="V71" s="185"/>
      <c r="W71" s="161"/>
    </row>
    <row r="72" spans="1:23" ht="12.75" customHeight="1" x14ac:dyDescent="0.2">
      <c r="A72" s="128"/>
      <c r="B72" s="128"/>
      <c r="C72" s="129"/>
      <c r="D72" s="129"/>
      <c r="E72" s="94"/>
      <c r="F72" s="137"/>
      <c r="G72" s="105" t="s">
        <v>57</v>
      </c>
      <c r="H72" s="201" t="s">
        <v>196</v>
      </c>
      <c r="I72" s="202"/>
      <c r="J72" s="202"/>
      <c r="K72" s="202"/>
      <c r="L72" s="202"/>
      <c r="M72" s="202"/>
      <c r="N72" s="202"/>
      <c r="O72" s="203"/>
      <c r="P72" s="207" t="s">
        <v>197</v>
      </c>
      <c r="Q72" s="160"/>
      <c r="R72" s="185"/>
      <c r="S72" s="185"/>
      <c r="T72" s="185"/>
      <c r="U72" s="185"/>
      <c r="V72" s="185"/>
      <c r="W72" s="161"/>
    </row>
    <row r="73" spans="1:23" ht="12.75" customHeight="1" x14ac:dyDescent="0.2">
      <c r="A73" s="128"/>
      <c r="B73" s="128"/>
      <c r="C73" s="129"/>
      <c r="D73" s="129"/>
      <c r="E73" s="94"/>
      <c r="F73" s="134">
        <f>IF(F69=12,1,F69+1)</f>
        <v>10</v>
      </c>
      <c r="G73" s="100" t="s">
        <v>58</v>
      </c>
      <c r="H73" s="201"/>
      <c r="I73" s="202"/>
      <c r="J73" s="202"/>
      <c r="K73" s="202"/>
      <c r="L73" s="202"/>
      <c r="M73" s="202"/>
      <c r="N73" s="202"/>
      <c r="O73" s="203"/>
      <c r="P73" s="208"/>
      <c r="Q73" s="160"/>
      <c r="R73" s="185"/>
      <c r="S73" s="185"/>
      <c r="T73" s="185"/>
      <c r="U73" s="185"/>
      <c r="V73" s="185"/>
      <c r="W73" s="161"/>
    </row>
    <row r="74" spans="1:23" ht="12.75" customHeight="1" x14ac:dyDescent="0.2">
      <c r="A74" s="128"/>
      <c r="B74" s="128"/>
      <c r="C74" s="129"/>
      <c r="D74" s="129"/>
      <c r="E74" s="94"/>
      <c r="F74" s="135"/>
      <c r="G74" s="101" t="s">
        <v>56</v>
      </c>
      <c r="H74" s="201"/>
      <c r="I74" s="202"/>
      <c r="J74" s="202"/>
      <c r="K74" s="202"/>
      <c r="L74" s="202"/>
      <c r="M74" s="202"/>
      <c r="N74" s="202"/>
      <c r="O74" s="203"/>
      <c r="P74" s="208"/>
      <c r="Q74" s="160"/>
      <c r="R74" s="185"/>
      <c r="S74" s="185"/>
      <c r="T74" s="185"/>
      <c r="U74" s="185"/>
      <c r="V74" s="185"/>
      <c r="W74" s="161"/>
    </row>
    <row r="75" spans="1:23" ht="12.75" customHeight="1" x14ac:dyDescent="0.2">
      <c r="A75" s="128"/>
      <c r="B75" s="128"/>
      <c r="C75" s="129"/>
      <c r="D75" s="129"/>
      <c r="E75" s="94"/>
      <c r="F75" s="136"/>
      <c r="G75" s="101" t="s">
        <v>55</v>
      </c>
      <c r="H75" s="201"/>
      <c r="I75" s="202"/>
      <c r="J75" s="202"/>
      <c r="K75" s="202"/>
      <c r="L75" s="202"/>
      <c r="M75" s="202"/>
      <c r="N75" s="202"/>
      <c r="O75" s="203"/>
      <c r="P75" s="208"/>
      <c r="Q75" s="160"/>
      <c r="R75" s="185"/>
      <c r="S75" s="185"/>
      <c r="T75" s="185"/>
      <c r="U75" s="185"/>
      <c r="V75" s="185"/>
      <c r="W75" s="161"/>
    </row>
    <row r="76" spans="1:23" ht="12.75" customHeight="1" x14ac:dyDescent="0.2">
      <c r="A76" s="128"/>
      <c r="B76" s="128"/>
      <c r="C76" s="129"/>
      <c r="D76" s="129"/>
      <c r="E76" s="94"/>
      <c r="F76" s="137"/>
      <c r="G76" s="105" t="s">
        <v>57</v>
      </c>
      <c r="H76" s="204"/>
      <c r="I76" s="205"/>
      <c r="J76" s="205"/>
      <c r="K76" s="205"/>
      <c r="L76" s="205"/>
      <c r="M76" s="205"/>
      <c r="N76" s="205"/>
      <c r="O76" s="206"/>
      <c r="P76" s="209"/>
      <c r="Q76" s="160"/>
      <c r="R76" s="185"/>
      <c r="S76" s="185"/>
      <c r="T76" s="185"/>
      <c r="U76" s="185"/>
      <c r="V76" s="185"/>
      <c r="W76" s="161"/>
    </row>
    <row r="77" spans="1:23" ht="12.75" customHeight="1" x14ac:dyDescent="0.2">
      <c r="A77" s="128"/>
      <c r="B77" s="128"/>
      <c r="C77" s="129"/>
      <c r="D77" s="129"/>
      <c r="E77" s="94"/>
      <c r="F77" s="134">
        <f>IF(F73=12,1,F73+1)</f>
        <v>11</v>
      </c>
      <c r="G77" s="100" t="s">
        <v>58</v>
      </c>
      <c r="H77" s="145" t="s">
        <v>188</v>
      </c>
      <c r="I77" s="146"/>
      <c r="J77" s="146"/>
      <c r="K77" s="146"/>
      <c r="L77" s="146"/>
      <c r="M77" s="146"/>
      <c r="N77" s="146"/>
      <c r="O77" s="147"/>
      <c r="P77" s="154" t="s">
        <v>198</v>
      </c>
      <c r="Q77" s="160"/>
      <c r="R77" s="185"/>
      <c r="S77" s="185"/>
      <c r="T77" s="185"/>
      <c r="U77" s="185"/>
      <c r="V77" s="185"/>
      <c r="W77" s="161"/>
    </row>
    <row r="78" spans="1:23" ht="12.75" customHeight="1" x14ac:dyDescent="0.2">
      <c r="A78" s="128"/>
      <c r="B78" s="128"/>
      <c r="C78" s="129"/>
      <c r="D78" s="129"/>
      <c r="E78" s="94"/>
      <c r="F78" s="135"/>
      <c r="G78" s="101" t="s">
        <v>56</v>
      </c>
      <c r="H78" s="148"/>
      <c r="I78" s="149"/>
      <c r="J78" s="149"/>
      <c r="K78" s="149"/>
      <c r="L78" s="149"/>
      <c r="M78" s="149"/>
      <c r="N78" s="149"/>
      <c r="O78" s="150"/>
      <c r="P78" s="155"/>
      <c r="Q78" s="160"/>
      <c r="R78" s="185"/>
      <c r="S78" s="185"/>
      <c r="T78" s="185"/>
      <c r="U78" s="185"/>
      <c r="V78" s="185"/>
      <c r="W78" s="161"/>
    </row>
    <row r="79" spans="1:23" ht="12.75" customHeight="1" x14ac:dyDescent="0.2">
      <c r="A79" s="128"/>
      <c r="B79" s="128"/>
      <c r="C79" s="129"/>
      <c r="D79" s="129"/>
      <c r="E79" s="94"/>
      <c r="F79" s="136"/>
      <c r="G79" s="101" t="s">
        <v>55</v>
      </c>
      <c r="H79" s="148"/>
      <c r="I79" s="149"/>
      <c r="J79" s="149"/>
      <c r="K79" s="149"/>
      <c r="L79" s="149"/>
      <c r="M79" s="149"/>
      <c r="N79" s="149"/>
      <c r="O79" s="150"/>
      <c r="P79" s="155"/>
      <c r="Q79" s="160"/>
      <c r="R79" s="185"/>
      <c r="S79" s="185"/>
      <c r="T79" s="185"/>
      <c r="U79" s="185"/>
      <c r="V79" s="185"/>
      <c r="W79" s="161"/>
    </row>
    <row r="80" spans="1:23" ht="12.75" customHeight="1" x14ac:dyDescent="0.2">
      <c r="A80" s="128"/>
      <c r="B80" s="128"/>
      <c r="C80" s="129"/>
      <c r="D80" s="129"/>
      <c r="E80" s="94"/>
      <c r="F80" s="137"/>
      <c r="G80" s="105" t="s">
        <v>57</v>
      </c>
      <c r="H80" s="151"/>
      <c r="I80" s="152"/>
      <c r="J80" s="152"/>
      <c r="K80" s="152"/>
      <c r="L80" s="152"/>
      <c r="M80" s="152"/>
      <c r="N80" s="152"/>
      <c r="O80" s="153"/>
      <c r="P80" s="156"/>
      <c r="Q80" s="160"/>
      <c r="R80" s="185"/>
      <c r="S80" s="185"/>
      <c r="T80" s="185"/>
      <c r="U80" s="185"/>
      <c r="V80" s="185"/>
      <c r="W80" s="161"/>
    </row>
    <row r="81" spans="1:23" ht="12.75" customHeight="1" x14ac:dyDescent="0.2">
      <c r="A81" s="2"/>
      <c r="B81" s="2"/>
      <c r="C81" s="7"/>
      <c r="D81" s="7"/>
      <c r="P81"/>
    </row>
    <row r="82" spans="1:23" ht="12.75" customHeight="1" x14ac:dyDescent="0.2">
      <c r="P82"/>
    </row>
    <row r="83" spans="1:23" ht="12.75" customHeight="1" x14ac:dyDescent="0.2"/>
    <row r="84" spans="1:23" ht="12.75" customHeight="1" x14ac:dyDescent="0.2"/>
    <row r="85" spans="1:23" ht="12.75" customHeight="1" x14ac:dyDescent="0.2">
      <c r="A85" s="177">
        <f>DAY(D85)</f>
        <v>5</v>
      </c>
      <c r="B85" s="177"/>
      <c r="C85" s="177"/>
      <c r="D85" s="179">
        <f>D4+1</f>
        <v>43956</v>
      </c>
      <c r="E85" s="179"/>
      <c r="F85" s="179"/>
      <c r="G85" s="179"/>
      <c r="H85" s="180">
        <f>DATE(YEAR($D$6),MONTH($D$6),1)</f>
        <v>43952</v>
      </c>
      <c r="I85" s="180"/>
      <c r="J85" s="180"/>
      <c r="K85" s="180"/>
      <c r="L85" s="180"/>
      <c r="M85" s="180"/>
      <c r="N85" s="180"/>
      <c r="O85" s="58"/>
      <c r="P85" s="67"/>
      <c r="Q85" s="180">
        <f>DATE(YEAR(H85+35),MONTH(H85+35),1)</f>
        <v>43983</v>
      </c>
      <c r="R85" s="180"/>
      <c r="S85" s="180"/>
      <c r="T85" s="180"/>
      <c r="U85" s="180"/>
      <c r="V85" s="180"/>
      <c r="W85" s="180"/>
    </row>
    <row r="86" spans="1:23" x14ac:dyDescent="0.2">
      <c r="A86" s="177"/>
      <c r="B86" s="177"/>
      <c r="C86" s="177"/>
      <c r="D86" s="179"/>
      <c r="E86" s="179"/>
      <c r="F86" s="179"/>
      <c r="G86" s="179"/>
      <c r="H86" s="42" t="str">
        <f>CHOOSE(1+MOD($I$4+1-2,7),"Su","M","Tu","W","Th","F","Sa")</f>
        <v>M</v>
      </c>
      <c r="I86" s="42" t="str">
        <f>CHOOSE(1+MOD($I$4+2-2,7),"Su","M","Tu","W","Th","F","Sa")</f>
        <v>Tu</v>
      </c>
      <c r="J86" s="42" t="str">
        <f>CHOOSE(1+MOD($I$4+3-2,7),"Su","M","Tu","W","Th","F","Sa")</f>
        <v>W</v>
      </c>
      <c r="K86" s="42" t="str">
        <f>CHOOSE(1+MOD($I$4+4-2,7),"Su","M","Tu","W","Th","F","Sa")</f>
        <v>Th</v>
      </c>
      <c r="L86" s="42" t="str">
        <f>CHOOSE(1+MOD($I$4+5-2,7),"Su","M","Tu","W","Th","F","Sa")</f>
        <v>F</v>
      </c>
      <c r="M86" s="42" t="str">
        <f>CHOOSE(1+MOD($I$4+6-2,7),"Su","M","Tu","W","Th","F","Sa")</f>
        <v>Sa</v>
      </c>
      <c r="N86" s="42" t="str">
        <f>CHOOSE(1+MOD($I$4+7-2,7),"Su","M","Tu","W","Th","F","Sa")</f>
        <v>Su</v>
      </c>
      <c r="O86" s="42"/>
      <c r="P86" s="68"/>
      <c r="Q86" s="42" t="str">
        <f>CHOOSE(1+MOD($I$4+1-2,7),"Su","M","Tu","W","Th","F","Sa")</f>
        <v>M</v>
      </c>
      <c r="R86" s="42" t="str">
        <f>CHOOSE(1+MOD($I$4+2-2,7),"Su","M","Tu","W","Th","F","Sa")</f>
        <v>Tu</v>
      </c>
      <c r="S86" s="42" t="str">
        <f>CHOOSE(1+MOD($I$4+3-2,7),"Su","M","Tu","W","Th","F","Sa")</f>
        <v>W</v>
      </c>
      <c r="T86" s="42" t="str">
        <f>CHOOSE(1+MOD($I$4+4-2,7),"Su","M","Tu","W","Th","F","Sa")</f>
        <v>Th</v>
      </c>
      <c r="U86" s="42" t="str">
        <f>CHOOSE(1+MOD($I$4+5-2,7),"Su","M","Tu","W","Th","F","Sa")</f>
        <v>F</v>
      </c>
      <c r="V86" s="42" t="str">
        <f>CHOOSE(1+MOD($I$4+6-2,7),"Su","M","Tu","W","Th","F","Sa")</f>
        <v>Sa</v>
      </c>
      <c r="W86" s="42" t="str">
        <f>CHOOSE(1+MOD($I$4+7-2,7),"Su","M","Tu","W","Th","F","Sa")</f>
        <v>Su</v>
      </c>
    </row>
    <row r="87" spans="1:23" ht="19.5" x14ac:dyDescent="0.2">
      <c r="A87" s="177"/>
      <c r="B87" s="177"/>
      <c r="C87" s="177"/>
      <c r="D87" s="181" t="str">
        <f>INDEX({"Sunday","Monday","Tuesday","Wednesday","Thursday","Friday","Saturday"},WEEKDAY(D85))</f>
        <v>Tuesday</v>
      </c>
      <c r="E87" s="181"/>
      <c r="F87" s="181"/>
      <c r="G87" s="4"/>
      <c r="H87" s="43" t="str">
        <f>IF(WEEKDAY(H85,1)=$I$4,H85,"")</f>
        <v/>
      </c>
      <c r="I87" s="43" t="str">
        <f>IF(H87="",IF(WEEKDAY(H85,1)=MOD($I$4,7)+1,H85,""),H87+1)</f>
        <v/>
      </c>
      <c r="J87" s="43" t="str">
        <f>IF(I87="",IF(WEEKDAY(H85,1)=MOD($I$4+1,7)+1,H85,""),I87+1)</f>
        <v/>
      </c>
      <c r="K87" s="43" t="str">
        <f>IF(J87="",IF(WEEKDAY(H85,1)=MOD($I$4+2,7)+1,H85,""),J87+1)</f>
        <v/>
      </c>
      <c r="L87" s="43">
        <f>IF(K87="",IF(WEEKDAY(H85,1)=MOD($I$4+3,7)+1,H85,""),K87+1)</f>
        <v>43952</v>
      </c>
      <c r="M87" s="43">
        <f>IF(L87="",IF(WEEKDAY(H85,1)=MOD($I$4+4,7)+1,H85,""),L87+1)</f>
        <v>43953</v>
      </c>
      <c r="N87" s="43">
        <f>IF(M87="",IF(WEEKDAY(H85,1)=MOD($I$4+5,7)+1,H85,""),M87+1)</f>
        <v>43954</v>
      </c>
      <c r="O87" s="43"/>
      <c r="P87" s="67"/>
      <c r="Q87" s="43">
        <f>IF(WEEKDAY(Q85,1)=$I$4,Q85,"")</f>
        <v>43983</v>
      </c>
      <c r="R87" s="43">
        <f>IF(Q87="",IF(WEEKDAY(Q85,1)=MOD($I$4,7)+1,Q85,""),Q87+1)</f>
        <v>43984</v>
      </c>
      <c r="S87" s="43">
        <f>IF(R87="",IF(WEEKDAY(Q85,1)=MOD($I$4+1,7)+1,Q85,""),R87+1)</f>
        <v>43985</v>
      </c>
      <c r="T87" s="43">
        <f>IF(S87="",IF(WEEKDAY(Q85,1)=MOD($I$4+2,7)+1,Q85,""),S87+1)</f>
        <v>43986</v>
      </c>
      <c r="U87" s="43">
        <f>IF(T87="",IF(WEEKDAY(Q85,1)=MOD($I$4+3,7)+1,Q85,""),T87+1)</f>
        <v>43987</v>
      </c>
      <c r="V87" s="43">
        <f>IF(U87="",IF(WEEKDAY(Q85,1)=MOD($I$4+4,7)+1,Q85,""),U87+1)</f>
        <v>43988</v>
      </c>
      <c r="W87" s="43">
        <f>IF(V87="",IF(WEEKDAY(Q85,1)=MOD($I$4+5,7)+1,Q85,""),V87+1)</f>
        <v>43989</v>
      </c>
    </row>
    <row r="88" spans="1:23" ht="19.5" x14ac:dyDescent="0.2">
      <c r="A88" s="178"/>
      <c r="B88" s="178"/>
      <c r="C88" s="178"/>
      <c r="D88" s="182"/>
      <c r="E88" s="182"/>
      <c r="F88" s="182"/>
      <c r="G88" s="4"/>
      <c r="H88" s="43">
        <f>IF(N87="","",IF(MONTH(N87+1)&lt;&gt;MONTH(N87),"",N87+1))</f>
        <v>43955</v>
      </c>
      <c r="I88" s="43">
        <f>IF(H88="","",IF(MONTH(H88+1)&lt;&gt;MONTH(H88),"",H88+1))</f>
        <v>43956</v>
      </c>
      <c r="J88" s="43">
        <f t="shared" ref="J88:J92" si="10">IF(I88="","",IF(MONTH(I88+1)&lt;&gt;MONTH(I88),"",I88+1))</f>
        <v>43957</v>
      </c>
      <c r="K88" s="43">
        <f>IF(J88="","",IF(MONTH(J88+1)&lt;&gt;MONTH(J88),"",J88+1))</f>
        <v>43958</v>
      </c>
      <c r="L88" s="43">
        <f t="shared" ref="L88:L92" si="11">IF(K88="","",IF(MONTH(K88+1)&lt;&gt;MONTH(K88),"",K88+1))</f>
        <v>43959</v>
      </c>
      <c r="M88" s="43">
        <f t="shared" ref="M88:M92" si="12">IF(L88="","",IF(MONTH(L88+1)&lt;&gt;MONTH(L88),"",L88+1))</f>
        <v>43960</v>
      </c>
      <c r="N88" s="43">
        <f>IF(M88="","",IF(MONTH(M88+1)&lt;&gt;MONTH(M88),"",M88+1))</f>
        <v>43961</v>
      </c>
      <c r="O88" s="43"/>
      <c r="Q88" s="43">
        <f>IF(W87="","",IF(MONTH(W87+1)&lt;&gt;MONTH(W87),"",W87+1))</f>
        <v>43990</v>
      </c>
      <c r="R88" s="43">
        <f>IF(Q88="","",IF(MONTH(Q88+1)&lt;&gt;MONTH(Q88),"",Q88+1))</f>
        <v>43991</v>
      </c>
      <c r="S88" s="43">
        <f t="shared" ref="S88:S92" si="13">IF(R88="","",IF(MONTH(R88+1)&lt;&gt;MONTH(R88),"",R88+1))</f>
        <v>43992</v>
      </c>
      <c r="T88" s="43">
        <f>IF(S88="","",IF(MONTH(S88+1)&lt;&gt;MONTH(S88),"",S88+1))</f>
        <v>43993</v>
      </c>
      <c r="U88" s="43">
        <f t="shared" ref="U88:U92" si="14">IF(T88="","",IF(MONTH(T88+1)&lt;&gt;MONTH(T88),"",T88+1))</f>
        <v>43994</v>
      </c>
      <c r="V88" s="43">
        <f t="shared" ref="V88:V92" si="15">IF(U88="","",IF(MONTH(U88+1)&lt;&gt;MONTH(U88),"",U88+1))</f>
        <v>43995</v>
      </c>
      <c r="W88" s="43">
        <f t="shared" ref="W88:W92" si="16">IF(V88="","",IF(MONTH(V88+1)&lt;&gt;MONTH(V88),"",V88+1))</f>
        <v>43996</v>
      </c>
    </row>
    <row r="89" spans="1:23" ht="12.75" customHeight="1" x14ac:dyDescent="0.2">
      <c r="A89" s="60" t="str">
        <f t="array" ref="A89">IFERROR(INDEX(arr_holiday,SMALL(IF(arr_holidaydate=$D$85,ROW(arr_holidaydate)),ROW()-ROW($A$88))),"")</f>
        <v>Cinco de Mayo</v>
      </c>
      <c r="B89" s="59"/>
      <c r="C89" s="59"/>
      <c r="D89" s="59"/>
      <c r="E89" s="173" t="str">
        <f>"W"&amp;TEXT(1+INT((D85-DATE(YEAR(D85+4-WEEKDAY(D85+6)),1,5)+
WEEKDAY(DATE(YEAR(D85+4-WEEKDAY(D85+6)),1,3)))/7),"00")&amp;"-"&amp;WEEKDAY(D85,2)</f>
        <v>W19-2</v>
      </c>
      <c r="F89" s="173"/>
      <c r="H89" s="43">
        <f t="shared" ref="H89:H92" si="17">IF(N88="","",IF(MONTH(N88+1)&lt;&gt;MONTH(N88),"",N88+1))</f>
        <v>43962</v>
      </c>
      <c r="I89" s="43">
        <f t="shared" ref="I89:I92" si="18">IF(H89="","",IF(MONTH(H89+1)&lt;&gt;MONTH(H89),"",H89+1))</f>
        <v>43963</v>
      </c>
      <c r="J89" s="43">
        <f t="shared" si="10"/>
        <v>43964</v>
      </c>
      <c r="K89" s="43">
        <f t="shared" ref="K89:K92" si="19">IF(J89="","",IF(MONTH(J89+1)&lt;&gt;MONTH(J89),"",J89+1))</f>
        <v>43965</v>
      </c>
      <c r="L89" s="43">
        <f t="shared" si="11"/>
        <v>43966</v>
      </c>
      <c r="M89" s="43">
        <f t="shared" si="12"/>
        <v>43967</v>
      </c>
      <c r="N89" s="43">
        <f>IF(M89="","",IF(MONTH(M89+1)&lt;&gt;MONTH(M89),"",M89+1))</f>
        <v>43968</v>
      </c>
      <c r="O89" s="43"/>
      <c r="Q89" s="43">
        <f t="shared" ref="Q89:Q92" si="20">IF(W88="","",IF(MONTH(W88+1)&lt;&gt;MONTH(W88),"",W88+1))</f>
        <v>43997</v>
      </c>
      <c r="R89" s="43">
        <f t="shared" ref="R89:R92" si="21">IF(Q89="","",IF(MONTH(Q89+1)&lt;&gt;MONTH(Q89),"",Q89+1))</f>
        <v>43998</v>
      </c>
      <c r="S89" s="43">
        <f t="shared" si="13"/>
        <v>43999</v>
      </c>
      <c r="T89" s="43">
        <f t="shared" ref="T89:T92" si="22">IF(S89="","",IF(MONTH(S89+1)&lt;&gt;MONTH(S89),"",S89+1))</f>
        <v>44000</v>
      </c>
      <c r="U89" s="43">
        <f t="shared" si="14"/>
        <v>44001</v>
      </c>
      <c r="V89" s="43">
        <f t="shared" si="15"/>
        <v>44002</v>
      </c>
      <c r="W89" s="43">
        <f t="shared" si="16"/>
        <v>44003</v>
      </c>
    </row>
    <row r="90" spans="1:23" ht="12.75" customHeight="1" x14ac:dyDescent="0.2">
      <c r="A90" s="60" t="str">
        <f t="array" ref="A90">IFERROR(INDEX(arr_holiday,SMALL(IF(arr_holidaydate=$D$85,ROW(arr_holidaydate)),ROW()-ROW($A$88))),"")</f>
        <v/>
      </c>
      <c r="B90" s="59"/>
      <c r="C90" s="59"/>
      <c r="D90" s="59"/>
      <c r="H90" s="43">
        <f t="shared" si="17"/>
        <v>43969</v>
      </c>
      <c r="I90" s="43">
        <f t="shared" si="18"/>
        <v>43970</v>
      </c>
      <c r="J90" s="43">
        <f t="shared" si="10"/>
        <v>43971</v>
      </c>
      <c r="K90" s="43">
        <f t="shared" si="19"/>
        <v>43972</v>
      </c>
      <c r="L90" s="43">
        <f t="shared" si="11"/>
        <v>43973</v>
      </c>
      <c r="M90" s="43">
        <f t="shared" si="12"/>
        <v>43974</v>
      </c>
      <c r="N90" s="43">
        <f>IF(M90="","",IF(MONTH(M90+1)&lt;&gt;MONTH(M90),"",M90+1))</f>
        <v>43975</v>
      </c>
      <c r="O90" s="43"/>
      <c r="Q90" s="43">
        <f t="shared" si="20"/>
        <v>44004</v>
      </c>
      <c r="R90" s="43">
        <f t="shared" si="21"/>
        <v>44005</v>
      </c>
      <c r="S90" s="43">
        <f t="shared" si="13"/>
        <v>44006</v>
      </c>
      <c r="T90" s="43">
        <f t="shared" si="22"/>
        <v>44007</v>
      </c>
      <c r="U90" s="43">
        <f t="shared" si="14"/>
        <v>44008</v>
      </c>
      <c r="V90" s="43">
        <f t="shared" si="15"/>
        <v>44009</v>
      </c>
      <c r="W90" s="43">
        <f t="shared" si="16"/>
        <v>44010</v>
      </c>
    </row>
    <row r="91" spans="1:23" ht="12.75" customHeight="1" x14ac:dyDescent="0.2">
      <c r="A91" s="60" t="str">
        <f t="array" ref="A91">IFERROR(INDEX(arr_holiday,SMALL(IF(arr_holidaydate=$D$85,ROW(arr_holidaydate)),ROW()-ROW($A$88))),"")</f>
        <v/>
      </c>
      <c r="B91" s="59"/>
      <c r="C91" s="59"/>
      <c r="D91" s="59"/>
      <c r="H91" s="43">
        <f t="shared" si="17"/>
        <v>43976</v>
      </c>
      <c r="I91" s="43">
        <f t="shared" si="18"/>
        <v>43977</v>
      </c>
      <c r="J91" s="43">
        <f t="shared" si="10"/>
        <v>43978</v>
      </c>
      <c r="K91" s="43">
        <f t="shared" si="19"/>
        <v>43979</v>
      </c>
      <c r="L91" s="43">
        <f t="shared" si="11"/>
        <v>43980</v>
      </c>
      <c r="M91" s="43">
        <f t="shared" si="12"/>
        <v>43981</v>
      </c>
      <c r="N91" s="43">
        <f>IF(M91="","",IF(MONTH(M91+1)&lt;&gt;MONTH(M91),"",M91+1))</f>
        <v>43982</v>
      </c>
      <c r="O91" s="43"/>
      <c r="Q91" s="43">
        <f t="shared" si="20"/>
        <v>44011</v>
      </c>
      <c r="R91" s="43">
        <f t="shared" si="21"/>
        <v>44012</v>
      </c>
      <c r="S91" s="43" t="str">
        <f t="shared" si="13"/>
        <v/>
      </c>
      <c r="T91" s="43" t="str">
        <f t="shared" si="22"/>
        <v/>
      </c>
      <c r="U91" s="43" t="str">
        <f t="shared" si="14"/>
        <v/>
      </c>
      <c r="V91" s="43" t="str">
        <f t="shared" si="15"/>
        <v/>
      </c>
      <c r="W91" s="43" t="str">
        <f t="shared" si="16"/>
        <v/>
      </c>
    </row>
    <row r="92" spans="1:23" ht="12.75" customHeight="1" x14ac:dyDescent="0.2">
      <c r="A92" s="60" t="str">
        <f t="array" ref="A92">IFERROR(INDEX(arr_holiday,SMALL(IF(arr_holidaydate=$D$85,ROW(arr_holidaydate)),ROW()-ROW($A$88))),"")</f>
        <v/>
      </c>
      <c r="B92" s="59"/>
      <c r="C92" s="59"/>
      <c r="D92" s="59"/>
      <c r="H92" s="43" t="str">
        <f t="shared" si="17"/>
        <v/>
      </c>
      <c r="I92" s="43" t="str">
        <f t="shared" si="18"/>
        <v/>
      </c>
      <c r="J92" s="43" t="str">
        <f t="shared" si="10"/>
        <v/>
      </c>
      <c r="K92" s="43" t="str">
        <f t="shared" si="19"/>
        <v/>
      </c>
      <c r="L92" s="43" t="str">
        <f t="shared" si="11"/>
        <v/>
      </c>
      <c r="M92" s="43" t="str">
        <f t="shared" si="12"/>
        <v/>
      </c>
      <c r="N92" s="43" t="str">
        <f>IF(M92="","",IF(MONTH(M92+1)&lt;&gt;MONTH(M92),"",M92+1))</f>
        <v/>
      </c>
      <c r="O92" s="43"/>
      <c r="Q92" s="43" t="str">
        <f t="shared" si="20"/>
        <v/>
      </c>
      <c r="R92" s="43" t="str">
        <f t="shared" si="21"/>
        <v/>
      </c>
      <c r="S92" s="43" t="str">
        <f t="shared" si="13"/>
        <v/>
      </c>
      <c r="T92" s="43" t="str">
        <f t="shared" si="22"/>
        <v/>
      </c>
      <c r="U92" s="43" t="str">
        <f t="shared" si="14"/>
        <v/>
      </c>
      <c r="V92" s="43" t="str">
        <f t="shared" si="15"/>
        <v/>
      </c>
      <c r="W92" s="43" t="str">
        <f t="shared" si="16"/>
        <v/>
      </c>
    </row>
    <row r="93" spans="1:23" ht="12.75" customHeight="1" x14ac:dyDescent="0.2">
      <c r="A93" s="174" t="s">
        <v>85</v>
      </c>
      <c r="B93" s="174"/>
      <c r="C93" s="174"/>
      <c r="D93" s="174"/>
      <c r="E93" s="6"/>
      <c r="F93" s="15"/>
      <c r="G93" s="15"/>
      <c r="H93" s="15" t="s">
        <v>54</v>
      </c>
      <c r="I93" s="15"/>
      <c r="J93" s="15"/>
      <c r="K93" s="15"/>
      <c r="L93" s="15"/>
      <c r="M93" s="15"/>
      <c r="N93" s="15"/>
      <c r="O93" s="15"/>
      <c r="Q93" s="194" t="s">
        <v>7</v>
      </c>
      <c r="R93" s="194"/>
      <c r="S93" s="194"/>
      <c r="T93" s="194"/>
      <c r="U93" s="194"/>
      <c r="V93" s="194"/>
      <c r="W93" s="194"/>
    </row>
    <row r="94" spans="1:23" ht="12.75" customHeight="1" x14ac:dyDescent="0.2">
      <c r="A94" s="157"/>
      <c r="B94" s="157"/>
      <c r="C94" s="157"/>
      <c r="D94" s="157"/>
      <c r="F94" s="144">
        <v>7</v>
      </c>
      <c r="G94" s="9" t="s">
        <v>58</v>
      </c>
      <c r="H94" s="344" t="s">
        <v>214</v>
      </c>
      <c r="I94" s="345"/>
      <c r="J94" s="345"/>
      <c r="K94" s="345"/>
      <c r="L94" s="345"/>
      <c r="M94" s="345"/>
      <c r="N94" s="345"/>
      <c r="O94" s="346"/>
      <c r="P94" s="96" t="s">
        <v>134</v>
      </c>
      <c r="Q94" s="160"/>
      <c r="R94" s="185"/>
      <c r="S94" s="185"/>
      <c r="T94" s="185"/>
      <c r="U94" s="185"/>
      <c r="V94" s="185"/>
      <c r="W94" s="161"/>
    </row>
    <row r="95" spans="1:23" ht="12.75" customHeight="1" x14ac:dyDescent="0.2">
      <c r="A95" s="157" t="s">
        <v>219</v>
      </c>
      <c r="B95" s="157"/>
      <c r="C95" s="157"/>
      <c r="D95" s="157"/>
      <c r="F95" s="172"/>
      <c r="G95" s="10" t="s">
        <v>55</v>
      </c>
      <c r="H95" s="204" t="s">
        <v>186</v>
      </c>
      <c r="I95" s="205"/>
      <c r="J95" s="205"/>
      <c r="K95" s="205"/>
      <c r="L95" s="205"/>
      <c r="M95" s="205"/>
      <c r="N95" s="205"/>
      <c r="O95" s="206"/>
      <c r="P95" s="98" t="s">
        <v>134</v>
      </c>
      <c r="Q95" s="160"/>
      <c r="R95" s="185"/>
      <c r="S95" s="185"/>
      <c r="T95" s="185"/>
      <c r="U95" s="185"/>
      <c r="V95" s="185"/>
      <c r="W95" s="161"/>
    </row>
    <row r="96" spans="1:23" ht="12.75" customHeight="1" x14ac:dyDescent="0.2">
      <c r="A96" s="157" t="s">
        <v>208</v>
      </c>
      <c r="B96" s="157"/>
      <c r="C96" s="157"/>
      <c r="D96" s="157"/>
      <c r="F96" s="144">
        <f>IF(F94=12,1,F94+1)</f>
        <v>8</v>
      </c>
      <c r="G96" s="9" t="s">
        <v>58</v>
      </c>
      <c r="H96" s="321" t="s">
        <v>187</v>
      </c>
      <c r="I96" s="322"/>
      <c r="J96" s="322"/>
      <c r="K96" s="322"/>
      <c r="L96" s="322"/>
      <c r="M96" s="322"/>
      <c r="N96" s="322"/>
      <c r="O96" s="325"/>
      <c r="P96" s="212" t="s">
        <v>132</v>
      </c>
      <c r="Q96" s="160"/>
      <c r="R96" s="185"/>
      <c r="S96" s="185"/>
      <c r="T96" s="185"/>
      <c r="U96" s="185"/>
      <c r="V96" s="185"/>
      <c r="W96" s="161"/>
    </row>
    <row r="97" spans="1:23" ht="14.1" customHeight="1" x14ac:dyDescent="0.2">
      <c r="A97" s="319" t="s">
        <v>209</v>
      </c>
      <c r="B97" s="319"/>
      <c r="C97" s="319"/>
      <c r="D97" s="319"/>
      <c r="F97" s="144"/>
      <c r="G97" s="11" t="s">
        <v>56</v>
      </c>
      <c r="H97" s="323"/>
      <c r="I97" s="324"/>
      <c r="J97" s="324"/>
      <c r="K97" s="324"/>
      <c r="L97" s="324"/>
      <c r="M97" s="324"/>
      <c r="N97" s="324"/>
      <c r="O97" s="382"/>
      <c r="P97" s="214"/>
      <c r="Q97" s="160"/>
      <c r="R97" s="185"/>
      <c r="S97" s="185"/>
      <c r="T97" s="185"/>
      <c r="U97" s="185"/>
      <c r="V97" s="185"/>
      <c r="W97" s="161"/>
    </row>
    <row r="98" spans="1:23" ht="12.75" customHeight="1" x14ac:dyDescent="0.2">
      <c r="A98" s="320"/>
      <c r="B98" s="320"/>
      <c r="C98" s="320"/>
      <c r="D98" s="320"/>
      <c r="F98" s="141"/>
      <c r="G98" s="11" t="s">
        <v>55</v>
      </c>
      <c r="H98" s="323"/>
      <c r="I98" s="324"/>
      <c r="J98" s="324"/>
      <c r="K98" s="324"/>
      <c r="L98" s="324"/>
      <c r="M98" s="324"/>
      <c r="N98" s="324"/>
      <c r="O98" s="382"/>
      <c r="P98" s="214"/>
      <c r="Q98" s="160"/>
      <c r="R98" s="185"/>
      <c r="S98" s="185"/>
      <c r="T98" s="185"/>
      <c r="U98" s="185"/>
      <c r="V98" s="185"/>
      <c r="W98" s="161"/>
    </row>
    <row r="99" spans="1:23" ht="12.75" customHeight="1" x14ac:dyDescent="0.2">
      <c r="A99" s="157" t="s">
        <v>210</v>
      </c>
      <c r="B99" s="157"/>
      <c r="C99" s="157"/>
      <c r="D99" s="157"/>
      <c r="F99" s="141"/>
      <c r="G99" s="12" t="s">
        <v>57</v>
      </c>
      <c r="H99" s="383"/>
      <c r="I99" s="384"/>
      <c r="J99" s="384"/>
      <c r="K99" s="384"/>
      <c r="L99" s="384"/>
      <c r="M99" s="384"/>
      <c r="N99" s="384"/>
      <c r="O99" s="343"/>
      <c r="P99" s="213"/>
      <c r="Q99" s="160"/>
      <c r="R99" s="185"/>
      <c r="S99" s="185"/>
      <c r="T99" s="185"/>
      <c r="U99" s="185"/>
      <c r="V99" s="185"/>
      <c r="W99" s="161"/>
    </row>
    <row r="100" spans="1:23" ht="12.75" customHeight="1" x14ac:dyDescent="0.2">
      <c r="A100" s="319" t="s">
        <v>211</v>
      </c>
      <c r="B100" s="319"/>
      <c r="C100" s="319"/>
      <c r="D100" s="319"/>
      <c r="F100" s="143">
        <f>IF(F96=12,1,F96+1)</f>
        <v>9</v>
      </c>
      <c r="G100" s="13" t="s">
        <v>58</v>
      </c>
      <c r="H100" s="310" t="s">
        <v>185</v>
      </c>
      <c r="I100" s="311"/>
      <c r="J100" s="311"/>
      <c r="K100" s="311"/>
      <c r="L100" s="311"/>
      <c r="M100" s="311"/>
      <c r="N100" s="311"/>
      <c r="O100" s="312"/>
      <c r="P100" s="207" t="s">
        <v>134</v>
      </c>
      <c r="Q100" s="160"/>
      <c r="R100" s="185"/>
      <c r="S100" s="185"/>
      <c r="T100" s="185"/>
      <c r="U100" s="185"/>
      <c r="V100" s="185"/>
      <c r="W100" s="161"/>
    </row>
    <row r="101" spans="1:23" ht="12.75" customHeight="1" x14ac:dyDescent="0.2">
      <c r="A101" s="320"/>
      <c r="B101" s="320"/>
      <c r="C101" s="320"/>
      <c r="D101" s="320"/>
      <c r="F101" s="144"/>
      <c r="G101" s="11" t="s">
        <v>56</v>
      </c>
      <c r="H101" s="204"/>
      <c r="I101" s="205"/>
      <c r="J101" s="205"/>
      <c r="K101" s="205"/>
      <c r="L101" s="205"/>
      <c r="M101" s="205"/>
      <c r="N101" s="205"/>
      <c r="O101" s="206"/>
      <c r="P101" s="209"/>
      <c r="Q101" s="160"/>
      <c r="R101" s="185"/>
      <c r="S101" s="185"/>
      <c r="T101" s="185"/>
      <c r="U101" s="185"/>
      <c r="V101" s="185"/>
      <c r="W101" s="161"/>
    </row>
    <row r="102" spans="1:23" ht="12.75" customHeight="1" x14ac:dyDescent="0.2">
      <c r="A102" s="157" t="s">
        <v>212</v>
      </c>
      <c r="B102" s="157"/>
      <c r="C102" s="157"/>
      <c r="D102" s="157"/>
      <c r="F102" s="141"/>
      <c r="G102" s="11" t="s">
        <v>55</v>
      </c>
      <c r="H102" s="145" t="s">
        <v>220</v>
      </c>
      <c r="I102" s="146"/>
      <c r="J102" s="146"/>
      <c r="K102" s="146"/>
      <c r="L102" s="146"/>
      <c r="M102" s="146"/>
      <c r="N102" s="146"/>
      <c r="O102" s="147"/>
      <c r="P102" s="154" t="s">
        <v>134</v>
      </c>
      <c r="Q102" s="160"/>
      <c r="R102" s="185"/>
      <c r="S102" s="185"/>
      <c r="T102" s="185"/>
      <c r="U102" s="185"/>
      <c r="V102" s="185"/>
      <c r="W102" s="161"/>
    </row>
    <row r="103" spans="1:23" ht="12.75" customHeight="1" x14ac:dyDescent="0.2">
      <c r="A103" s="157"/>
      <c r="B103" s="157"/>
      <c r="C103" s="157"/>
      <c r="D103" s="157"/>
      <c r="F103" s="142"/>
      <c r="G103" s="14" t="s">
        <v>57</v>
      </c>
      <c r="H103" s="151"/>
      <c r="I103" s="152"/>
      <c r="J103" s="152"/>
      <c r="K103" s="152"/>
      <c r="L103" s="152"/>
      <c r="M103" s="152"/>
      <c r="N103" s="152"/>
      <c r="O103" s="153"/>
      <c r="P103" s="156"/>
      <c r="Q103" s="160"/>
      <c r="R103" s="185"/>
      <c r="S103" s="185"/>
      <c r="T103" s="185"/>
      <c r="U103" s="185"/>
      <c r="V103" s="185"/>
      <c r="W103" s="161"/>
    </row>
    <row r="104" spans="1:23" ht="12.75" customHeight="1" x14ac:dyDescent="0.2">
      <c r="A104" s="33"/>
      <c r="B104" s="33"/>
      <c r="C104" s="33"/>
      <c r="D104" s="33"/>
      <c r="F104" s="143">
        <f>IF(F100=12,1,F100+1)</f>
        <v>10</v>
      </c>
      <c r="G104" s="13" t="s">
        <v>58</v>
      </c>
      <c r="H104" s="310" t="s">
        <v>139</v>
      </c>
      <c r="I104" s="311"/>
      <c r="J104" s="311"/>
      <c r="K104" s="311"/>
      <c r="L104" s="311"/>
      <c r="M104" s="311"/>
      <c r="N104" s="311"/>
      <c r="O104" s="312"/>
      <c r="P104" s="207" t="s">
        <v>157</v>
      </c>
      <c r="Q104" s="160"/>
      <c r="R104" s="185"/>
      <c r="S104" s="185"/>
      <c r="T104" s="185"/>
      <c r="U104" s="185"/>
      <c r="V104" s="185"/>
      <c r="W104" s="161"/>
    </row>
    <row r="105" spans="1:23" ht="12.75" customHeight="1" x14ac:dyDescent="0.2">
      <c r="A105" s="16" t="s">
        <v>50</v>
      </c>
      <c r="B105" s="17" t="s">
        <v>205</v>
      </c>
      <c r="C105" s="169" t="s">
        <v>51</v>
      </c>
      <c r="D105" s="169"/>
      <c r="F105" s="144"/>
      <c r="G105" s="11" t="s">
        <v>56</v>
      </c>
      <c r="H105" s="201"/>
      <c r="I105" s="202"/>
      <c r="J105" s="202"/>
      <c r="K105" s="202"/>
      <c r="L105" s="202"/>
      <c r="M105" s="202"/>
      <c r="N105" s="202"/>
      <c r="O105" s="203"/>
      <c r="P105" s="208"/>
      <c r="Q105" s="160"/>
      <c r="R105" s="185"/>
      <c r="S105" s="185"/>
      <c r="T105" s="185"/>
      <c r="U105" s="185"/>
      <c r="V105" s="185"/>
      <c r="W105" s="161"/>
    </row>
    <row r="106" spans="1:23" ht="12.75" customHeight="1" x14ac:dyDescent="0.2">
      <c r="A106" s="116"/>
      <c r="B106" s="116"/>
      <c r="C106" s="117"/>
      <c r="D106" s="119"/>
      <c r="F106" s="141"/>
      <c r="G106" s="11" t="s">
        <v>55</v>
      </c>
      <c r="H106" s="201"/>
      <c r="I106" s="202"/>
      <c r="J106" s="202"/>
      <c r="K106" s="202"/>
      <c r="L106" s="202"/>
      <c r="M106" s="202"/>
      <c r="N106" s="202"/>
      <c r="O106" s="203"/>
      <c r="P106" s="208"/>
      <c r="Q106" s="160"/>
      <c r="R106" s="185"/>
      <c r="S106" s="185"/>
      <c r="T106" s="185"/>
      <c r="U106" s="185"/>
      <c r="V106" s="185"/>
      <c r="W106" s="161"/>
    </row>
    <row r="107" spans="1:23" ht="12.75" customHeight="1" x14ac:dyDescent="0.2">
      <c r="A107" s="116"/>
      <c r="B107" s="116"/>
      <c r="C107" s="117"/>
      <c r="D107" s="119"/>
      <c r="F107" s="142"/>
      <c r="G107" s="14" t="s">
        <v>57</v>
      </c>
      <c r="H107" s="201"/>
      <c r="I107" s="202"/>
      <c r="J107" s="202"/>
      <c r="K107" s="202"/>
      <c r="L107" s="202"/>
      <c r="M107" s="202"/>
      <c r="N107" s="202"/>
      <c r="O107" s="203"/>
      <c r="P107" s="208"/>
      <c r="Q107" s="160"/>
      <c r="R107" s="185"/>
      <c r="S107" s="185"/>
      <c r="T107" s="185"/>
      <c r="U107" s="185"/>
      <c r="V107" s="185"/>
      <c r="W107" s="161"/>
    </row>
    <row r="108" spans="1:23" ht="12.75" customHeight="1" x14ac:dyDescent="0.2">
      <c r="A108" s="116"/>
      <c r="B108" s="116"/>
      <c r="C108" s="117"/>
      <c r="D108" s="119"/>
      <c r="F108" s="143">
        <f>IF(F104=12,1,F104+1)</f>
        <v>11</v>
      </c>
      <c r="G108" s="13" t="s">
        <v>58</v>
      </c>
      <c r="H108" s="201"/>
      <c r="I108" s="202"/>
      <c r="J108" s="202"/>
      <c r="K108" s="202"/>
      <c r="L108" s="202"/>
      <c r="M108" s="202"/>
      <c r="N108" s="202"/>
      <c r="O108" s="203"/>
      <c r="P108" s="208"/>
      <c r="Q108" s="160"/>
      <c r="R108" s="185"/>
      <c r="S108" s="185"/>
      <c r="T108" s="185"/>
      <c r="U108" s="185"/>
      <c r="V108" s="185"/>
      <c r="W108" s="161"/>
    </row>
    <row r="109" spans="1:23" ht="12.75" customHeight="1" x14ac:dyDescent="0.2">
      <c r="A109" s="116"/>
      <c r="B109" s="116"/>
      <c r="C109" s="117"/>
      <c r="D109" s="119"/>
      <c r="F109" s="144"/>
      <c r="G109" s="11" t="s">
        <v>56</v>
      </c>
      <c r="H109" s="204"/>
      <c r="I109" s="205"/>
      <c r="J109" s="205"/>
      <c r="K109" s="205"/>
      <c r="L109" s="205"/>
      <c r="M109" s="205"/>
      <c r="N109" s="205"/>
      <c r="O109" s="206"/>
      <c r="P109" s="209"/>
      <c r="Q109" s="160"/>
      <c r="R109" s="185"/>
      <c r="S109" s="185"/>
      <c r="T109" s="185"/>
      <c r="U109" s="185"/>
      <c r="V109" s="185"/>
      <c r="W109" s="161"/>
    </row>
    <row r="110" spans="1:23" ht="12.75" customHeight="1" x14ac:dyDescent="0.2">
      <c r="A110" s="116"/>
      <c r="B110" s="116"/>
      <c r="C110" s="117"/>
      <c r="D110" s="111"/>
      <c r="F110" s="141"/>
      <c r="G110" s="11" t="s">
        <v>55</v>
      </c>
      <c r="H110" s="145" t="s">
        <v>135</v>
      </c>
      <c r="I110" s="146"/>
      <c r="J110" s="146"/>
      <c r="K110" s="146"/>
      <c r="L110" s="146"/>
      <c r="M110" s="146"/>
      <c r="N110" s="146"/>
      <c r="O110" s="147"/>
      <c r="P110" s="212" t="s">
        <v>134</v>
      </c>
      <c r="Q110" s="160"/>
      <c r="R110" s="185"/>
      <c r="S110" s="185"/>
      <c r="T110" s="185"/>
      <c r="U110" s="185"/>
      <c r="V110" s="185"/>
      <c r="W110" s="161"/>
    </row>
    <row r="111" spans="1:23" ht="12.75" customHeight="1" x14ac:dyDescent="0.2">
      <c r="A111" s="116"/>
      <c r="B111" s="116"/>
      <c r="C111" s="117"/>
      <c r="D111" s="119"/>
      <c r="F111" s="142"/>
      <c r="G111" s="14" t="s">
        <v>57</v>
      </c>
      <c r="H111" s="151"/>
      <c r="I111" s="152"/>
      <c r="J111" s="152"/>
      <c r="K111" s="152"/>
      <c r="L111" s="152"/>
      <c r="M111" s="152"/>
      <c r="N111" s="152"/>
      <c r="O111" s="153"/>
      <c r="P111" s="213"/>
      <c r="Q111" s="160"/>
      <c r="R111" s="185"/>
      <c r="S111" s="185"/>
      <c r="T111" s="185"/>
      <c r="U111" s="185"/>
      <c r="V111" s="185"/>
      <c r="W111" s="161"/>
    </row>
    <row r="112" spans="1:23" ht="12.75" customHeight="1" x14ac:dyDescent="0.2">
      <c r="A112" s="116"/>
      <c r="B112" s="116"/>
      <c r="C112" s="117"/>
      <c r="D112" s="117"/>
      <c r="F112" s="143">
        <f>IF(F108=12,1,F108+1)</f>
        <v>12</v>
      </c>
      <c r="G112" s="13" t="s">
        <v>58</v>
      </c>
      <c r="H112" s="310" t="s">
        <v>185</v>
      </c>
      <c r="I112" s="311"/>
      <c r="J112" s="311"/>
      <c r="K112" s="311"/>
      <c r="L112" s="311"/>
      <c r="M112" s="311"/>
      <c r="N112" s="311"/>
      <c r="O112" s="312"/>
      <c r="P112" s="210" t="s">
        <v>201</v>
      </c>
      <c r="Q112" s="160"/>
      <c r="R112" s="185"/>
      <c r="S112" s="185"/>
      <c r="T112" s="185"/>
      <c r="U112" s="185"/>
      <c r="V112" s="185"/>
      <c r="W112" s="161"/>
    </row>
    <row r="113" spans="1:23" ht="12.75" customHeight="1" x14ac:dyDescent="0.2">
      <c r="A113" s="116"/>
      <c r="B113" s="116"/>
      <c r="C113" s="117"/>
      <c r="D113" s="119"/>
      <c r="F113" s="144"/>
      <c r="G113" s="11" t="s">
        <v>56</v>
      </c>
      <c r="H113" s="201"/>
      <c r="I113" s="202"/>
      <c r="J113" s="202"/>
      <c r="K113" s="202"/>
      <c r="L113" s="202"/>
      <c r="M113" s="202"/>
      <c r="N113" s="202"/>
      <c r="O113" s="203"/>
      <c r="P113" s="385"/>
      <c r="Q113" s="160"/>
      <c r="R113" s="185"/>
      <c r="S113" s="185"/>
      <c r="T113" s="185"/>
      <c r="U113" s="185"/>
      <c r="V113" s="185"/>
      <c r="W113" s="161"/>
    </row>
    <row r="114" spans="1:23" ht="12.75" customHeight="1" x14ac:dyDescent="0.2">
      <c r="A114" s="116"/>
      <c r="B114" s="116"/>
      <c r="C114" s="117"/>
      <c r="D114" s="119"/>
      <c r="F114" s="141"/>
      <c r="G114" s="11" t="s">
        <v>55</v>
      </c>
      <c r="H114" s="204"/>
      <c r="I114" s="205"/>
      <c r="J114" s="205"/>
      <c r="K114" s="205"/>
      <c r="L114" s="205"/>
      <c r="M114" s="205"/>
      <c r="N114" s="205"/>
      <c r="O114" s="206"/>
      <c r="P114" s="211"/>
      <c r="Q114" s="160"/>
      <c r="R114" s="185"/>
      <c r="S114" s="185"/>
      <c r="T114" s="185"/>
      <c r="U114" s="185"/>
      <c r="V114" s="185"/>
      <c r="W114" s="161"/>
    </row>
    <row r="115" spans="1:23" ht="12.75" customHeight="1" x14ac:dyDescent="0.2">
      <c r="A115" s="116"/>
      <c r="B115" s="116"/>
      <c r="C115" s="117"/>
      <c r="D115" s="119"/>
      <c r="F115" s="142"/>
      <c r="G115" s="14" t="s">
        <v>57</v>
      </c>
      <c r="H115" s="151" t="s">
        <v>202</v>
      </c>
      <c r="I115" s="152"/>
      <c r="J115" s="152"/>
      <c r="K115" s="152"/>
      <c r="L115" s="152"/>
      <c r="M115" s="152"/>
      <c r="N115" s="152"/>
      <c r="O115" s="153"/>
      <c r="P115" s="96"/>
      <c r="Q115" s="160"/>
      <c r="R115" s="185"/>
      <c r="S115" s="185"/>
      <c r="T115" s="185"/>
      <c r="U115" s="185"/>
      <c r="V115" s="185"/>
      <c r="W115" s="161"/>
    </row>
    <row r="116" spans="1:23" ht="12.75" customHeight="1" x14ac:dyDescent="0.2">
      <c r="A116" s="116"/>
      <c r="B116" s="116"/>
      <c r="C116" s="117"/>
      <c r="D116" s="119"/>
      <c r="F116" s="143">
        <f>IF(F112=12,1,F112+1)</f>
        <v>1</v>
      </c>
      <c r="G116" s="13" t="s">
        <v>58</v>
      </c>
      <c r="H116" s="313" t="s">
        <v>189</v>
      </c>
      <c r="I116" s="314"/>
      <c r="J116" s="314"/>
      <c r="K116" s="314"/>
      <c r="L116" s="314"/>
      <c r="M116" s="314"/>
      <c r="N116" s="314"/>
      <c r="O116" s="315"/>
      <c r="P116" s="215" t="s">
        <v>213</v>
      </c>
      <c r="Q116" s="160"/>
      <c r="R116" s="185"/>
      <c r="S116" s="185"/>
      <c r="T116" s="185"/>
      <c r="U116" s="185"/>
      <c r="V116" s="185"/>
      <c r="W116" s="161"/>
    </row>
    <row r="117" spans="1:23" ht="12.75" customHeight="1" x14ac:dyDescent="0.2">
      <c r="A117" s="116"/>
      <c r="B117" s="116"/>
      <c r="C117" s="117"/>
      <c r="D117" s="119"/>
      <c r="F117" s="144"/>
      <c r="G117" s="11" t="s">
        <v>56</v>
      </c>
      <c r="H117" s="282"/>
      <c r="I117" s="283"/>
      <c r="J117" s="283"/>
      <c r="K117" s="283"/>
      <c r="L117" s="283"/>
      <c r="M117" s="283"/>
      <c r="N117" s="283"/>
      <c r="O117" s="284"/>
      <c r="P117" s="216"/>
      <c r="Q117" s="160"/>
      <c r="R117" s="185"/>
      <c r="S117" s="185"/>
      <c r="T117" s="185"/>
      <c r="U117" s="185"/>
      <c r="V117" s="185"/>
      <c r="W117" s="161"/>
    </row>
    <row r="118" spans="1:23" ht="12.75" customHeight="1" x14ac:dyDescent="0.2">
      <c r="A118" s="116"/>
      <c r="B118" s="116"/>
      <c r="C118" s="117"/>
      <c r="D118" s="119"/>
      <c r="F118" s="141"/>
      <c r="G118" s="11" t="s">
        <v>55</v>
      </c>
      <c r="H118" s="282"/>
      <c r="I118" s="283"/>
      <c r="J118" s="283"/>
      <c r="K118" s="283"/>
      <c r="L118" s="283"/>
      <c r="M118" s="283"/>
      <c r="N118" s="283"/>
      <c r="O118" s="284"/>
      <c r="P118" s="216"/>
      <c r="Q118" s="160"/>
      <c r="R118" s="185"/>
      <c r="S118" s="185"/>
      <c r="T118" s="185"/>
      <c r="U118" s="185"/>
      <c r="V118" s="185"/>
      <c r="W118" s="161"/>
    </row>
    <row r="119" spans="1:23" ht="12.75" customHeight="1" x14ac:dyDescent="0.2">
      <c r="A119" s="116"/>
      <c r="B119" s="116"/>
      <c r="C119" s="117"/>
      <c r="D119" s="119"/>
      <c r="F119" s="142"/>
      <c r="G119" s="14" t="s">
        <v>57</v>
      </c>
      <c r="H119" s="282"/>
      <c r="I119" s="283"/>
      <c r="J119" s="283"/>
      <c r="K119" s="283"/>
      <c r="L119" s="283"/>
      <c r="M119" s="283"/>
      <c r="N119" s="283"/>
      <c r="O119" s="284"/>
      <c r="P119" s="216"/>
      <c r="Q119" s="160"/>
      <c r="R119" s="185"/>
      <c r="S119" s="185"/>
      <c r="T119" s="185"/>
      <c r="U119" s="185"/>
      <c r="V119" s="185"/>
      <c r="W119" s="161"/>
    </row>
    <row r="120" spans="1:23" ht="12.75" customHeight="1" x14ac:dyDescent="0.2">
      <c r="A120" s="116"/>
      <c r="B120" s="116"/>
      <c r="C120" s="117"/>
      <c r="D120" s="119"/>
      <c r="F120" s="143">
        <f>IF(F116=12,1,F116+1)</f>
        <v>2</v>
      </c>
      <c r="G120" s="13" t="s">
        <v>58</v>
      </c>
      <c r="H120" s="282"/>
      <c r="I120" s="283"/>
      <c r="J120" s="283"/>
      <c r="K120" s="283"/>
      <c r="L120" s="283"/>
      <c r="M120" s="283"/>
      <c r="N120" s="283"/>
      <c r="O120" s="284"/>
      <c r="P120" s="216"/>
      <c r="Q120" s="160"/>
      <c r="R120" s="185"/>
      <c r="S120" s="185"/>
      <c r="T120" s="185"/>
      <c r="U120" s="185"/>
      <c r="V120" s="185"/>
      <c r="W120" s="161"/>
    </row>
    <row r="121" spans="1:23" ht="12.75" customHeight="1" x14ac:dyDescent="0.2">
      <c r="A121" s="116"/>
      <c r="B121" s="116"/>
      <c r="C121" s="117"/>
      <c r="D121" s="119"/>
      <c r="F121" s="144"/>
      <c r="G121" s="11" t="s">
        <v>56</v>
      </c>
      <c r="H121" s="282"/>
      <c r="I121" s="283"/>
      <c r="J121" s="283"/>
      <c r="K121" s="283"/>
      <c r="L121" s="283"/>
      <c r="M121" s="283"/>
      <c r="N121" s="283"/>
      <c r="O121" s="284"/>
      <c r="P121" s="216"/>
      <c r="Q121" s="160"/>
      <c r="R121" s="185"/>
      <c r="S121" s="185"/>
      <c r="T121" s="185"/>
      <c r="U121" s="185"/>
      <c r="V121" s="185"/>
      <c r="W121" s="161"/>
    </row>
    <row r="122" spans="1:23" ht="12.75" customHeight="1" x14ac:dyDescent="0.2">
      <c r="F122" s="141"/>
      <c r="G122" s="11" t="s">
        <v>55</v>
      </c>
      <c r="H122" s="282"/>
      <c r="I122" s="283"/>
      <c r="J122" s="283"/>
      <c r="K122" s="283"/>
      <c r="L122" s="283"/>
      <c r="M122" s="283"/>
      <c r="N122" s="283"/>
      <c r="O122" s="284"/>
      <c r="P122" s="216"/>
      <c r="Q122" s="160"/>
      <c r="R122" s="185"/>
      <c r="S122" s="185"/>
      <c r="T122" s="185"/>
      <c r="U122" s="185"/>
      <c r="V122" s="185"/>
      <c r="W122" s="161"/>
    </row>
    <row r="123" spans="1:23" ht="12.75" customHeight="1" x14ac:dyDescent="0.2">
      <c r="A123" s="170" t="s">
        <v>53</v>
      </c>
      <c r="B123" s="170"/>
      <c r="C123" s="171" t="s">
        <v>98</v>
      </c>
      <c r="D123" s="171"/>
      <c r="F123" s="142"/>
      <c r="G123" s="14" t="s">
        <v>57</v>
      </c>
      <c r="H123" s="282"/>
      <c r="I123" s="283"/>
      <c r="J123" s="283"/>
      <c r="K123" s="283"/>
      <c r="L123" s="283"/>
      <c r="M123" s="283"/>
      <c r="N123" s="283"/>
      <c r="O123" s="284"/>
      <c r="P123" s="216"/>
      <c r="Q123" s="160"/>
      <c r="R123" s="185"/>
      <c r="S123" s="185"/>
      <c r="T123" s="185"/>
      <c r="U123" s="185"/>
      <c r="V123" s="185"/>
      <c r="W123" s="161"/>
    </row>
    <row r="124" spans="1:23" ht="12.75" customHeight="1" x14ac:dyDescent="0.2">
      <c r="A124" s="162"/>
      <c r="B124" s="163"/>
      <c r="C124" s="139"/>
      <c r="D124" s="140"/>
      <c r="F124" s="143">
        <f>IF(F120=12,1,F120+1)</f>
        <v>3</v>
      </c>
      <c r="G124" s="13" t="s">
        <v>58</v>
      </c>
      <c r="H124" s="282"/>
      <c r="I124" s="283"/>
      <c r="J124" s="283"/>
      <c r="K124" s="283"/>
      <c r="L124" s="283"/>
      <c r="M124" s="283"/>
      <c r="N124" s="283"/>
      <c r="O124" s="284"/>
      <c r="P124" s="216"/>
      <c r="Q124" s="160"/>
      <c r="R124" s="185"/>
      <c r="S124" s="185"/>
      <c r="T124" s="185"/>
      <c r="U124" s="185"/>
      <c r="V124" s="185"/>
      <c r="W124" s="161"/>
    </row>
    <row r="125" spans="1:23" ht="12.75" customHeight="1" x14ac:dyDescent="0.2">
      <c r="A125" s="162"/>
      <c r="B125" s="163"/>
      <c r="C125" s="139"/>
      <c r="D125" s="140"/>
      <c r="F125" s="144"/>
      <c r="G125" s="11" t="s">
        <v>56</v>
      </c>
      <c r="H125" s="282"/>
      <c r="I125" s="283"/>
      <c r="J125" s="283"/>
      <c r="K125" s="283"/>
      <c r="L125" s="283"/>
      <c r="M125" s="283"/>
      <c r="N125" s="283"/>
      <c r="O125" s="284"/>
      <c r="P125" s="216"/>
      <c r="Q125" s="160"/>
      <c r="R125" s="185"/>
      <c r="S125" s="185"/>
      <c r="T125" s="185"/>
      <c r="U125" s="185"/>
      <c r="V125" s="185"/>
      <c r="W125" s="161"/>
    </row>
    <row r="126" spans="1:23" ht="12.75" customHeight="1" x14ac:dyDescent="0.2">
      <c r="A126" s="160"/>
      <c r="B126" s="161"/>
      <c r="C126" s="139"/>
      <c r="D126" s="140"/>
      <c r="F126" s="141"/>
      <c r="G126" s="11" t="s">
        <v>55</v>
      </c>
      <c r="H126" s="282"/>
      <c r="I126" s="283"/>
      <c r="J126" s="283"/>
      <c r="K126" s="283"/>
      <c r="L126" s="283"/>
      <c r="M126" s="283"/>
      <c r="N126" s="283"/>
      <c r="O126" s="284"/>
      <c r="P126" s="216"/>
      <c r="Q126" s="160"/>
      <c r="R126" s="185"/>
      <c r="S126" s="185"/>
      <c r="T126" s="185"/>
      <c r="U126" s="185"/>
      <c r="V126" s="185"/>
      <c r="W126" s="161"/>
    </row>
    <row r="127" spans="1:23" ht="12.75" customHeight="1" x14ac:dyDescent="0.2">
      <c r="A127" s="160"/>
      <c r="B127" s="161"/>
      <c r="C127" s="139"/>
      <c r="D127" s="140"/>
      <c r="F127" s="142"/>
      <c r="G127" s="14" t="s">
        <v>57</v>
      </c>
      <c r="H127" s="282"/>
      <c r="I127" s="283"/>
      <c r="J127" s="283"/>
      <c r="K127" s="283"/>
      <c r="L127" s="283"/>
      <c r="M127" s="283"/>
      <c r="N127" s="283"/>
      <c r="O127" s="284"/>
      <c r="P127" s="216"/>
      <c r="Q127" s="160"/>
      <c r="R127" s="185"/>
      <c r="S127" s="185"/>
      <c r="T127" s="185"/>
      <c r="U127" s="185"/>
      <c r="V127" s="185"/>
      <c r="W127" s="161"/>
    </row>
    <row r="128" spans="1:23" ht="12.75" customHeight="1" x14ac:dyDescent="0.2">
      <c r="A128" s="160"/>
      <c r="B128" s="161"/>
      <c r="C128" s="139"/>
      <c r="D128" s="140"/>
      <c r="F128" s="143">
        <f>IF(F124=12,1,F124+1)</f>
        <v>4</v>
      </c>
      <c r="G128" s="13" t="s">
        <v>58</v>
      </c>
      <c r="H128" s="282"/>
      <c r="I128" s="283"/>
      <c r="J128" s="283"/>
      <c r="K128" s="283"/>
      <c r="L128" s="283"/>
      <c r="M128" s="283"/>
      <c r="N128" s="283"/>
      <c r="O128" s="284"/>
      <c r="P128" s="216"/>
      <c r="Q128" s="160"/>
      <c r="R128" s="185"/>
      <c r="S128" s="185"/>
      <c r="T128" s="185"/>
      <c r="U128" s="185"/>
      <c r="V128" s="185"/>
      <c r="W128" s="161"/>
    </row>
    <row r="129" spans="1:23" ht="12.75" customHeight="1" x14ac:dyDescent="0.2">
      <c r="A129" s="160"/>
      <c r="B129" s="161"/>
      <c r="C129" s="139"/>
      <c r="D129" s="140"/>
      <c r="F129" s="144"/>
      <c r="G129" s="11" t="s">
        <v>56</v>
      </c>
      <c r="H129" s="282"/>
      <c r="I129" s="283"/>
      <c r="J129" s="283"/>
      <c r="K129" s="283"/>
      <c r="L129" s="283"/>
      <c r="M129" s="283"/>
      <c r="N129" s="283"/>
      <c r="O129" s="284"/>
      <c r="P129" s="216"/>
      <c r="Q129" s="160"/>
      <c r="R129" s="185"/>
      <c r="S129" s="185"/>
      <c r="T129" s="185"/>
      <c r="U129" s="185"/>
      <c r="V129" s="185"/>
      <c r="W129" s="161"/>
    </row>
    <row r="130" spans="1:23" ht="12.75" customHeight="1" x14ac:dyDescent="0.2">
      <c r="A130" s="160"/>
      <c r="B130" s="161"/>
      <c r="C130" s="139"/>
      <c r="D130" s="140"/>
      <c r="F130" s="141"/>
      <c r="G130" s="11" t="s">
        <v>55</v>
      </c>
      <c r="H130" s="282"/>
      <c r="I130" s="283"/>
      <c r="J130" s="283"/>
      <c r="K130" s="283"/>
      <c r="L130" s="283"/>
      <c r="M130" s="283"/>
      <c r="N130" s="283"/>
      <c r="O130" s="284"/>
      <c r="P130" s="216"/>
      <c r="Q130" s="160"/>
      <c r="R130" s="185"/>
      <c r="S130" s="185"/>
      <c r="T130" s="185"/>
      <c r="U130" s="185"/>
      <c r="V130" s="185"/>
      <c r="W130" s="161"/>
    </row>
    <row r="131" spans="1:23" ht="12.75" customHeight="1" x14ac:dyDescent="0.2">
      <c r="A131" s="160"/>
      <c r="B131" s="161"/>
      <c r="C131" s="139"/>
      <c r="D131" s="140"/>
      <c r="F131" s="142"/>
      <c r="G131" s="14" t="s">
        <v>57</v>
      </c>
      <c r="H131" s="282"/>
      <c r="I131" s="283"/>
      <c r="J131" s="283"/>
      <c r="K131" s="283"/>
      <c r="L131" s="283"/>
      <c r="M131" s="283"/>
      <c r="N131" s="283"/>
      <c r="O131" s="284"/>
      <c r="P131" s="216"/>
      <c r="Q131" s="160"/>
      <c r="R131" s="185"/>
      <c r="S131" s="185"/>
      <c r="T131" s="185"/>
      <c r="U131" s="185"/>
      <c r="V131" s="185"/>
      <c r="W131" s="161"/>
    </row>
    <row r="132" spans="1:23" ht="12.75" customHeight="1" x14ac:dyDescent="0.2">
      <c r="F132" s="134">
        <f>IF(F128=12,1,F128+1)</f>
        <v>5</v>
      </c>
      <c r="G132" s="100" t="s">
        <v>58</v>
      </c>
      <c r="H132" s="282"/>
      <c r="I132" s="283"/>
      <c r="J132" s="283"/>
      <c r="K132" s="283"/>
      <c r="L132" s="283"/>
      <c r="M132" s="283"/>
      <c r="N132" s="283"/>
      <c r="O132" s="284"/>
      <c r="P132" s="216"/>
      <c r="Q132" s="160"/>
      <c r="R132" s="185"/>
      <c r="S132" s="185"/>
      <c r="T132" s="185"/>
      <c r="U132" s="185"/>
      <c r="V132" s="185"/>
      <c r="W132" s="161"/>
    </row>
    <row r="133" spans="1:23" ht="12.75" customHeight="1" x14ac:dyDescent="0.2">
      <c r="A133" s="168" t="s">
        <v>160</v>
      </c>
      <c r="B133" s="168"/>
      <c r="C133" s="169" t="s">
        <v>52</v>
      </c>
      <c r="D133" s="169"/>
      <c r="F133" s="135"/>
      <c r="G133" s="101" t="s">
        <v>56</v>
      </c>
      <c r="H133" s="282"/>
      <c r="I133" s="283"/>
      <c r="J133" s="283"/>
      <c r="K133" s="283"/>
      <c r="L133" s="283"/>
      <c r="M133" s="283"/>
      <c r="N133" s="283"/>
      <c r="O133" s="284"/>
      <c r="P133" s="216"/>
      <c r="Q133" s="160"/>
      <c r="R133" s="185"/>
      <c r="S133" s="185"/>
      <c r="T133" s="185"/>
      <c r="U133" s="185"/>
      <c r="V133" s="185"/>
      <c r="W133" s="161"/>
    </row>
    <row r="134" spans="1:23" ht="12.75" customHeight="1" x14ac:dyDescent="0.2">
      <c r="A134" s="160"/>
      <c r="B134" s="161"/>
      <c r="C134" s="158"/>
      <c r="D134" s="159"/>
      <c r="F134" s="136"/>
      <c r="G134" s="101" t="s">
        <v>55</v>
      </c>
      <c r="H134" s="282"/>
      <c r="I134" s="283"/>
      <c r="J134" s="283"/>
      <c r="K134" s="283"/>
      <c r="L134" s="283"/>
      <c r="M134" s="283"/>
      <c r="N134" s="283"/>
      <c r="O134" s="284"/>
      <c r="P134" s="216"/>
      <c r="Q134" s="160"/>
      <c r="R134" s="185"/>
      <c r="S134" s="185"/>
      <c r="T134" s="185"/>
      <c r="U134" s="185"/>
      <c r="V134" s="185"/>
      <c r="W134" s="161"/>
    </row>
    <row r="135" spans="1:23" ht="12.75" customHeight="1" x14ac:dyDescent="0.2">
      <c r="A135" s="160"/>
      <c r="B135" s="161"/>
      <c r="C135" s="158"/>
      <c r="D135" s="159"/>
      <c r="F135" s="137"/>
      <c r="G135" s="105" t="s">
        <v>57</v>
      </c>
      <c r="H135" s="316"/>
      <c r="I135" s="317"/>
      <c r="J135" s="317"/>
      <c r="K135" s="317"/>
      <c r="L135" s="317"/>
      <c r="M135" s="317"/>
      <c r="N135" s="317"/>
      <c r="O135" s="318"/>
      <c r="P135" s="217"/>
      <c r="Q135" s="160"/>
      <c r="R135" s="185"/>
      <c r="S135" s="185"/>
      <c r="T135" s="185"/>
      <c r="U135" s="185"/>
      <c r="V135" s="185"/>
      <c r="W135" s="161"/>
    </row>
    <row r="136" spans="1:23" ht="12.75" customHeight="1" x14ac:dyDescent="0.2">
      <c r="A136" s="160"/>
      <c r="B136" s="161"/>
      <c r="C136" s="139"/>
      <c r="D136" s="140"/>
      <c r="F136" s="134">
        <f>IF(F132=12,1,F132+1)</f>
        <v>6</v>
      </c>
      <c r="G136" s="100" t="s">
        <v>58</v>
      </c>
      <c r="H136" s="310" t="s">
        <v>190</v>
      </c>
      <c r="I136" s="311"/>
      <c r="J136" s="311"/>
      <c r="K136" s="311"/>
      <c r="L136" s="311"/>
      <c r="M136" s="311"/>
      <c r="N136" s="311"/>
      <c r="O136" s="312"/>
      <c r="P136" s="210" t="s">
        <v>134</v>
      </c>
      <c r="Q136" s="160"/>
      <c r="R136" s="185"/>
      <c r="S136" s="185"/>
      <c r="T136" s="185"/>
      <c r="U136" s="185"/>
      <c r="V136" s="185"/>
      <c r="W136" s="161"/>
    </row>
    <row r="137" spans="1:23" ht="12.75" customHeight="1" x14ac:dyDescent="0.2">
      <c r="A137" s="164"/>
      <c r="B137" s="165"/>
      <c r="C137" s="139"/>
      <c r="D137" s="140"/>
      <c r="F137" s="135"/>
      <c r="G137" s="101" t="s">
        <v>56</v>
      </c>
      <c r="H137" s="204"/>
      <c r="I137" s="205"/>
      <c r="J137" s="205"/>
      <c r="K137" s="205"/>
      <c r="L137" s="205"/>
      <c r="M137" s="205"/>
      <c r="N137" s="205"/>
      <c r="O137" s="206"/>
      <c r="P137" s="211"/>
      <c r="Q137" s="160"/>
      <c r="R137" s="185"/>
      <c r="S137" s="185"/>
      <c r="T137" s="185"/>
      <c r="U137" s="185"/>
      <c r="V137" s="185"/>
      <c r="W137" s="161"/>
    </row>
    <row r="138" spans="1:23" ht="12.75" customHeight="1" x14ac:dyDescent="0.2">
      <c r="A138" s="164"/>
      <c r="B138" s="165"/>
      <c r="C138" s="139"/>
      <c r="D138" s="140"/>
      <c r="F138" s="136"/>
      <c r="G138" s="101" t="s">
        <v>55</v>
      </c>
      <c r="H138" s="145" t="s">
        <v>148</v>
      </c>
      <c r="I138" s="146"/>
      <c r="J138" s="146"/>
      <c r="K138" s="146"/>
      <c r="L138" s="146"/>
      <c r="M138" s="146"/>
      <c r="N138" s="146"/>
      <c r="O138" s="147"/>
      <c r="P138" s="154" t="s">
        <v>154</v>
      </c>
      <c r="Q138" s="160"/>
      <c r="R138" s="185"/>
      <c r="S138" s="185"/>
      <c r="T138" s="185"/>
      <c r="U138" s="185"/>
      <c r="V138" s="185"/>
      <c r="W138" s="161"/>
    </row>
    <row r="139" spans="1:23" ht="12.75" customHeight="1" x14ac:dyDescent="0.2">
      <c r="A139" s="164"/>
      <c r="B139" s="165"/>
      <c r="C139" s="139"/>
      <c r="D139" s="140"/>
      <c r="F139" s="137"/>
      <c r="G139" s="105" t="s">
        <v>57</v>
      </c>
      <c r="H139" s="148"/>
      <c r="I139" s="149"/>
      <c r="J139" s="149"/>
      <c r="K139" s="149"/>
      <c r="L139" s="149"/>
      <c r="M139" s="149"/>
      <c r="N139" s="149"/>
      <c r="O139" s="150"/>
      <c r="P139" s="155"/>
      <c r="Q139" s="160"/>
      <c r="R139" s="185"/>
      <c r="S139" s="185"/>
      <c r="T139" s="185"/>
      <c r="U139" s="185"/>
      <c r="V139" s="185"/>
      <c r="W139" s="161"/>
    </row>
    <row r="140" spans="1:23" ht="12.75" customHeight="1" x14ac:dyDescent="0.2">
      <c r="A140" s="164"/>
      <c r="B140" s="165"/>
      <c r="C140" s="139"/>
      <c r="D140" s="140"/>
      <c r="F140" s="134">
        <f>IF(F136=12,1,F136+1)</f>
        <v>7</v>
      </c>
      <c r="G140" s="100" t="s">
        <v>58</v>
      </c>
      <c r="H140" s="151"/>
      <c r="I140" s="152"/>
      <c r="J140" s="152"/>
      <c r="K140" s="152"/>
      <c r="L140" s="152"/>
      <c r="M140" s="152"/>
      <c r="N140" s="152"/>
      <c r="O140" s="153"/>
      <c r="P140" s="156"/>
      <c r="Q140" s="160"/>
      <c r="R140" s="185"/>
      <c r="S140" s="185"/>
      <c r="T140" s="185"/>
      <c r="U140" s="185"/>
      <c r="V140" s="185"/>
      <c r="W140" s="161"/>
    </row>
    <row r="141" spans="1:23" ht="12.75" customHeight="1" x14ac:dyDescent="0.2">
      <c r="A141" s="164"/>
      <c r="B141" s="165"/>
      <c r="C141" s="166"/>
      <c r="D141" s="167"/>
      <c r="F141" s="135"/>
      <c r="G141" s="101" t="s">
        <v>150</v>
      </c>
      <c r="H141" s="201" t="s">
        <v>194</v>
      </c>
      <c r="I141" s="202"/>
      <c r="J141" s="202"/>
      <c r="K141" s="202"/>
      <c r="L141" s="202"/>
      <c r="M141" s="202"/>
      <c r="N141" s="202"/>
      <c r="O141" s="203"/>
      <c r="P141" s="207" t="s">
        <v>154</v>
      </c>
      <c r="Q141" s="160"/>
      <c r="R141" s="185"/>
      <c r="S141" s="185"/>
      <c r="T141" s="185"/>
      <c r="U141" s="185"/>
      <c r="V141" s="185"/>
      <c r="W141" s="161"/>
    </row>
    <row r="142" spans="1:23" ht="12.75" customHeight="1" x14ac:dyDescent="0.2">
      <c r="A142" s="2"/>
      <c r="B142" s="2"/>
      <c r="C142" s="7"/>
      <c r="D142" s="7"/>
      <c r="F142" s="136"/>
      <c r="G142" s="101" t="s">
        <v>55</v>
      </c>
      <c r="H142" s="201"/>
      <c r="I142" s="202"/>
      <c r="J142" s="202"/>
      <c r="K142" s="202"/>
      <c r="L142" s="202"/>
      <c r="M142" s="202"/>
      <c r="N142" s="202"/>
      <c r="O142" s="203"/>
      <c r="P142" s="208"/>
      <c r="Q142" s="160"/>
      <c r="R142" s="185"/>
      <c r="S142" s="185"/>
      <c r="T142" s="185"/>
      <c r="U142" s="185"/>
      <c r="V142" s="185"/>
      <c r="W142" s="161"/>
    </row>
    <row r="143" spans="1:23" ht="12.75" customHeight="1" x14ac:dyDescent="0.2">
      <c r="F143" s="137"/>
      <c r="G143" s="105" t="s">
        <v>151</v>
      </c>
      <c r="H143" s="204"/>
      <c r="I143" s="205"/>
      <c r="J143" s="205"/>
      <c r="K143" s="205"/>
      <c r="L143" s="205"/>
      <c r="M143" s="205"/>
      <c r="N143" s="205"/>
      <c r="O143" s="206"/>
      <c r="P143" s="209"/>
      <c r="Q143" s="160"/>
      <c r="R143" s="185"/>
      <c r="S143" s="185"/>
      <c r="T143" s="185"/>
      <c r="U143" s="185"/>
      <c r="V143" s="185"/>
      <c r="W143" s="161"/>
    </row>
    <row r="144" spans="1:23" ht="12.75" customHeight="1" x14ac:dyDescent="0.2">
      <c r="F144" s="134">
        <f>IF(F140=12,1,F140+1)</f>
        <v>8</v>
      </c>
      <c r="G144" s="100" t="s">
        <v>58</v>
      </c>
      <c r="H144" s="344" t="s">
        <v>195</v>
      </c>
      <c r="I144" s="345"/>
      <c r="J144" s="345"/>
      <c r="K144" s="345"/>
      <c r="L144" s="345"/>
      <c r="M144" s="345"/>
      <c r="N144" s="345"/>
      <c r="O144" s="346"/>
      <c r="P144" s="96"/>
      <c r="Q144" s="160"/>
      <c r="R144" s="185"/>
      <c r="S144" s="185"/>
      <c r="T144" s="185"/>
      <c r="U144" s="185"/>
      <c r="V144" s="185"/>
      <c r="W144" s="161"/>
    </row>
    <row r="145" spans="6:23" ht="12.75" customHeight="1" x14ac:dyDescent="0.2">
      <c r="F145" s="135"/>
      <c r="G145" s="101" t="s">
        <v>56</v>
      </c>
      <c r="H145" s="204"/>
      <c r="I145" s="205"/>
      <c r="J145" s="205"/>
      <c r="K145" s="205"/>
      <c r="L145" s="205"/>
      <c r="M145" s="205"/>
      <c r="N145" s="205"/>
      <c r="O145" s="206"/>
      <c r="P145" s="98"/>
      <c r="Q145" s="160"/>
      <c r="R145" s="185"/>
      <c r="S145" s="185"/>
      <c r="T145" s="185"/>
      <c r="U145" s="185"/>
      <c r="V145" s="185"/>
      <c r="W145" s="161"/>
    </row>
    <row r="146" spans="6:23" ht="12.75" customHeight="1" x14ac:dyDescent="0.2">
      <c r="F146" s="136"/>
      <c r="G146" s="101" t="s">
        <v>55</v>
      </c>
      <c r="H146" s="344" t="s">
        <v>199</v>
      </c>
      <c r="I146" s="345"/>
      <c r="J146" s="345"/>
      <c r="K146" s="345"/>
      <c r="L146" s="345"/>
      <c r="M146" s="345"/>
      <c r="N146" s="345"/>
      <c r="O146" s="346"/>
      <c r="P146" s="96" t="s">
        <v>200</v>
      </c>
      <c r="Q146" s="160"/>
      <c r="R146" s="185"/>
      <c r="S146" s="185"/>
      <c r="T146" s="185"/>
      <c r="U146" s="185"/>
      <c r="V146" s="185"/>
      <c r="W146" s="161"/>
    </row>
    <row r="147" spans="6:23" ht="12.75" customHeight="1" x14ac:dyDescent="0.2">
      <c r="F147" s="137"/>
      <c r="G147" s="105" t="s">
        <v>57</v>
      </c>
      <c r="H147" s="310" t="s">
        <v>155</v>
      </c>
      <c r="I147" s="311"/>
      <c r="J147" s="311"/>
      <c r="K147" s="311"/>
      <c r="L147" s="311"/>
      <c r="M147" s="311"/>
      <c r="N147" s="311"/>
      <c r="O147" s="312"/>
      <c r="P147" s="210" t="s">
        <v>134</v>
      </c>
      <c r="Q147" s="160"/>
      <c r="R147" s="185"/>
      <c r="S147" s="185"/>
      <c r="T147" s="185"/>
      <c r="U147" s="185"/>
      <c r="V147" s="185"/>
      <c r="W147" s="161"/>
    </row>
    <row r="148" spans="6:23" ht="12.75" customHeight="1" x14ac:dyDescent="0.2">
      <c r="F148" s="134">
        <f>IF(F144=12,1,F144+1)</f>
        <v>9</v>
      </c>
      <c r="G148" s="100" t="s">
        <v>58</v>
      </c>
      <c r="H148" s="204"/>
      <c r="I148" s="205"/>
      <c r="J148" s="205"/>
      <c r="K148" s="205"/>
      <c r="L148" s="205"/>
      <c r="M148" s="205"/>
      <c r="N148" s="205"/>
      <c r="O148" s="206"/>
      <c r="P148" s="211"/>
      <c r="Q148" s="160"/>
      <c r="R148" s="185"/>
      <c r="S148" s="185"/>
      <c r="T148" s="185"/>
      <c r="U148" s="185"/>
      <c r="V148" s="185"/>
      <c r="W148" s="161"/>
    </row>
    <row r="149" spans="6:23" ht="12.75" customHeight="1" x14ac:dyDescent="0.2">
      <c r="F149" s="135"/>
      <c r="G149" s="101" t="s">
        <v>56</v>
      </c>
      <c r="H149" s="145" t="s">
        <v>153</v>
      </c>
      <c r="I149" s="146"/>
      <c r="J149" s="146"/>
      <c r="K149" s="146"/>
      <c r="L149" s="146"/>
      <c r="M149" s="146"/>
      <c r="N149" s="146"/>
      <c r="O149" s="147"/>
      <c r="P149" s="212" t="s">
        <v>134</v>
      </c>
      <c r="Q149" s="160"/>
      <c r="R149" s="185"/>
      <c r="S149" s="185"/>
      <c r="T149" s="185"/>
      <c r="U149" s="185"/>
      <c r="V149" s="185"/>
      <c r="W149" s="161"/>
    </row>
    <row r="150" spans="6:23" ht="12.75" customHeight="1" x14ac:dyDescent="0.2">
      <c r="F150" s="136"/>
      <c r="G150" s="101" t="s">
        <v>55</v>
      </c>
      <c r="H150" s="151"/>
      <c r="I150" s="152"/>
      <c r="J150" s="152"/>
      <c r="K150" s="152"/>
      <c r="L150" s="152"/>
      <c r="M150" s="152"/>
      <c r="N150" s="152"/>
      <c r="O150" s="153"/>
      <c r="P150" s="213"/>
      <c r="Q150" s="160"/>
      <c r="R150" s="185"/>
      <c r="S150" s="185"/>
      <c r="T150" s="185"/>
      <c r="U150" s="185"/>
      <c r="V150" s="185"/>
      <c r="W150" s="161"/>
    </row>
    <row r="151" spans="6:23" ht="12.75" customHeight="1" x14ac:dyDescent="0.2">
      <c r="F151" s="137"/>
      <c r="G151" s="105" t="s">
        <v>57</v>
      </c>
      <c r="H151" s="201" t="s">
        <v>196</v>
      </c>
      <c r="I151" s="202"/>
      <c r="J151" s="202"/>
      <c r="K151" s="202"/>
      <c r="L151" s="202"/>
      <c r="M151" s="202"/>
      <c r="N151" s="202"/>
      <c r="O151" s="203"/>
      <c r="P151" s="207" t="s">
        <v>197</v>
      </c>
      <c r="Q151" s="160"/>
      <c r="R151" s="185"/>
      <c r="S151" s="185"/>
      <c r="T151" s="185"/>
      <c r="U151" s="185"/>
      <c r="V151" s="185"/>
      <c r="W151" s="161"/>
    </row>
    <row r="152" spans="6:23" ht="12.75" customHeight="1" x14ac:dyDescent="0.2">
      <c r="F152" s="134">
        <f>IF(F148=12,1,F148+1)</f>
        <v>10</v>
      </c>
      <c r="G152" s="100" t="s">
        <v>58</v>
      </c>
      <c r="H152" s="201"/>
      <c r="I152" s="202"/>
      <c r="J152" s="202"/>
      <c r="K152" s="202"/>
      <c r="L152" s="202"/>
      <c r="M152" s="202"/>
      <c r="N152" s="202"/>
      <c r="O152" s="203"/>
      <c r="P152" s="208"/>
      <c r="Q152" s="160"/>
      <c r="R152" s="185"/>
      <c r="S152" s="185"/>
      <c r="T152" s="185"/>
      <c r="U152" s="185"/>
      <c r="V152" s="185"/>
      <c r="W152" s="161"/>
    </row>
    <row r="153" spans="6:23" ht="12.75" customHeight="1" x14ac:dyDescent="0.2">
      <c r="F153" s="135"/>
      <c r="G153" s="101" t="s">
        <v>56</v>
      </c>
      <c r="H153" s="201"/>
      <c r="I153" s="202"/>
      <c r="J153" s="202"/>
      <c r="K153" s="202"/>
      <c r="L153" s="202"/>
      <c r="M153" s="202"/>
      <c r="N153" s="202"/>
      <c r="O153" s="203"/>
      <c r="P153" s="208"/>
      <c r="Q153" s="160"/>
      <c r="R153" s="185"/>
      <c r="S153" s="185"/>
      <c r="T153" s="185"/>
      <c r="U153" s="185"/>
      <c r="V153" s="185"/>
      <c r="W153" s="161"/>
    </row>
    <row r="154" spans="6:23" ht="12.75" customHeight="1" x14ac:dyDescent="0.2">
      <c r="F154" s="136"/>
      <c r="G154" s="101" t="s">
        <v>55</v>
      </c>
      <c r="H154" s="201"/>
      <c r="I154" s="202"/>
      <c r="J154" s="202"/>
      <c r="K154" s="202"/>
      <c r="L154" s="202"/>
      <c r="M154" s="202"/>
      <c r="N154" s="202"/>
      <c r="O154" s="203"/>
      <c r="P154" s="208"/>
      <c r="Q154" s="160"/>
      <c r="R154" s="185"/>
      <c r="S154" s="185"/>
      <c r="T154" s="185"/>
      <c r="U154" s="185"/>
      <c r="V154" s="185"/>
      <c r="W154" s="161"/>
    </row>
    <row r="155" spans="6:23" ht="12.75" customHeight="1" x14ac:dyDescent="0.2">
      <c r="F155" s="137"/>
      <c r="G155" s="105" t="s">
        <v>57</v>
      </c>
      <c r="H155" s="204"/>
      <c r="I155" s="205"/>
      <c r="J155" s="205"/>
      <c r="K155" s="205"/>
      <c r="L155" s="205"/>
      <c r="M155" s="205"/>
      <c r="N155" s="205"/>
      <c r="O155" s="206"/>
      <c r="P155" s="209"/>
      <c r="Q155" s="160"/>
      <c r="R155" s="185"/>
      <c r="S155" s="185"/>
      <c r="T155" s="185"/>
      <c r="U155" s="185"/>
      <c r="V155" s="185"/>
      <c r="W155" s="161"/>
    </row>
    <row r="156" spans="6:23" ht="12.75" customHeight="1" x14ac:dyDescent="0.2">
      <c r="F156" s="134">
        <f>IF(F152=12,1,F152+1)</f>
        <v>11</v>
      </c>
      <c r="G156" s="100" t="s">
        <v>58</v>
      </c>
      <c r="H156" s="145" t="s">
        <v>188</v>
      </c>
      <c r="I156" s="146"/>
      <c r="J156" s="146"/>
      <c r="K156" s="146"/>
      <c r="L156" s="146"/>
      <c r="M156" s="146"/>
      <c r="N156" s="146"/>
      <c r="O156" s="147"/>
      <c r="P156" s="154" t="s">
        <v>198</v>
      </c>
      <c r="Q156" s="160"/>
      <c r="R156" s="185"/>
      <c r="S156" s="185"/>
      <c r="T156" s="185"/>
      <c r="U156" s="185"/>
      <c r="V156" s="185"/>
      <c r="W156" s="161"/>
    </row>
    <row r="157" spans="6:23" ht="12.75" customHeight="1" x14ac:dyDescent="0.2">
      <c r="F157" s="135"/>
      <c r="G157" s="101" t="s">
        <v>56</v>
      </c>
      <c r="H157" s="148"/>
      <c r="I157" s="149"/>
      <c r="J157" s="149"/>
      <c r="K157" s="149"/>
      <c r="L157" s="149"/>
      <c r="M157" s="149"/>
      <c r="N157" s="149"/>
      <c r="O157" s="150"/>
      <c r="P157" s="155"/>
      <c r="Q157" s="160"/>
      <c r="R157" s="185"/>
      <c r="S157" s="185"/>
      <c r="T157" s="185"/>
      <c r="U157" s="185"/>
      <c r="V157" s="185"/>
      <c r="W157" s="161"/>
    </row>
    <row r="158" spans="6:23" ht="12.75" customHeight="1" x14ac:dyDescent="0.2">
      <c r="F158" s="136"/>
      <c r="G158" s="101" t="s">
        <v>55</v>
      </c>
      <c r="H158" s="148"/>
      <c r="I158" s="149"/>
      <c r="J158" s="149"/>
      <c r="K158" s="149"/>
      <c r="L158" s="149"/>
      <c r="M158" s="149"/>
      <c r="N158" s="149"/>
      <c r="O158" s="150"/>
      <c r="P158" s="155"/>
      <c r="Q158" s="160"/>
      <c r="R158" s="185"/>
      <c r="S158" s="185"/>
      <c r="T158" s="185"/>
      <c r="U158" s="185"/>
      <c r="V158" s="185"/>
      <c r="W158" s="161"/>
    </row>
    <row r="159" spans="6:23" ht="12.75" customHeight="1" x14ac:dyDescent="0.2">
      <c r="F159" s="137"/>
      <c r="G159" s="105" t="s">
        <v>57</v>
      </c>
      <c r="H159" s="151"/>
      <c r="I159" s="152"/>
      <c r="J159" s="152"/>
      <c r="K159" s="152"/>
      <c r="L159" s="152"/>
      <c r="M159" s="152"/>
      <c r="N159" s="152"/>
      <c r="O159" s="153"/>
      <c r="P159" s="156"/>
      <c r="Q159" s="160"/>
      <c r="R159" s="185"/>
      <c r="S159" s="185"/>
      <c r="T159" s="185"/>
      <c r="U159" s="185"/>
      <c r="V159" s="185"/>
      <c r="W159" s="161"/>
    </row>
  </sheetData>
  <mergeCells count="414">
    <mergeCell ref="H104:O109"/>
    <mergeCell ref="P104:P109"/>
    <mergeCell ref="H110:O111"/>
    <mergeCell ref="P110:P111"/>
    <mergeCell ref="H17:O20"/>
    <mergeCell ref="P17:P20"/>
    <mergeCell ref="H21:O22"/>
    <mergeCell ref="P21:P22"/>
    <mergeCell ref="H23:O24"/>
    <mergeCell ref="P23:P24"/>
    <mergeCell ref="H25:O30"/>
    <mergeCell ref="P25:P30"/>
    <mergeCell ref="H31:O32"/>
    <mergeCell ref="P31:P32"/>
    <mergeCell ref="H156:O159"/>
    <mergeCell ref="P156:P159"/>
    <mergeCell ref="H33:O35"/>
    <mergeCell ref="P33:P35"/>
    <mergeCell ref="H112:O114"/>
    <mergeCell ref="P112:P114"/>
    <mergeCell ref="H116:O135"/>
    <mergeCell ref="P116:P135"/>
    <mergeCell ref="H136:O137"/>
    <mergeCell ref="P136:P137"/>
    <mergeCell ref="H138:O140"/>
    <mergeCell ref="P138:P140"/>
    <mergeCell ref="H37:O56"/>
    <mergeCell ref="P37:P56"/>
    <mergeCell ref="H147:O148"/>
    <mergeCell ref="P147:P148"/>
    <mergeCell ref="H149:O150"/>
    <mergeCell ref="P149:P150"/>
    <mergeCell ref="H96:O99"/>
    <mergeCell ref="P96:P99"/>
    <mergeCell ref="H100:O101"/>
    <mergeCell ref="P100:P101"/>
    <mergeCell ref="H102:O103"/>
    <mergeCell ref="P102:P103"/>
    <mergeCell ref="Q49:W49"/>
    <mergeCell ref="Q50:W50"/>
    <mergeCell ref="Q51:W51"/>
    <mergeCell ref="Q38:W38"/>
    <mergeCell ref="H151:O155"/>
    <mergeCell ref="P151:P155"/>
    <mergeCell ref="H94:O94"/>
    <mergeCell ref="H59:O61"/>
    <mergeCell ref="P59:P61"/>
    <mergeCell ref="H62:O64"/>
    <mergeCell ref="P62:P64"/>
    <mergeCell ref="H72:O76"/>
    <mergeCell ref="P72:P76"/>
    <mergeCell ref="H68:O69"/>
    <mergeCell ref="P68:P69"/>
    <mergeCell ref="H70:O71"/>
    <mergeCell ref="P70:P71"/>
    <mergeCell ref="H95:O95"/>
    <mergeCell ref="H57:O58"/>
    <mergeCell ref="P57:P58"/>
    <mergeCell ref="Q157:W157"/>
    <mergeCell ref="Q158:W158"/>
    <mergeCell ref="Q159:W159"/>
    <mergeCell ref="Q152:W152"/>
    <mergeCell ref="Q153:W153"/>
    <mergeCell ref="Q154:W154"/>
    <mergeCell ref="Q155:W155"/>
    <mergeCell ref="Q156:W156"/>
    <mergeCell ref="Q147:W147"/>
    <mergeCell ref="Q148:W148"/>
    <mergeCell ref="Q149:W149"/>
    <mergeCell ref="Q150:W150"/>
    <mergeCell ref="Q151:W151"/>
    <mergeCell ref="Q142:W142"/>
    <mergeCell ref="Q143:W143"/>
    <mergeCell ref="H144:O144"/>
    <mergeCell ref="Q144:W144"/>
    <mergeCell ref="H145:O145"/>
    <mergeCell ref="Q145:W145"/>
    <mergeCell ref="H146:O146"/>
    <mergeCell ref="Q146:W146"/>
    <mergeCell ref="H141:O143"/>
    <mergeCell ref="P141:P143"/>
    <mergeCell ref="F142:F143"/>
    <mergeCell ref="F144:F145"/>
    <mergeCell ref="F146:F147"/>
    <mergeCell ref="F148:F149"/>
    <mergeCell ref="F150:F151"/>
    <mergeCell ref="F152:F153"/>
    <mergeCell ref="F154:F155"/>
    <mergeCell ref="F156:F157"/>
    <mergeCell ref="F158:F159"/>
    <mergeCell ref="Q133:W133"/>
    <mergeCell ref="Q134:W134"/>
    <mergeCell ref="Q135:W135"/>
    <mergeCell ref="Q136:W136"/>
    <mergeCell ref="Q137:W137"/>
    <mergeCell ref="Q138:W138"/>
    <mergeCell ref="Q139:W139"/>
    <mergeCell ref="Q140:W140"/>
    <mergeCell ref="Q141:W141"/>
    <mergeCell ref="Q124:W124"/>
    <mergeCell ref="Q125:W125"/>
    <mergeCell ref="Q126:W126"/>
    <mergeCell ref="Q127:W127"/>
    <mergeCell ref="Q128:W128"/>
    <mergeCell ref="Q129:W129"/>
    <mergeCell ref="Q130:W130"/>
    <mergeCell ref="Q131:W131"/>
    <mergeCell ref="Q132:W132"/>
    <mergeCell ref="Q115:W115"/>
    <mergeCell ref="Q116:W116"/>
    <mergeCell ref="Q117:W117"/>
    <mergeCell ref="Q118:W118"/>
    <mergeCell ref="Q119:W119"/>
    <mergeCell ref="Q120:W120"/>
    <mergeCell ref="Q121:W121"/>
    <mergeCell ref="Q122:W122"/>
    <mergeCell ref="Q123:W123"/>
    <mergeCell ref="Q111:W111"/>
    <mergeCell ref="Q94:W94"/>
    <mergeCell ref="Q95:W95"/>
    <mergeCell ref="Q96:W96"/>
    <mergeCell ref="Q97:W97"/>
    <mergeCell ref="Q98:W98"/>
    <mergeCell ref="Q99:W99"/>
    <mergeCell ref="Q100:W100"/>
    <mergeCell ref="Q101:W101"/>
    <mergeCell ref="Q102:W102"/>
    <mergeCell ref="Q112:W112"/>
    <mergeCell ref="Q113:W113"/>
    <mergeCell ref="Q114:W114"/>
    <mergeCell ref="H115:O115"/>
    <mergeCell ref="Q103:W103"/>
    <mergeCell ref="Q104:W104"/>
    <mergeCell ref="Q105:W105"/>
    <mergeCell ref="Q106:W106"/>
    <mergeCell ref="Q107:W107"/>
    <mergeCell ref="Q108:W108"/>
    <mergeCell ref="Q109:W109"/>
    <mergeCell ref="Q110:W110"/>
    <mergeCell ref="Q93:W93"/>
    <mergeCell ref="Q55:W55"/>
    <mergeCell ref="Q54:W54"/>
    <mergeCell ref="Q53:W53"/>
    <mergeCell ref="Q42:W42"/>
    <mergeCell ref="Q41:W41"/>
    <mergeCell ref="Q40:W40"/>
    <mergeCell ref="Q39:W39"/>
    <mergeCell ref="Q64:W64"/>
    <mergeCell ref="Q63:W63"/>
    <mergeCell ref="Q62:W62"/>
    <mergeCell ref="Q61:W61"/>
    <mergeCell ref="Q60:W60"/>
    <mergeCell ref="Q58:W58"/>
    <mergeCell ref="Q80:W80"/>
    <mergeCell ref="Q79:W79"/>
    <mergeCell ref="Q78:W78"/>
    <mergeCell ref="Q52:W52"/>
    <mergeCell ref="Q43:W43"/>
    <mergeCell ref="Q44:W44"/>
    <mergeCell ref="Q45:W45"/>
    <mergeCell ref="Q46:W46"/>
    <mergeCell ref="Q47:W47"/>
    <mergeCell ref="Q48:W48"/>
    <mergeCell ref="Q77:W77"/>
    <mergeCell ref="Q76:W76"/>
    <mergeCell ref="Q75:W75"/>
    <mergeCell ref="Q74:W74"/>
    <mergeCell ref="Q73:W73"/>
    <mergeCell ref="Q72:W72"/>
    <mergeCell ref="Q71:W71"/>
    <mergeCell ref="Q70:W70"/>
    <mergeCell ref="Q69:W69"/>
    <mergeCell ref="Y1:Y4"/>
    <mergeCell ref="I4:J4"/>
    <mergeCell ref="Q2:W2"/>
    <mergeCell ref="H36:O36"/>
    <mergeCell ref="Q36:W36"/>
    <mergeCell ref="Q35:W35"/>
    <mergeCell ref="Q59:W59"/>
    <mergeCell ref="Q57:W57"/>
    <mergeCell ref="H65:O65"/>
    <mergeCell ref="Q16:W16"/>
    <mergeCell ref="Q17:W17"/>
    <mergeCell ref="Q18:W18"/>
    <mergeCell ref="Q37:W37"/>
    <mergeCell ref="Q34:W34"/>
    <mergeCell ref="Q33:W33"/>
    <mergeCell ref="Q32:W32"/>
    <mergeCell ref="Q31:W31"/>
    <mergeCell ref="Q30:W30"/>
    <mergeCell ref="Q56:W56"/>
    <mergeCell ref="Q21:W21"/>
    <mergeCell ref="Q22:W22"/>
    <mergeCell ref="Y8:Y12"/>
    <mergeCell ref="A16:D16"/>
    <mergeCell ref="Q6:W6"/>
    <mergeCell ref="Q14:W14"/>
    <mergeCell ref="Q15:W15"/>
    <mergeCell ref="A15:D15"/>
    <mergeCell ref="E10:F10"/>
    <mergeCell ref="H6:N6"/>
    <mergeCell ref="Q68:W68"/>
    <mergeCell ref="Q67:W67"/>
    <mergeCell ref="Q66:W66"/>
    <mergeCell ref="Q65:W65"/>
    <mergeCell ref="H67:O67"/>
    <mergeCell ref="H66:O66"/>
    <mergeCell ref="Q23:W23"/>
    <mergeCell ref="Q24:W24"/>
    <mergeCell ref="Q25:W25"/>
    <mergeCell ref="Q26:W26"/>
    <mergeCell ref="Q29:W29"/>
    <mergeCell ref="F31:F32"/>
    <mergeCell ref="F17:F18"/>
    <mergeCell ref="Q19:W19"/>
    <mergeCell ref="Q20:W20"/>
    <mergeCell ref="A2:D2"/>
    <mergeCell ref="A6:C9"/>
    <mergeCell ref="D6:G7"/>
    <mergeCell ref="D8:F9"/>
    <mergeCell ref="F15:F16"/>
    <mergeCell ref="F19:F20"/>
    <mergeCell ref="F21:F22"/>
    <mergeCell ref="F23:F24"/>
    <mergeCell ref="F25:F26"/>
    <mergeCell ref="H15:O15"/>
    <mergeCell ref="H16:O16"/>
    <mergeCell ref="Q28:W28"/>
    <mergeCell ref="Q27:W27"/>
    <mergeCell ref="C64:D64"/>
    <mergeCell ref="A85:C88"/>
    <mergeCell ref="D85:G86"/>
    <mergeCell ref="H85:N85"/>
    <mergeCell ref="Q85:W85"/>
    <mergeCell ref="D87:F88"/>
    <mergeCell ref="F65:F66"/>
    <mergeCell ref="A14:D14"/>
    <mergeCell ref="C26:D26"/>
    <mergeCell ref="C54:D54"/>
    <mergeCell ref="A54:B54"/>
    <mergeCell ref="C44:D44"/>
    <mergeCell ref="C51:D51"/>
    <mergeCell ref="C46:D46"/>
    <mergeCell ref="C47:D47"/>
    <mergeCell ref="F51:F52"/>
    <mergeCell ref="F53:F54"/>
    <mergeCell ref="F39:F40"/>
    <mergeCell ref="F27:F28"/>
    <mergeCell ref="F29:F30"/>
    <mergeCell ref="F33:F34"/>
    <mergeCell ref="C52:D52"/>
    <mergeCell ref="A60:B60"/>
    <mergeCell ref="A69:B69"/>
    <mergeCell ref="C69:D69"/>
    <mergeCell ref="F55:F56"/>
    <mergeCell ref="F57:F58"/>
    <mergeCell ref="F59:F60"/>
    <mergeCell ref="F61:F62"/>
    <mergeCell ref="F71:F72"/>
    <mergeCell ref="F79:F80"/>
    <mergeCell ref="A57:B57"/>
    <mergeCell ref="C57:D57"/>
    <mergeCell ref="C61:D61"/>
    <mergeCell ref="C60:D60"/>
    <mergeCell ref="C59:D59"/>
    <mergeCell ref="C58:D58"/>
    <mergeCell ref="A59:B59"/>
    <mergeCell ref="A61:B61"/>
    <mergeCell ref="A76:B76"/>
    <mergeCell ref="A77:B77"/>
    <mergeCell ref="A78:B78"/>
    <mergeCell ref="A79:B79"/>
    <mergeCell ref="A62:B62"/>
    <mergeCell ref="C62:D62"/>
    <mergeCell ref="C63:D63"/>
    <mergeCell ref="F35:F36"/>
    <mergeCell ref="F37:F38"/>
    <mergeCell ref="A44:B44"/>
    <mergeCell ref="F49:F50"/>
    <mergeCell ref="A49:B49"/>
    <mergeCell ref="A50:B50"/>
    <mergeCell ref="A52:B52"/>
    <mergeCell ref="F43:F44"/>
    <mergeCell ref="F45:F46"/>
    <mergeCell ref="F47:F48"/>
    <mergeCell ref="F41:F42"/>
    <mergeCell ref="A51:B51"/>
    <mergeCell ref="C45:D45"/>
    <mergeCell ref="F94:F95"/>
    <mergeCell ref="F96:F97"/>
    <mergeCell ref="F104:F105"/>
    <mergeCell ref="C105:D105"/>
    <mergeCell ref="A99:D99"/>
    <mergeCell ref="A102:D102"/>
    <mergeCell ref="E89:F89"/>
    <mergeCell ref="A93:D93"/>
    <mergeCell ref="F102:F103"/>
    <mergeCell ref="A95:D95"/>
    <mergeCell ref="A97:D98"/>
    <mergeCell ref="A100:D101"/>
    <mergeCell ref="A103:D103"/>
    <mergeCell ref="A130:B130"/>
    <mergeCell ref="C130:D130"/>
    <mergeCell ref="F130:F131"/>
    <mergeCell ref="A131:B131"/>
    <mergeCell ref="C131:D131"/>
    <mergeCell ref="A140:B140"/>
    <mergeCell ref="C140:D140"/>
    <mergeCell ref="F140:F141"/>
    <mergeCell ref="A141:B141"/>
    <mergeCell ref="C141:D141"/>
    <mergeCell ref="A138:B138"/>
    <mergeCell ref="C138:D138"/>
    <mergeCell ref="F138:F139"/>
    <mergeCell ref="A139:B139"/>
    <mergeCell ref="C139:D139"/>
    <mergeCell ref="A136:B136"/>
    <mergeCell ref="C136:D136"/>
    <mergeCell ref="F136:F137"/>
    <mergeCell ref="A137:B137"/>
    <mergeCell ref="C137:D137"/>
    <mergeCell ref="F132:F133"/>
    <mergeCell ref="A133:B133"/>
    <mergeCell ref="C133:D133"/>
    <mergeCell ref="A134:B134"/>
    <mergeCell ref="C134:D134"/>
    <mergeCell ref="F134:F135"/>
    <mergeCell ref="A135:B135"/>
    <mergeCell ref="C135:D135"/>
    <mergeCell ref="A68:B68"/>
    <mergeCell ref="C68:D68"/>
    <mergeCell ref="A65:B65"/>
    <mergeCell ref="C65:D65"/>
    <mergeCell ref="A66:B66"/>
    <mergeCell ref="C66:D66"/>
    <mergeCell ref="A128:B128"/>
    <mergeCell ref="C128:D128"/>
    <mergeCell ref="F128:F129"/>
    <mergeCell ref="A129:B129"/>
    <mergeCell ref="C129:D129"/>
    <mergeCell ref="A126:B126"/>
    <mergeCell ref="C126:D126"/>
    <mergeCell ref="F126:F127"/>
    <mergeCell ref="A127:B127"/>
    <mergeCell ref="C127:D127"/>
    <mergeCell ref="A124:B124"/>
    <mergeCell ref="C124:D124"/>
    <mergeCell ref="F124:F125"/>
    <mergeCell ref="A125:B125"/>
    <mergeCell ref="H77:O80"/>
    <mergeCell ref="P77:P80"/>
    <mergeCell ref="C80:D80"/>
    <mergeCell ref="C71:D71"/>
    <mergeCell ref="C72:D72"/>
    <mergeCell ref="C76:D76"/>
    <mergeCell ref="C77:D77"/>
    <mergeCell ref="C78:D78"/>
    <mergeCell ref="C79:D79"/>
    <mergeCell ref="A63:B63"/>
    <mergeCell ref="F63:F64"/>
    <mergeCell ref="A64:B64"/>
    <mergeCell ref="F67:F68"/>
    <mergeCell ref="A67:B67"/>
    <mergeCell ref="C67:D67"/>
    <mergeCell ref="C125:D125"/>
    <mergeCell ref="F118:F119"/>
    <mergeCell ref="F120:F121"/>
    <mergeCell ref="F122:F123"/>
    <mergeCell ref="F106:F107"/>
    <mergeCell ref="F98:F99"/>
    <mergeCell ref="F100:F101"/>
    <mergeCell ref="A96:D96"/>
    <mergeCell ref="A94:D94"/>
    <mergeCell ref="A80:B80"/>
    <mergeCell ref="A123:B123"/>
    <mergeCell ref="C123:D123"/>
    <mergeCell ref="F108:F109"/>
    <mergeCell ref="F110:F111"/>
    <mergeCell ref="F112:F113"/>
    <mergeCell ref="F114:F115"/>
    <mergeCell ref="F116:F117"/>
    <mergeCell ref="C73:D73"/>
    <mergeCell ref="A74:B74"/>
    <mergeCell ref="C74:D74"/>
    <mergeCell ref="A75:B75"/>
    <mergeCell ref="C75:D75"/>
    <mergeCell ref="F73:F74"/>
    <mergeCell ref="F75:F76"/>
    <mergeCell ref="F77:F78"/>
    <mergeCell ref="A70:B70"/>
    <mergeCell ref="C70:D70"/>
    <mergeCell ref="A71:B71"/>
    <mergeCell ref="A72:B72"/>
    <mergeCell ref="A73:B73"/>
    <mergeCell ref="F69:F70"/>
    <mergeCell ref="A17:D17"/>
    <mergeCell ref="A58:B58"/>
    <mergeCell ref="C56:D56"/>
    <mergeCell ref="A18:D18"/>
    <mergeCell ref="A19:D19"/>
    <mergeCell ref="A21:D21"/>
    <mergeCell ref="A20:D20"/>
    <mergeCell ref="A22:D22"/>
    <mergeCell ref="A23:D23"/>
    <mergeCell ref="A24:D24"/>
    <mergeCell ref="A45:B45"/>
    <mergeCell ref="A46:B46"/>
    <mergeCell ref="A47:B47"/>
    <mergeCell ref="A48:B48"/>
    <mergeCell ref="A56:B56"/>
    <mergeCell ref="A55:B55"/>
    <mergeCell ref="C48:D48"/>
    <mergeCell ref="C49:D50"/>
    <mergeCell ref="C55:D55"/>
  </mergeCells>
  <phoneticPr fontId="0" type="noConversion"/>
  <conditionalFormatting sqref="H8:O13 Q8:W13">
    <cfRule type="cellIs" dxfId="23" priority="39" stopIfTrue="1" operator="equal">
      <formula>$D$6</formula>
    </cfRule>
    <cfRule type="expression" dxfId="22" priority="40" stopIfTrue="1">
      <formula>AND(NOT(H8=""),NOT(ISERROR(MATCH(H8,arr_eventdate,0))))</formula>
    </cfRule>
    <cfRule type="expression" dxfId="21" priority="41" stopIfTrue="1">
      <formula>AND(NOT(H8=""),NOT(ISERROR(MATCH(H8,arr_holidaydate,0))))</formula>
    </cfRule>
  </conditionalFormatting>
  <conditionalFormatting sqref="H87:O92 Q87:W92">
    <cfRule type="cellIs" dxfId="20" priority="21" stopIfTrue="1" operator="equal">
      <formula>$D$85</formula>
    </cfRule>
    <cfRule type="expression" dxfId="19" priority="22" stopIfTrue="1">
      <formula>AND(NOT(H87=""),NOT(ISERROR(MATCH(H87,arr_eventdate,0))))</formula>
    </cfRule>
    <cfRule type="expression" dxfId="18" priority="23" stopIfTrue="1">
      <formula>AND(NOT(H87=""),NOT(ISERROR(MATCH(H87,arr_holidaydate,0))))</formula>
    </cfRule>
  </conditionalFormatting>
  <printOptions horizontalCentered="1" verticalCentered="1"/>
  <pageMargins left="0.25" right="0.25" top="0.75" bottom="0.75" header="0.3" footer="0.3"/>
  <pageSetup paperSize="8" fitToHeight="0" orientation="landscape" r:id="rId1"/>
  <headerFooter alignWithMargins="0">
    <oddFooter>&amp;L&amp;8© 2013 Vertex42 LLC&amp;R&amp;8https://www.vertex42.com/calendars/daily-planner.html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86037-DD17-4DE5-B81B-FD3942434BAC}">
  <dimension ref="A1:Y159"/>
  <sheetViews>
    <sheetView showGridLines="0" zoomScaleNormal="100" workbookViewId="0">
      <selection activeCell="Q14" sqref="Q14:W14"/>
    </sheetView>
  </sheetViews>
  <sheetFormatPr defaultRowHeight="12.75" x14ac:dyDescent="0.2"/>
  <cols>
    <col min="1" max="1" width="3.140625" customWidth="1"/>
    <col min="2" max="2" width="4.140625" customWidth="1"/>
    <col min="3" max="3" width="1.7109375" customWidth="1"/>
    <col min="4" max="4" width="37.42578125" customWidth="1"/>
    <col min="5" max="5" width="2.7109375" customWidth="1"/>
    <col min="6" max="6" width="3.7109375" customWidth="1"/>
    <col min="7" max="7" width="4.28515625" customWidth="1"/>
    <col min="8" max="14" width="3.7109375" customWidth="1"/>
    <col min="15" max="15" width="26.28515625" customWidth="1"/>
    <col min="16" max="16" width="9.7109375" style="69" customWidth="1"/>
    <col min="17" max="22" width="3.7109375" customWidth="1"/>
    <col min="23" max="23" width="3.5703125" customWidth="1"/>
    <col min="25" max="25" width="8.5703125" customWidth="1"/>
    <col min="26" max="26" width="4.28515625" customWidth="1"/>
  </cols>
  <sheetData>
    <row r="1" spans="1:25" ht="24.75" customHeight="1" x14ac:dyDescent="0.3">
      <c r="A1" s="70" t="s">
        <v>131</v>
      </c>
      <c r="B1" s="71"/>
      <c r="C1" s="71"/>
      <c r="D1" s="71"/>
      <c r="E1" s="72"/>
      <c r="F1" s="73"/>
      <c r="G1" s="73"/>
      <c r="H1" s="74"/>
      <c r="I1" s="74"/>
      <c r="J1" s="74"/>
      <c r="K1" s="74"/>
      <c r="L1" s="74"/>
      <c r="M1" s="74"/>
      <c r="N1" s="74"/>
      <c r="O1" s="74"/>
      <c r="P1" s="75"/>
      <c r="Q1" s="74"/>
      <c r="R1" s="74"/>
      <c r="S1" s="74"/>
      <c r="T1" s="74"/>
      <c r="U1" s="74"/>
      <c r="V1" s="74"/>
      <c r="W1" s="76"/>
      <c r="Y1" s="197"/>
    </row>
    <row r="2" spans="1:25" x14ac:dyDescent="0.2">
      <c r="A2" s="186"/>
      <c r="B2" s="186"/>
      <c r="C2" s="186"/>
      <c r="D2" s="186"/>
      <c r="E2" s="77"/>
      <c r="F2" s="77"/>
      <c r="G2" s="77"/>
      <c r="H2" s="77"/>
      <c r="I2" s="77"/>
      <c r="J2" s="77"/>
      <c r="K2" s="77"/>
      <c r="L2" s="77"/>
      <c r="M2" s="77"/>
      <c r="N2" s="77"/>
      <c r="O2" s="77"/>
      <c r="P2" s="78"/>
      <c r="Q2" s="200" t="s">
        <v>93</v>
      </c>
      <c r="R2" s="200"/>
      <c r="S2" s="200"/>
      <c r="T2" s="200"/>
      <c r="U2" s="200"/>
      <c r="V2" s="200"/>
      <c r="W2" s="200"/>
      <c r="Y2" s="197"/>
    </row>
    <row r="3" spans="1:25" x14ac:dyDescent="0.2">
      <c r="A3" s="77"/>
      <c r="B3" s="77"/>
      <c r="C3" s="77"/>
      <c r="D3" s="77"/>
      <c r="E3" s="77"/>
      <c r="F3" s="77"/>
      <c r="G3" s="77"/>
      <c r="H3" s="77"/>
      <c r="I3" s="77"/>
      <c r="J3" s="77"/>
      <c r="K3" s="77"/>
      <c r="L3" s="77"/>
      <c r="M3" s="77"/>
      <c r="N3" s="77"/>
      <c r="O3" s="77"/>
      <c r="P3" s="78"/>
      <c r="Q3" s="77"/>
      <c r="R3" s="77"/>
      <c r="S3" s="77"/>
      <c r="T3" s="77"/>
      <c r="U3" s="77"/>
      <c r="V3" s="77"/>
      <c r="W3" s="77"/>
      <c r="Y3" s="197"/>
    </row>
    <row r="4" spans="1:25" x14ac:dyDescent="0.2">
      <c r="A4" s="77"/>
      <c r="B4" s="77"/>
      <c r="C4" s="79" t="s">
        <v>1</v>
      </c>
      <c r="D4" s="80">
        <v>43957</v>
      </c>
      <c r="E4" s="77"/>
      <c r="F4" s="77"/>
      <c r="G4" s="77"/>
      <c r="H4" s="79" t="s">
        <v>66</v>
      </c>
      <c r="I4" s="198">
        <v>2</v>
      </c>
      <c r="J4" s="199"/>
      <c r="K4" s="81" t="s">
        <v>67</v>
      </c>
      <c r="L4" s="77"/>
      <c r="M4" s="77"/>
      <c r="N4" s="77"/>
      <c r="O4" s="77"/>
      <c r="P4" s="78"/>
      <c r="Q4" s="77"/>
      <c r="R4" s="77"/>
      <c r="S4" s="77"/>
      <c r="T4" s="77"/>
      <c r="U4" s="77"/>
      <c r="V4" s="77"/>
      <c r="W4" s="77"/>
      <c r="Y4" s="197"/>
    </row>
    <row r="5" spans="1:25" x14ac:dyDescent="0.2">
      <c r="A5" s="82"/>
      <c r="B5" s="82"/>
      <c r="C5" s="82"/>
      <c r="D5" s="82"/>
      <c r="E5" s="82"/>
      <c r="F5" s="82"/>
      <c r="G5" s="82"/>
      <c r="H5" s="82"/>
      <c r="I5" s="82"/>
      <c r="J5" s="82"/>
      <c r="K5" s="82"/>
      <c r="L5" s="82"/>
      <c r="M5" s="82"/>
      <c r="N5" s="82"/>
      <c r="O5" s="82"/>
      <c r="P5" s="83"/>
      <c r="Q5" s="82"/>
      <c r="R5" s="82"/>
      <c r="S5" s="82"/>
      <c r="T5" s="82"/>
      <c r="U5" s="82"/>
      <c r="V5" s="82"/>
      <c r="W5" s="82"/>
    </row>
    <row r="6" spans="1:25" ht="12.75" customHeight="1" x14ac:dyDescent="0.2">
      <c r="A6" s="187">
        <f>DAY(D6)</f>
        <v>6</v>
      </c>
      <c r="B6" s="187"/>
      <c r="C6" s="187"/>
      <c r="D6" s="189">
        <f>D4</f>
        <v>43957</v>
      </c>
      <c r="E6" s="189"/>
      <c r="F6" s="189"/>
      <c r="G6" s="189"/>
      <c r="H6" s="193">
        <f>DATE(YEAR($D$6),MONTH($D$6),1)</f>
        <v>43952</v>
      </c>
      <c r="I6" s="193"/>
      <c r="J6" s="193"/>
      <c r="K6" s="193"/>
      <c r="L6" s="193"/>
      <c r="M6" s="193"/>
      <c r="N6" s="193"/>
      <c r="O6" s="118"/>
      <c r="P6" s="83"/>
      <c r="Q6" s="193">
        <f>DATE(YEAR(H6+35),MONTH(H6+35),1)</f>
        <v>43983</v>
      </c>
      <c r="R6" s="193"/>
      <c r="S6" s="193"/>
      <c r="T6" s="193"/>
      <c r="U6" s="193"/>
      <c r="V6" s="193"/>
      <c r="W6" s="193"/>
    </row>
    <row r="7" spans="1:25" ht="12.75" customHeight="1" x14ac:dyDescent="0.2">
      <c r="A7" s="187"/>
      <c r="B7" s="187"/>
      <c r="C7" s="187"/>
      <c r="D7" s="189"/>
      <c r="E7" s="189"/>
      <c r="F7" s="189"/>
      <c r="G7" s="189"/>
      <c r="H7" s="85" t="str">
        <f>CHOOSE(1+MOD($I$4+1-2,7),"Su","M","Tu","W","Th","F","Sa")</f>
        <v>M</v>
      </c>
      <c r="I7" s="85" t="str">
        <f>CHOOSE(1+MOD($I$4+2-2,7),"Su","M","Tu","W","Th","F","Sa")</f>
        <v>Tu</v>
      </c>
      <c r="J7" s="85" t="str">
        <f>CHOOSE(1+MOD($I$4+3-2,7),"Su","M","Tu","W","Th","F","Sa")</f>
        <v>W</v>
      </c>
      <c r="K7" s="85" t="str">
        <f>CHOOSE(1+MOD($I$4+4-2,7),"Su","M","Tu","W","Th","F","Sa")</f>
        <v>Th</v>
      </c>
      <c r="L7" s="85" t="str">
        <f>CHOOSE(1+MOD($I$4+5-2,7),"Su","M","Tu","W","Th","F","Sa")</f>
        <v>F</v>
      </c>
      <c r="M7" s="85" t="str">
        <f>CHOOSE(1+MOD($I$4+6-2,7),"Su","M","Tu","W","Th","F","Sa")</f>
        <v>Sa</v>
      </c>
      <c r="N7" s="85" t="str">
        <f>CHOOSE(1+MOD($I$4+7-2,7),"Su","M","Tu","W","Th","F","Sa")</f>
        <v>Su</v>
      </c>
      <c r="O7" s="85"/>
      <c r="P7" s="86"/>
      <c r="Q7" s="85" t="str">
        <f>CHOOSE(1+MOD($I$4+1-2,7),"Su","M","Tu","W","Th","F","Sa")</f>
        <v>M</v>
      </c>
      <c r="R7" s="85" t="str">
        <f>CHOOSE(1+MOD($I$4+2-2,7),"Su","M","Tu","W","Th","F","Sa")</f>
        <v>Tu</v>
      </c>
      <c r="S7" s="85" t="str">
        <f>CHOOSE(1+MOD($I$4+3-2,7),"Su","M","Tu","W","Th","F","Sa")</f>
        <v>W</v>
      </c>
      <c r="T7" s="85" t="str">
        <f>CHOOSE(1+MOD($I$4+4-2,7),"Su","M","Tu","W","Th","F","Sa")</f>
        <v>Th</v>
      </c>
      <c r="U7" s="85" t="str">
        <f>CHOOSE(1+MOD($I$4+5-2,7),"Su","M","Tu","W","Th","F","Sa")</f>
        <v>F</v>
      </c>
      <c r="V7" s="85" t="str">
        <f>CHOOSE(1+MOD($I$4+6-2,7),"Su","M","Tu","W","Th","F","Sa")</f>
        <v>Sa</v>
      </c>
      <c r="W7" s="85" t="str">
        <f>CHOOSE(1+MOD($I$4+7-2,7),"Su","M","Tu","W","Th","F","Sa")</f>
        <v>Su</v>
      </c>
    </row>
    <row r="8" spans="1:25" ht="12.75" customHeight="1" x14ac:dyDescent="0.2">
      <c r="A8" s="187"/>
      <c r="B8" s="187"/>
      <c r="C8" s="187"/>
      <c r="D8" s="190" t="str">
        <f>INDEX({"Sunday","Monday","Tuesday","Wednesday","Thursday","Friday","Saturday"},WEEKDAY(D6))</f>
        <v>Wednesday</v>
      </c>
      <c r="E8" s="190"/>
      <c r="F8" s="190"/>
      <c r="G8" s="87"/>
      <c r="H8" s="88" t="str">
        <f>IF(WEEKDAY(H6,1)=$I$4,H6,"")</f>
        <v/>
      </c>
      <c r="I8" s="88" t="str">
        <f>IF(H8="",IF(WEEKDAY(H6,1)=MOD($I$4,7)+1,H6,""),H8+1)</f>
        <v/>
      </c>
      <c r="J8" s="88" t="str">
        <f>IF(I8="",IF(WEEKDAY(H6,1)=MOD($I$4+1,7)+1,H6,""),I8+1)</f>
        <v/>
      </c>
      <c r="K8" s="88" t="str">
        <f>IF(J8="",IF(WEEKDAY(H6,1)=MOD($I$4+2,7)+1,H6,""),J8+1)</f>
        <v/>
      </c>
      <c r="L8" s="88">
        <f>IF(K8="",IF(WEEKDAY(H6,1)=MOD($I$4+3,7)+1,H6,""),K8+1)</f>
        <v>43952</v>
      </c>
      <c r="M8" s="88">
        <f>IF(L8="",IF(WEEKDAY(H6,1)=MOD($I$4+4,7)+1,H6,""),L8+1)</f>
        <v>43953</v>
      </c>
      <c r="N8" s="88">
        <f>IF(M8="",IF(WEEKDAY(H6,1)=MOD($I$4+5,7)+1,H6,""),M8+1)</f>
        <v>43954</v>
      </c>
      <c r="O8" s="88"/>
      <c r="P8" s="83"/>
      <c r="Q8" s="88">
        <f>IF(WEEKDAY(Q6,1)=$I$4,Q6,"")</f>
        <v>43983</v>
      </c>
      <c r="R8" s="88">
        <f>IF(Q8="",IF(WEEKDAY(Q6,1)=MOD($I$4,7)+1,Q6,""),Q8+1)</f>
        <v>43984</v>
      </c>
      <c r="S8" s="88">
        <f>IF(R8="",IF(WEEKDAY(Q6,1)=MOD($I$4+1,7)+1,Q6,""),R8+1)</f>
        <v>43985</v>
      </c>
      <c r="T8" s="88">
        <f>IF(S8="",IF(WEEKDAY(Q6,1)=MOD($I$4+2,7)+1,Q6,""),S8+1)</f>
        <v>43986</v>
      </c>
      <c r="U8" s="88">
        <f>IF(T8="",IF(WEEKDAY(Q6,1)=MOD($I$4+3,7)+1,Q6,""),T8+1)</f>
        <v>43987</v>
      </c>
      <c r="V8" s="88">
        <f>IF(U8="",IF(WEEKDAY(Q6,1)=MOD($I$4+4,7)+1,Q6,""),U8+1)</f>
        <v>43988</v>
      </c>
      <c r="W8" s="88">
        <f>IF(V8="",IF(WEEKDAY(Q6,1)=MOD($I$4+5,7)+1,Q6,""),V8+1)</f>
        <v>43989</v>
      </c>
      <c r="Y8" s="192"/>
    </row>
    <row r="9" spans="1:25" ht="12.75" customHeight="1" x14ac:dyDescent="0.2">
      <c r="A9" s="188"/>
      <c r="B9" s="188"/>
      <c r="C9" s="188"/>
      <c r="D9" s="191"/>
      <c r="E9" s="191"/>
      <c r="F9" s="191"/>
      <c r="G9" s="87"/>
      <c r="H9" s="88">
        <f>IF(N8="","",IF(MONTH(N8+1)&lt;&gt;MONTH(N8),"",N8+1))</f>
        <v>43955</v>
      </c>
      <c r="I9" s="88">
        <f>IF(H9="","",IF(MONTH(H9+1)&lt;&gt;MONTH(H9),"",H9+1))</f>
        <v>43956</v>
      </c>
      <c r="J9" s="88">
        <f t="shared" ref="J9:M9" si="0">IF(I9="","",IF(MONTH(I9+1)&lt;&gt;MONTH(I9),"",I9+1))</f>
        <v>43957</v>
      </c>
      <c r="K9" s="88">
        <f>IF(J9="","",IF(MONTH(J9+1)&lt;&gt;MONTH(J9),"",J9+1))</f>
        <v>43958</v>
      </c>
      <c r="L9" s="88">
        <f t="shared" si="0"/>
        <v>43959</v>
      </c>
      <c r="M9" s="88">
        <f t="shared" si="0"/>
        <v>43960</v>
      </c>
      <c r="N9" s="88">
        <f>IF(M9="","",IF(MONTH(M9+1)&lt;&gt;MONTH(M9),"",M9+1))</f>
        <v>43961</v>
      </c>
      <c r="O9" s="88"/>
      <c r="P9" s="83"/>
      <c r="Q9" s="88">
        <f>IF(W8="","",IF(MONTH(W8+1)&lt;&gt;MONTH(W8),"",W8+1))</f>
        <v>43990</v>
      </c>
      <c r="R9" s="88">
        <f>IF(Q9="","",IF(MONTH(Q9+1)&lt;&gt;MONTH(Q9),"",Q9+1))</f>
        <v>43991</v>
      </c>
      <c r="S9" s="88">
        <f t="shared" ref="S9:T13" si="1">IF(R9="","",IF(MONTH(R9+1)&lt;&gt;MONTH(R9),"",R9+1))</f>
        <v>43992</v>
      </c>
      <c r="T9" s="88">
        <f>IF(S9="","",IF(MONTH(S9+1)&lt;&gt;MONTH(S9),"",S9+1))</f>
        <v>43993</v>
      </c>
      <c r="U9" s="88">
        <f t="shared" ref="U9:W13" si="2">IF(T9="","",IF(MONTH(T9+1)&lt;&gt;MONTH(T9),"",T9+1))</f>
        <v>43994</v>
      </c>
      <c r="V9" s="88">
        <f t="shared" si="2"/>
        <v>43995</v>
      </c>
      <c r="W9" s="88">
        <f t="shared" si="2"/>
        <v>43996</v>
      </c>
      <c r="Y9" s="192"/>
    </row>
    <row r="10" spans="1:25" ht="12.75" customHeight="1" x14ac:dyDescent="0.2">
      <c r="A10" s="89" t="str">
        <f t="array" ref="A10">IFERROR(INDEX(arr_holiday,SMALL(IF(arr_holidaydate=$D$6,ROW(arr_holidaydate)),ROW()-ROW($A$9))),"")</f>
        <v/>
      </c>
      <c r="B10" s="90"/>
      <c r="C10" s="90"/>
      <c r="D10" s="90"/>
      <c r="E10" s="196" t="str">
        <f>"W"&amp;TEXT(1+INT((D6-DATE(YEAR(D6+4-WEEKDAY(D6+6)),1,5)+
WEEKDAY(DATE(YEAR(D6+4-WEEKDAY(D6+6)),1,3)))/7),"00")&amp;"-"&amp;WEEKDAY(D6,2)</f>
        <v>W19-3</v>
      </c>
      <c r="F10" s="196"/>
      <c r="G10" s="82"/>
      <c r="H10" s="88">
        <f t="shared" ref="H10:H13" si="3">IF(N9="","",IF(MONTH(N9+1)&lt;&gt;MONTH(N9),"",N9+1))</f>
        <v>43962</v>
      </c>
      <c r="I10" s="88">
        <f t="shared" ref="I10:M13" si="4">IF(H10="","",IF(MONTH(H10+1)&lt;&gt;MONTH(H10),"",H10+1))</f>
        <v>43963</v>
      </c>
      <c r="J10" s="88">
        <f t="shared" si="4"/>
        <v>43964</v>
      </c>
      <c r="K10" s="88">
        <f t="shared" si="4"/>
        <v>43965</v>
      </c>
      <c r="L10" s="88">
        <f t="shared" si="4"/>
        <v>43966</v>
      </c>
      <c r="M10" s="88">
        <f t="shared" si="4"/>
        <v>43967</v>
      </c>
      <c r="N10" s="88">
        <f>IF(M10="","",IF(MONTH(M10+1)&lt;&gt;MONTH(M10),"",M10+1))</f>
        <v>43968</v>
      </c>
      <c r="O10" s="88"/>
      <c r="P10" s="83"/>
      <c r="Q10" s="88">
        <f t="shared" ref="Q10:Q13" si="5">IF(W9="","",IF(MONTH(W9+1)&lt;&gt;MONTH(W9),"",W9+1))</f>
        <v>43997</v>
      </c>
      <c r="R10" s="88">
        <f t="shared" ref="R10:R13" si="6">IF(Q10="","",IF(MONTH(Q10+1)&lt;&gt;MONTH(Q10),"",Q10+1))</f>
        <v>43998</v>
      </c>
      <c r="S10" s="88">
        <f t="shared" si="1"/>
        <v>43999</v>
      </c>
      <c r="T10" s="88">
        <f t="shared" si="1"/>
        <v>44000</v>
      </c>
      <c r="U10" s="88">
        <f t="shared" si="2"/>
        <v>44001</v>
      </c>
      <c r="V10" s="88">
        <f t="shared" si="2"/>
        <v>44002</v>
      </c>
      <c r="W10" s="88">
        <f t="shared" si="2"/>
        <v>44003</v>
      </c>
      <c r="Y10" s="192"/>
    </row>
    <row r="11" spans="1:25" x14ac:dyDescent="0.2">
      <c r="A11" s="89" t="str">
        <f t="array" ref="A11">IFERROR(INDEX(arr_holiday,SMALL(IF(arr_holidaydate=$D$6,ROW(arr_holidaydate)),ROW()-ROW($A$9))),"")</f>
        <v/>
      </c>
      <c r="B11" s="90"/>
      <c r="C11" s="90"/>
      <c r="D11" s="90"/>
      <c r="E11" s="82"/>
      <c r="F11" s="82"/>
      <c r="G11" s="82"/>
      <c r="H11" s="88">
        <f t="shared" si="3"/>
        <v>43969</v>
      </c>
      <c r="I11" s="88">
        <f t="shared" si="4"/>
        <v>43970</v>
      </c>
      <c r="J11" s="88">
        <f t="shared" si="4"/>
        <v>43971</v>
      </c>
      <c r="K11" s="88">
        <f t="shared" si="4"/>
        <v>43972</v>
      </c>
      <c r="L11" s="88">
        <f t="shared" si="4"/>
        <v>43973</v>
      </c>
      <c r="M11" s="88">
        <f t="shared" si="4"/>
        <v>43974</v>
      </c>
      <c r="N11" s="88">
        <f>IF(M11="","",IF(MONTH(M11+1)&lt;&gt;MONTH(M11),"",M11+1))</f>
        <v>43975</v>
      </c>
      <c r="O11" s="88"/>
      <c r="P11" s="83"/>
      <c r="Q11" s="88">
        <f t="shared" si="5"/>
        <v>44004</v>
      </c>
      <c r="R11" s="88">
        <f t="shared" si="6"/>
        <v>44005</v>
      </c>
      <c r="S11" s="88">
        <f t="shared" si="1"/>
        <v>44006</v>
      </c>
      <c r="T11" s="88">
        <f t="shared" si="1"/>
        <v>44007</v>
      </c>
      <c r="U11" s="88">
        <f t="shared" si="2"/>
        <v>44008</v>
      </c>
      <c r="V11" s="88">
        <f t="shared" si="2"/>
        <v>44009</v>
      </c>
      <c r="W11" s="88">
        <f t="shared" si="2"/>
        <v>44010</v>
      </c>
      <c r="Y11" s="192"/>
    </row>
    <row r="12" spans="1:25" x14ac:dyDescent="0.2">
      <c r="A12" s="89" t="str">
        <f t="array" ref="A12">IFERROR(INDEX(arr_holiday,SMALL(IF(arr_holidaydate=$D$6,ROW(arr_holidaydate)),ROW()-ROW($A$9))),"")</f>
        <v/>
      </c>
      <c r="B12" s="90"/>
      <c r="C12" s="90"/>
      <c r="D12" s="90"/>
      <c r="E12" s="82"/>
      <c r="F12" s="82"/>
      <c r="G12" s="82"/>
      <c r="H12" s="88">
        <f t="shared" si="3"/>
        <v>43976</v>
      </c>
      <c r="I12" s="88">
        <f t="shared" si="4"/>
        <v>43977</v>
      </c>
      <c r="J12" s="88">
        <f t="shared" si="4"/>
        <v>43978</v>
      </c>
      <c r="K12" s="88">
        <f t="shared" si="4"/>
        <v>43979</v>
      </c>
      <c r="L12" s="88">
        <f t="shared" si="4"/>
        <v>43980</v>
      </c>
      <c r="M12" s="88">
        <f t="shared" si="4"/>
        <v>43981</v>
      </c>
      <c r="N12" s="88">
        <f>IF(M12="","",IF(MONTH(M12+1)&lt;&gt;MONTH(M12),"",M12+1))</f>
        <v>43982</v>
      </c>
      <c r="O12" s="88"/>
      <c r="P12" s="83"/>
      <c r="Q12" s="88">
        <f t="shared" si="5"/>
        <v>44011</v>
      </c>
      <c r="R12" s="88">
        <f t="shared" si="6"/>
        <v>44012</v>
      </c>
      <c r="S12" s="88" t="str">
        <f t="shared" si="1"/>
        <v/>
      </c>
      <c r="T12" s="88" t="str">
        <f t="shared" si="1"/>
        <v/>
      </c>
      <c r="U12" s="88" t="str">
        <f t="shared" si="2"/>
        <v/>
      </c>
      <c r="V12" s="88" t="str">
        <f t="shared" si="2"/>
        <v/>
      </c>
      <c r="W12" s="88" t="str">
        <f t="shared" si="2"/>
        <v/>
      </c>
      <c r="Y12" s="192"/>
    </row>
    <row r="13" spans="1:25" x14ac:dyDescent="0.2">
      <c r="A13" s="89" t="str">
        <f t="array" ref="A13">IFERROR(INDEX(arr_holiday,SMALL(IF(arr_holidaydate=$D$6,ROW(arr_holidaydate)),ROW()-ROW($A$9))),"")</f>
        <v/>
      </c>
      <c r="B13" s="82"/>
      <c r="C13" s="82"/>
      <c r="D13" s="82"/>
      <c r="E13" s="82"/>
      <c r="F13" s="82"/>
      <c r="G13" s="82"/>
      <c r="H13" s="88" t="str">
        <f t="shared" si="3"/>
        <v/>
      </c>
      <c r="I13" s="88" t="str">
        <f t="shared" si="4"/>
        <v/>
      </c>
      <c r="J13" s="88" t="str">
        <f t="shared" si="4"/>
        <v/>
      </c>
      <c r="K13" s="88" t="str">
        <f t="shared" si="4"/>
        <v/>
      </c>
      <c r="L13" s="88" t="str">
        <f t="shared" si="4"/>
        <v/>
      </c>
      <c r="M13" s="88" t="str">
        <f t="shared" si="4"/>
        <v/>
      </c>
      <c r="N13" s="88" t="str">
        <f>IF(M13="","",IF(MONTH(M13+1)&lt;&gt;MONTH(M13),"",M13+1))</f>
        <v/>
      </c>
      <c r="O13" s="88"/>
      <c r="P13" s="83"/>
      <c r="Q13" s="88" t="str">
        <f t="shared" si="5"/>
        <v/>
      </c>
      <c r="R13" s="88" t="str">
        <f t="shared" si="6"/>
        <v/>
      </c>
      <c r="S13" s="88" t="str">
        <f t="shared" si="1"/>
        <v/>
      </c>
      <c r="T13" s="88" t="str">
        <f t="shared" si="1"/>
        <v/>
      </c>
      <c r="U13" s="88" t="str">
        <f t="shared" si="2"/>
        <v/>
      </c>
      <c r="V13" s="88" t="str">
        <f t="shared" si="2"/>
        <v/>
      </c>
      <c r="W13" s="88" t="str">
        <f t="shared" si="2"/>
        <v/>
      </c>
    </row>
    <row r="14" spans="1:25" ht="14.1" customHeight="1" x14ac:dyDescent="0.2">
      <c r="A14" s="218" t="s">
        <v>85</v>
      </c>
      <c r="B14" s="218"/>
      <c r="C14" s="218"/>
      <c r="D14" s="218"/>
      <c r="E14" s="91"/>
      <c r="F14" s="92"/>
      <c r="G14" s="92"/>
      <c r="H14" s="92" t="s">
        <v>54</v>
      </c>
      <c r="I14" s="92"/>
      <c r="J14" s="92"/>
      <c r="K14" s="92"/>
      <c r="L14" s="92"/>
      <c r="M14" s="92"/>
      <c r="N14" s="92"/>
      <c r="O14" s="92"/>
      <c r="P14" s="93"/>
      <c r="Q14" s="219" t="s">
        <v>7</v>
      </c>
      <c r="R14" s="219"/>
      <c r="S14" s="219"/>
      <c r="T14" s="219"/>
      <c r="U14" s="219"/>
      <c r="V14" s="219"/>
      <c r="W14" s="219"/>
    </row>
    <row r="15" spans="1:25" ht="12.75" customHeight="1" x14ac:dyDescent="0.2">
      <c r="A15" s="220" t="str">
        <f t="array" ref="A15">IFERROR(INDEX(arr_event,SMALL(IF(arr_eventdate=$D$6,ROW(arr_eventdate)),ROW()-ROW($A$14))),"")</f>
        <v/>
      </c>
      <c r="B15" s="221"/>
      <c r="C15" s="221"/>
      <c r="D15" s="222"/>
      <c r="E15" s="94"/>
      <c r="F15" s="135">
        <v>7</v>
      </c>
      <c r="G15" s="95" t="s">
        <v>58</v>
      </c>
      <c r="H15" s="344" t="s">
        <v>215</v>
      </c>
      <c r="I15" s="345"/>
      <c r="J15" s="345"/>
      <c r="K15" s="345"/>
      <c r="L15" s="345"/>
      <c r="M15" s="345"/>
      <c r="N15" s="345"/>
      <c r="O15" s="346"/>
      <c r="P15" s="96" t="s">
        <v>134</v>
      </c>
      <c r="Q15" s="160"/>
      <c r="R15" s="185"/>
      <c r="S15" s="185"/>
      <c r="T15" s="185"/>
      <c r="U15" s="185"/>
      <c r="V15" s="185"/>
      <c r="W15" s="161"/>
    </row>
    <row r="16" spans="1:25" ht="12.75" customHeight="1" x14ac:dyDescent="0.2">
      <c r="A16" s="224" t="s">
        <v>166</v>
      </c>
      <c r="B16" s="225"/>
      <c r="C16" s="225"/>
      <c r="D16" s="226"/>
      <c r="E16" s="94"/>
      <c r="F16" s="223"/>
      <c r="G16" s="97" t="s">
        <v>55</v>
      </c>
      <c r="H16" s="242" t="s">
        <v>206</v>
      </c>
      <c r="I16" s="243"/>
      <c r="J16" s="243"/>
      <c r="K16" s="243"/>
      <c r="L16" s="243"/>
      <c r="M16" s="243"/>
      <c r="N16" s="243"/>
      <c r="O16" s="244"/>
      <c r="P16" s="121" t="s">
        <v>134</v>
      </c>
      <c r="Q16" s="99"/>
      <c r="R16" s="227" t="s">
        <v>159</v>
      </c>
      <c r="S16" s="227"/>
      <c r="T16" s="227"/>
      <c r="U16" s="227"/>
      <c r="V16" s="227"/>
      <c r="W16" s="99"/>
    </row>
    <row r="17" spans="1:23" ht="12.75" customHeight="1" x14ac:dyDescent="0.2">
      <c r="A17" s="224" t="s">
        <v>173</v>
      </c>
      <c r="B17" s="225"/>
      <c r="C17" s="225"/>
      <c r="D17" s="226"/>
      <c r="E17" s="94"/>
      <c r="F17" s="134">
        <f>IF(F15=12,1,F15+1)</f>
        <v>8</v>
      </c>
      <c r="G17" s="100" t="s">
        <v>58</v>
      </c>
      <c r="H17" s="233" t="s">
        <v>207</v>
      </c>
      <c r="I17" s="234"/>
      <c r="J17" s="234"/>
      <c r="K17" s="234"/>
      <c r="L17" s="234"/>
      <c r="M17" s="234"/>
      <c r="N17" s="234"/>
      <c r="O17" s="235"/>
      <c r="P17" s="228" t="s">
        <v>132</v>
      </c>
      <c r="Q17" s="99"/>
      <c r="R17" s="227"/>
      <c r="S17" s="227"/>
      <c r="T17" s="227"/>
      <c r="U17" s="227"/>
      <c r="V17" s="227"/>
      <c r="W17" s="99"/>
    </row>
    <row r="18" spans="1:23" ht="12.75" customHeight="1" x14ac:dyDescent="0.2">
      <c r="A18" s="224" t="s">
        <v>174</v>
      </c>
      <c r="B18" s="225"/>
      <c r="C18" s="225"/>
      <c r="D18" s="226"/>
      <c r="E18" s="94"/>
      <c r="F18" s="135"/>
      <c r="G18" s="101" t="s">
        <v>56</v>
      </c>
      <c r="H18" s="236"/>
      <c r="I18" s="237"/>
      <c r="J18" s="237"/>
      <c r="K18" s="237"/>
      <c r="L18" s="237"/>
      <c r="M18" s="237"/>
      <c r="N18" s="237"/>
      <c r="O18" s="238"/>
      <c r="P18" s="229"/>
      <c r="Q18" s="99"/>
      <c r="R18" s="227"/>
      <c r="S18" s="227"/>
      <c r="T18" s="227"/>
      <c r="U18" s="227"/>
      <c r="V18" s="227"/>
      <c r="W18" s="99"/>
    </row>
    <row r="19" spans="1:23" ht="12.75" customHeight="1" x14ac:dyDescent="0.2">
      <c r="A19" s="224" t="s">
        <v>175</v>
      </c>
      <c r="B19" s="225"/>
      <c r="C19" s="225"/>
      <c r="D19" s="226"/>
      <c r="E19" s="94"/>
      <c r="F19" s="136"/>
      <c r="G19" s="101" t="s">
        <v>55</v>
      </c>
      <c r="H19" s="236"/>
      <c r="I19" s="237"/>
      <c r="J19" s="237"/>
      <c r="K19" s="237"/>
      <c r="L19" s="237"/>
      <c r="M19" s="237"/>
      <c r="N19" s="237"/>
      <c r="O19" s="238"/>
      <c r="P19" s="229"/>
      <c r="Q19" s="99"/>
      <c r="R19" s="227"/>
      <c r="S19" s="227"/>
      <c r="T19" s="227"/>
      <c r="U19" s="227"/>
      <c r="V19" s="227"/>
      <c r="W19" s="99"/>
    </row>
    <row r="20" spans="1:23" ht="12.75" customHeight="1" x14ac:dyDescent="0.2">
      <c r="A20" s="224" t="s">
        <v>176</v>
      </c>
      <c r="B20" s="225"/>
      <c r="C20" s="225"/>
      <c r="D20" s="226"/>
      <c r="E20" s="94"/>
      <c r="F20" s="137"/>
      <c r="G20" s="102" t="s">
        <v>57</v>
      </c>
      <c r="H20" s="239"/>
      <c r="I20" s="240"/>
      <c r="J20" s="240"/>
      <c r="K20" s="240"/>
      <c r="L20" s="240"/>
      <c r="M20" s="240"/>
      <c r="N20" s="240"/>
      <c r="O20" s="241"/>
      <c r="P20" s="230"/>
      <c r="Q20" s="99"/>
      <c r="R20" s="227"/>
      <c r="S20" s="227"/>
      <c r="T20" s="227"/>
      <c r="U20" s="227"/>
      <c r="V20" s="227"/>
      <c r="W20" s="99"/>
    </row>
    <row r="21" spans="1:23" ht="12.75" customHeight="1" x14ac:dyDescent="0.2">
      <c r="A21" s="224" t="s">
        <v>177</v>
      </c>
      <c r="B21" s="225"/>
      <c r="C21" s="225"/>
      <c r="D21" s="226"/>
      <c r="E21" s="94"/>
      <c r="F21" s="134">
        <f>IF(F17=12,1,F17+1)</f>
        <v>9</v>
      </c>
      <c r="G21" s="100" t="s">
        <v>58</v>
      </c>
      <c r="H21" s="344" t="s">
        <v>158</v>
      </c>
      <c r="I21" s="345"/>
      <c r="J21" s="345"/>
      <c r="K21" s="345"/>
      <c r="L21" s="345"/>
      <c r="M21" s="345"/>
      <c r="N21" s="345"/>
      <c r="O21" s="346"/>
      <c r="P21" s="103" t="s">
        <v>133</v>
      </c>
      <c r="Q21" s="99"/>
      <c r="R21" s="227"/>
      <c r="S21" s="227"/>
      <c r="T21" s="227"/>
      <c r="U21" s="227"/>
      <c r="V21" s="227"/>
      <c r="W21" s="99"/>
    </row>
    <row r="22" spans="1:23" ht="12.75" customHeight="1" x14ac:dyDescent="0.2">
      <c r="A22" s="220"/>
      <c r="B22" s="221"/>
      <c r="C22" s="221"/>
      <c r="D22" s="222"/>
      <c r="E22" s="94"/>
      <c r="F22" s="135"/>
      <c r="G22" s="101" t="s">
        <v>56</v>
      </c>
      <c r="H22" s="347" t="s">
        <v>165</v>
      </c>
      <c r="I22" s="348"/>
      <c r="J22" s="348"/>
      <c r="K22" s="348"/>
      <c r="L22" s="348"/>
      <c r="M22" s="348"/>
      <c r="N22" s="348"/>
      <c r="O22" s="349"/>
      <c r="P22" s="104" t="s">
        <v>133</v>
      </c>
      <c r="Q22" s="99"/>
      <c r="R22" s="227"/>
      <c r="S22" s="227"/>
      <c r="T22" s="227"/>
      <c r="U22" s="227"/>
      <c r="V22" s="227"/>
      <c r="W22" s="99"/>
    </row>
    <row r="23" spans="1:23" ht="12.75" customHeight="1" x14ac:dyDescent="0.2">
      <c r="A23" s="220"/>
      <c r="B23" s="221"/>
      <c r="C23" s="221"/>
      <c r="D23" s="222"/>
      <c r="E23" s="94"/>
      <c r="F23" s="136"/>
      <c r="G23" s="101" t="s">
        <v>55</v>
      </c>
      <c r="H23" s="296" t="s">
        <v>135</v>
      </c>
      <c r="I23" s="297"/>
      <c r="J23" s="297"/>
      <c r="K23" s="297"/>
      <c r="L23" s="297"/>
      <c r="M23" s="297"/>
      <c r="N23" s="297"/>
      <c r="O23" s="298"/>
      <c r="P23" s="231" t="s">
        <v>134</v>
      </c>
      <c r="Q23" s="99"/>
      <c r="R23" s="227"/>
      <c r="S23" s="227"/>
      <c r="T23" s="227"/>
      <c r="U23" s="227"/>
      <c r="V23" s="227"/>
      <c r="W23" s="99"/>
    </row>
    <row r="24" spans="1:23" ht="12.75" customHeight="1" x14ac:dyDescent="0.2">
      <c r="A24" s="220"/>
      <c r="B24" s="221"/>
      <c r="C24" s="221"/>
      <c r="D24" s="222"/>
      <c r="E24" s="94"/>
      <c r="F24" s="137"/>
      <c r="G24" s="105" t="s">
        <v>57</v>
      </c>
      <c r="H24" s="242"/>
      <c r="I24" s="243"/>
      <c r="J24" s="243"/>
      <c r="K24" s="243"/>
      <c r="L24" s="243"/>
      <c r="M24" s="243"/>
      <c r="N24" s="243"/>
      <c r="O24" s="244"/>
      <c r="P24" s="232"/>
      <c r="Q24" s="99"/>
      <c r="R24" s="227"/>
      <c r="S24" s="227"/>
      <c r="T24" s="227"/>
      <c r="U24" s="227"/>
      <c r="V24" s="227"/>
      <c r="W24" s="99"/>
    </row>
    <row r="25" spans="1:23" ht="12.75" customHeight="1" x14ac:dyDescent="0.2">
      <c r="A25" s="94"/>
      <c r="B25" s="94"/>
      <c r="C25" s="94"/>
      <c r="D25" s="94"/>
      <c r="E25" s="94"/>
      <c r="F25" s="134">
        <f>IF(F21=12,1,F21+1)</f>
        <v>10</v>
      </c>
      <c r="G25" s="100" t="s">
        <v>58</v>
      </c>
      <c r="H25" s="145" t="s">
        <v>221</v>
      </c>
      <c r="I25" s="146"/>
      <c r="J25" s="146"/>
      <c r="K25" s="146"/>
      <c r="L25" s="146"/>
      <c r="M25" s="146"/>
      <c r="N25" s="146"/>
      <c r="O25" s="146"/>
      <c r="P25" s="350" t="s">
        <v>134</v>
      </c>
      <c r="Q25" s="99"/>
      <c r="R25" s="227"/>
      <c r="S25" s="227"/>
      <c r="T25" s="227"/>
      <c r="U25" s="227"/>
      <c r="V25" s="227"/>
      <c r="W25" s="99"/>
    </row>
    <row r="26" spans="1:23" ht="12.75" customHeight="1" x14ac:dyDescent="0.2">
      <c r="A26" s="106"/>
      <c r="B26" s="107" t="s">
        <v>138</v>
      </c>
      <c r="C26" s="171" t="s">
        <v>51</v>
      </c>
      <c r="D26" s="171"/>
      <c r="E26" s="94"/>
      <c r="F26" s="135"/>
      <c r="G26" s="101" t="s">
        <v>56</v>
      </c>
      <c r="H26" s="151"/>
      <c r="I26" s="152"/>
      <c r="J26" s="152"/>
      <c r="K26" s="152"/>
      <c r="L26" s="152"/>
      <c r="M26" s="152"/>
      <c r="N26" s="152"/>
      <c r="O26" s="152"/>
      <c r="P26" s="351"/>
      <c r="Q26" s="160"/>
      <c r="R26" s="185"/>
      <c r="S26" s="185"/>
      <c r="T26" s="185"/>
      <c r="U26" s="185"/>
      <c r="V26" s="185"/>
      <c r="W26" s="161"/>
    </row>
    <row r="27" spans="1:23" ht="12.75" customHeight="1" x14ac:dyDescent="0.2">
      <c r="A27" s="116"/>
      <c r="B27" s="116"/>
      <c r="C27" s="117"/>
      <c r="D27" s="119"/>
      <c r="E27" s="94"/>
      <c r="F27" s="136"/>
      <c r="G27" s="101" t="s">
        <v>55</v>
      </c>
      <c r="H27" s="331" t="s">
        <v>218</v>
      </c>
      <c r="I27" s="332"/>
      <c r="J27" s="332"/>
      <c r="K27" s="332"/>
      <c r="L27" s="332"/>
      <c r="M27" s="332"/>
      <c r="N27" s="332"/>
      <c r="O27" s="333"/>
      <c r="P27" s="329" t="s">
        <v>222</v>
      </c>
      <c r="Q27" s="160"/>
      <c r="R27" s="185"/>
      <c r="S27" s="185"/>
      <c r="T27" s="185"/>
      <c r="U27" s="185"/>
      <c r="V27" s="185"/>
      <c r="W27" s="161"/>
    </row>
    <row r="28" spans="1:23" ht="12.75" customHeight="1" x14ac:dyDescent="0.2">
      <c r="A28" s="116"/>
      <c r="B28" s="116"/>
      <c r="C28" s="117"/>
      <c r="D28" s="119"/>
      <c r="E28" s="94"/>
      <c r="F28" s="137"/>
      <c r="G28" s="105" t="s">
        <v>57</v>
      </c>
      <c r="H28" s="326"/>
      <c r="I28" s="327"/>
      <c r="J28" s="327"/>
      <c r="K28" s="327"/>
      <c r="L28" s="327"/>
      <c r="M28" s="327"/>
      <c r="N28" s="327"/>
      <c r="O28" s="328"/>
      <c r="P28" s="329"/>
      <c r="Q28" s="160"/>
      <c r="R28" s="185"/>
      <c r="S28" s="185"/>
      <c r="T28" s="185"/>
      <c r="U28" s="185"/>
      <c r="V28" s="185"/>
      <c r="W28" s="161"/>
    </row>
    <row r="29" spans="1:23" ht="12.75" customHeight="1" x14ac:dyDescent="0.2">
      <c r="A29" s="116"/>
      <c r="B29" s="116"/>
      <c r="C29" s="117"/>
      <c r="D29" s="119"/>
      <c r="E29" s="94"/>
      <c r="F29" s="134">
        <f>IF(F25=12,1,F25+1)</f>
        <v>11</v>
      </c>
      <c r="G29" s="100" t="s">
        <v>58</v>
      </c>
      <c r="H29" s="326"/>
      <c r="I29" s="327"/>
      <c r="J29" s="327"/>
      <c r="K29" s="327"/>
      <c r="L29" s="327"/>
      <c r="M29" s="327"/>
      <c r="N29" s="327"/>
      <c r="O29" s="328"/>
      <c r="P29" s="329"/>
      <c r="Q29" s="160"/>
      <c r="R29" s="185"/>
      <c r="S29" s="185"/>
      <c r="T29" s="185"/>
      <c r="U29" s="185"/>
      <c r="V29" s="185"/>
      <c r="W29" s="161"/>
    </row>
    <row r="30" spans="1:23" ht="12.75" customHeight="1" x14ac:dyDescent="0.2">
      <c r="A30" s="116"/>
      <c r="B30" s="116"/>
      <c r="C30" s="117"/>
      <c r="D30" s="119"/>
      <c r="E30" s="94"/>
      <c r="F30" s="135"/>
      <c r="G30" s="101" t="s">
        <v>56</v>
      </c>
      <c r="H30" s="326"/>
      <c r="I30" s="327"/>
      <c r="J30" s="327"/>
      <c r="K30" s="327"/>
      <c r="L30" s="327"/>
      <c r="M30" s="327"/>
      <c r="N30" s="327"/>
      <c r="O30" s="328"/>
      <c r="P30" s="329"/>
      <c r="Q30" s="160"/>
      <c r="R30" s="185"/>
      <c r="S30" s="185"/>
      <c r="T30" s="185"/>
      <c r="U30" s="185"/>
      <c r="V30" s="185"/>
      <c r="W30" s="161"/>
    </row>
    <row r="31" spans="1:23" ht="12.75" customHeight="1" x14ac:dyDescent="0.2">
      <c r="A31" s="116"/>
      <c r="B31" s="116"/>
      <c r="C31" s="117"/>
      <c r="D31" s="111"/>
      <c r="E31" s="94"/>
      <c r="F31" s="136"/>
      <c r="G31" s="101" t="s">
        <v>55</v>
      </c>
      <c r="H31" s="326"/>
      <c r="I31" s="327"/>
      <c r="J31" s="327"/>
      <c r="K31" s="327"/>
      <c r="L31" s="327"/>
      <c r="M31" s="327"/>
      <c r="N31" s="327"/>
      <c r="O31" s="328"/>
      <c r="P31" s="329"/>
      <c r="Q31" s="160"/>
      <c r="R31" s="185"/>
      <c r="S31" s="185"/>
      <c r="T31" s="185"/>
      <c r="U31" s="185"/>
      <c r="V31" s="185"/>
      <c r="W31" s="161"/>
    </row>
    <row r="32" spans="1:23" ht="12.75" customHeight="1" x14ac:dyDescent="0.2">
      <c r="A32" s="116"/>
      <c r="B32" s="116"/>
      <c r="C32" s="117"/>
      <c r="D32" s="119"/>
      <c r="E32" s="94"/>
      <c r="F32" s="137"/>
      <c r="G32" s="105" t="s">
        <v>57</v>
      </c>
      <c r="H32" s="326"/>
      <c r="I32" s="327"/>
      <c r="J32" s="327"/>
      <c r="K32" s="327"/>
      <c r="L32" s="327"/>
      <c r="M32" s="327"/>
      <c r="N32" s="327"/>
      <c r="O32" s="328"/>
      <c r="P32" s="329"/>
      <c r="Q32" s="160"/>
      <c r="R32" s="185"/>
      <c r="S32" s="185"/>
      <c r="T32" s="185"/>
      <c r="U32" s="185"/>
      <c r="V32" s="185"/>
      <c r="W32" s="161"/>
    </row>
    <row r="33" spans="1:23" ht="12.75" customHeight="1" x14ac:dyDescent="0.2">
      <c r="A33" s="116"/>
      <c r="B33" s="116"/>
      <c r="C33" s="117"/>
      <c r="D33" s="117"/>
      <c r="E33" s="94"/>
      <c r="F33" s="134">
        <f>IF(F29=12,1,F29+1)</f>
        <v>12</v>
      </c>
      <c r="G33" s="100" t="s">
        <v>58</v>
      </c>
      <c r="H33" s="326"/>
      <c r="I33" s="327"/>
      <c r="J33" s="327"/>
      <c r="K33" s="327"/>
      <c r="L33" s="327"/>
      <c r="M33" s="327"/>
      <c r="N33" s="327"/>
      <c r="O33" s="328"/>
      <c r="P33" s="329"/>
      <c r="Q33" s="160"/>
      <c r="R33" s="185"/>
      <c r="S33" s="185"/>
      <c r="T33" s="185"/>
      <c r="U33" s="185"/>
      <c r="V33" s="185"/>
      <c r="W33" s="161"/>
    </row>
    <row r="34" spans="1:23" ht="12.75" customHeight="1" x14ac:dyDescent="0.2">
      <c r="A34" s="116"/>
      <c r="B34" s="116"/>
      <c r="C34" s="117"/>
      <c r="D34" s="119"/>
      <c r="E34" s="94"/>
      <c r="F34" s="135"/>
      <c r="G34" s="101" t="s">
        <v>56</v>
      </c>
      <c r="H34" s="334"/>
      <c r="I34" s="335"/>
      <c r="J34" s="335"/>
      <c r="K34" s="335"/>
      <c r="L34" s="335"/>
      <c r="M34" s="335"/>
      <c r="N34" s="335"/>
      <c r="O34" s="336"/>
      <c r="P34" s="330"/>
      <c r="Q34" s="160"/>
      <c r="R34" s="185"/>
      <c r="S34" s="185"/>
      <c r="T34" s="185"/>
      <c r="U34" s="185"/>
      <c r="V34" s="185"/>
      <c r="W34" s="161"/>
    </row>
    <row r="35" spans="1:23" ht="12.75" customHeight="1" x14ac:dyDescent="0.2">
      <c r="A35" s="116"/>
      <c r="B35" s="116"/>
      <c r="C35" s="117"/>
      <c r="D35" s="119"/>
      <c r="E35" s="94"/>
      <c r="F35" s="136"/>
      <c r="G35" s="101" t="s">
        <v>55</v>
      </c>
      <c r="H35" s="337" t="s">
        <v>142</v>
      </c>
      <c r="I35" s="338"/>
      <c r="J35" s="338"/>
      <c r="K35" s="338"/>
      <c r="L35" s="338"/>
      <c r="M35" s="338"/>
      <c r="N35" s="338"/>
      <c r="O35" s="339"/>
      <c r="P35" s="253" t="s">
        <v>140</v>
      </c>
      <c r="Q35" s="160"/>
      <c r="R35" s="185"/>
      <c r="S35" s="185"/>
      <c r="T35" s="185"/>
      <c r="U35" s="185"/>
      <c r="V35" s="185"/>
      <c r="W35" s="161"/>
    </row>
    <row r="36" spans="1:23" ht="12.75" customHeight="1" x14ac:dyDescent="0.2">
      <c r="A36" s="116"/>
      <c r="B36" s="116"/>
      <c r="C36" s="117"/>
      <c r="D36" s="119"/>
      <c r="E36" s="94"/>
      <c r="F36" s="137"/>
      <c r="G36" s="105" t="s">
        <v>57</v>
      </c>
      <c r="H36" s="250"/>
      <c r="I36" s="251"/>
      <c r="J36" s="251"/>
      <c r="K36" s="251"/>
      <c r="L36" s="251"/>
      <c r="M36" s="251"/>
      <c r="N36" s="251"/>
      <c r="O36" s="252"/>
      <c r="P36" s="254"/>
      <c r="Q36" s="160"/>
      <c r="R36" s="185"/>
      <c r="S36" s="185"/>
      <c r="T36" s="185"/>
      <c r="U36" s="185"/>
      <c r="V36" s="185"/>
      <c r="W36" s="161"/>
    </row>
    <row r="37" spans="1:23" ht="12.75" customHeight="1" x14ac:dyDescent="0.2">
      <c r="A37" s="116"/>
      <c r="B37" s="116"/>
      <c r="C37" s="117"/>
      <c r="D37" s="119"/>
      <c r="E37" s="94"/>
      <c r="F37" s="134">
        <f>IF(F33=12,1,F33+1)</f>
        <v>1</v>
      </c>
      <c r="G37" s="100" t="s">
        <v>58</v>
      </c>
      <c r="H37" s="340"/>
      <c r="I37" s="341"/>
      <c r="J37" s="341"/>
      <c r="K37" s="341"/>
      <c r="L37" s="341"/>
      <c r="M37" s="341"/>
      <c r="N37" s="341"/>
      <c r="O37" s="342"/>
      <c r="P37" s="255"/>
      <c r="Q37" s="160"/>
      <c r="R37" s="185"/>
      <c r="S37" s="185"/>
      <c r="T37" s="185"/>
      <c r="U37" s="185"/>
      <c r="V37" s="185"/>
      <c r="W37" s="161"/>
    </row>
    <row r="38" spans="1:23" ht="12.75" customHeight="1" x14ac:dyDescent="0.2">
      <c r="A38" s="116"/>
      <c r="B38" s="116"/>
      <c r="C38" s="117"/>
      <c r="D38" s="119"/>
      <c r="E38" s="94"/>
      <c r="F38" s="135"/>
      <c r="G38" s="101" t="s">
        <v>56</v>
      </c>
      <c r="H38" s="352" t="s">
        <v>141</v>
      </c>
      <c r="I38" s="353"/>
      <c r="J38" s="353"/>
      <c r="K38" s="353"/>
      <c r="L38" s="353"/>
      <c r="M38" s="353"/>
      <c r="N38" s="353"/>
      <c r="O38" s="354"/>
      <c r="P38" s="259" t="s">
        <v>143</v>
      </c>
      <c r="Q38" s="160"/>
      <c r="R38" s="185"/>
      <c r="S38" s="185"/>
      <c r="T38" s="185"/>
      <c r="U38" s="185"/>
      <c r="V38" s="185"/>
      <c r="W38" s="161"/>
    </row>
    <row r="39" spans="1:23" ht="12.75" customHeight="1" x14ac:dyDescent="0.2">
      <c r="A39" s="116"/>
      <c r="B39" s="116"/>
      <c r="C39" s="117"/>
      <c r="D39" s="119"/>
      <c r="E39" s="94"/>
      <c r="F39" s="136"/>
      <c r="G39" s="101" t="s">
        <v>55</v>
      </c>
      <c r="H39" s="256"/>
      <c r="I39" s="257"/>
      <c r="J39" s="257"/>
      <c r="K39" s="257"/>
      <c r="L39" s="257"/>
      <c r="M39" s="257"/>
      <c r="N39" s="257"/>
      <c r="O39" s="258"/>
      <c r="P39" s="260"/>
      <c r="Q39" s="160"/>
      <c r="R39" s="185"/>
      <c r="S39" s="185"/>
      <c r="T39" s="185"/>
      <c r="U39" s="185"/>
      <c r="V39" s="185"/>
      <c r="W39" s="161"/>
    </row>
    <row r="40" spans="1:23" ht="12.75" customHeight="1" x14ac:dyDescent="0.2">
      <c r="A40" s="116"/>
      <c r="B40" s="116"/>
      <c r="C40" s="117"/>
      <c r="D40" s="119"/>
      <c r="E40" s="94"/>
      <c r="F40" s="137"/>
      <c r="G40" s="105" t="s">
        <v>57</v>
      </c>
      <c r="H40" s="256"/>
      <c r="I40" s="257"/>
      <c r="J40" s="257"/>
      <c r="K40" s="257"/>
      <c r="L40" s="257"/>
      <c r="M40" s="257"/>
      <c r="N40" s="257"/>
      <c r="O40" s="258"/>
      <c r="P40" s="260"/>
      <c r="Q40" s="160"/>
      <c r="R40" s="185"/>
      <c r="S40" s="185"/>
      <c r="T40" s="185"/>
      <c r="U40" s="185"/>
      <c r="V40" s="185"/>
      <c r="W40" s="161"/>
    </row>
    <row r="41" spans="1:23" ht="12.75" customHeight="1" x14ac:dyDescent="0.2">
      <c r="A41" s="116"/>
      <c r="B41" s="116"/>
      <c r="C41" s="117"/>
      <c r="D41" s="119"/>
      <c r="E41" s="94"/>
      <c r="F41" s="134">
        <f>IF(F37=12,1,F37+1)</f>
        <v>2</v>
      </c>
      <c r="G41" s="100" t="s">
        <v>58</v>
      </c>
      <c r="H41" s="355"/>
      <c r="I41" s="356"/>
      <c r="J41" s="356"/>
      <c r="K41" s="356"/>
      <c r="L41" s="356"/>
      <c r="M41" s="356"/>
      <c r="N41" s="356"/>
      <c r="O41" s="357"/>
      <c r="P41" s="261"/>
      <c r="Q41" s="160"/>
      <c r="R41" s="185"/>
      <c r="S41" s="185"/>
      <c r="T41" s="185"/>
      <c r="U41" s="185"/>
      <c r="V41" s="185"/>
      <c r="W41" s="161"/>
    </row>
    <row r="42" spans="1:23" ht="12.75" customHeight="1" x14ac:dyDescent="0.2">
      <c r="A42" s="116"/>
      <c r="B42" s="116"/>
      <c r="C42" s="117"/>
      <c r="D42" s="119"/>
      <c r="E42" s="94"/>
      <c r="F42" s="135"/>
      <c r="G42" s="101" t="s">
        <v>56</v>
      </c>
      <c r="H42" s="262" t="s">
        <v>144</v>
      </c>
      <c r="I42" s="263"/>
      <c r="J42" s="263"/>
      <c r="K42" s="263"/>
      <c r="L42" s="263"/>
      <c r="M42" s="263"/>
      <c r="N42" s="263"/>
      <c r="O42" s="264"/>
      <c r="P42" s="268" t="s">
        <v>140</v>
      </c>
      <c r="Q42" s="160"/>
      <c r="R42" s="185"/>
      <c r="S42" s="185"/>
      <c r="T42" s="185"/>
      <c r="U42" s="185"/>
      <c r="V42" s="185"/>
      <c r="W42" s="161"/>
    </row>
    <row r="43" spans="1:23" ht="12.75" customHeight="1" x14ac:dyDescent="0.2">
      <c r="A43" s="94"/>
      <c r="B43" s="94"/>
      <c r="C43" s="94"/>
      <c r="D43" s="94"/>
      <c r="E43" s="94"/>
      <c r="F43" s="136"/>
      <c r="G43" s="101" t="s">
        <v>55</v>
      </c>
      <c r="H43" s="262"/>
      <c r="I43" s="263"/>
      <c r="J43" s="263"/>
      <c r="K43" s="263"/>
      <c r="L43" s="263"/>
      <c r="M43" s="263"/>
      <c r="N43" s="263"/>
      <c r="O43" s="264"/>
      <c r="P43" s="269"/>
      <c r="Q43" s="99"/>
      <c r="R43" s="227" t="s">
        <v>216</v>
      </c>
      <c r="S43" s="227"/>
      <c r="T43" s="227"/>
      <c r="U43" s="227"/>
      <c r="V43" s="227"/>
      <c r="W43" s="99"/>
    </row>
    <row r="44" spans="1:23" ht="12.75" customHeight="1" x14ac:dyDescent="0.2">
      <c r="A44" s="170" t="s">
        <v>53</v>
      </c>
      <c r="B44" s="170"/>
      <c r="C44" s="171" t="s">
        <v>98</v>
      </c>
      <c r="D44" s="171"/>
      <c r="E44" s="94"/>
      <c r="F44" s="137"/>
      <c r="G44" s="105" t="s">
        <v>57</v>
      </c>
      <c r="H44" s="265"/>
      <c r="I44" s="266"/>
      <c r="J44" s="266"/>
      <c r="K44" s="266"/>
      <c r="L44" s="266"/>
      <c r="M44" s="266"/>
      <c r="N44" s="266"/>
      <c r="O44" s="267"/>
      <c r="P44" s="270"/>
      <c r="Q44" s="99"/>
      <c r="R44" s="227"/>
      <c r="S44" s="227"/>
      <c r="T44" s="227"/>
      <c r="U44" s="227"/>
      <c r="V44" s="227"/>
      <c r="W44" s="99"/>
    </row>
    <row r="45" spans="1:23" ht="12.75" customHeight="1" x14ac:dyDescent="0.2">
      <c r="A45" s="162"/>
      <c r="B45" s="163"/>
      <c r="C45" s="139"/>
      <c r="D45" s="140"/>
      <c r="E45" s="94"/>
      <c r="F45" s="134">
        <f>IF(F41=12,1,F41+1)</f>
        <v>3</v>
      </c>
      <c r="G45" s="100" t="s">
        <v>58</v>
      </c>
      <c r="H45" s="233" t="s">
        <v>146</v>
      </c>
      <c r="I45" s="234"/>
      <c r="J45" s="234"/>
      <c r="K45" s="234"/>
      <c r="L45" s="234"/>
      <c r="M45" s="234"/>
      <c r="N45" s="234"/>
      <c r="O45" s="235"/>
      <c r="P45" s="228" t="s">
        <v>132</v>
      </c>
      <c r="Q45" s="99"/>
      <c r="R45" s="227"/>
      <c r="S45" s="227"/>
      <c r="T45" s="227"/>
      <c r="U45" s="227"/>
      <c r="V45" s="227"/>
      <c r="W45" s="112"/>
    </row>
    <row r="46" spans="1:23" ht="12.75" customHeight="1" x14ac:dyDescent="0.2">
      <c r="A46" s="162"/>
      <c r="B46" s="163"/>
      <c r="C46" s="139"/>
      <c r="D46" s="140"/>
      <c r="E46" s="94"/>
      <c r="F46" s="135"/>
      <c r="G46" s="101" t="s">
        <v>56</v>
      </c>
      <c r="H46" s="236"/>
      <c r="I46" s="237"/>
      <c r="J46" s="237"/>
      <c r="K46" s="237"/>
      <c r="L46" s="237"/>
      <c r="M46" s="237"/>
      <c r="N46" s="237"/>
      <c r="O46" s="238"/>
      <c r="P46" s="229"/>
      <c r="Q46" s="99"/>
      <c r="R46" s="227"/>
      <c r="S46" s="227"/>
      <c r="T46" s="227"/>
      <c r="U46" s="227"/>
      <c r="V46" s="227"/>
      <c r="W46" s="112"/>
    </row>
    <row r="47" spans="1:23" ht="12.75" customHeight="1" x14ac:dyDescent="0.2">
      <c r="A47" s="160"/>
      <c r="B47" s="161"/>
      <c r="C47" s="139"/>
      <c r="D47" s="140"/>
      <c r="E47" s="94"/>
      <c r="F47" s="136"/>
      <c r="G47" s="101" t="s">
        <v>55</v>
      </c>
      <c r="H47" s="236"/>
      <c r="I47" s="237"/>
      <c r="J47" s="237"/>
      <c r="K47" s="237"/>
      <c r="L47" s="237"/>
      <c r="M47" s="237"/>
      <c r="N47" s="237"/>
      <c r="O47" s="238"/>
      <c r="P47" s="229"/>
      <c r="Q47" s="99"/>
      <c r="R47" s="227"/>
      <c r="S47" s="227"/>
      <c r="T47" s="227"/>
      <c r="U47" s="227"/>
      <c r="V47" s="227"/>
      <c r="W47" s="112"/>
    </row>
    <row r="48" spans="1:23" ht="12.75" customHeight="1" x14ac:dyDescent="0.2">
      <c r="A48" s="160"/>
      <c r="B48" s="161"/>
      <c r="C48" s="139"/>
      <c r="D48" s="140"/>
      <c r="E48" s="94"/>
      <c r="F48" s="137"/>
      <c r="G48" s="105" t="s">
        <v>57</v>
      </c>
      <c r="H48" s="239"/>
      <c r="I48" s="240"/>
      <c r="J48" s="240"/>
      <c r="K48" s="240"/>
      <c r="L48" s="240"/>
      <c r="M48" s="240"/>
      <c r="N48" s="240"/>
      <c r="O48" s="241"/>
      <c r="P48" s="230"/>
      <c r="Q48" s="99"/>
      <c r="R48" s="227"/>
      <c r="S48" s="227"/>
      <c r="T48" s="227"/>
      <c r="U48" s="227"/>
      <c r="V48" s="227"/>
      <c r="W48" s="99"/>
    </row>
    <row r="49" spans="1:23" ht="12.75" customHeight="1" x14ac:dyDescent="0.2">
      <c r="A49" s="160"/>
      <c r="B49" s="161"/>
      <c r="C49" s="139"/>
      <c r="D49" s="140"/>
      <c r="E49" s="94"/>
      <c r="F49" s="134">
        <f>IF(F45=12,1,F45+1)</f>
        <v>4</v>
      </c>
      <c r="G49" s="100" t="s">
        <v>58</v>
      </c>
      <c r="H49" s="358" t="s">
        <v>147</v>
      </c>
      <c r="I49" s="359"/>
      <c r="J49" s="359"/>
      <c r="K49" s="359"/>
      <c r="L49" s="359"/>
      <c r="M49" s="359"/>
      <c r="N49" s="359"/>
      <c r="O49" s="360"/>
      <c r="P49" s="122" t="s">
        <v>133</v>
      </c>
      <c r="Q49" s="99"/>
      <c r="R49" s="227"/>
      <c r="S49" s="227"/>
      <c r="T49" s="227"/>
      <c r="U49" s="227"/>
      <c r="V49" s="227"/>
      <c r="W49" s="99"/>
    </row>
    <row r="50" spans="1:23" ht="12.75" customHeight="1" x14ac:dyDescent="0.2">
      <c r="A50" s="160"/>
      <c r="B50" s="161"/>
      <c r="C50" s="139"/>
      <c r="D50" s="140"/>
      <c r="E50" s="94"/>
      <c r="F50" s="135"/>
      <c r="G50" s="101" t="s">
        <v>56</v>
      </c>
      <c r="H50" s="361" t="s">
        <v>156</v>
      </c>
      <c r="I50" s="362"/>
      <c r="J50" s="362"/>
      <c r="K50" s="362"/>
      <c r="L50" s="362"/>
      <c r="M50" s="362"/>
      <c r="N50" s="362"/>
      <c r="O50" s="363"/>
      <c r="P50" s="277" t="s">
        <v>157</v>
      </c>
      <c r="Q50" s="99"/>
      <c r="R50" s="227"/>
      <c r="S50" s="227"/>
      <c r="T50" s="227"/>
      <c r="U50" s="227"/>
      <c r="V50" s="227"/>
      <c r="W50" s="99"/>
    </row>
    <row r="51" spans="1:23" ht="12.75" customHeight="1" x14ac:dyDescent="0.2">
      <c r="A51" s="160"/>
      <c r="B51" s="161"/>
      <c r="C51" s="139"/>
      <c r="D51" s="140"/>
      <c r="E51" s="94"/>
      <c r="F51" s="136"/>
      <c r="G51" s="101" t="s">
        <v>55</v>
      </c>
      <c r="H51" s="274"/>
      <c r="I51" s="275"/>
      <c r="J51" s="275"/>
      <c r="K51" s="275"/>
      <c r="L51" s="275"/>
      <c r="M51" s="275"/>
      <c r="N51" s="275"/>
      <c r="O51" s="276"/>
      <c r="P51" s="278"/>
      <c r="Q51" s="99"/>
      <c r="R51" s="227"/>
      <c r="S51" s="227"/>
      <c r="T51" s="227"/>
      <c r="U51" s="227"/>
      <c r="V51" s="227"/>
      <c r="W51" s="99"/>
    </row>
    <row r="52" spans="1:23" ht="12.75" customHeight="1" x14ac:dyDescent="0.2">
      <c r="A52" s="160"/>
      <c r="B52" s="161"/>
      <c r="C52" s="139"/>
      <c r="D52" s="140"/>
      <c r="E52" s="94"/>
      <c r="F52" s="137"/>
      <c r="G52" s="105" t="s">
        <v>57</v>
      </c>
      <c r="H52" s="274"/>
      <c r="I52" s="275"/>
      <c r="J52" s="275"/>
      <c r="K52" s="275"/>
      <c r="L52" s="275"/>
      <c r="M52" s="275"/>
      <c r="N52" s="275"/>
      <c r="O52" s="276"/>
      <c r="P52" s="278"/>
      <c r="Q52" s="99"/>
      <c r="R52" s="227"/>
      <c r="S52" s="227"/>
      <c r="T52" s="227"/>
      <c r="U52" s="227"/>
      <c r="V52" s="227"/>
      <c r="W52" s="99"/>
    </row>
    <row r="53" spans="1:23" ht="12.75" customHeight="1" x14ac:dyDescent="0.2">
      <c r="A53" s="94"/>
      <c r="B53" s="94"/>
      <c r="C53" s="113"/>
      <c r="D53" s="113"/>
      <c r="E53" s="94"/>
      <c r="F53" s="134">
        <f>IF(F49=12,1,F49+1)</f>
        <v>5</v>
      </c>
      <c r="G53" s="100" t="s">
        <v>58</v>
      </c>
      <c r="H53" s="274"/>
      <c r="I53" s="275"/>
      <c r="J53" s="275"/>
      <c r="K53" s="275"/>
      <c r="L53" s="275"/>
      <c r="M53" s="275"/>
      <c r="N53" s="275"/>
      <c r="O53" s="276"/>
      <c r="P53" s="278"/>
      <c r="Q53" s="160"/>
      <c r="R53" s="185"/>
      <c r="S53" s="185"/>
      <c r="T53" s="185"/>
      <c r="U53" s="185"/>
      <c r="V53" s="185"/>
      <c r="W53" s="161"/>
    </row>
    <row r="54" spans="1:23" ht="12.75" customHeight="1" x14ac:dyDescent="0.2">
      <c r="A54" s="170" t="s">
        <v>160</v>
      </c>
      <c r="B54" s="170"/>
      <c r="C54" s="171" t="s">
        <v>52</v>
      </c>
      <c r="D54" s="171"/>
      <c r="E54" s="94"/>
      <c r="F54" s="135"/>
      <c r="G54" s="101" t="s">
        <v>56</v>
      </c>
      <c r="H54" s="274"/>
      <c r="I54" s="275"/>
      <c r="J54" s="275"/>
      <c r="K54" s="275"/>
      <c r="L54" s="275"/>
      <c r="M54" s="275"/>
      <c r="N54" s="275"/>
      <c r="O54" s="276"/>
      <c r="P54" s="278"/>
      <c r="Q54" s="160"/>
      <c r="R54" s="185"/>
      <c r="S54" s="185"/>
      <c r="T54" s="185"/>
      <c r="U54" s="185"/>
      <c r="V54" s="185"/>
      <c r="W54" s="161"/>
    </row>
    <row r="55" spans="1:23" ht="12.75" customHeight="1" x14ac:dyDescent="0.2">
      <c r="A55" s="160"/>
      <c r="B55" s="161"/>
      <c r="C55" s="158"/>
      <c r="D55" s="159"/>
      <c r="E55" s="94"/>
      <c r="F55" s="136"/>
      <c r="G55" s="101" t="s">
        <v>55</v>
      </c>
      <c r="H55" s="364"/>
      <c r="I55" s="365"/>
      <c r="J55" s="365"/>
      <c r="K55" s="365"/>
      <c r="L55" s="365"/>
      <c r="M55" s="365"/>
      <c r="N55" s="365"/>
      <c r="O55" s="366"/>
      <c r="P55" s="279"/>
      <c r="Q55" s="160"/>
      <c r="R55" s="185"/>
      <c r="S55" s="185"/>
      <c r="T55" s="185"/>
      <c r="U55" s="185"/>
      <c r="V55" s="185"/>
      <c r="W55" s="161"/>
    </row>
    <row r="56" spans="1:23" ht="12.75" customHeight="1" x14ac:dyDescent="0.2">
      <c r="A56" s="160"/>
      <c r="B56" s="161"/>
      <c r="C56" s="158"/>
      <c r="D56" s="159"/>
      <c r="E56" s="94"/>
      <c r="F56" s="137"/>
      <c r="G56" s="105" t="s">
        <v>57</v>
      </c>
      <c r="H56" s="271" t="s">
        <v>158</v>
      </c>
      <c r="I56" s="272"/>
      <c r="J56" s="272"/>
      <c r="K56" s="272"/>
      <c r="L56" s="272"/>
      <c r="M56" s="272"/>
      <c r="N56" s="272"/>
      <c r="O56" s="273"/>
      <c r="P56" s="123"/>
      <c r="Q56" s="160"/>
      <c r="R56" s="185"/>
      <c r="S56" s="185"/>
      <c r="T56" s="185"/>
      <c r="U56" s="185"/>
      <c r="V56" s="185"/>
      <c r="W56" s="161"/>
    </row>
    <row r="57" spans="1:23" ht="12.75" customHeight="1" x14ac:dyDescent="0.2">
      <c r="A57" s="160"/>
      <c r="B57" s="161"/>
      <c r="C57" s="139"/>
      <c r="D57" s="140"/>
      <c r="E57" s="94"/>
      <c r="F57" s="134">
        <f>IF(F53=12,1,F53+1)</f>
        <v>6</v>
      </c>
      <c r="G57" s="100" t="s">
        <v>58</v>
      </c>
      <c r="H57" s="233" t="s">
        <v>148</v>
      </c>
      <c r="I57" s="234"/>
      <c r="J57" s="234"/>
      <c r="K57" s="234"/>
      <c r="L57" s="234"/>
      <c r="M57" s="234"/>
      <c r="N57" s="234"/>
      <c r="O57" s="235"/>
      <c r="P57" s="228" t="s">
        <v>132</v>
      </c>
      <c r="Q57" s="160"/>
      <c r="R57" s="185"/>
      <c r="S57" s="185"/>
      <c r="T57" s="185"/>
      <c r="U57" s="185"/>
      <c r="V57" s="185"/>
      <c r="W57" s="161"/>
    </row>
    <row r="58" spans="1:23" ht="12.75" customHeight="1" x14ac:dyDescent="0.2">
      <c r="A58" s="164"/>
      <c r="B58" s="165"/>
      <c r="C58" s="139"/>
      <c r="D58" s="140"/>
      <c r="E58" s="94"/>
      <c r="F58" s="135"/>
      <c r="G58" s="101" t="s">
        <v>56</v>
      </c>
      <c r="H58" s="236"/>
      <c r="I58" s="237"/>
      <c r="J58" s="237"/>
      <c r="K58" s="237"/>
      <c r="L58" s="237"/>
      <c r="M58" s="237"/>
      <c r="N58" s="237"/>
      <c r="O58" s="238"/>
      <c r="P58" s="229"/>
      <c r="Q58" s="160"/>
      <c r="R58" s="185"/>
      <c r="S58" s="185"/>
      <c r="T58" s="185"/>
      <c r="U58" s="185"/>
      <c r="V58" s="185"/>
      <c r="W58" s="161"/>
    </row>
    <row r="59" spans="1:23" ht="12.75" customHeight="1" x14ac:dyDescent="0.2">
      <c r="A59" s="164"/>
      <c r="B59" s="165"/>
      <c r="C59" s="139"/>
      <c r="D59" s="140"/>
      <c r="E59" s="94"/>
      <c r="F59" s="136"/>
      <c r="G59" s="101" t="s">
        <v>55</v>
      </c>
      <c r="H59" s="236"/>
      <c r="I59" s="237"/>
      <c r="J59" s="237"/>
      <c r="K59" s="237"/>
      <c r="L59" s="237"/>
      <c r="M59" s="237"/>
      <c r="N59" s="237"/>
      <c r="O59" s="238"/>
      <c r="P59" s="229"/>
      <c r="Q59" s="160"/>
      <c r="R59" s="185"/>
      <c r="S59" s="185"/>
      <c r="T59" s="185"/>
      <c r="U59" s="185"/>
      <c r="V59" s="185"/>
      <c r="W59" s="161"/>
    </row>
    <row r="60" spans="1:23" ht="12.75" customHeight="1" x14ac:dyDescent="0.2">
      <c r="A60" s="164"/>
      <c r="B60" s="165"/>
      <c r="C60" s="139"/>
      <c r="D60" s="140"/>
      <c r="E60" s="94"/>
      <c r="F60" s="137"/>
      <c r="G60" s="105" t="s">
        <v>57</v>
      </c>
      <c r="H60" s="239"/>
      <c r="I60" s="240"/>
      <c r="J60" s="240"/>
      <c r="K60" s="240"/>
      <c r="L60" s="240"/>
      <c r="M60" s="240"/>
      <c r="N60" s="240"/>
      <c r="O60" s="241"/>
      <c r="P60" s="230"/>
      <c r="Q60" s="160"/>
      <c r="R60" s="185"/>
      <c r="S60" s="185"/>
      <c r="T60" s="185"/>
      <c r="U60" s="185"/>
      <c r="V60" s="185"/>
      <c r="W60" s="161"/>
    </row>
    <row r="61" spans="1:23" ht="12.75" customHeight="1" x14ac:dyDescent="0.2">
      <c r="A61" s="164"/>
      <c r="B61" s="165"/>
      <c r="C61" s="139"/>
      <c r="D61" s="140"/>
      <c r="E61" s="94"/>
      <c r="F61" s="134">
        <f>IF(F57=12,1,F57+1)</f>
        <v>7</v>
      </c>
      <c r="G61" s="100" t="s">
        <v>58</v>
      </c>
      <c r="H61" s="358" t="s">
        <v>172</v>
      </c>
      <c r="I61" s="359"/>
      <c r="J61" s="359"/>
      <c r="K61" s="359"/>
      <c r="L61" s="359"/>
      <c r="M61" s="359"/>
      <c r="N61" s="359"/>
      <c r="O61" s="359"/>
      <c r="P61" s="367" t="s">
        <v>149</v>
      </c>
      <c r="Q61" s="160"/>
      <c r="R61" s="185"/>
      <c r="S61" s="185"/>
      <c r="T61" s="185"/>
      <c r="U61" s="185"/>
      <c r="V61" s="185"/>
      <c r="W61" s="161"/>
    </row>
    <row r="62" spans="1:23" ht="12.75" customHeight="1" x14ac:dyDescent="0.2">
      <c r="A62" s="164"/>
      <c r="B62" s="165"/>
      <c r="C62" s="166"/>
      <c r="D62" s="167"/>
      <c r="E62" s="94"/>
      <c r="F62" s="135"/>
      <c r="G62" s="101" t="s">
        <v>150</v>
      </c>
      <c r="H62" s="313" t="s">
        <v>152</v>
      </c>
      <c r="I62" s="314"/>
      <c r="J62" s="314"/>
      <c r="K62" s="314"/>
      <c r="L62" s="314"/>
      <c r="M62" s="314"/>
      <c r="N62" s="314"/>
      <c r="O62" s="315"/>
      <c r="P62" s="368" t="s">
        <v>154</v>
      </c>
      <c r="Q62" s="160"/>
      <c r="R62" s="185"/>
      <c r="S62" s="185"/>
      <c r="T62" s="185"/>
      <c r="U62" s="185"/>
      <c r="V62" s="185"/>
      <c r="W62" s="161"/>
    </row>
    <row r="63" spans="1:23" ht="12.75" customHeight="1" x14ac:dyDescent="0.2">
      <c r="A63" s="280"/>
      <c r="B63" s="281"/>
      <c r="C63" s="166"/>
      <c r="D63" s="167"/>
      <c r="E63" s="94"/>
      <c r="F63" s="136"/>
      <c r="G63" s="101" t="s">
        <v>55</v>
      </c>
      <c r="H63" s="316"/>
      <c r="I63" s="317"/>
      <c r="J63" s="317"/>
      <c r="K63" s="317"/>
      <c r="L63" s="317"/>
      <c r="M63" s="317"/>
      <c r="N63" s="317"/>
      <c r="O63" s="318"/>
      <c r="P63" s="369"/>
      <c r="Q63" s="160"/>
      <c r="R63" s="185"/>
      <c r="S63" s="185"/>
      <c r="T63" s="185"/>
      <c r="U63" s="185"/>
      <c r="V63" s="185"/>
      <c r="W63" s="161"/>
    </row>
    <row r="64" spans="1:23" ht="12.75" customHeight="1" x14ac:dyDescent="0.2">
      <c r="A64" s="164"/>
      <c r="B64" s="165"/>
      <c r="C64" s="166"/>
      <c r="D64" s="167"/>
      <c r="E64" s="94"/>
      <c r="F64" s="137"/>
      <c r="G64" s="105" t="s">
        <v>151</v>
      </c>
      <c r="H64" s="271" t="s">
        <v>153</v>
      </c>
      <c r="I64" s="272"/>
      <c r="J64" s="272"/>
      <c r="K64" s="272"/>
      <c r="L64" s="272"/>
      <c r="M64" s="272"/>
      <c r="N64" s="272"/>
      <c r="O64" s="273"/>
      <c r="P64" s="115" t="s">
        <v>149</v>
      </c>
      <c r="Q64" s="160"/>
      <c r="R64" s="185"/>
      <c r="S64" s="185"/>
      <c r="T64" s="185"/>
      <c r="U64" s="185"/>
      <c r="V64" s="185"/>
      <c r="W64" s="161"/>
    </row>
    <row r="65" spans="1:23" ht="12.75" customHeight="1" x14ac:dyDescent="0.2">
      <c r="A65" s="160"/>
      <c r="B65" s="161"/>
      <c r="C65" s="139"/>
      <c r="D65" s="140"/>
      <c r="E65" s="94"/>
      <c r="F65" s="134">
        <f>IF(F61=12,1,F61+1)</f>
        <v>8</v>
      </c>
      <c r="G65" s="100" t="s">
        <v>58</v>
      </c>
      <c r="H65" s="287" t="s">
        <v>164</v>
      </c>
      <c r="I65" s="288"/>
      <c r="J65" s="288"/>
      <c r="K65" s="288"/>
      <c r="L65" s="288"/>
      <c r="M65" s="288"/>
      <c r="N65" s="288"/>
      <c r="O65" s="289"/>
      <c r="P65" s="370" t="s">
        <v>157</v>
      </c>
      <c r="Q65" s="160"/>
      <c r="R65" s="185"/>
      <c r="S65" s="185"/>
      <c r="T65" s="185"/>
      <c r="U65" s="185"/>
      <c r="V65" s="185"/>
      <c r="W65" s="161"/>
    </row>
    <row r="66" spans="1:23" ht="12.75" customHeight="1" x14ac:dyDescent="0.2">
      <c r="A66" s="160"/>
      <c r="B66" s="161"/>
      <c r="C66" s="139"/>
      <c r="D66" s="140"/>
      <c r="E66" s="94"/>
      <c r="F66" s="135"/>
      <c r="G66" s="101" t="s">
        <v>56</v>
      </c>
      <c r="H66" s="290"/>
      <c r="I66" s="291"/>
      <c r="J66" s="291"/>
      <c r="K66" s="291"/>
      <c r="L66" s="291"/>
      <c r="M66" s="291"/>
      <c r="N66" s="291"/>
      <c r="O66" s="292"/>
      <c r="P66" s="371"/>
      <c r="Q66" s="160"/>
      <c r="R66" s="185"/>
      <c r="S66" s="185"/>
      <c r="T66" s="185"/>
      <c r="U66" s="185"/>
      <c r="V66" s="185"/>
      <c r="W66" s="161"/>
    </row>
    <row r="67" spans="1:23" ht="12.75" customHeight="1" x14ac:dyDescent="0.2">
      <c r="A67" s="160"/>
      <c r="B67" s="161"/>
      <c r="C67" s="139"/>
      <c r="D67" s="140"/>
      <c r="E67" s="94"/>
      <c r="F67" s="136"/>
      <c r="G67" s="101" t="s">
        <v>55</v>
      </c>
      <c r="H67" s="290"/>
      <c r="I67" s="291"/>
      <c r="J67" s="291"/>
      <c r="K67" s="291"/>
      <c r="L67" s="291"/>
      <c r="M67" s="291"/>
      <c r="N67" s="291"/>
      <c r="O67" s="292"/>
      <c r="P67" s="371"/>
      <c r="Q67" s="160"/>
      <c r="R67" s="185"/>
      <c r="S67" s="185"/>
      <c r="T67" s="185"/>
      <c r="U67" s="185"/>
      <c r="V67" s="185"/>
      <c r="W67" s="161"/>
    </row>
    <row r="68" spans="1:23" ht="12.75" customHeight="1" x14ac:dyDescent="0.2">
      <c r="A68" s="160"/>
      <c r="B68" s="161"/>
      <c r="C68" s="139"/>
      <c r="D68" s="140"/>
      <c r="E68" s="94"/>
      <c r="F68" s="137"/>
      <c r="G68" s="105" t="s">
        <v>57</v>
      </c>
      <c r="H68" s="290"/>
      <c r="I68" s="291"/>
      <c r="J68" s="291"/>
      <c r="K68" s="291"/>
      <c r="L68" s="291"/>
      <c r="M68" s="291"/>
      <c r="N68" s="291"/>
      <c r="O68" s="292"/>
      <c r="P68" s="371"/>
      <c r="Q68" s="160"/>
      <c r="R68" s="185"/>
      <c r="S68" s="185"/>
      <c r="T68" s="185"/>
      <c r="U68" s="185"/>
      <c r="V68" s="185"/>
      <c r="W68" s="161"/>
    </row>
    <row r="69" spans="1:23" ht="12.75" customHeight="1" x14ac:dyDescent="0.2">
      <c r="A69" s="160"/>
      <c r="B69" s="161"/>
      <c r="C69" s="139"/>
      <c r="D69" s="140"/>
      <c r="E69" s="94"/>
      <c r="F69" s="134">
        <f>IF(F65=12,1,F65+1)</f>
        <v>9</v>
      </c>
      <c r="G69" s="100" t="s">
        <v>58</v>
      </c>
      <c r="H69" s="290"/>
      <c r="I69" s="291"/>
      <c r="J69" s="291"/>
      <c r="K69" s="291"/>
      <c r="L69" s="291"/>
      <c r="M69" s="291"/>
      <c r="N69" s="291"/>
      <c r="O69" s="292"/>
      <c r="P69" s="371"/>
      <c r="Q69" s="160"/>
      <c r="R69" s="185"/>
      <c r="S69" s="185"/>
      <c r="T69" s="185"/>
      <c r="U69" s="185"/>
      <c r="V69" s="185"/>
      <c r="W69" s="161"/>
    </row>
    <row r="70" spans="1:23" ht="12.75" customHeight="1" x14ac:dyDescent="0.2">
      <c r="A70" s="160"/>
      <c r="B70" s="161"/>
      <c r="C70" s="139"/>
      <c r="D70" s="140"/>
      <c r="E70" s="94"/>
      <c r="F70" s="135"/>
      <c r="G70" s="101" t="s">
        <v>56</v>
      </c>
      <c r="H70" s="372"/>
      <c r="I70" s="373"/>
      <c r="J70" s="373"/>
      <c r="K70" s="373"/>
      <c r="L70" s="373"/>
      <c r="M70" s="373"/>
      <c r="N70" s="373"/>
      <c r="O70" s="374"/>
      <c r="P70" s="375"/>
      <c r="Q70" s="160"/>
      <c r="R70" s="185"/>
      <c r="S70" s="185"/>
      <c r="T70" s="185"/>
      <c r="U70" s="185"/>
      <c r="V70" s="185"/>
      <c r="W70" s="161"/>
    </row>
    <row r="71" spans="1:23" ht="12.75" customHeight="1" x14ac:dyDescent="0.2">
      <c r="A71" s="160"/>
      <c r="B71" s="161"/>
      <c r="C71" s="139"/>
      <c r="D71" s="140"/>
      <c r="E71" s="94"/>
      <c r="F71" s="136"/>
      <c r="G71" s="101" t="s">
        <v>55</v>
      </c>
      <c r="H71" s="296" t="s">
        <v>155</v>
      </c>
      <c r="I71" s="297"/>
      <c r="J71" s="297"/>
      <c r="K71" s="297"/>
      <c r="L71" s="297"/>
      <c r="M71" s="297"/>
      <c r="N71" s="297"/>
      <c r="O71" s="298"/>
      <c r="P71" s="299" t="s">
        <v>134</v>
      </c>
      <c r="Q71" s="160"/>
      <c r="R71" s="185"/>
      <c r="S71" s="185"/>
      <c r="T71" s="185"/>
      <c r="U71" s="185"/>
      <c r="V71" s="185"/>
      <c r="W71" s="161"/>
    </row>
    <row r="72" spans="1:23" ht="12.75" customHeight="1" x14ac:dyDescent="0.2">
      <c r="A72" s="160"/>
      <c r="B72" s="161"/>
      <c r="C72" s="139"/>
      <c r="D72" s="140"/>
      <c r="E72" s="94"/>
      <c r="F72" s="137"/>
      <c r="G72" s="105" t="s">
        <v>57</v>
      </c>
      <c r="H72" s="242"/>
      <c r="I72" s="243"/>
      <c r="J72" s="243"/>
      <c r="K72" s="243"/>
      <c r="L72" s="243"/>
      <c r="M72" s="243"/>
      <c r="N72" s="243"/>
      <c r="O72" s="244"/>
      <c r="P72" s="232"/>
      <c r="Q72" s="160"/>
      <c r="R72" s="185"/>
      <c r="S72" s="185"/>
      <c r="T72" s="185"/>
      <c r="U72" s="185"/>
      <c r="V72" s="185"/>
      <c r="W72" s="161"/>
    </row>
    <row r="73" spans="1:23" ht="12.75" customHeight="1" x14ac:dyDescent="0.2">
      <c r="A73" s="160"/>
      <c r="B73" s="161"/>
      <c r="C73" s="139"/>
      <c r="D73" s="140"/>
      <c r="E73" s="94"/>
      <c r="F73" s="134">
        <f>IF(F69=12,1,F69+1)</f>
        <v>10</v>
      </c>
      <c r="G73" s="100" t="s">
        <v>58</v>
      </c>
      <c r="H73" s="233" t="s">
        <v>162</v>
      </c>
      <c r="I73" s="234"/>
      <c r="J73" s="234"/>
      <c r="K73" s="234"/>
      <c r="L73" s="234"/>
      <c r="M73" s="234"/>
      <c r="N73" s="234"/>
      <c r="O73" s="235"/>
      <c r="P73" s="300" t="s">
        <v>132</v>
      </c>
      <c r="Q73" s="160"/>
      <c r="R73" s="185"/>
      <c r="S73" s="185"/>
      <c r="T73" s="185"/>
      <c r="U73" s="185"/>
      <c r="V73" s="185"/>
      <c r="W73" s="161"/>
    </row>
    <row r="74" spans="1:23" ht="12.75" customHeight="1" x14ac:dyDescent="0.2">
      <c r="A74" s="160"/>
      <c r="B74" s="161"/>
      <c r="C74" s="139"/>
      <c r="D74" s="140"/>
      <c r="E74" s="94"/>
      <c r="F74" s="135"/>
      <c r="G74" s="101" t="s">
        <v>56</v>
      </c>
      <c r="H74" s="236"/>
      <c r="I74" s="237"/>
      <c r="J74" s="237"/>
      <c r="K74" s="237"/>
      <c r="L74" s="237"/>
      <c r="M74" s="237"/>
      <c r="N74" s="237"/>
      <c r="O74" s="238"/>
      <c r="P74" s="301"/>
      <c r="Q74" s="160"/>
      <c r="R74" s="185"/>
      <c r="S74" s="185"/>
      <c r="T74" s="185"/>
      <c r="U74" s="185"/>
      <c r="V74" s="185"/>
      <c r="W74" s="161"/>
    </row>
    <row r="75" spans="1:23" ht="12.75" customHeight="1" x14ac:dyDescent="0.2">
      <c r="A75" s="160"/>
      <c r="B75" s="161"/>
      <c r="C75" s="139"/>
      <c r="D75" s="140"/>
      <c r="E75" s="94"/>
      <c r="F75" s="136"/>
      <c r="G75" s="101" t="s">
        <v>55</v>
      </c>
      <c r="H75" s="236"/>
      <c r="I75" s="237"/>
      <c r="J75" s="237"/>
      <c r="K75" s="237"/>
      <c r="L75" s="237"/>
      <c r="M75" s="237"/>
      <c r="N75" s="237"/>
      <c r="O75" s="238"/>
      <c r="P75" s="301"/>
      <c r="Q75" s="160"/>
      <c r="R75" s="185"/>
      <c r="S75" s="185"/>
      <c r="T75" s="185"/>
      <c r="U75" s="185"/>
      <c r="V75" s="185"/>
      <c r="W75" s="161"/>
    </row>
    <row r="76" spans="1:23" ht="12.75" customHeight="1" x14ac:dyDescent="0.2">
      <c r="A76" s="160"/>
      <c r="B76" s="161"/>
      <c r="C76" s="139"/>
      <c r="D76" s="140"/>
      <c r="E76" s="94"/>
      <c r="F76" s="137"/>
      <c r="G76" s="105" t="s">
        <v>57</v>
      </c>
      <c r="H76" s="239"/>
      <c r="I76" s="240"/>
      <c r="J76" s="240"/>
      <c r="K76" s="240"/>
      <c r="L76" s="240"/>
      <c r="M76" s="240"/>
      <c r="N76" s="240"/>
      <c r="O76" s="241"/>
      <c r="P76" s="302"/>
      <c r="Q76" s="160"/>
      <c r="R76" s="185"/>
      <c r="S76" s="185"/>
      <c r="T76" s="185"/>
      <c r="U76" s="185"/>
      <c r="V76" s="185"/>
      <c r="W76" s="161"/>
    </row>
    <row r="77" spans="1:23" ht="12.75" customHeight="1" x14ac:dyDescent="0.2">
      <c r="A77" s="160"/>
      <c r="B77" s="161"/>
      <c r="C77" s="139"/>
      <c r="D77" s="140"/>
      <c r="E77" s="94"/>
      <c r="F77" s="134">
        <f>IF(F73=12,1,F73+1)</f>
        <v>11</v>
      </c>
      <c r="G77" s="100" t="s">
        <v>58</v>
      </c>
      <c r="H77" s="233" t="s">
        <v>163</v>
      </c>
      <c r="I77" s="234"/>
      <c r="J77" s="234"/>
      <c r="K77" s="234"/>
      <c r="L77" s="234"/>
      <c r="M77" s="234"/>
      <c r="N77" s="234"/>
      <c r="O77" s="235"/>
      <c r="P77" s="300" t="s">
        <v>143</v>
      </c>
      <c r="Q77" s="160"/>
      <c r="R77" s="185"/>
      <c r="S77" s="185"/>
      <c r="T77" s="185"/>
      <c r="U77" s="185"/>
      <c r="V77" s="185"/>
      <c r="W77" s="161"/>
    </row>
    <row r="78" spans="1:23" ht="12.75" customHeight="1" x14ac:dyDescent="0.2">
      <c r="A78" s="160"/>
      <c r="B78" s="161"/>
      <c r="C78" s="139"/>
      <c r="D78" s="140"/>
      <c r="E78" s="94"/>
      <c r="F78" s="135"/>
      <c r="G78" s="101" t="s">
        <v>56</v>
      </c>
      <c r="H78" s="236"/>
      <c r="I78" s="237"/>
      <c r="J78" s="237"/>
      <c r="K78" s="237"/>
      <c r="L78" s="237"/>
      <c r="M78" s="237"/>
      <c r="N78" s="237"/>
      <c r="O78" s="238"/>
      <c r="P78" s="301"/>
      <c r="Q78" s="160"/>
      <c r="R78" s="185"/>
      <c r="S78" s="185"/>
      <c r="T78" s="185"/>
      <c r="U78" s="185"/>
      <c r="V78" s="185"/>
      <c r="W78" s="161"/>
    </row>
    <row r="79" spans="1:23" ht="12.75" customHeight="1" x14ac:dyDescent="0.2">
      <c r="A79" s="160"/>
      <c r="B79" s="161"/>
      <c r="C79" s="139"/>
      <c r="D79" s="140"/>
      <c r="E79" s="94"/>
      <c r="F79" s="136"/>
      <c r="G79" s="101" t="s">
        <v>55</v>
      </c>
      <c r="H79" s="236"/>
      <c r="I79" s="237"/>
      <c r="J79" s="237"/>
      <c r="K79" s="237"/>
      <c r="L79" s="237"/>
      <c r="M79" s="237"/>
      <c r="N79" s="237"/>
      <c r="O79" s="238"/>
      <c r="P79" s="301"/>
      <c r="Q79" s="160"/>
      <c r="R79" s="185"/>
      <c r="S79" s="185"/>
      <c r="T79" s="185"/>
      <c r="U79" s="185"/>
      <c r="V79" s="185"/>
      <c r="W79" s="161"/>
    </row>
    <row r="80" spans="1:23" ht="12.75" customHeight="1" x14ac:dyDescent="0.2">
      <c r="A80" s="160"/>
      <c r="B80" s="161"/>
      <c r="C80" s="139"/>
      <c r="D80" s="140"/>
      <c r="E80" s="94"/>
      <c r="F80" s="137"/>
      <c r="G80" s="105" t="s">
        <v>57</v>
      </c>
      <c r="H80" s="239"/>
      <c r="I80" s="240"/>
      <c r="J80" s="240"/>
      <c r="K80" s="240"/>
      <c r="L80" s="240"/>
      <c r="M80" s="240"/>
      <c r="N80" s="240"/>
      <c r="O80" s="241"/>
      <c r="P80" s="302"/>
      <c r="Q80" s="160"/>
      <c r="R80" s="185"/>
      <c r="S80" s="185"/>
      <c r="T80" s="185"/>
      <c r="U80" s="185"/>
      <c r="V80" s="185"/>
      <c r="W80" s="161"/>
    </row>
    <row r="81" spans="1:23" ht="12.75" customHeight="1" x14ac:dyDescent="0.2">
      <c r="A81" s="2"/>
      <c r="B81" s="2"/>
      <c r="C81" s="7"/>
      <c r="D81" s="7"/>
      <c r="P81"/>
    </row>
    <row r="82" spans="1:23" ht="12.75" customHeight="1" x14ac:dyDescent="0.2">
      <c r="P82"/>
    </row>
    <row r="83" spans="1:23" ht="12.75" customHeight="1" x14ac:dyDescent="0.2"/>
    <row r="84" spans="1:23" ht="12.75" customHeight="1" x14ac:dyDescent="0.2"/>
    <row r="85" spans="1:23" ht="12.75" customHeight="1" x14ac:dyDescent="0.2">
      <c r="A85" s="177">
        <f>DAY(D85)</f>
        <v>7</v>
      </c>
      <c r="B85" s="177"/>
      <c r="C85" s="177"/>
      <c r="D85" s="179">
        <f>D4+1</f>
        <v>43958</v>
      </c>
      <c r="E85" s="179"/>
      <c r="F85" s="179"/>
      <c r="G85" s="179"/>
      <c r="H85" s="180">
        <f>DATE(YEAR($D$6),MONTH($D$6),1)</f>
        <v>43952</v>
      </c>
      <c r="I85" s="180"/>
      <c r="J85" s="180"/>
      <c r="K85" s="180"/>
      <c r="L85" s="180"/>
      <c r="M85" s="180"/>
      <c r="N85" s="180"/>
      <c r="O85" s="120"/>
      <c r="P85" s="67"/>
      <c r="Q85" s="180">
        <f>DATE(YEAR(H85+35),MONTH(H85+35),1)</f>
        <v>43983</v>
      </c>
      <c r="R85" s="180"/>
      <c r="S85" s="180"/>
      <c r="T85" s="180"/>
      <c r="U85" s="180"/>
      <c r="V85" s="180"/>
      <c r="W85" s="180"/>
    </row>
    <row r="86" spans="1:23" x14ac:dyDescent="0.2">
      <c r="A86" s="177"/>
      <c r="B86" s="177"/>
      <c r="C86" s="177"/>
      <c r="D86" s="179"/>
      <c r="E86" s="179"/>
      <c r="F86" s="179"/>
      <c r="G86" s="179"/>
      <c r="H86" s="42" t="str">
        <f>CHOOSE(1+MOD($I$4+1-2,7),"Su","M","Tu","W","Th","F","Sa")</f>
        <v>M</v>
      </c>
      <c r="I86" s="42" t="str">
        <f>CHOOSE(1+MOD($I$4+2-2,7),"Su","M","Tu","W","Th","F","Sa")</f>
        <v>Tu</v>
      </c>
      <c r="J86" s="42" t="str">
        <f>CHOOSE(1+MOD($I$4+3-2,7),"Su","M","Tu","W","Th","F","Sa")</f>
        <v>W</v>
      </c>
      <c r="K86" s="42" t="str">
        <f>CHOOSE(1+MOD($I$4+4-2,7),"Su","M","Tu","W","Th","F","Sa")</f>
        <v>Th</v>
      </c>
      <c r="L86" s="42" t="str">
        <f>CHOOSE(1+MOD($I$4+5-2,7),"Su","M","Tu","W","Th","F","Sa")</f>
        <v>F</v>
      </c>
      <c r="M86" s="42" t="str">
        <f>CHOOSE(1+MOD($I$4+6-2,7),"Su","M","Tu","W","Th","F","Sa")</f>
        <v>Sa</v>
      </c>
      <c r="N86" s="42" t="str">
        <f>CHOOSE(1+MOD($I$4+7-2,7),"Su","M","Tu","W","Th","F","Sa")</f>
        <v>Su</v>
      </c>
      <c r="O86" s="42"/>
      <c r="P86" s="68"/>
      <c r="Q86" s="42" t="str">
        <f>CHOOSE(1+MOD($I$4+1-2,7),"Su","M","Tu","W","Th","F","Sa")</f>
        <v>M</v>
      </c>
      <c r="R86" s="42" t="str">
        <f>CHOOSE(1+MOD($I$4+2-2,7),"Su","M","Tu","W","Th","F","Sa")</f>
        <v>Tu</v>
      </c>
      <c r="S86" s="42" t="str">
        <f>CHOOSE(1+MOD($I$4+3-2,7),"Su","M","Tu","W","Th","F","Sa")</f>
        <v>W</v>
      </c>
      <c r="T86" s="42" t="str">
        <f>CHOOSE(1+MOD($I$4+4-2,7),"Su","M","Tu","W","Th","F","Sa")</f>
        <v>Th</v>
      </c>
      <c r="U86" s="42" t="str">
        <f>CHOOSE(1+MOD($I$4+5-2,7),"Su","M","Tu","W","Th","F","Sa")</f>
        <v>F</v>
      </c>
      <c r="V86" s="42" t="str">
        <f>CHOOSE(1+MOD($I$4+6-2,7),"Su","M","Tu","W","Th","F","Sa")</f>
        <v>Sa</v>
      </c>
      <c r="W86" s="42" t="str">
        <f>CHOOSE(1+MOD($I$4+7-2,7),"Su","M","Tu","W","Th","F","Sa")</f>
        <v>Su</v>
      </c>
    </row>
    <row r="87" spans="1:23" ht="19.5" x14ac:dyDescent="0.2">
      <c r="A87" s="177"/>
      <c r="B87" s="177"/>
      <c r="C87" s="177"/>
      <c r="D87" s="181" t="str">
        <f>INDEX({"Sunday","Monday","Tuesday","Wednesday","Thursday","Friday","Saturday"},WEEKDAY(D85))</f>
        <v>Thursday</v>
      </c>
      <c r="E87" s="181"/>
      <c r="F87" s="181"/>
      <c r="G87" s="4"/>
      <c r="H87" s="43" t="str">
        <f>IF(WEEKDAY(H85,1)=$I$4,H85,"")</f>
        <v/>
      </c>
      <c r="I87" s="43" t="str">
        <f>IF(H87="",IF(WEEKDAY(H85,1)=MOD($I$4,7)+1,H85,""),H87+1)</f>
        <v/>
      </c>
      <c r="J87" s="43" t="str">
        <f>IF(I87="",IF(WEEKDAY(H85,1)=MOD($I$4+1,7)+1,H85,""),I87+1)</f>
        <v/>
      </c>
      <c r="K87" s="43" t="str">
        <f>IF(J87="",IF(WEEKDAY(H85,1)=MOD($I$4+2,7)+1,H85,""),J87+1)</f>
        <v/>
      </c>
      <c r="L87" s="43">
        <f>IF(K87="",IF(WEEKDAY(H85,1)=MOD($I$4+3,7)+1,H85,""),K87+1)</f>
        <v>43952</v>
      </c>
      <c r="M87" s="43">
        <f>IF(L87="",IF(WEEKDAY(H85,1)=MOD($I$4+4,7)+1,H85,""),L87+1)</f>
        <v>43953</v>
      </c>
      <c r="N87" s="43">
        <f>IF(M87="",IF(WEEKDAY(H85,1)=MOD($I$4+5,7)+1,H85,""),M87+1)</f>
        <v>43954</v>
      </c>
      <c r="O87" s="43"/>
      <c r="P87" s="67"/>
      <c r="Q87" s="43">
        <f>IF(WEEKDAY(Q85,1)=$I$4,Q85,"")</f>
        <v>43983</v>
      </c>
      <c r="R87" s="43">
        <f>IF(Q87="",IF(WEEKDAY(Q85,1)=MOD($I$4,7)+1,Q85,""),Q87+1)</f>
        <v>43984</v>
      </c>
      <c r="S87" s="43">
        <f>IF(R87="",IF(WEEKDAY(Q85,1)=MOD($I$4+1,7)+1,Q85,""),R87+1)</f>
        <v>43985</v>
      </c>
      <c r="T87" s="43">
        <f>IF(S87="",IF(WEEKDAY(Q85,1)=MOD($I$4+2,7)+1,Q85,""),S87+1)</f>
        <v>43986</v>
      </c>
      <c r="U87" s="43">
        <f>IF(T87="",IF(WEEKDAY(Q85,1)=MOD($I$4+3,7)+1,Q85,""),T87+1)</f>
        <v>43987</v>
      </c>
      <c r="V87" s="43">
        <f>IF(U87="",IF(WEEKDAY(Q85,1)=MOD($I$4+4,7)+1,Q85,""),U87+1)</f>
        <v>43988</v>
      </c>
      <c r="W87" s="43">
        <f>IF(V87="",IF(WEEKDAY(Q85,1)=MOD($I$4+5,7)+1,Q85,""),V87+1)</f>
        <v>43989</v>
      </c>
    </row>
    <row r="88" spans="1:23" ht="19.5" x14ac:dyDescent="0.2">
      <c r="A88" s="178"/>
      <c r="B88" s="178"/>
      <c r="C88" s="178"/>
      <c r="D88" s="182"/>
      <c r="E88" s="182"/>
      <c r="F88" s="182"/>
      <c r="G88" s="4"/>
      <c r="H88" s="43">
        <f>IF(N87="","",IF(MONTH(N87+1)&lt;&gt;MONTH(N87),"",N87+1))</f>
        <v>43955</v>
      </c>
      <c r="I88" s="43">
        <f>IF(H88="","",IF(MONTH(H88+1)&lt;&gt;MONTH(H88),"",H88+1))</f>
        <v>43956</v>
      </c>
      <c r="J88" s="43">
        <f t="shared" ref="J88:K92" si="7">IF(I88="","",IF(MONTH(I88+1)&lt;&gt;MONTH(I88),"",I88+1))</f>
        <v>43957</v>
      </c>
      <c r="K88" s="43">
        <f>IF(J88="","",IF(MONTH(J88+1)&lt;&gt;MONTH(J88),"",J88+1))</f>
        <v>43958</v>
      </c>
      <c r="L88" s="43">
        <f t="shared" ref="L88:M92" si="8">IF(K88="","",IF(MONTH(K88+1)&lt;&gt;MONTH(K88),"",K88+1))</f>
        <v>43959</v>
      </c>
      <c r="M88" s="43">
        <f t="shared" si="8"/>
        <v>43960</v>
      </c>
      <c r="N88" s="43">
        <f>IF(M88="","",IF(MONTH(M88+1)&lt;&gt;MONTH(M88),"",M88+1))</f>
        <v>43961</v>
      </c>
      <c r="O88" s="43"/>
      <c r="Q88" s="43">
        <f>IF(W87="","",IF(MONTH(W87+1)&lt;&gt;MONTH(W87),"",W87+1))</f>
        <v>43990</v>
      </c>
      <c r="R88" s="43">
        <f>IF(Q88="","",IF(MONTH(Q88+1)&lt;&gt;MONTH(Q88),"",Q88+1))</f>
        <v>43991</v>
      </c>
      <c r="S88" s="43">
        <f t="shared" ref="S88:T92" si="9">IF(R88="","",IF(MONTH(R88+1)&lt;&gt;MONTH(R88),"",R88+1))</f>
        <v>43992</v>
      </c>
      <c r="T88" s="43">
        <f>IF(S88="","",IF(MONTH(S88+1)&lt;&gt;MONTH(S88),"",S88+1))</f>
        <v>43993</v>
      </c>
      <c r="U88" s="43">
        <f t="shared" ref="U88:W92" si="10">IF(T88="","",IF(MONTH(T88+1)&lt;&gt;MONTH(T88),"",T88+1))</f>
        <v>43994</v>
      </c>
      <c r="V88" s="43">
        <f t="shared" si="10"/>
        <v>43995</v>
      </c>
      <c r="W88" s="43">
        <f t="shared" si="10"/>
        <v>43996</v>
      </c>
    </row>
    <row r="89" spans="1:23" ht="12.75" customHeight="1" x14ac:dyDescent="0.2">
      <c r="A89" s="60" t="str">
        <f t="array" ref="A89">IFERROR(INDEX(arr_holiday,SMALL(IF(arr_holidaydate=$D$85,ROW(arr_holidaydate)),ROW()-ROW($A$88))),"")</f>
        <v/>
      </c>
      <c r="B89" s="59"/>
      <c r="C89" s="59"/>
      <c r="D89" s="59"/>
      <c r="E89" s="173" t="str">
        <f>"W"&amp;TEXT(1+INT((D85-DATE(YEAR(D85+4-WEEKDAY(D85+6)),1,5)+
WEEKDAY(DATE(YEAR(D85+4-WEEKDAY(D85+6)),1,3)))/7),"00")&amp;"-"&amp;WEEKDAY(D85,2)</f>
        <v>W19-4</v>
      </c>
      <c r="F89" s="173"/>
      <c r="H89" s="43">
        <f t="shared" ref="H89:H92" si="11">IF(N88="","",IF(MONTH(N88+1)&lt;&gt;MONTH(N88),"",N88+1))</f>
        <v>43962</v>
      </c>
      <c r="I89" s="43">
        <f t="shared" ref="I89:I92" si="12">IF(H89="","",IF(MONTH(H89+1)&lt;&gt;MONTH(H89),"",H89+1))</f>
        <v>43963</v>
      </c>
      <c r="J89" s="43">
        <f t="shared" si="7"/>
        <v>43964</v>
      </c>
      <c r="K89" s="43">
        <f t="shared" si="7"/>
        <v>43965</v>
      </c>
      <c r="L89" s="43">
        <f t="shared" si="8"/>
        <v>43966</v>
      </c>
      <c r="M89" s="43">
        <f t="shared" si="8"/>
        <v>43967</v>
      </c>
      <c r="N89" s="43">
        <f>IF(M89="","",IF(MONTH(M89+1)&lt;&gt;MONTH(M89),"",M89+1))</f>
        <v>43968</v>
      </c>
      <c r="O89" s="43"/>
      <c r="Q89" s="43">
        <f t="shared" ref="Q89:Q92" si="13">IF(W88="","",IF(MONTH(W88+1)&lt;&gt;MONTH(W88),"",W88+1))</f>
        <v>43997</v>
      </c>
      <c r="R89" s="43">
        <f t="shared" ref="R89:R92" si="14">IF(Q89="","",IF(MONTH(Q89+1)&lt;&gt;MONTH(Q89),"",Q89+1))</f>
        <v>43998</v>
      </c>
      <c r="S89" s="43">
        <f t="shared" si="9"/>
        <v>43999</v>
      </c>
      <c r="T89" s="43">
        <f t="shared" si="9"/>
        <v>44000</v>
      </c>
      <c r="U89" s="43">
        <f t="shared" si="10"/>
        <v>44001</v>
      </c>
      <c r="V89" s="43">
        <f t="shared" si="10"/>
        <v>44002</v>
      </c>
      <c r="W89" s="43">
        <f t="shared" si="10"/>
        <v>44003</v>
      </c>
    </row>
    <row r="90" spans="1:23" ht="12.75" customHeight="1" x14ac:dyDescent="0.2">
      <c r="A90" s="60" t="str">
        <f t="array" ref="A90">IFERROR(INDEX(arr_holiday,SMALL(IF(arr_holidaydate=$D$85,ROW(arr_holidaydate)),ROW()-ROW($A$88))),"")</f>
        <v/>
      </c>
      <c r="B90" s="59"/>
      <c r="C90" s="59"/>
      <c r="D90" s="59"/>
      <c r="H90" s="43">
        <f t="shared" si="11"/>
        <v>43969</v>
      </c>
      <c r="I90" s="43">
        <f t="shared" si="12"/>
        <v>43970</v>
      </c>
      <c r="J90" s="43">
        <f t="shared" si="7"/>
        <v>43971</v>
      </c>
      <c r="K90" s="43">
        <f t="shared" si="7"/>
        <v>43972</v>
      </c>
      <c r="L90" s="43">
        <f t="shared" si="8"/>
        <v>43973</v>
      </c>
      <c r="M90" s="43">
        <f t="shared" si="8"/>
        <v>43974</v>
      </c>
      <c r="N90" s="43">
        <f>IF(M90="","",IF(MONTH(M90+1)&lt;&gt;MONTH(M90),"",M90+1))</f>
        <v>43975</v>
      </c>
      <c r="O90" s="43"/>
      <c r="Q90" s="43">
        <f t="shared" si="13"/>
        <v>44004</v>
      </c>
      <c r="R90" s="43">
        <f t="shared" si="14"/>
        <v>44005</v>
      </c>
      <c r="S90" s="43">
        <f t="shared" si="9"/>
        <v>44006</v>
      </c>
      <c r="T90" s="43">
        <f t="shared" si="9"/>
        <v>44007</v>
      </c>
      <c r="U90" s="43">
        <f t="shared" si="10"/>
        <v>44008</v>
      </c>
      <c r="V90" s="43">
        <f t="shared" si="10"/>
        <v>44009</v>
      </c>
      <c r="W90" s="43">
        <f t="shared" si="10"/>
        <v>44010</v>
      </c>
    </row>
    <row r="91" spans="1:23" ht="12.75" customHeight="1" x14ac:dyDescent="0.2">
      <c r="A91" s="60" t="str">
        <f t="array" ref="A91">IFERROR(INDEX(arr_holiday,SMALL(IF(arr_holidaydate=$D$85,ROW(arr_holidaydate)),ROW()-ROW($A$88))),"")</f>
        <v/>
      </c>
      <c r="B91" s="59"/>
      <c r="C91" s="59"/>
      <c r="D91" s="59"/>
      <c r="H91" s="43">
        <f t="shared" si="11"/>
        <v>43976</v>
      </c>
      <c r="I91" s="43">
        <f t="shared" si="12"/>
        <v>43977</v>
      </c>
      <c r="J91" s="43">
        <f t="shared" si="7"/>
        <v>43978</v>
      </c>
      <c r="K91" s="43">
        <f t="shared" si="7"/>
        <v>43979</v>
      </c>
      <c r="L91" s="43">
        <f t="shared" si="8"/>
        <v>43980</v>
      </c>
      <c r="M91" s="43">
        <f t="shared" si="8"/>
        <v>43981</v>
      </c>
      <c r="N91" s="43">
        <f>IF(M91="","",IF(MONTH(M91+1)&lt;&gt;MONTH(M91),"",M91+1))</f>
        <v>43982</v>
      </c>
      <c r="O91" s="43"/>
      <c r="Q91" s="43">
        <f t="shared" si="13"/>
        <v>44011</v>
      </c>
      <c r="R91" s="43">
        <f t="shared" si="14"/>
        <v>44012</v>
      </c>
      <c r="S91" s="43" t="str">
        <f t="shared" si="9"/>
        <v/>
      </c>
      <c r="T91" s="43" t="str">
        <f t="shared" si="9"/>
        <v/>
      </c>
      <c r="U91" s="43" t="str">
        <f t="shared" si="10"/>
        <v/>
      </c>
      <c r="V91" s="43" t="str">
        <f t="shared" si="10"/>
        <v/>
      </c>
      <c r="W91" s="43" t="str">
        <f t="shared" si="10"/>
        <v/>
      </c>
    </row>
    <row r="92" spans="1:23" ht="12.75" customHeight="1" x14ac:dyDescent="0.2">
      <c r="A92" s="60" t="str">
        <f t="array" ref="A92">IFERROR(INDEX(arr_holiday,SMALL(IF(arr_holidaydate=$D$85,ROW(arr_holidaydate)),ROW()-ROW($A$88))),"")</f>
        <v/>
      </c>
      <c r="B92" s="59"/>
      <c r="C92" s="59"/>
      <c r="D92" s="59"/>
      <c r="H92" s="43" t="str">
        <f t="shared" si="11"/>
        <v/>
      </c>
      <c r="I92" s="43" t="str">
        <f t="shared" si="12"/>
        <v/>
      </c>
      <c r="J92" s="43" t="str">
        <f t="shared" si="7"/>
        <v/>
      </c>
      <c r="K92" s="43" t="str">
        <f t="shared" si="7"/>
        <v/>
      </c>
      <c r="L92" s="43" t="str">
        <f t="shared" si="8"/>
        <v/>
      </c>
      <c r="M92" s="43" t="str">
        <f t="shared" si="8"/>
        <v/>
      </c>
      <c r="N92" s="43" t="str">
        <f>IF(M92="","",IF(MONTH(M92+1)&lt;&gt;MONTH(M92),"",M92+1))</f>
        <v/>
      </c>
      <c r="O92" s="43"/>
      <c r="Q92" s="43" t="str">
        <f t="shared" si="13"/>
        <v/>
      </c>
      <c r="R92" s="43" t="str">
        <f t="shared" si="14"/>
        <v/>
      </c>
      <c r="S92" s="43" t="str">
        <f t="shared" si="9"/>
        <v/>
      </c>
      <c r="T92" s="43" t="str">
        <f t="shared" si="9"/>
        <v/>
      </c>
      <c r="U92" s="43" t="str">
        <f t="shared" si="10"/>
        <v/>
      </c>
      <c r="V92" s="43" t="str">
        <f t="shared" si="10"/>
        <v/>
      </c>
      <c r="W92" s="43" t="str">
        <f t="shared" si="10"/>
        <v/>
      </c>
    </row>
    <row r="93" spans="1:23" ht="12.75" customHeight="1" x14ac:dyDescent="0.2">
      <c r="A93" s="218" t="s">
        <v>85</v>
      </c>
      <c r="B93" s="218"/>
      <c r="C93" s="218"/>
      <c r="D93" s="218"/>
      <c r="E93" s="6"/>
      <c r="F93" s="92"/>
      <c r="G93" s="92"/>
      <c r="H93" s="92" t="s">
        <v>54</v>
      </c>
      <c r="I93" s="92"/>
      <c r="J93" s="92"/>
      <c r="K93" s="92"/>
      <c r="L93" s="92"/>
      <c r="M93" s="92"/>
      <c r="N93" s="92"/>
      <c r="O93" s="92"/>
      <c r="P93" s="93"/>
      <c r="Q93" s="219" t="s">
        <v>7</v>
      </c>
      <c r="R93" s="219"/>
      <c r="S93" s="219"/>
      <c r="T93" s="219"/>
      <c r="U93" s="219"/>
      <c r="V93" s="219"/>
      <c r="W93" s="219"/>
    </row>
    <row r="94" spans="1:23" ht="12.75" customHeight="1" x14ac:dyDescent="0.2">
      <c r="A94" s="220" t="str">
        <f t="array" ref="A94">IFERROR(INDEX(arr_event,SMALL(IF(arr_eventdate=$D$85,ROW(arr_eventdate)),ROW()-ROW($A$93))),"")</f>
        <v/>
      </c>
      <c r="B94" s="221"/>
      <c r="C94" s="221"/>
      <c r="D94" s="222"/>
      <c r="F94" s="135">
        <v>7</v>
      </c>
      <c r="G94" s="95" t="s">
        <v>58</v>
      </c>
      <c r="H94" s="344" t="s">
        <v>215</v>
      </c>
      <c r="I94" s="345"/>
      <c r="J94" s="345"/>
      <c r="K94" s="345"/>
      <c r="L94" s="345"/>
      <c r="M94" s="345"/>
      <c r="N94" s="345"/>
      <c r="O94" s="346"/>
      <c r="P94" s="96" t="s">
        <v>134</v>
      </c>
      <c r="Q94" s="160"/>
      <c r="R94" s="185"/>
      <c r="S94" s="185"/>
      <c r="T94" s="185"/>
      <c r="U94" s="185"/>
      <c r="V94" s="185"/>
      <c r="W94" s="161"/>
    </row>
    <row r="95" spans="1:23" ht="12.75" customHeight="1" x14ac:dyDescent="0.2">
      <c r="A95" s="224" t="s">
        <v>178</v>
      </c>
      <c r="B95" s="225"/>
      <c r="C95" s="225"/>
      <c r="D95" s="226"/>
      <c r="F95" s="223"/>
      <c r="G95" s="97" t="s">
        <v>55</v>
      </c>
      <c r="H95" s="242" t="s">
        <v>206</v>
      </c>
      <c r="I95" s="243"/>
      <c r="J95" s="243"/>
      <c r="K95" s="243"/>
      <c r="L95" s="243"/>
      <c r="M95" s="243"/>
      <c r="N95" s="243"/>
      <c r="O95" s="244"/>
      <c r="P95" s="121" t="s">
        <v>134</v>
      </c>
      <c r="Q95" s="99"/>
      <c r="R95" s="227" t="s">
        <v>159</v>
      </c>
      <c r="S95" s="227"/>
      <c r="T95" s="227"/>
      <c r="U95" s="227"/>
      <c r="V95" s="227"/>
      <c r="W95" s="99"/>
    </row>
    <row r="96" spans="1:23" ht="12.75" customHeight="1" x14ac:dyDescent="0.2">
      <c r="A96" s="224" t="s">
        <v>208</v>
      </c>
      <c r="B96" s="225"/>
      <c r="C96" s="225"/>
      <c r="D96" s="226"/>
      <c r="F96" s="134">
        <f>IF(F94=12,1,F94+1)</f>
        <v>8</v>
      </c>
      <c r="G96" s="100" t="s">
        <v>58</v>
      </c>
      <c r="H96" s="233" t="s">
        <v>207</v>
      </c>
      <c r="I96" s="234"/>
      <c r="J96" s="234"/>
      <c r="K96" s="234"/>
      <c r="L96" s="234"/>
      <c r="M96" s="234"/>
      <c r="N96" s="234"/>
      <c r="O96" s="235"/>
      <c r="P96" s="228" t="s">
        <v>132</v>
      </c>
      <c r="Q96" s="99"/>
      <c r="R96" s="227"/>
      <c r="S96" s="227"/>
      <c r="T96" s="227"/>
      <c r="U96" s="227"/>
      <c r="V96" s="227"/>
      <c r="W96" s="99"/>
    </row>
    <row r="97" spans="1:23" ht="14.1" customHeight="1" x14ac:dyDescent="0.2">
      <c r="A97" s="304" t="s">
        <v>209</v>
      </c>
      <c r="B97" s="304"/>
      <c r="C97" s="304"/>
      <c r="D97" s="304"/>
      <c r="F97" s="135"/>
      <c r="G97" s="101" t="s">
        <v>56</v>
      </c>
      <c r="H97" s="236"/>
      <c r="I97" s="237"/>
      <c r="J97" s="237"/>
      <c r="K97" s="237"/>
      <c r="L97" s="237"/>
      <c r="M97" s="237"/>
      <c r="N97" s="237"/>
      <c r="O97" s="238"/>
      <c r="P97" s="229"/>
      <c r="Q97" s="99"/>
      <c r="R97" s="227"/>
      <c r="S97" s="227"/>
      <c r="T97" s="227"/>
      <c r="U97" s="227"/>
      <c r="V97" s="227"/>
      <c r="W97" s="99"/>
    </row>
    <row r="98" spans="1:23" ht="12.75" customHeight="1" x14ac:dyDescent="0.2">
      <c r="A98" s="307"/>
      <c r="B98" s="307"/>
      <c r="C98" s="307"/>
      <c r="D98" s="307"/>
      <c r="F98" s="136"/>
      <c r="G98" s="101" t="s">
        <v>55</v>
      </c>
      <c r="H98" s="236"/>
      <c r="I98" s="237"/>
      <c r="J98" s="237"/>
      <c r="K98" s="237"/>
      <c r="L98" s="237"/>
      <c r="M98" s="237"/>
      <c r="N98" s="237"/>
      <c r="O98" s="238"/>
      <c r="P98" s="229"/>
      <c r="Q98" s="99"/>
      <c r="R98" s="227"/>
      <c r="S98" s="227"/>
      <c r="T98" s="227"/>
      <c r="U98" s="227"/>
      <c r="V98" s="227"/>
      <c r="W98" s="99"/>
    </row>
    <row r="99" spans="1:23" ht="12.75" customHeight="1" x14ac:dyDescent="0.2">
      <c r="A99" s="224" t="s">
        <v>210</v>
      </c>
      <c r="B99" s="225"/>
      <c r="C99" s="225"/>
      <c r="D99" s="226"/>
      <c r="F99" s="137"/>
      <c r="G99" s="102" t="s">
        <v>57</v>
      </c>
      <c r="H99" s="239"/>
      <c r="I99" s="240"/>
      <c r="J99" s="240"/>
      <c r="K99" s="240"/>
      <c r="L99" s="240"/>
      <c r="M99" s="240"/>
      <c r="N99" s="240"/>
      <c r="O99" s="241"/>
      <c r="P99" s="230"/>
      <c r="Q99" s="99"/>
      <c r="R99" s="227"/>
      <c r="S99" s="227"/>
      <c r="T99" s="227"/>
      <c r="U99" s="227"/>
      <c r="V99" s="227"/>
      <c r="W99" s="99"/>
    </row>
    <row r="100" spans="1:23" ht="12.75" customHeight="1" x14ac:dyDescent="0.2">
      <c r="A100" s="303" t="s">
        <v>211</v>
      </c>
      <c r="B100" s="304"/>
      <c r="C100" s="304"/>
      <c r="D100" s="305"/>
      <c r="F100" s="134">
        <f>IF(F96=12,1,F96+1)</f>
        <v>9</v>
      </c>
      <c r="G100" s="100" t="s">
        <v>58</v>
      </c>
      <c r="H100" s="344" t="s">
        <v>158</v>
      </c>
      <c r="I100" s="345"/>
      <c r="J100" s="345"/>
      <c r="K100" s="345"/>
      <c r="L100" s="345"/>
      <c r="M100" s="345"/>
      <c r="N100" s="345"/>
      <c r="O100" s="346"/>
      <c r="P100" s="103" t="s">
        <v>133</v>
      </c>
      <c r="Q100" s="99"/>
      <c r="R100" s="227"/>
      <c r="S100" s="227"/>
      <c r="T100" s="227"/>
      <c r="U100" s="227"/>
      <c r="V100" s="227"/>
      <c r="W100" s="99"/>
    </row>
    <row r="101" spans="1:23" ht="12.75" customHeight="1" x14ac:dyDescent="0.2">
      <c r="A101" s="306"/>
      <c r="B101" s="307"/>
      <c r="C101" s="307"/>
      <c r="D101" s="308"/>
      <c r="F101" s="135"/>
      <c r="G101" s="101" t="s">
        <v>56</v>
      </c>
      <c r="H101" s="347" t="s">
        <v>165</v>
      </c>
      <c r="I101" s="348"/>
      <c r="J101" s="348"/>
      <c r="K101" s="348"/>
      <c r="L101" s="348"/>
      <c r="M101" s="348"/>
      <c r="N101" s="348"/>
      <c r="O101" s="349"/>
      <c r="P101" s="104" t="s">
        <v>133</v>
      </c>
      <c r="Q101" s="99"/>
      <c r="R101" s="227"/>
      <c r="S101" s="227"/>
      <c r="T101" s="227"/>
      <c r="U101" s="227"/>
      <c r="V101" s="227"/>
      <c r="W101" s="99"/>
    </row>
    <row r="102" spans="1:23" ht="12.75" customHeight="1" x14ac:dyDescent="0.2">
      <c r="A102" s="220" t="s">
        <v>212</v>
      </c>
      <c r="B102" s="221"/>
      <c r="C102" s="221"/>
      <c r="D102" s="222"/>
      <c r="F102" s="136"/>
      <c r="G102" s="101" t="s">
        <v>55</v>
      </c>
      <c r="H102" s="296" t="s">
        <v>135</v>
      </c>
      <c r="I102" s="297"/>
      <c r="J102" s="297"/>
      <c r="K102" s="297"/>
      <c r="L102" s="297"/>
      <c r="M102" s="297"/>
      <c r="N102" s="297"/>
      <c r="O102" s="298"/>
      <c r="P102" s="231" t="s">
        <v>134</v>
      </c>
      <c r="Q102" s="99"/>
      <c r="R102" s="227"/>
      <c r="S102" s="227"/>
      <c r="T102" s="227"/>
      <c r="U102" s="227"/>
      <c r="V102" s="227"/>
      <c r="W102" s="99"/>
    </row>
    <row r="103" spans="1:23" ht="12.75" customHeight="1" x14ac:dyDescent="0.2">
      <c r="A103" s="220"/>
      <c r="B103" s="221"/>
      <c r="C103" s="221"/>
      <c r="D103" s="222"/>
      <c r="F103" s="137"/>
      <c r="G103" s="105" t="s">
        <v>57</v>
      </c>
      <c r="H103" s="242"/>
      <c r="I103" s="243"/>
      <c r="J103" s="243"/>
      <c r="K103" s="243"/>
      <c r="L103" s="243"/>
      <c r="M103" s="243"/>
      <c r="N103" s="243"/>
      <c r="O103" s="244"/>
      <c r="P103" s="232"/>
      <c r="Q103" s="99"/>
      <c r="R103" s="227"/>
      <c r="S103" s="227"/>
      <c r="T103" s="227"/>
      <c r="U103" s="227"/>
      <c r="V103" s="227"/>
      <c r="W103" s="99"/>
    </row>
    <row r="104" spans="1:23" ht="12.75" customHeight="1" x14ac:dyDescent="0.2">
      <c r="A104" s="33"/>
      <c r="B104" s="33"/>
      <c r="C104" s="33"/>
      <c r="D104" s="33"/>
      <c r="F104" s="134">
        <f>IF(F100=12,1,F100+1)</f>
        <v>10</v>
      </c>
      <c r="G104" s="100" t="s">
        <v>58</v>
      </c>
      <c r="H104" s="344" t="s">
        <v>136</v>
      </c>
      <c r="I104" s="345"/>
      <c r="J104" s="345"/>
      <c r="K104" s="345"/>
      <c r="L104" s="345"/>
      <c r="M104" s="345"/>
      <c r="N104" s="345"/>
      <c r="O104" s="346"/>
      <c r="P104" s="103" t="s">
        <v>133</v>
      </c>
      <c r="Q104" s="99"/>
      <c r="R104" s="227"/>
      <c r="S104" s="227"/>
      <c r="T104" s="227"/>
      <c r="U104" s="227"/>
      <c r="V104" s="227"/>
      <c r="W104" s="99"/>
    </row>
    <row r="105" spans="1:23" ht="12.75" customHeight="1" x14ac:dyDescent="0.2">
      <c r="A105" s="106"/>
      <c r="B105" s="107" t="s">
        <v>49</v>
      </c>
      <c r="C105" s="171" t="s">
        <v>51</v>
      </c>
      <c r="D105" s="171"/>
      <c r="F105" s="135"/>
      <c r="G105" s="101" t="s">
        <v>56</v>
      </c>
      <c r="H105" s="376" t="s">
        <v>139</v>
      </c>
      <c r="I105" s="377"/>
      <c r="J105" s="377"/>
      <c r="K105" s="377"/>
      <c r="L105" s="377"/>
      <c r="M105" s="377"/>
      <c r="N105" s="377"/>
      <c r="O105" s="378"/>
      <c r="P105" s="248" t="s">
        <v>137</v>
      </c>
      <c r="Q105" s="160"/>
      <c r="R105" s="185"/>
      <c r="S105" s="185"/>
      <c r="T105" s="185"/>
      <c r="U105" s="185"/>
      <c r="V105" s="185"/>
      <c r="W105" s="161"/>
    </row>
    <row r="106" spans="1:23" ht="12.75" customHeight="1" x14ac:dyDescent="0.2">
      <c r="A106" s="116"/>
      <c r="B106" s="116"/>
      <c r="C106" s="117"/>
      <c r="D106" s="119"/>
      <c r="F106" s="136"/>
      <c r="G106" s="101" t="s">
        <v>55</v>
      </c>
      <c r="H106" s="245"/>
      <c r="I106" s="246"/>
      <c r="J106" s="246"/>
      <c r="K106" s="246"/>
      <c r="L106" s="246"/>
      <c r="M106" s="246"/>
      <c r="N106" s="246"/>
      <c r="O106" s="247"/>
      <c r="P106" s="249"/>
      <c r="Q106" s="160"/>
      <c r="R106" s="185"/>
      <c r="S106" s="185"/>
      <c r="T106" s="185"/>
      <c r="U106" s="185"/>
      <c r="V106" s="185"/>
      <c r="W106" s="161"/>
    </row>
    <row r="107" spans="1:23" ht="12.75" customHeight="1" x14ac:dyDescent="0.2">
      <c r="A107" s="116"/>
      <c r="B107" s="116"/>
      <c r="C107" s="117"/>
      <c r="D107" s="119"/>
      <c r="F107" s="137"/>
      <c r="G107" s="105" t="s">
        <v>57</v>
      </c>
      <c r="H107" s="245"/>
      <c r="I107" s="246"/>
      <c r="J107" s="246"/>
      <c r="K107" s="246"/>
      <c r="L107" s="246"/>
      <c r="M107" s="246"/>
      <c r="N107" s="246"/>
      <c r="O107" s="247"/>
      <c r="P107" s="249"/>
      <c r="Q107" s="160"/>
      <c r="R107" s="185"/>
      <c r="S107" s="185"/>
      <c r="T107" s="185"/>
      <c r="U107" s="185"/>
      <c r="V107" s="185"/>
      <c r="W107" s="161"/>
    </row>
    <row r="108" spans="1:23" ht="12.75" customHeight="1" x14ac:dyDescent="0.2">
      <c r="A108" s="116"/>
      <c r="B108" s="116"/>
      <c r="C108" s="117"/>
      <c r="D108" s="119"/>
      <c r="F108" s="134">
        <f>IF(F104=12,1,F104+1)</f>
        <v>11</v>
      </c>
      <c r="G108" s="100" t="s">
        <v>58</v>
      </c>
      <c r="H108" s="245"/>
      <c r="I108" s="246"/>
      <c r="J108" s="246"/>
      <c r="K108" s="246"/>
      <c r="L108" s="246"/>
      <c r="M108" s="246"/>
      <c r="N108" s="246"/>
      <c r="O108" s="247"/>
      <c r="P108" s="249"/>
      <c r="Q108" s="160"/>
      <c r="R108" s="185"/>
      <c r="S108" s="185"/>
      <c r="T108" s="185"/>
      <c r="U108" s="185"/>
      <c r="V108" s="185"/>
      <c r="W108" s="161"/>
    </row>
    <row r="109" spans="1:23" ht="12.75" customHeight="1" x14ac:dyDescent="0.2">
      <c r="A109" s="116"/>
      <c r="B109" s="116"/>
      <c r="C109" s="117"/>
      <c r="D109" s="119"/>
      <c r="F109" s="135"/>
      <c r="G109" s="101" t="s">
        <v>56</v>
      </c>
      <c r="H109" s="245"/>
      <c r="I109" s="246"/>
      <c r="J109" s="246"/>
      <c r="K109" s="246"/>
      <c r="L109" s="246"/>
      <c r="M109" s="246"/>
      <c r="N109" s="246"/>
      <c r="O109" s="247"/>
      <c r="P109" s="249"/>
      <c r="Q109" s="160"/>
      <c r="R109" s="185"/>
      <c r="S109" s="185"/>
      <c r="T109" s="185"/>
      <c r="U109" s="185"/>
      <c r="V109" s="185"/>
      <c r="W109" s="161"/>
    </row>
    <row r="110" spans="1:23" ht="12.75" customHeight="1" x14ac:dyDescent="0.2">
      <c r="A110" s="116"/>
      <c r="B110" s="116"/>
      <c r="C110" s="117"/>
      <c r="D110" s="111"/>
      <c r="F110" s="136"/>
      <c r="G110" s="101" t="s">
        <v>55</v>
      </c>
      <c r="H110" s="245"/>
      <c r="I110" s="246"/>
      <c r="J110" s="246"/>
      <c r="K110" s="246"/>
      <c r="L110" s="246"/>
      <c r="M110" s="246"/>
      <c r="N110" s="246"/>
      <c r="O110" s="247"/>
      <c r="P110" s="249"/>
      <c r="Q110" s="160"/>
      <c r="R110" s="185"/>
      <c r="S110" s="185"/>
      <c r="T110" s="185"/>
      <c r="U110" s="185"/>
      <c r="V110" s="185"/>
      <c r="W110" s="161"/>
    </row>
    <row r="111" spans="1:23" ht="12.75" customHeight="1" x14ac:dyDescent="0.2">
      <c r="A111" s="116"/>
      <c r="B111" s="116"/>
      <c r="C111" s="117"/>
      <c r="D111" s="119"/>
      <c r="F111" s="137"/>
      <c r="G111" s="105" t="s">
        <v>57</v>
      </c>
      <c r="H111" s="245"/>
      <c r="I111" s="246"/>
      <c r="J111" s="246"/>
      <c r="K111" s="246"/>
      <c r="L111" s="246"/>
      <c r="M111" s="246"/>
      <c r="N111" s="246"/>
      <c r="O111" s="247"/>
      <c r="P111" s="249"/>
      <c r="Q111" s="160"/>
      <c r="R111" s="185"/>
      <c r="S111" s="185"/>
      <c r="T111" s="185"/>
      <c r="U111" s="185"/>
      <c r="V111" s="185"/>
      <c r="W111" s="161"/>
    </row>
    <row r="112" spans="1:23" ht="12.75" customHeight="1" x14ac:dyDescent="0.2">
      <c r="A112" s="116"/>
      <c r="B112" s="116"/>
      <c r="C112" s="117"/>
      <c r="D112" s="117"/>
      <c r="F112" s="134">
        <f>IF(F108=12,1,F108+1)</f>
        <v>12</v>
      </c>
      <c r="G112" s="100" t="s">
        <v>58</v>
      </c>
      <c r="H112" s="245"/>
      <c r="I112" s="246"/>
      <c r="J112" s="246"/>
      <c r="K112" s="246"/>
      <c r="L112" s="246"/>
      <c r="M112" s="246"/>
      <c r="N112" s="246"/>
      <c r="O112" s="247"/>
      <c r="P112" s="249"/>
      <c r="Q112" s="160"/>
      <c r="R112" s="185"/>
      <c r="S112" s="185"/>
      <c r="T112" s="185"/>
      <c r="U112" s="185"/>
      <c r="V112" s="185"/>
      <c r="W112" s="161"/>
    </row>
    <row r="113" spans="1:23" ht="12.75" customHeight="1" x14ac:dyDescent="0.2">
      <c r="A113" s="116"/>
      <c r="B113" s="116"/>
      <c r="C113" s="117"/>
      <c r="D113" s="119"/>
      <c r="F113" s="135"/>
      <c r="G113" s="101" t="s">
        <v>56</v>
      </c>
      <c r="H113" s="379"/>
      <c r="I113" s="380"/>
      <c r="J113" s="380"/>
      <c r="K113" s="380"/>
      <c r="L113" s="380"/>
      <c r="M113" s="380"/>
      <c r="N113" s="380"/>
      <c r="O113" s="381"/>
      <c r="P113" s="249"/>
      <c r="Q113" s="160"/>
      <c r="R113" s="185"/>
      <c r="S113" s="185"/>
      <c r="T113" s="185"/>
      <c r="U113" s="185"/>
      <c r="V113" s="185"/>
      <c r="W113" s="161"/>
    </row>
    <row r="114" spans="1:23" ht="12.75" customHeight="1" x14ac:dyDescent="0.2">
      <c r="A114" s="116"/>
      <c r="B114" s="116"/>
      <c r="C114" s="117"/>
      <c r="D114" s="119"/>
      <c r="F114" s="136"/>
      <c r="G114" s="101" t="s">
        <v>55</v>
      </c>
      <c r="H114" s="337" t="s">
        <v>142</v>
      </c>
      <c r="I114" s="338"/>
      <c r="J114" s="338"/>
      <c r="K114" s="338"/>
      <c r="L114" s="338"/>
      <c r="M114" s="338"/>
      <c r="N114" s="338"/>
      <c r="O114" s="339"/>
      <c r="P114" s="253" t="s">
        <v>140</v>
      </c>
      <c r="Q114" s="160"/>
      <c r="R114" s="185"/>
      <c r="S114" s="185"/>
      <c r="T114" s="185"/>
      <c r="U114" s="185"/>
      <c r="V114" s="185"/>
      <c r="W114" s="161"/>
    </row>
    <row r="115" spans="1:23" ht="12.75" customHeight="1" x14ac:dyDescent="0.2">
      <c r="A115" s="116"/>
      <c r="B115" s="116"/>
      <c r="C115" s="117"/>
      <c r="D115" s="119"/>
      <c r="F115" s="137"/>
      <c r="G115" s="105" t="s">
        <v>57</v>
      </c>
      <c r="H115" s="250"/>
      <c r="I115" s="251"/>
      <c r="J115" s="251"/>
      <c r="K115" s="251"/>
      <c r="L115" s="251"/>
      <c r="M115" s="251"/>
      <c r="N115" s="251"/>
      <c r="O115" s="252"/>
      <c r="P115" s="254"/>
      <c r="Q115" s="160"/>
      <c r="R115" s="185"/>
      <c r="S115" s="185"/>
      <c r="T115" s="185"/>
      <c r="U115" s="185"/>
      <c r="V115" s="185"/>
      <c r="W115" s="161"/>
    </row>
    <row r="116" spans="1:23" ht="12.75" customHeight="1" x14ac:dyDescent="0.2">
      <c r="A116" s="116"/>
      <c r="B116" s="116"/>
      <c r="C116" s="117"/>
      <c r="D116" s="119"/>
      <c r="F116" s="134">
        <f>IF(F112=12,1,F112+1)</f>
        <v>1</v>
      </c>
      <c r="G116" s="100" t="s">
        <v>58</v>
      </c>
      <c r="H116" s="340"/>
      <c r="I116" s="341"/>
      <c r="J116" s="341"/>
      <c r="K116" s="341"/>
      <c r="L116" s="341"/>
      <c r="M116" s="341"/>
      <c r="N116" s="341"/>
      <c r="O116" s="342"/>
      <c r="P116" s="255"/>
      <c r="Q116" s="160"/>
      <c r="R116" s="185"/>
      <c r="S116" s="185"/>
      <c r="T116" s="185"/>
      <c r="U116" s="185"/>
      <c r="V116" s="185"/>
      <c r="W116" s="161"/>
    </row>
    <row r="117" spans="1:23" ht="12.75" customHeight="1" x14ac:dyDescent="0.2">
      <c r="A117" s="116"/>
      <c r="B117" s="116"/>
      <c r="C117" s="117"/>
      <c r="D117" s="119"/>
      <c r="F117" s="135"/>
      <c r="G117" s="101" t="s">
        <v>56</v>
      </c>
      <c r="H117" s="352" t="s">
        <v>141</v>
      </c>
      <c r="I117" s="353"/>
      <c r="J117" s="353"/>
      <c r="K117" s="353"/>
      <c r="L117" s="353"/>
      <c r="M117" s="353"/>
      <c r="N117" s="353"/>
      <c r="O117" s="354"/>
      <c r="P117" s="259" t="s">
        <v>143</v>
      </c>
      <c r="Q117" s="160"/>
      <c r="R117" s="185"/>
      <c r="S117" s="185"/>
      <c r="T117" s="185"/>
      <c r="U117" s="185"/>
      <c r="V117" s="185"/>
      <c r="W117" s="161"/>
    </row>
    <row r="118" spans="1:23" ht="12.75" customHeight="1" x14ac:dyDescent="0.2">
      <c r="A118" s="116"/>
      <c r="B118" s="116"/>
      <c r="C118" s="117"/>
      <c r="D118" s="119"/>
      <c r="F118" s="136"/>
      <c r="G118" s="101" t="s">
        <v>55</v>
      </c>
      <c r="H118" s="256"/>
      <c r="I118" s="257"/>
      <c r="J118" s="257"/>
      <c r="K118" s="257"/>
      <c r="L118" s="257"/>
      <c r="M118" s="257"/>
      <c r="N118" s="257"/>
      <c r="O118" s="258"/>
      <c r="P118" s="260"/>
      <c r="Q118" s="160"/>
      <c r="R118" s="185"/>
      <c r="S118" s="185"/>
      <c r="T118" s="185"/>
      <c r="U118" s="185"/>
      <c r="V118" s="185"/>
      <c r="W118" s="161"/>
    </row>
    <row r="119" spans="1:23" ht="12.75" customHeight="1" x14ac:dyDescent="0.2">
      <c r="A119" s="116"/>
      <c r="B119" s="116"/>
      <c r="C119" s="117"/>
      <c r="D119" s="119"/>
      <c r="F119" s="137"/>
      <c r="G119" s="105" t="s">
        <v>57</v>
      </c>
      <c r="H119" s="256"/>
      <c r="I119" s="257"/>
      <c r="J119" s="257"/>
      <c r="K119" s="257"/>
      <c r="L119" s="257"/>
      <c r="M119" s="257"/>
      <c r="N119" s="257"/>
      <c r="O119" s="258"/>
      <c r="P119" s="260"/>
      <c r="Q119" s="160"/>
      <c r="R119" s="185"/>
      <c r="S119" s="185"/>
      <c r="T119" s="185"/>
      <c r="U119" s="185"/>
      <c r="V119" s="185"/>
      <c r="W119" s="161"/>
    </row>
    <row r="120" spans="1:23" ht="12.75" customHeight="1" x14ac:dyDescent="0.2">
      <c r="A120" s="116"/>
      <c r="B120" s="116"/>
      <c r="C120" s="117"/>
      <c r="D120" s="119"/>
      <c r="F120" s="134">
        <f>IF(F116=12,1,F116+1)</f>
        <v>2</v>
      </c>
      <c r="G120" s="100" t="s">
        <v>58</v>
      </c>
      <c r="H120" s="355"/>
      <c r="I120" s="356"/>
      <c r="J120" s="356"/>
      <c r="K120" s="356"/>
      <c r="L120" s="356"/>
      <c r="M120" s="356"/>
      <c r="N120" s="356"/>
      <c r="O120" s="357"/>
      <c r="P120" s="261"/>
      <c r="Q120" s="160"/>
      <c r="R120" s="185"/>
      <c r="S120" s="185"/>
      <c r="T120" s="185"/>
      <c r="U120" s="185"/>
      <c r="V120" s="185"/>
      <c r="W120" s="161"/>
    </row>
    <row r="121" spans="1:23" ht="12.75" customHeight="1" x14ac:dyDescent="0.2">
      <c r="A121" s="116"/>
      <c r="B121" s="116"/>
      <c r="C121" s="117"/>
      <c r="D121" s="119"/>
      <c r="F121" s="135"/>
      <c r="G121" s="101" t="s">
        <v>56</v>
      </c>
      <c r="H121" s="262" t="s">
        <v>144</v>
      </c>
      <c r="I121" s="263"/>
      <c r="J121" s="263"/>
      <c r="K121" s="263"/>
      <c r="L121" s="263"/>
      <c r="M121" s="263"/>
      <c r="N121" s="263"/>
      <c r="O121" s="264"/>
      <c r="P121" s="268" t="s">
        <v>140</v>
      </c>
      <c r="Q121" s="160"/>
      <c r="R121" s="185"/>
      <c r="S121" s="185"/>
      <c r="T121" s="185"/>
      <c r="U121" s="185"/>
      <c r="V121" s="185"/>
      <c r="W121" s="161"/>
    </row>
    <row r="122" spans="1:23" ht="12.75" customHeight="1" x14ac:dyDescent="0.2">
      <c r="F122" s="136"/>
      <c r="G122" s="101" t="s">
        <v>55</v>
      </c>
      <c r="H122" s="262"/>
      <c r="I122" s="263"/>
      <c r="J122" s="263"/>
      <c r="K122" s="263"/>
      <c r="L122" s="263"/>
      <c r="M122" s="263"/>
      <c r="N122" s="263"/>
      <c r="O122" s="264"/>
      <c r="P122" s="269"/>
      <c r="Q122" s="99"/>
      <c r="R122" s="227" t="s">
        <v>216</v>
      </c>
      <c r="S122" s="227"/>
      <c r="T122" s="227"/>
      <c r="U122" s="227"/>
      <c r="V122" s="227"/>
      <c r="W122" s="99"/>
    </row>
    <row r="123" spans="1:23" ht="12.75" customHeight="1" x14ac:dyDescent="0.2">
      <c r="A123" s="170" t="s">
        <v>53</v>
      </c>
      <c r="B123" s="170"/>
      <c r="C123" s="171" t="s">
        <v>98</v>
      </c>
      <c r="D123" s="171"/>
      <c r="F123" s="137"/>
      <c r="G123" s="105" t="s">
        <v>57</v>
      </c>
      <c r="H123" s="265"/>
      <c r="I123" s="266"/>
      <c r="J123" s="266"/>
      <c r="K123" s="266"/>
      <c r="L123" s="266"/>
      <c r="M123" s="266"/>
      <c r="N123" s="266"/>
      <c r="O123" s="267"/>
      <c r="P123" s="270"/>
      <c r="Q123" s="99"/>
      <c r="R123" s="227"/>
      <c r="S123" s="227"/>
      <c r="T123" s="227"/>
      <c r="U123" s="227"/>
      <c r="V123" s="227"/>
      <c r="W123" s="99"/>
    </row>
    <row r="124" spans="1:23" ht="12.75" customHeight="1" x14ac:dyDescent="0.2">
      <c r="A124" s="162"/>
      <c r="B124" s="163"/>
      <c r="C124" s="139"/>
      <c r="D124" s="140"/>
      <c r="F124" s="134">
        <f>IF(F120=12,1,F120+1)</f>
        <v>3</v>
      </c>
      <c r="G124" s="100" t="s">
        <v>58</v>
      </c>
      <c r="H124" s="233" t="s">
        <v>146</v>
      </c>
      <c r="I124" s="234"/>
      <c r="J124" s="234"/>
      <c r="K124" s="234"/>
      <c r="L124" s="234"/>
      <c r="M124" s="234"/>
      <c r="N124" s="234"/>
      <c r="O124" s="235"/>
      <c r="P124" s="228" t="s">
        <v>132</v>
      </c>
      <c r="Q124" s="99"/>
      <c r="R124" s="227"/>
      <c r="S124" s="227"/>
      <c r="T124" s="227"/>
      <c r="U124" s="227"/>
      <c r="V124" s="227"/>
      <c r="W124" s="112"/>
    </row>
    <row r="125" spans="1:23" ht="12.75" customHeight="1" x14ac:dyDescent="0.2">
      <c r="A125" s="162"/>
      <c r="B125" s="163"/>
      <c r="C125" s="139"/>
      <c r="D125" s="140"/>
      <c r="F125" s="135"/>
      <c r="G125" s="101" t="s">
        <v>56</v>
      </c>
      <c r="H125" s="236"/>
      <c r="I125" s="237"/>
      <c r="J125" s="237"/>
      <c r="K125" s="237"/>
      <c r="L125" s="237"/>
      <c r="M125" s="237"/>
      <c r="N125" s="237"/>
      <c r="O125" s="238"/>
      <c r="P125" s="229"/>
      <c r="Q125" s="99"/>
      <c r="R125" s="227"/>
      <c r="S125" s="227"/>
      <c r="T125" s="227"/>
      <c r="U125" s="227"/>
      <c r="V125" s="227"/>
      <c r="W125" s="112"/>
    </row>
    <row r="126" spans="1:23" ht="12.75" customHeight="1" x14ac:dyDescent="0.2">
      <c r="A126" s="160"/>
      <c r="B126" s="161"/>
      <c r="C126" s="139"/>
      <c r="D126" s="140"/>
      <c r="F126" s="136"/>
      <c r="G126" s="101" t="s">
        <v>55</v>
      </c>
      <c r="H126" s="236"/>
      <c r="I126" s="237"/>
      <c r="J126" s="237"/>
      <c r="K126" s="237"/>
      <c r="L126" s="237"/>
      <c r="M126" s="237"/>
      <c r="N126" s="237"/>
      <c r="O126" s="238"/>
      <c r="P126" s="229"/>
      <c r="Q126" s="99"/>
      <c r="R126" s="227"/>
      <c r="S126" s="227"/>
      <c r="T126" s="227"/>
      <c r="U126" s="227"/>
      <c r="V126" s="227"/>
      <c r="W126" s="112"/>
    </row>
    <row r="127" spans="1:23" ht="12.75" customHeight="1" x14ac:dyDescent="0.2">
      <c r="A127" s="160"/>
      <c r="B127" s="161"/>
      <c r="C127" s="139"/>
      <c r="D127" s="140"/>
      <c r="F127" s="137"/>
      <c r="G127" s="105" t="s">
        <v>57</v>
      </c>
      <c r="H127" s="239"/>
      <c r="I127" s="240"/>
      <c r="J127" s="240"/>
      <c r="K127" s="240"/>
      <c r="L127" s="240"/>
      <c r="M127" s="240"/>
      <c r="N127" s="240"/>
      <c r="O127" s="241"/>
      <c r="P127" s="230"/>
      <c r="Q127" s="99"/>
      <c r="R127" s="227"/>
      <c r="S127" s="227"/>
      <c r="T127" s="227"/>
      <c r="U127" s="227"/>
      <c r="V127" s="227"/>
      <c r="W127" s="99"/>
    </row>
    <row r="128" spans="1:23" ht="12.75" customHeight="1" x14ac:dyDescent="0.2">
      <c r="A128" s="160"/>
      <c r="B128" s="161"/>
      <c r="C128" s="139"/>
      <c r="D128" s="140"/>
      <c r="F128" s="134">
        <f>IF(F124=12,1,F124+1)</f>
        <v>4</v>
      </c>
      <c r="G128" s="100" t="s">
        <v>58</v>
      </c>
      <c r="H128" s="358" t="s">
        <v>147</v>
      </c>
      <c r="I128" s="359"/>
      <c r="J128" s="359"/>
      <c r="K128" s="359"/>
      <c r="L128" s="359"/>
      <c r="M128" s="359"/>
      <c r="N128" s="359"/>
      <c r="O128" s="360"/>
      <c r="P128" s="122" t="s">
        <v>133</v>
      </c>
      <c r="Q128" s="99"/>
      <c r="R128" s="227"/>
      <c r="S128" s="227"/>
      <c r="T128" s="227"/>
      <c r="U128" s="227"/>
      <c r="V128" s="227"/>
      <c r="W128" s="99"/>
    </row>
    <row r="129" spans="1:23" ht="12.75" customHeight="1" x14ac:dyDescent="0.2">
      <c r="A129" s="160"/>
      <c r="B129" s="161"/>
      <c r="C129" s="139"/>
      <c r="D129" s="140"/>
      <c r="F129" s="135"/>
      <c r="G129" s="101" t="s">
        <v>56</v>
      </c>
      <c r="H129" s="361" t="s">
        <v>156</v>
      </c>
      <c r="I129" s="362"/>
      <c r="J129" s="362"/>
      <c r="K129" s="362"/>
      <c r="L129" s="362"/>
      <c r="M129" s="362"/>
      <c r="N129" s="362"/>
      <c r="O129" s="363"/>
      <c r="P129" s="277" t="s">
        <v>157</v>
      </c>
      <c r="Q129" s="99"/>
      <c r="R129" s="227"/>
      <c r="S129" s="227"/>
      <c r="T129" s="227"/>
      <c r="U129" s="227"/>
      <c r="V129" s="227"/>
      <c r="W129" s="99"/>
    </row>
    <row r="130" spans="1:23" ht="12.75" customHeight="1" x14ac:dyDescent="0.2">
      <c r="A130" s="160"/>
      <c r="B130" s="161"/>
      <c r="C130" s="139"/>
      <c r="D130" s="140"/>
      <c r="F130" s="136"/>
      <c r="G130" s="101" t="s">
        <v>55</v>
      </c>
      <c r="H130" s="274"/>
      <c r="I130" s="275"/>
      <c r="J130" s="275"/>
      <c r="K130" s="275"/>
      <c r="L130" s="275"/>
      <c r="M130" s="275"/>
      <c r="N130" s="275"/>
      <c r="O130" s="276"/>
      <c r="P130" s="278"/>
      <c r="Q130" s="99"/>
      <c r="R130" s="227"/>
      <c r="S130" s="227"/>
      <c r="T130" s="227"/>
      <c r="U130" s="227"/>
      <c r="V130" s="227"/>
      <c r="W130" s="99"/>
    </row>
    <row r="131" spans="1:23" ht="12.75" customHeight="1" x14ac:dyDescent="0.2">
      <c r="A131" s="160"/>
      <c r="B131" s="161"/>
      <c r="C131" s="139"/>
      <c r="D131" s="140"/>
      <c r="F131" s="137"/>
      <c r="G131" s="105" t="s">
        <v>57</v>
      </c>
      <c r="H131" s="274"/>
      <c r="I131" s="275"/>
      <c r="J131" s="275"/>
      <c r="K131" s="275"/>
      <c r="L131" s="275"/>
      <c r="M131" s="275"/>
      <c r="N131" s="275"/>
      <c r="O131" s="276"/>
      <c r="P131" s="278"/>
      <c r="Q131" s="99"/>
      <c r="R131" s="227"/>
      <c r="S131" s="227"/>
      <c r="T131" s="227"/>
      <c r="U131" s="227"/>
      <c r="V131" s="227"/>
      <c r="W131" s="99"/>
    </row>
    <row r="132" spans="1:23" ht="12.75" customHeight="1" x14ac:dyDescent="0.2">
      <c r="F132" s="134">
        <f>IF(F128=12,1,F128+1)</f>
        <v>5</v>
      </c>
      <c r="G132" s="100" t="s">
        <v>58</v>
      </c>
      <c r="H132" s="274"/>
      <c r="I132" s="275"/>
      <c r="J132" s="275"/>
      <c r="K132" s="275"/>
      <c r="L132" s="275"/>
      <c r="M132" s="275"/>
      <c r="N132" s="275"/>
      <c r="O132" s="276"/>
      <c r="P132" s="278"/>
      <c r="Q132" s="160"/>
      <c r="R132" s="185"/>
      <c r="S132" s="185"/>
      <c r="T132" s="185"/>
      <c r="U132" s="185"/>
      <c r="V132" s="185"/>
      <c r="W132" s="161"/>
    </row>
    <row r="133" spans="1:23" ht="12.75" customHeight="1" x14ac:dyDescent="0.2">
      <c r="A133" s="170" t="s">
        <v>160</v>
      </c>
      <c r="B133" s="170"/>
      <c r="C133" s="171" t="s">
        <v>52</v>
      </c>
      <c r="D133" s="171"/>
      <c r="F133" s="135"/>
      <c r="G133" s="101" t="s">
        <v>56</v>
      </c>
      <c r="H133" s="274"/>
      <c r="I133" s="275"/>
      <c r="J133" s="275"/>
      <c r="K133" s="275"/>
      <c r="L133" s="275"/>
      <c r="M133" s="275"/>
      <c r="N133" s="275"/>
      <c r="O133" s="276"/>
      <c r="P133" s="278"/>
      <c r="Q133" s="160"/>
      <c r="R133" s="185"/>
      <c r="S133" s="185"/>
      <c r="T133" s="185"/>
      <c r="U133" s="185"/>
      <c r="V133" s="185"/>
      <c r="W133" s="161"/>
    </row>
    <row r="134" spans="1:23" ht="12.75" customHeight="1" x14ac:dyDescent="0.2">
      <c r="A134" s="160"/>
      <c r="B134" s="161"/>
      <c r="C134" s="158"/>
      <c r="D134" s="159"/>
      <c r="F134" s="136"/>
      <c r="G134" s="101" t="s">
        <v>55</v>
      </c>
      <c r="H134" s="364"/>
      <c r="I134" s="365"/>
      <c r="J134" s="365"/>
      <c r="K134" s="365"/>
      <c r="L134" s="365"/>
      <c r="M134" s="365"/>
      <c r="N134" s="365"/>
      <c r="O134" s="366"/>
      <c r="P134" s="279"/>
      <c r="Q134" s="160"/>
      <c r="R134" s="185"/>
      <c r="S134" s="185"/>
      <c r="T134" s="185"/>
      <c r="U134" s="185"/>
      <c r="V134" s="185"/>
      <c r="W134" s="161"/>
    </row>
    <row r="135" spans="1:23" ht="12.75" customHeight="1" x14ac:dyDescent="0.2">
      <c r="A135" s="160"/>
      <c r="B135" s="161"/>
      <c r="C135" s="158"/>
      <c r="D135" s="159"/>
      <c r="F135" s="137"/>
      <c r="G135" s="105" t="s">
        <v>57</v>
      </c>
      <c r="H135" s="271" t="s">
        <v>158</v>
      </c>
      <c r="I135" s="272"/>
      <c r="J135" s="272"/>
      <c r="K135" s="272"/>
      <c r="L135" s="272"/>
      <c r="M135" s="272"/>
      <c r="N135" s="272"/>
      <c r="O135" s="273"/>
      <c r="P135" s="123"/>
      <c r="Q135" s="160"/>
      <c r="R135" s="185"/>
      <c r="S135" s="185"/>
      <c r="T135" s="185"/>
      <c r="U135" s="185"/>
      <c r="V135" s="185"/>
      <c r="W135" s="161"/>
    </row>
    <row r="136" spans="1:23" ht="12.75" customHeight="1" x14ac:dyDescent="0.2">
      <c r="A136" s="160"/>
      <c r="B136" s="161"/>
      <c r="C136" s="139"/>
      <c r="D136" s="140"/>
      <c r="F136" s="134">
        <f>IF(F132=12,1,F132+1)</f>
        <v>6</v>
      </c>
      <c r="G136" s="100" t="s">
        <v>58</v>
      </c>
      <c r="H136" s="233" t="s">
        <v>148</v>
      </c>
      <c r="I136" s="234"/>
      <c r="J136" s="234"/>
      <c r="K136" s="234"/>
      <c r="L136" s="234"/>
      <c r="M136" s="234"/>
      <c r="N136" s="234"/>
      <c r="O136" s="235"/>
      <c r="P136" s="228" t="s">
        <v>132</v>
      </c>
      <c r="Q136" s="160"/>
      <c r="R136" s="185"/>
      <c r="S136" s="185"/>
      <c r="T136" s="185"/>
      <c r="U136" s="185"/>
      <c r="V136" s="185"/>
      <c r="W136" s="161"/>
    </row>
    <row r="137" spans="1:23" ht="12.75" customHeight="1" x14ac:dyDescent="0.2">
      <c r="A137" s="164"/>
      <c r="B137" s="165"/>
      <c r="C137" s="139"/>
      <c r="D137" s="140"/>
      <c r="F137" s="135"/>
      <c r="G137" s="101" t="s">
        <v>56</v>
      </c>
      <c r="H137" s="236"/>
      <c r="I137" s="237"/>
      <c r="J137" s="237"/>
      <c r="K137" s="237"/>
      <c r="L137" s="237"/>
      <c r="M137" s="237"/>
      <c r="N137" s="237"/>
      <c r="O137" s="238"/>
      <c r="P137" s="229"/>
      <c r="Q137" s="160"/>
      <c r="R137" s="185"/>
      <c r="S137" s="185"/>
      <c r="T137" s="185"/>
      <c r="U137" s="185"/>
      <c r="V137" s="185"/>
      <c r="W137" s="161"/>
    </row>
    <row r="138" spans="1:23" ht="12.75" customHeight="1" x14ac:dyDescent="0.2">
      <c r="A138" s="164"/>
      <c r="B138" s="165"/>
      <c r="C138" s="139"/>
      <c r="D138" s="140"/>
      <c r="F138" s="136"/>
      <c r="G138" s="101" t="s">
        <v>55</v>
      </c>
      <c r="H138" s="236"/>
      <c r="I138" s="237"/>
      <c r="J138" s="237"/>
      <c r="K138" s="237"/>
      <c r="L138" s="237"/>
      <c r="M138" s="237"/>
      <c r="N138" s="237"/>
      <c r="O138" s="238"/>
      <c r="P138" s="229"/>
      <c r="Q138" s="160"/>
      <c r="R138" s="185"/>
      <c r="S138" s="185"/>
      <c r="T138" s="185"/>
      <c r="U138" s="185"/>
      <c r="V138" s="185"/>
      <c r="W138" s="161"/>
    </row>
    <row r="139" spans="1:23" ht="12.75" customHeight="1" x14ac:dyDescent="0.2">
      <c r="A139" s="164"/>
      <c r="B139" s="165"/>
      <c r="C139" s="139"/>
      <c r="D139" s="140"/>
      <c r="F139" s="137"/>
      <c r="G139" s="105" t="s">
        <v>57</v>
      </c>
      <c r="H139" s="239"/>
      <c r="I139" s="240"/>
      <c r="J139" s="240"/>
      <c r="K139" s="240"/>
      <c r="L139" s="240"/>
      <c r="M139" s="240"/>
      <c r="N139" s="240"/>
      <c r="O139" s="241"/>
      <c r="P139" s="230"/>
      <c r="Q139" s="160"/>
      <c r="R139" s="185"/>
      <c r="S139" s="185"/>
      <c r="T139" s="185"/>
      <c r="U139" s="185"/>
      <c r="V139" s="185"/>
      <c r="W139" s="161"/>
    </row>
    <row r="140" spans="1:23" ht="12.75" customHeight="1" x14ac:dyDescent="0.2">
      <c r="A140" s="164"/>
      <c r="B140" s="165"/>
      <c r="C140" s="139"/>
      <c r="D140" s="140"/>
      <c r="F140" s="134">
        <f>IF(F136=12,1,F136+1)</f>
        <v>7</v>
      </c>
      <c r="G140" s="100" t="s">
        <v>58</v>
      </c>
      <c r="H140" s="358" t="s">
        <v>172</v>
      </c>
      <c r="I140" s="359"/>
      <c r="J140" s="359"/>
      <c r="K140" s="359"/>
      <c r="L140" s="359"/>
      <c r="M140" s="359"/>
      <c r="N140" s="359"/>
      <c r="O140" s="360"/>
      <c r="P140" s="114" t="s">
        <v>149</v>
      </c>
      <c r="Q140" s="160"/>
      <c r="R140" s="185"/>
      <c r="S140" s="185"/>
      <c r="T140" s="185"/>
      <c r="U140" s="185"/>
      <c r="V140" s="185"/>
      <c r="W140" s="161"/>
    </row>
    <row r="141" spans="1:23" ht="12.75" customHeight="1" x14ac:dyDescent="0.2">
      <c r="A141" s="164"/>
      <c r="B141" s="165"/>
      <c r="C141" s="166"/>
      <c r="D141" s="167"/>
      <c r="F141" s="135"/>
      <c r="G141" s="101" t="s">
        <v>150</v>
      </c>
      <c r="H141" s="313" t="s">
        <v>152</v>
      </c>
      <c r="I141" s="314"/>
      <c r="J141" s="314"/>
      <c r="K141" s="314"/>
      <c r="L141" s="314"/>
      <c r="M141" s="314"/>
      <c r="N141" s="314"/>
      <c r="O141" s="315"/>
      <c r="P141" s="285" t="s">
        <v>154</v>
      </c>
      <c r="Q141" s="160"/>
      <c r="R141" s="185"/>
      <c r="S141" s="185"/>
      <c r="T141" s="185"/>
      <c r="U141" s="185"/>
      <c r="V141" s="185"/>
      <c r="W141" s="161"/>
    </row>
    <row r="142" spans="1:23" ht="12.75" customHeight="1" x14ac:dyDescent="0.2">
      <c r="A142" s="2"/>
      <c r="B142" s="2"/>
      <c r="C142" s="7"/>
      <c r="D142" s="7"/>
      <c r="F142" s="136"/>
      <c r="G142" s="101" t="s">
        <v>55</v>
      </c>
      <c r="H142" s="316"/>
      <c r="I142" s="317"/>
      <c r="J142" s="317"/>
      <c r="K142" s="317"/>
      <c r="L142" s="317"/>
      <c r="M142" s="317"/>
      <c r="N142" s="317"/>
      <c r="O142" s="318"/>
      <c r="P142" s="286"/>
      <c r="Q142" s="160"/>
      <c r="R142" s="185"/>
      <c r="S142" s="185"/>
      <c r="T142" s="185"/>
      <c r="U142" s="185"/>
      <c r="V142" s="185"/>
      <c r="W142" s="161"/>
    </row>
    <row r="143" spans="1:23" ht="12.75" customHeight="1" x14ac:dyDescent="0.2">
      <c r="F143" s="137"/>
      <c r="G143" s="105" t="s">
        <v>151</v>
      </c>
      <c r="H143" s="271" t="s">
        <v>153</v>
      </c>
      <c r="I143" s="272"/>
      <c r="J143" s="272"/>
      <c r="K143" s="272"/>
      <c r="L143" s="272"/>
      <c r="M143" s="272"/>
      <c r="N143" s="272"/>
      <c r="O143" s="273"/>
      <c r="P143" s="115" t="s">
        <v>149</v>
      </c>
      <c r="Q143" s="160"/>
      <c r="R143" s="185"/>
      <c r="S143" s="185"/>
      <c r="T143" s="185"/>
      <c r="U143" s="185"/>
      <c r="V143" s="185"/>
      <c r="W143" s="161"/>
    </row>
    <row r="144" spans="1:23" ht="12.75" customHeight="1" x14ac:dyDescent="0.2">
      <c r="F144" s="134">
        <f>IF(F140=12,1,F140+1)</f>
        <v>8</v>
      </c>
      <c r="G144" s="100" t="s">
        <v>58</v>
      </c>
      <c r="H144" s="287" t="s">
        <v>164</v>
      </c>
      <c r="I144" s="288"/>
      <c r="J144" s="288"/>
      <c r="K144" s="288"/>
      <c r="L144" s="288"/>
      <c r="M144" s="288"/>
      <c r="N144" s="288"/>
      <c r="O144" s="289"/>
      <c r="P144" s="293" t="s">
        <v>157</v>
      </c>
      <c r="Q144" s="160"/>
      <c r="R144" s="185"/>
      <c r="S144" s="185"/>
      <c r="T144" s="185"/>
      <c r="U144" s="185"/>
      <c r="V144" s="185"/>
      <c r="W144" s="161"/>
    </row>
    <row r="145" spans="6:23" ht="12.75" customHeight="1" x14ac:dyDescent="0.2">
      <c r="F145" s="135"/>
      <c r="G145" s="101" t="s">
        <v>56</v>
      </c>
      <c r="H145" s="290"/>
      <c r="I145" s="291"/>
      <c r="J145" s="291"/>
      <c r="K145" s="291"/>
      <c r="L145" s="291"/>
      <c r="M145" s="291"/>
      <c r="N145" s="291"/>
      <c r="O145" s="292"/>
      <c r="P145" s="294"/>
      <c r="Q145" s="160"/>
      <c r="R145" s="185"/>
      <c r="S145" s="185"/>
      <c r="T145" s="185"/>
      <c r="U145" s="185"/>
      <c r="V145" s="185"/>
      <c r="W145" s="161"/>
    </row>
    <row r="146" spans="6:23" ht="12.75" customHeight="1" x14ac:dyDescent="0.2">
      <c r="F146" s="136"/>
      <c r="G146" s="101" t="s">
        <v>55</v>
      </c>
      <c r="H146" s="290"/>
      <c r="I146" s="291"/>
      <c r="J146" s="291"/>
      <c r="K146" s="291"/>
      <c r="L146" s="291"/>
      <c r="M146" s="291"/>
      <c r="N146" s="291"/>
      <c r="O146" s="292"/>
      <c r="P146" s="294"/>
      <c r="Q146" s="160"/>
      <c r="R146" s="185"/>
      <c r="S146" s="185"/>
      <c r="T146" s="185"/>
      <c r="U146" s="185"/>
      <c r="V146" s="185"/>
      <c r="W146" s="161"/>
    </row>
    <row r="147" spans="6:23" ht="12.75" customHeight="1" x14ac:dyDescent="0.2">
      <c r="F147" s="137"/>
      <c r="G147" s="105" t="s">
        <v>57</v>
      </c>
      <c r="H147" s="290"/>
      <c r="I147" s="291"/>
      <c r="J147" s="291"/>
      <c r="K147" s="291"/>
      <c r="L147" s="291"/>
      <c r="M147" s="291"/>
      <c r="N147" s="291"/>
      <c r="O147" s="292"/>
      <c r="P147" s="294"/>
      <c r="Q147" s="160"/>
      <c r="R147" s="185"/>
      <c r="S147" s="185"/>
      <c r="T147" s="185"/>
      <c r="U147" s="185"/>
      <c r="V147" s="185"/>
      <c r="W147" s="161"/>
    </row>
    <row r="148" spans="6:23" ht="12.75" customHeight="1" x14ac:dyDescent="0.2">
      <c r="F148" s="134">
        <f>IF(F144=12,1,F144+1)</f>
        <v>9</v>
      </c>
      <c r="G148" s="100" t="s">
        <v>58</v>
      </c>
      <c r="H148" s="290"/>
      <c r="I148" s="291"/>
      <c r="J148" s="291"/>
      <c r="K148" s="291"/>
      <c r="L148" s="291"/>
      <c r="M148" s="291"/>
      <c r="N148" s="291"/>
      <c r="O148" s="292"/>
      <c r="P148" s="294"/>
      <c r="Q148" s="160"/>
      <c r="R148" s="185"/>
      <c r="S148" s="185"/>
      <c r="T148" s="185"/>
      <c r="U148" s="185"/>
      <c r="V148" s="185"/>
      <c r="W148" s="161"/>
    </row>
    <row r="149" spans="6:23" ht="12.75" customHeight="1" x14ac:dyDescent="0.2">
      <c r="F149" s="135"/>
      <c r="G149" s="101" t="s">
        <v>56</v>
      </c>
      <c r="H149" s="372"/>
      <c r="I149" s="373"/>
      <c r="J149" s="373"/>
      <c r="K149" s="373"/>
      <c r="L149" s="373"/>
      <c r="M149" s="373"/>
      <c r="N149" s="373"/>
      <c r="O149" s="374"/>
      <c r="P149" s="295"/>
      <c r="Q149" s="160"/>
      <c r="R149" s="185"/>
      <c r="S149" s="185"/>
      <c r="T149" s="185"/>
      <c r="U149" s="185"/>
      <c r="V149" s="185"/>
      <c r="W149" s="161"/>
    </row>
    <row r="150" spans="6:23" ht="12.75" customHeight="1" x14ac:dyDescent="0.2">
      <c r="F150" s="136"/>
      <c r="G150" s="101" t="s">
        <v>55</v>
      </c>
      <c r="H150" s="296" t="s">
        <v>155</v>
      </c>
      <c r="I150" s="297"/>
      <c r="J150" s="297"/>
      <c r="K150" s="297"/>
      <c r="L150" s="297"/>
      <c r="M150" s="297"/>
      <c r="N150" s="297"/>
      <c r="O150" s="298"/>
      <c r="P150" s="299" t="s">
        <v>134</v>
      </c>
      <c r="Q150" s="160"/>
      <c r="R150" s="185"/>
      <c r="S150" s="185"/>
      <c r="T150" s="185"/>
      <c r="U150" s="185"/>
      <c r="V150" s="185"/>
      <c r="W150" s="161"/>
    </row>
    <row r="151" spans="6:23" ht="12.75" customHeight="1" x14ac:dyDescent="0.2">
      <c r="F151" s="137"/>
      <c r="G151" s="105" t="s">
        <v>57</v>
      </c>
      <c r="H151" s="242"/>
      <c r="I151" s="243"/>
      <c r="J151" s="243"/>
      <c r="K151" s="243"/>
      <c r="L151" s="243"/>
      <c r="M151" s="243"/>
      <c r="N151" s="243"/>
      <c r="O151" s="244"/>
      <c r="P151" s="232"/>
      <c r="Q151" s="160"/>
      <c r="R151" s="185"/>
      <c r="S151" s="185"/>
      <c r="T151" s="185"/>
      <c r="U151" s="185"/>
      <c r="V151" s="185"/>
      <c r="W151" s="161"/>
    </row>
    <row r="152" spans="6:23" ht="12.75" customHeight="1" x14ac:dyDescent="0.2">
      <c r="F152" s="134">
        <f>IF(F148=12,1,F148+1)</f>
        <v>10</v>
      </c>
      <c r="G152" s="100" t="s">
        <v>58</v>
      </c>
      <c r="H152" s="233" t="s">
        <v>162</v>
      </c>
      <c r="I152" s="234"/>
      <c r="J152" s="234"/>
      <c r="K152" s="234"/>
      <c r="L152" s="234"/>
      <c r="M152" s="234"/>
      <c r="N152" s="234"/>
      <c r="O152" s="235"/>
      <c r="P152" s="300" t="s">
        <v>132</v>
      </c>
      <c r="Q152" s="160"/>
      <c r="R152" s="185"/>
      <c r="S152" s="185"/>
      <c r="T152" s="185"/>
      <c r="U152" s="185"/>
      <c r="V152" s="185"/>
      <c r="W152" s="161"/>
    </row>
    <row r="153" spans="6:23" ht="12.75" customHeight="1" x14ac:dyDescent="0.2">
      <c r="F153" s="135"/>
      <c r="G153" s="101" t="s">
        <v>56</v>
      </c>
      <c r="H153" s="236"/>
      <c r="I153" s="237"/>
      <c r="J153" s="237"/>
      <c r="K153" s="237"/>
      <c r="L153" s="237"/>
      <c r="M153" s="237"/>
      <c r="N153" s="237"/>
      <c r="O153" s="238"/>
      <c r="P153" s="301"/>
      <c r="Q153" s="160"/>
      <c r="R153" s="185"/>
      <c r="S153" s="185"/>
      <c r="T153" s="185"/>
      <c r="U153" s="185"/>
      <c r="V153" s="185"/>
      <c r="W153" s="161"/>
    </row>
    <row r="154" spans="6:23" ht="12.75" customHeight="1" x14ac:dyDescent="0.2">
      <c r="F154" s="136"/>
      <c r="G154" s="101" t="s">
        <v>55</v>
      </c>
      <c r="H154" s="236"/>
      <c r="I154" s="237"/>
      <c r="J154" s="237"/>
      <c r="K154" s="237"/>
      <c r="L154" s="237"/>
      <c r="M154" s="237"/>
      <c r="N154" s="237"/>
      <c r="O154" s="238"/>
      <c r="P154" s="301"/>
      <c r="Q154" s="160"/>
      <c r="R154" s="185"/>
      <c r="S154" s="185"/>
      <c r="T154" s="185"/>
      <c r="U154" s="185"/>
      <c r="V154" s="185"/>
      <c r="W154" s="161"/>
    </row>
    <row r="155" spans="6:23" ht="12.75" customHeight="1" x14ac:dyDescent="0.2">
      <c r="F155" s="137"/>
      <c r="G155" s="105" t="s">
        <v>57</v>
      </c>
      <c r="H155" s="239"/>
      <c r="I155" s="240"/>
      <c r="J155" s="240"/>
      <c r="K155" s="240"/>
      <c r="L155" s="240"/>
      <c r="M155" s="240"/>
      <c r="N155" s="240"/>
      <c r="O155" s="241"/>
      <c r="P155" s="302"/>
      <c r="Q155" s="160"/>
      <c r="R155" s="185"/>
      <c r="S155" s="185"/>
      <c r="T155" s="185"/>
      <c r="U155" s="185"/>
      <c r="V155" s="185"/>
      <c r="W155" s="161"/>
    </row>
    <row r="156" spans="6:23" ht="12.75" customHeight="1" x14ac:dyDescent="0.2">
      <c r="F156" s="134">
        <f>IF(F152=12,1,F152+1)</f>
        <v>11</v>
      </c>
      <c r="G156" s="100" t="s">
        <v>58</v>
      </c>
      <c r="H156" s="233" t="s">
        <v>163</v>
      </c>
      <c r="I156" s="234"/>
      <c r="J156" s="234"/>
      <c r="K156" s="234"/>
      <c r="L156" s="234"/>
      <c r="M156" s="234"/>
      <c r="N156" s="234"/>
      <c r="O156" s="235"/>
      <c r="P156" s="300" t="s">
        <v>143</v>
      </c>
      <c r="Q156" s="160"/>
      <c r="R156" s="185"/>
      <c r="S156" s="185"/>
      <c r="T156" s="185"/>
      <c r="U156" s="185"/>
      <c r="V156" s="185"/>
      <c r="W156" s="161"/>
    </row>
    <row r="157" spans="6:23" ht="12.75" customHeight="1" x14ac:dyDescent="0.2">
      <c r="F157" s="135"/>
      <c r="G157" s="101" t="s">
        <v>56</v>
      </c>
      <c r="H157" s="236"/>
      <c r="I157" s="237"/>
      <c r="J157" s="237"/>
      <c r="K157" s="237"/>
      <c r="L157" s="237"/>
      <c r="M157" s="237"/>
      <c r="N157" s="237"/>
      <c r="O157" s="238"/>
      <c r="P157" s="301"/>
      <c r="Q157" s="160"/>
      <c r="R157" s="185"/>
      <c r="S157" s="185"/>
      <c r="T157" s="185"/>
      <c r="U157" s="185"/>
      <c r="V157" s="185"/>
      <c r="W157" s="161"/>
    </row>
    <row r="158" spans="6:23" ht="12.75" customHeight="1" x14ac:dyDescent="0.2">
      <c r="F158" s="136"/>
      <c r="G158" s="101" t="s">
        <v>55</v>
      </c>
      <c r="H158" s="236"/>
      <c r="I158" s="237"/>
      <c r="J158" s="237"/>
      <c r="K158" s="237"/>
      <c r="L158" s="237"/>
      <c r="M158" s="237"/>
      <c r="N158" s="237"/>
      <c r="O158" s="238"/>
      <c r="P158" s="301"/>
      <c r="Q158" s="160"/>
      <c r="R158" s="185"/>
      <c r="S158" s="185"/>
      <c r="T158" s="185"/>
      <c r="U158" s="185"/>
      <c r="V158" s="185"/>
      <c r="W158" s="161"/>
    </row>
    <row r="159" spans="6:23" ht="12.75" customHeight="1" x14ac:dyDescent="0.2">
      <c r="F159" s="137"/>
      <c r="G159" s="105" t="s">
        <v>57</v>
      </c>
      <c r="H159" s="239"/>
      <c r="I159" s="240"/>
      <c r="J159" s="240"/>
      <c r="K159" s="240"/>
      <c r="L159" s="240"/>
      <c r="M159" s="240"/>
      <c r="N159" s="240"/>
      <c r="O159" s="241"/>
      <c r="P159" s="302"/>
      <c r="Q159" s="160"/>
      <c r="R159" s="185"/>
      <c r="S159" s="185"/>
      <c r="T159" s="185"/>
      <c r="U159" s="185"/>
      <c r="V159" s="185"/>
      <c r="W159" s="161"/>
    </row>
  </sheetData>
  <mergeCells count="386">
    <mergeCell ref="P27:P34"/>
    <mergeCell ref="P156:P159"/>
    <mergeCell ref="Q156:W156"/>
    <mergeCell ref="Q157:W157"/>
    <mergeCell ref="Q158:W158"/>
    <mergeCell ref="Q159:W159"/>
    <mergeCell ref="A97:D98"/>
    <mergeCell ref="H150:O151"/>
    <mergeCell ref="P150:P151"/>
    <mergeCell ref="Q150:W150"/>
    <mergeCell ref="Q151:W151"/>
    <mergeCell ref="H152:O155"/>
    <mergeCell ref="P152:P155"/>
    <mergeCell ref="Q152:W152"/>
    <mergeCell ref="Q153:W153"/>
    <mergeCell ref="Q154:W154"/>
    <mergeCell ref="Q155:W155"/>
    <mergeCell ref="P124:P127"/>
    <mergeCell ref="H128:O128"/>
    <mergeCell ref="H129:O134"/>
    <mergeCell ref="P129:P134"/>
    <mergeCell ref="H136:O139"/>
    <mergeCell ref="P136:P139"/>
    <mergeCell ref="H141:O142"/>
    <mergeCell ref="P141:P142"/>
    <mergeCell ref="Q142:W142"/>
    <mergeCell ref="H102:O103"/>
    <mergeCell ref="P102:P103"/>
    <mergeCell ref="H105:O113"/>
    <mergeCell ref="P105:P113"/>
    <mergeCell ref="H114:O116"/>
    <mergeCell ref="P114:P116"/>
    <mergeCell ref="H117:O120"/>
    <mergeCell ref="P117:P120"/>
    <mergeCell ref="H121:O123"/>
    <mergeCell ref="P121:P123"/>
    <mergeCell ref="Q138:W138"/>
    <mergeCell ref="Q139:W139"/>
    <mergeCell ref="Q140:W140"/>
    <mergeCell ref="Q141:W141"/>
    <mergeCell ref="Q136:W136"/>
    <mergeCell ref="Q137:W137"/>
    <mergeCell ref="Q106:W106"/>
    <mergeCell ref="Q107:W107"/>
    <mergeCell ref="H140:O140"/>
    <mergeCell ref="H124:O127"/>
    <mergeCell ref="Q108:W108"/>
    <mergeCell ref="Q109:W109"/>
    <mergeCell ref="Q110:W110"/>
    <mergeCell ref="F158:F159"/>
    <mergeCell ref="F154:F155"/>
    <mergeCell ref="F156:F157"/>
    <mergeCell ref="F150:F151"/>
    <mergeCell ref="F152:F153"/>
    <mergeCell ref="F146:F147"/>
    <mergeCell ref="F148:F149"/>
    <mergeCell ref="F142:F143"/>
    <mergeCell ref="H143:O143"/>
    <mergeCell ref="F144:F145"/>
    <mergeCell ref="H156:O159"/>
    <mergeCell ref="Q143:W143"/>
    <mergeCell ref="H144:O149"/>
    <mergeCell ref="P144:P149"/>
    <mergeCell ref="Q144:W144"/>
    <mergeCell ref="Q145:W145"/>
    <mergeCell ref="Q146:W146"/>
    <mergeCell ref="Q147:W147"/>
    <mergeCell ref="Q148:W148"/>
    <mergeCell ref="Q149:W149"/>
    <mergeCell ref="Q111:W111"/>
    <mergeCell ref="Q112:W112"/>
    <mergeCell ref="Q113:W113"/>
    <mergeCell ref="R95:V104"/>
    <mergeCell ref="H96:O99"/>
    <mergeCell ref="P96:P99"/>
    <mergeCell ref="Q105:W105"/>
    <mergeCell ref="Q132:W132"/>
    <mergeCell ref="Q133:W133"/>
    <mergeCell ref="Q134:W134"/>
    <mergeCell ref="Q135:W135"/>
    <mergeCell ref="Q114:W114"/>
    <mergeCell ref="Q115:W115"/>
    <mergeCell ref="Q116:W116"/>
    <mergeCell ref="Q117:W117"/>
    <mergeCell ref="Q118:W118"/>
    <mergeCell ref="Q119:W119"/>
    <mergeCell ref="Q120:W120"/>
    <mergeCell ref="Q121:W121"/>
    <mergeCell ref="R122:V131"/>
    <mergeCell ref="H135:O135"/>
    <mergeCell ref="A22:D22"/>
    <mergeCell ref="A23:D23"/>
    <mergeCell ref="A24:D24"/>
    <mergeCell ref="Q26:W26"/>
    <mergeCell ref="A140:B140"/>
    <mergeCell ref="C140:D140"/>
    <mergeCell ref="F140:F141"/>
    <mergeCell ref="A141:B141"/>
    <mergeCell ref="C141:D141"/>
    <mergeCell ref="A136:B136"/>
    <mergeCell ref="C136:D136"/>
    <mergeCell ref="F136:F137"/>
    <mergeCell ref="A137:B137"/>
    <mergeCell ref="C137:D137"/>
    <mergeCell ref="A138:B138"/>
    <mergeCell ref="C138:D138"/>
    <mergeCell ref="F138:F139"/>
    <mergeCell ref="A139:B139"/>
    <mergeCell ref="C139:D139"/>
    <mergeCell ref="F132:F133"/>
    <mergeCell ref="A133:B133"/>
    <mergeCell ref="C133:D133"/>
    <mergeCell ref="A99:D99"/>
    <mergeCell ref="A134:B134"/>
    <mergeCell ref="C134:D134"/>
    <mergeCell ref="F134:F135"/>
    <mergeCell ref="A135:B135"/>
    <mergeCell ref="C135:D135"/>
    <mergeCell ref="A130:B130"/>
    <mergeCell ref="C130:D130"/>
    <mergeCell ref="F130:F131"/>
    <mergeCell ref="A131:B131"/>
    <mergeCell ref="C131:D131"/>
    <mergeCell ref="A126:B126"/>
    <mergeCell ref="C126:D126"/>
    <mergeCell ref="F126:F127"/>
    <mergeCell ref="A127:B127"/>
    <mergeCell ref="C127:D127"/>
    <mergeCell ref="A128:B128"/>
    <mergeCell ref="C128:D128"/>
    <mergeCell ref="F128:F129"/>
    <mergeCell ref="A129:B129"/>
    <mergeCell ref="C129:D129"/>
    <mergeCell ref="F122:F123"/>
    <mergeCell ref="A123:B123"/>
    <mergeCell ref="C123:D123"/>
    <mergeCell ref="A124:B124"/>
    <mergeCell ref="C124:D124"/>
    <mergeCell ref="F124:F125"/>
    <mergeCell ref="A125:B125"/>
    <mergeCell ref="C125:D125"/>
    <mergeCell ref="F114:F115"/>
    <mergeCell ref="F116:F117"/>
    <mergeCell ref="F118:F119"/>
    <mergeCell ref="F120:F121"/>
    <mergeCell ref="F104:F105"/>
    <mergeCell ref="C105:D105"/>
    <mergeCell ref="F106:F107"/>
    <mergeCell ref="F108:F109"/>
    <mergeCell ref="F110:F111"/>
    <mergeCell ref="F112:F113"/>
    <mergeCell ref="H104:O104"/>
    <mergeCell ref="F98:F99"/>
    <mergeCell ref="F100:F101"/>
    <mergeCell ref="F102:F103"/>
    <mergeCell ref="A103:D103"/>
    <mergeCell ref="A102:D102"/>
    <mergeCell ref="A100:D101"/>
    <mergeCell ref="H101:O101"/>
    <mergeCell ref="A93:D93"/>
    <mergeCell ref="Q93:W93"/>
    <mergeCell ref="F94:F95"/>
    <mergeCell ref="A95:D95"/>
    <mergeCell ref="F96:F97"/>
    <mergeCell ref="A96:D96"/>
    <mergeCell ref="H94:O94"/>
    <mergeCell ref="H95:O95"/>
    <mergeCell ref="H100:O100"/>
    <mergeCell ref="A94:D94"/>
    <mergeCell ref="Q94:W94"/>
    <mergeCell ref="A85:C88"/>
    <mergeCell ref="D85:G86"/>
    <mergeCell ref="H85:N85"/>
    <mergeCell ref="Q85:W85"/>
    <mergeCell ref="D87:F88"/>
    <mergeCell ref="E89:F89"/>
    <mergeCell ref="C79:D79"/>
    <mergeCell ref="F79:F80"/>
    <mergeCell ref="Q79:W79"/>
    <mergeCell ref="A80:B80"/>
    <mergeCell ref="C80:D80"/>
    <mergeCell ref="Q80:W80"/>
    <mergeCell ref="H77:O80"/>
    <mergeCell ref="P77:P80"/>
    <mergeCell ref="A77:B77"/>
    <mergeCell ref="C77:D77"/>
    <mergeCell ref="F77:F78"/>
    <mergeCell ref="Q77:W77"/>
    <mergeCell ref="A78:B78"/>
    <mergeCell ref="C78:D78"/>
    <mergeCell ref="Q78:W78"/>
    <mergeCell ref="A79:B79"/>
    <mergeCell ref="C75:D75"/>
    <mergeCell ref="F75:F76"/>
    <mergeCell ref="Q75:W75"/>
    <mergeCell ref="A76:B76"/>
    <mergeCell ref="C76:D76"/>
    <mergeCell ref="Q76:W76"/>
    <mergeCell ref="H73:O76"/>
    <mergeCell ref="P73:P76"/>
    <mergeCell ref="A73:B73"/>
    <mergeCell ref="C73:D73"/>
    <mergeCell ref="F73:F74"/>
    <mergeCell ref="Q73:W73"/>
    <mergeCell ref="A74:B74"/>
    <mergeCell ref="C74:D74"/>
    <mergeCell ref="Q74:W74"/>
    <mergeCell ref="A75:B75"/>
    <mergeCell ref="A71:B71"/>
    <mergeCell ref="C71:D71"/>
    <mergeCell ref="F71:F72"/>
    <mergeCell ref="Q71:W71"/>
    <mergeCell ref="A72:B72"/>
    <mergeCell ref="C72:D72"/>
    <mergeCell ref="Q72:W72"/>
    <mergeCell ref="H71:O72"/>
    <mergeCell ref="P71:P72"/>
    <mergeCell ref="A69:B69"/>
    <mergeCell ref="C69:D69"/>
    <mergeCell ref="F69:F70"/>
    <mergeCell ref="Q69:W69"/>
    <mergeCell ref="A70:B70"/>
    <mergeCell ref="C70:D70"/>
    <mergeCell ref="Q70:W70"/>
    <mergeCell ref="C67:D67"/>
    <mergeCell ref="F67:F68"/>
    <mergeCell ref="Q67:W67"/>
    <mergeCell ref="A68:B68"/>
    <mergeCell ref="C68:D68"/>
    <mergeCell ref="Q68:W68"/>
    <mergeCell ref="H65:O70"/>
    <mergeCell ref="P65:P70"/>
    <mergeCell ref="A65:B65"/>
    <mergeCell ref="C65:D65"/>
    <mergeCell ref="F65:F66"/>
    <mergeCell ref="Q65:W65"/>
    <mergeCell ref="A66:B66"/>
    <mergeCell ref="C66:D66"/>
    <mergeCell ref="Q66:W66"/>
    <mergeCell ref="A67:B67"/>
    <mergeCell ref="A63:B63"/>
    <mergeCell ref="C63:D63"/>
    <mergeCell ref="F63:F64"/>
    <mergeCell ref="Q63:W63"/>
    <mergeCell ref="A64:B64"/>
    <mergeCell ref="C64:D64"/>
    <mergeCell ref="H64:O64"/>
    <mergeCell ref="Q64:W64"/>
    <mergeCell ref="H62:O63"/>
    <mergeCell ref="P62:P63"/>
    <mergeCell ref="A61:B61"/>
    <mergeCell ref="C61:D61"/>
    <mergeCell ref="F61:F62"/>
    <mergeCell ref="H61:O61"/>
    <mergeCell ref="Q61:W61"/>
    <mergeCell ref="A62:B62"/>
    <mergeCell ref="C62:D62"/>
    <mergeCell ref="Q62:W62"/>
    <mergeCell ref="C59:D59"/>
    <mergeCell ref="F59:F60"/>
    <mergeCell ref="Q59:W59"/>
    <mergeCell ref="A60:B60"/>
    <mergeCell ref="C60:D60"/>
    <mergeCell ref="Q60:W60"/>
    <mergeCell ref="H57:O60"/>
    <mergeCell ref="P57:P60"/>
    <mergeCell ref="A57:B57"/>
    <mergeCell ref="C57:D57"/>
    <mergeCell ref="F57:F58"/>
    <mergeCell ref="Q57:W57"/>
    <mergeCell ref="A58:B58"/>
    <mergeCell ref="C58:D58"/>
    <mergeCell ref="Q58:W58"/>
    <mergeCell ref="A59:B59"/>
    <mergeCell ref="A55:B55"/>
    <mergeCell ref="C55:D55"/>
    <mergeCell ref="F55:F56"/>
    <mergeCell ref="Q55:W55"/>
    <mergeCell ref="A56:B56"/>
    <mergeCell ref="C56:D56"/>
    <mergeCell ref="H56:O56"/>
    <mergeCell ref="Q56:W56"/>
    <mergeCell ref="H50:O55"/>
    <mergeCell ref="P50:P55"/>
    <mergeCell ref="C52:D52"/>
    <mergeCell ref="F53:F54"/>
    <mergeCell ref="Q53:W53"/>
    <mergeCell ref="A54:B54"/>
    <mergeCell ref="C54:D54"/>
    <mergeCell ref="Q54:W54"/>
    <mergeCell ref="F49:F50"/>
    <mergeCell ref="A50:B50"/>
    <mergeCell ref="C50:D50"/>
    <mergeCell ref="A51:B51"/>
    <mergeCell ref="C51:D51"/>
    <mergeCell ref="F51:F52"/>
    <mergeCell ref="A52:B52"/>
    <mergeCell ref="C49:D49"/>
    <mergeCell ref="Q42:W42"/>
    <mergeCell ref="F43:F44"/>
    <mergeCell ref="A44:B44"/>
    <mergeCell ref="C44:D44"/>
    <mergeCell ref="A45:B45"/>
    <mergeCell ref="C45:D45"/>
    <mergeCell ref="F45:F46"/>
    <mergeCell ref="C48:D48"/>
    <mergeCell ref="H42:O44"/>
    <mergeCell ref="P42:P44"/>
    <mergeCell ref="R43:V52"/>
    <mergeCell ref="H45:O48"/>
    <mergeCell ref="P45:P48"/>
    <mergeCell ref="H49:O49"/>
    <mergeCell ref="A46:B46"/>
    <mergeCell ref="C46:D46"/>
    <mergeCell ref="A47:B47"/>
    <mergeCell ref="C47:D47"/>
    <mergeCell ref="F47:F48"/>
    <mergeCell ref="A48:B48"/>
    <mergeCell ref="A49:B49"/>
    <mergeCell ref="F39:F40"/>
    <mergeCell ref="Q39:W39"/>
    <mergeCell ref="Q40:W40"/>
    <mergeCell ref="F41:F42"/>
    <mergeCell ref="Q41:W41"/>
    <mergeCell ref="Q31:W31"/>
    <mergeCell ref="Q32:W32"/>
    <mergeCell ref="F33:F34"/>
    <mergeCell ref="Q33:W33"/>
    <mergeCell ref="Q34:W34"/>
    <mergeCell ref="F35:F36"/>
    <mergeCell ref="Q35:W35"/>
    <mergeCell ref="Q36:W36"/>
    <mergeCell ref="H35:O37"/>
    <mergeCell ref="P35:P37"/>
    <mergeCell ref="H38:O41"/>
    <mergeCell ref="P38:P41"/>
    <mergeCell ref="Q27:W27"/>
    <mergeCell ref="Q28:W28"/>
    <mergeCell ref="F29:F30"/>
    <mergeCell ref="Q29:W29"/>
    <mergeCell ref="Q30:W30"/>
    <mergeCell ref="F37:F38"/>
    <mergeCell ref="Q37:W37"/>
    <mergeCell ref="Q38:W38"/>
    <mergeCell ref="A21:D21"/>
    <mergeCell ref="F25:F26"/>
    <mergeCell ref="C26:D26"/>
    <mergeCell ref="F31:F32"/>
    <mergeCell ref="A18:D18"/>
    <mergeCell ref="F21:F22"/>
    <mergeCell ref="H21:O21"/>
    <mergeCell ref="A19:D19"/>
    <mergeCell ref="H22:O22"/>
    <mergeCell ref="A20:D20"/>
    <mergeCell ref="F23:F24"/>
    <mergeCell ref="F27:F28"/>
    <mergeCell ref="H17:O20"/>
    <mergeCell ref="H23:O24"/>
    <mergeCell ref="A17:D17"/>
    <mergeCell ref="F17:F18"/>
    <mergeCell ref="F19:F20"/>
    <mergeCell ref="H25:O26"/>
    <mergeCell ref="P25:P26"/>
    <mergeCell ref="H27:O34"/>
    <mergeCell ref="A14:D14"/>
    <mergeCell ref="Q14:W14"/>
    <mergeCell ref="A15:D15"/>
    <mergeCell ref="F15:F16"/>
    <mergeCell ref="H15:O15"/>
    <mergeCell ref="Q15:W15"/>
    <mergeCell ref="A16:D16"/>
    <mergeCell ref="H16:O16"/>
    <mergeCell ref="R16:V25"/>
    <mergeCell ref="P17:P20"/>
    <mergeCell ref="P23:P24"/>
    <mergeCell ref="Y1:Y4"/>
    <mergeCell ref="A2:D2"/>
    <mergeCell ref="Q2:W2"/>
    <mergeCell ref="I4:J4"/>
    <mergeCell ref="A6:C9"/>
    <mergeCell ref="D6:G7"/>
    <mergeCell ref="H6:N6"/>
    <mergeCell ref="Q6:W6"/>
    <mergeCell ref="D8:F9"/>
    <mergeCell ref="Y8:Y12"/>
    <mergeCell ref="E10:F10"/>
  </mergeCells>
  <conditionalFormatting sqref="H8:O13 Q8:W13">
    <cfRule type="cellIs" dxfId="17" priority="37" stopIfTrue="1" operator="equal">
      <formula>$D$6</formula>
    </cfRule>
    <cfRule type="expression" dxfId="16" priority="38" stopIfTrue="1">
      <formula>AND(NOT(H8=""),NOT(ISERROR(MATCH(H8,arr_eventdate,0))))</formula>
    </cfRule>
    <cfRule type="expression" dxfId="15" priority="39" stopIfTrue="1">
      <formula>AND(NOT(H8=""),NOT(ISERROR(MATCH(H8,arr_holidaydate,0))))</formula>
    </cfRule>
  </conditionalFormatting>
  <conditionalFormatting sqref="H87:O92 Q87:W92">
    <cfRule type="cellIs" dxfId="14" priority="34" stopIfTrue="1" operator="equal">
      <formula>$D$85</formula>
    </cfRule>
    <cfRule type="expression" dxfId="13" priority="35" stopIfTrue="1">
      <formula>AND(NOT(H87=""),NOT(ISERROR(MATCH(H87,arr_eventdate,0))))</formula>
    </cfRule>
    <cfRule type="expression" dxfId="12" priority="36" stopIfTrue="1">
      <formula>AND(NOT(H87=""),NOT(ISERROR(MATCH(H87,arr_holidaydate,0))))</formula>
    </cfRule>
  </conditionalFormatting>
  <conditionalFormatting sqref="P17 H17">
    <cfRule type="colorScale" priority="22">
      <colorScale>
        <cfvo type="min"/>
        <cfvo type="percentile" val="50"/>
        <cfvo type="max"/>
        <color rgb="FFFFF7C5"/>
        <color rgb="FFE8FFC5"/>
        <color rgb="FFD5EFFF"/>
      </colorScale>
    </cfRule>
  </conditionalFormatting>
  <conditionalFormatting sqref="H45">
    <cfRule type="colorScale" priority="21">
      <colorScale>
        <cfvo type="min"/>
        <cfvo type="percentile" val="50"/>
        <cfvo type="max"/>
        <color rgb="FFFFF7C5"/>
        <color rgb="FFE8FFC5"/>
        <color rgb="FFD5EFFF"/>
      </colorScale>
    </cfRule>
  </conditionalFormatting>
  <conditionalFormatting sqref="P45">
    <cfRule type="colorScale" priority="20">
      <colorScale>
        <cfvo type="min"/>
        <cfvo type="percentile" val="50"/>
        <cfvo type="max"/>
        <color rgb="FFFFF7C5"/>
        <color rgb="FFE8FFC5"/>
        <color rgb="FFD5EFFF"/>
      </colorScale>
    </cfRule>
  </conditionalFormatting>
  <conditionalFormatting sqref="H57">
    <cfRule type="colorScale" priority="19">
      <colorScale>
        <cfvo type="min"/>
        <cfvo type="percentile" val="50"/>
        <cfvo type="max"/>
        <color rgb="FFFFF7C5"/>
        <color rgb="FFE8FFC5"/>
        <color rgb="FFD5EFFF"/>
      </colorScale>
    </cfRule>
  </conditionalFormatting>
  <conditionalFormatting sqref="P57">
    <cfRule type="colorScale" priority="18">
      <colorScale>
        <cfvo type="min"/>
        <cfvo type="percentile" val="50"/>
        <cfvo type="max"/>
        <color rgb="FFFFF7C5"/>
        <color rgb="FFE8FFC5"/>
        <color rgb="FFD5EFFF"/>
      </colorScale>
    </cfRule>
  </conditionalFormatting>
  <conditionalFormatting sqref="H65">
    <cfRule type="colorScale" priority="17">
      <colorScale>
        <cfvo type="min"/>
        <cfvo type="percentile" val="50"/>
        <cfvo type="max"/>
        <color rgb="FFFFF7C5"/>
        <color rgb="FFE8FFC5"/>
        <color rgb="FFD5EFFF"/>
      </colorScale>
    </cfRule>
  </conditionalFormatting>
  <conditionalFormatting sqref="P65">
    <cfRule type="colorScale" priority="16">
      <colorScale>
        <cfvo type="min"/>
        <cfvo type="percentile" val="50"/>
        <cfvo type="max"/>
        <color rgb="FFFFF7C5"/>
        <color rgb="FFE8FFC5"/>
        <color rgb="FFD5EFFF"/>
      </colorScale>
    </cfRule>
  </conditionalFormatting>
  <conditionalFormatting sqref="H73">
    <cfRule type="colorScale" priority="15">
      <colorScale>
        <cfvo type="min"/>
        <cfvo type="percentile" val="50"/>
        <cfvo type="max"/>
        <color rgb="FFFFF7C5"/>
        <color rgb="FFE8FFC5"/>
        <color rgb="FFD5EFFF"/>
      </colorScale>
    </cfRule>
  </conditionalFormatting>
  <conditionalFormatting sqref="P73">
    <cfRule type="colorScale" priority="14">
      <colorScale>
        <cfvo type="min"/>
        <cfvo type="percentile" val="50"/>
        <cfvo type="max"/>
        <color rgb="FFFFF7C5"/>
        <color rgb="FFE8FFC5"/>
        <color rgb="FFD5EFFF"/>
      </colorScale>
    </cfRule>
  </conditionalFormatting>
  <conditionalFormatting sqref="H77">
    <cfRule type="colorScale" priority="13">
      <colorScale>
        <cfvo type="min"/>
        <cfvo type="percentile" val="50"/>
        <cfvo type="max"/>
        <color rgb="FFFFF7C5"/>
        <color rgb="FFE8FFC5"/>
        <color rgb="FFD5EFFF"/>
      </colorScale>
    </cfRule>
  </conditionalFormatting>
  <conditionalFormatting sqref="P77">
    <cfRule type="colorScale" priority="12">
      <colorScale>
        <cfvo type="min"/>
        <cfvo type="percentile" val="50"/>
        <cfvo type="max"/>
        <color rgb="FFFFF7C5"/>
        <color rgb="FFE8FFC5"/>
        <color rgb="FFD5EFFF"/>
      </colorScale>
    </cfRule>
  </conditionalFormatting>
  <conditionalFormatting sqref="P96 H96">
    <cfRule type="colorScale" priority="11">
      <colorScale>
        <cfvo type="min"/>
        <cfvo type="percentile" val="50"/>
        <cfvo type="max"/>
        <color rgb="FFFFF7C5"/>
        <color rgb="FFE8FFC5"/>
        <color rgb="FFD5EFFF"/>
      </colorScale>
    </cfRule>
  </conditionalFormatting>
  <conditionalFormatting sqref="H124">
    <cfRule type="colorScale" priority="10">
      <colorScale>
        <cfvo type="min"/>
        <cfvo type="percentile" val="50"/>
        <cfvo type="max"/>
        <color rgb="FFFFF7C5"/>
        <color rgb="FFE8FFC5"/>
        <color rgb="FFD5EFFF"/>
      </colorScale>
    </cfRule>
  </conditionalFormatting>
  <conditionalFormatting sqref="P124">
    <cfRule type="colorScale" priority="9">
      <colorScale>
        <cfvo type="min"/>
        <cfvo type="percentile" val="50"/>
        <cfvo type="max"/>
        <color rgb="FFFFF7C5"/>
        <color rgb="FFE8FFC5"/>
        <color rgb="FFD5EFFF"/>
      </colorScale>
    </cfRule>
  </conditionalFormatting>
  <conditionalFormatting sqref="H136">
    <cfRule type="colorScale" priority="8">
      <colorScale>
        <cfvo type="min"/>
        <cfvo type="percentile" val="50"/>
        <cfvo type="max"/>
        <color rgb="FFFFF7C5"/>
        <color rgb="FFE8FFC5"/>
        <color rgb="FFD5EFFF"/>
      </colorScale>
    </cfRule>
  </conditionalFormatting>
  <conditionalFormatting sqref="P136">
    <cfRule type="colorScale" priority="7">
      <colorScale>
        <cfvo type="min"/>
        <cfvo type="percentile" val="50"/>
        <cfvo type="max"/>
        <color rgb="FFFFF7C5"/>
        <color rgb="FFE8FFC5"/>
        <color rgb="FFD5EFFF"/>
      </colorScale>
    </cfRule>
  </conditionalFormatting>
  <conditionalFormatting sqref="H144">
    <cfRule type="colorScale" priority="6">
      <colorScale>
        <cfvo type="min"/>
        <cfvo type="percentile" val="50"/>
        <cfvo type="max"/>
        <color rgb="FFFFF7C5"/>
        <color rgb="FFE8FFC5"/>
        <color rgb="FFD5EFFF"/>
      </colorScale>
    </cfRule>
  </conditionalFormatting>
  <conditionalFormatting sqref="P144">
    <cfRule type="colorScale" priority="5">
      <colorScale>
        <cfvo type="min"/>
        <cfvo type="percentile" val="50"/>
        <cfvo type="max"/>
        <color rgb="FFFFF7C5"/>
        <color rgb="FFE8FFC5"/>
        <color rgb="FFD5EFFF"/>
      </colorScale>
    </cfRule>
  </conditionalFormatting>
  <conditionalFormatting sqref="H152">
    <cfRule type="colorScale" priority="4">
      <colorScale>
        <cfvo type="min"/>
        <cfvo type="percentile" val="50"/>
        <cfvo type="max"/>
        <color rgb="FFFFF7C5"/>
        <color rgb="FFE8FFC5"/>
        <color rgb="FFD5EFFF"/>
      </colorScale>
    </cfRule>
  </conditionalFormatting>
  <conditionalFormatting sqref="P152">
    <cfRule type="colorScale" priority="3">
      <colorScale>
        <cfvo type="min"/>
        <cfvo type="percentile" val="50"/>
        <cfvo type="max"/>
        <color rgb="FFFFF7C5"/>
        <color rgb="FFE8FFC5"/>
        <color rgb="FFD5EFFF"/>
      </colorScale>
    </cfRule>
  </conditionalFormatting>
  <conditionalFormatting sqref="H156">
    <cfRule type="colorScale" priority="2">
      <colorScale>
        <cfvo type="min"/>
        <cfvo type="percentile" val="50"/>
        <cfvo type="max"/>
        <color rgb="FFFFF7C5"/>
        <color rgb="FFE8FFC5"/>
        <color rgb="FFD5EFFF"/>
      </colorScale>
    </cfRule>
  </conditionalFormatting>
  <conditionalFormatting sqref="P156">
    <cfRule type="colorScale" priority="1">
      <colorScale>
        <cfvo type="min"/>
        <cfvo type="percentile" val="50"/>
        <cfvo type="max"/>
        <color rgb="FFFFF7C5"/>
        <color rgb="FFE8FFC5"/>
        <color rgb="FFD5EFFF"/>
      </colorScale>
    </cfRule>
  </conditionalFormatting>
  <printOptions horizontalCentered="1" verticalCentered="1"/>
  <pageMargins left="0.25" right="0.25" top="0.75" bottom="0.75" header="0.3" footer="0.3"/>
  <pageSetup paperSize="8" fitToHeight="0" orientation="landscape" r:id="rId1"/>
  <headerFooter alignWithMargins="0">
    <oddFooter>&amp;L&amp;8© 2013 Vertex42 LLC&amp;R&amp;8https://www.vertex42.com/calendars/daily-planner.html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ED2F6-5114-4B5B-87AA-85A82438AFF2}">
  <dimension ref="A1:Y159"/>
  <sheetViews>
    <sheetView showGridLines="0" zoomScaleNormal="100" workbookViewId="0">
      <selection activeCell="A94" sqref="A94:D94"/>
    </sheetView>
  </sheetViews>
  <sheetFormatPr defaultRowHeight="12.75" x14ac:dyDescent="0.2"/>
  <cols>
    <col min="1" max="1" width="3.140625" customWidth="1"/>
    <col min="2" max="2" width="4.140625" customWidth="1"/>
    <col min="3" max="3" width="1.7109375" customWidth="1"/>
    <col min="4" max="4" width="37.42578125" customWidth="1"/>
    <col min="5" max="5" width="2.7109375" customWidth="1"/>
    <col min="6" max="6" width="3.7109375" customWidth="1"/>
    <col min="7" max="7" width="4.28515625" customWidth="1"/>
    <col min="8" max="14" width="3.7109375" customWidth="1"/>
    <col min="15" max="15" width="26.28515625" customWidth="1"/>
    <col min="16" max="16" width="9.7109375" style="69" customWidth="1"/>
    <col min="17" max="22" width="3.7109375" customWidth="1"/>
    <col min="23" max="23" width="3.5703125" customWidth="1"/>
    <col min="25" max="25" width="8.5703125" customWidth="1"/>
    <col min="26" max="26" width="4.28515625" customWidth="1"/>
  </cols>
  <sheetData>
    <row r="1" spans="1:25" ht="24.75" customHeight="1" x14ac:dyDescent="0.3">
      <c r="A1" s="70" t="s">
        <v>131</v>
      </c>
      <c r="B1" s="71"/>
      <c r="C1" s="71"/>
      <c r="D1" s="71"/>
      <c r="E1" s="72"/>
      <c r="F1" s="73"/>
      <c r="G1" s="73"/>
      <c r="H1" s="74"/>
      <c r="I1" s="74"/>
      <c r="J1" s="74"/>
      <c r="K1" s="74"/>
      <c r="L1" s="74"/>
      <c r="M1" s="74"/>
      <c r="N1" s="74"/>
      <c r="O1" s="74"/>
      <c r="P1" s="75"/>
      <c r="Q1" s="74"/>
      <c r="R1" s="74"/>
      <c r="S1" s="74"/>
      <c r="T1" s="74"/>
      <c r="U1" s="74"/>
      <c r="V1" s="74"/>
      <c r="W1" s="76"/>
      <c r="Y1" s="197"/>
    </row>
    <row r="2" spans="1:25" x14ac:dyDescent="0.2">
      <c r="A2" s="186"/>
      <c r="B2" s="186"/>
      <c r="C2" s="186"/>
      <c r="D2" s="186"/>
      <c r="E2" s="77"/>
      <c r="F2" s="77"/>
      <c r="G2" s="77"/>
      <c r="H2" s="77"/>
      <c r="I2" s="77"/>
      <c r="J2" s="77"/>
      <c r="K2" s="77"/>
      <c r="L2" s="77"/>
      <c r="M2" s="77"/>
      <c r="N2" s="77"/>
      <c r="O2" s="77"/>
      <c r="P2" s="78"/>
      <c r="Q2" s="200" t="s">
        <v>93</v>
      </c>
      <c r="R2" s="200"/>
      <c r="S2" s="200"/>
      <c r="T2" s="200"/>
      <c r="U2" s="200"/>
      <c r="V2" s="200"/>
      <c r="W2" s="200"/>
      <c r="Y2" s="197"/>
    </row>
    <row r="3" spans="1:25" x14ac:dyDescent="0.2">
      <c r="A3" s="77"/>
      <c r="B3" s="77"/>
      <c r="C3" s="77"/>
      <c r="D3" s="77"/>
      <c r="E3" s="77"/>
      <c r="F3" s="77"/>
      <c r="G3" s="77"/>
      <c r="H3" s="77"/>
      <c r="I3" s="77"/>
      <c r="J3" s="77"/>
      <c r="K3" s="77"/>
      <c r="L3" s="77"/>
      <c r="M3" s="77"/>
      <c r="N3" s="77"/>
      <c r="O3" s="77"/>
      <c r="P3" s="78"/>
      <c r="Q3" s="77"/>
      <c r="R3" s="77"/>
      <c r="S3" s="77"/>
      <c r="T3" s="77"/>
      <c r="U3" s="77"/>
      <c r="V3" s="77"/>
      <c r="W3" s="77"/>
      <c r="Y3" s="197"/>
    </row>
    <row r="4" spans="1:25" x14ac:dyDescent="0.2">
      <c r="A4" s="77"/>
      <c r="B4" s="77"/>
      <c r="C4" s="79" t="s">
        <v>1</v>
      </c>
      <c r="D4" s="80">
        <v>43881</v>
      </c>
      <c r="E4" s="77"/>
      <c r="F4" s="77"/>
      <c r="G4" s="77"/>
      <c r="H4" s="79" t="s">
        <v>66</v>
      </c>
      <c r="I4" s="198">
        <v>2</v>
      </c>
      <c r="J4" s="199"/>
      <c r="K4" s="81" t="s">
        <v>67</v>
      </c>
      <c r="L4" s="77"/>
      <c r="M4" s="77"/>
      <c r="N4" s="77"/>
      <c r="O4" s="77"/>
      <c r="P4" s="78"/>
      <c r="Q4" s="77"/>
      <c r="R4" s="77"/>
      <c r="S4" s="77"/>
      <c r="T4" s="77"/>
      <c r="U4" s="77"/>
      <c r="V4" s="77"/>
      <c r="W4" s="77"/>
      <c r="Y4" s="197"/>
    </row>
    <row r="5" spans="1:25" x14ac:dyDescent="0.2">
      <c r="A5" s="82"/>
      <c r="B5" s="82"/>
      <c r="C5" s="82"/>
      <c r="D5" s="82"/>
      <c r="E5" s="82"/>
      <c r="F5" s="82"/>
      <c r="G5" s="82"/>
      <c r="H5" s="82"/>
      <c r="I5" s="82"/>
      <c r="J5" s="82"/>
      <c r="K5" s="82"/>
      <c r="L5" s="82"/>
      <c r="M5" s="82"/>
      <c r="N5" s="82"/>
      <c r="O5" s="82"/>
      <c r="P5" s="83"/>
      <c r="Q5" s="82"/>
      <c r="R5" s="82"/>
      <c r="S5" s="82"/>
      <c r="T5" s="82"/>
      <c r="U5" s="82"/>
      <c r="V5" s="82"/>
      <c r="W5" s="82"/>
    </row>
    <row r="6" spans="1:25" ht="12.75" customHeight="1" x14ac:dyDescent="0.2">
      <c r="A6" s="187">
        <f>DAY(D6)</f>
        <v>20</v>
      </c>
      <c r="B6" s="187"/>
      <c r="C6" s="187"/>
      <c r="D6" s="189">
        <f>D4</f>
        <v>43881</v>
      </c>
      <c r="E6" s="189"/>
      <c r="F6" s="189"/>
      <c r="G6" s="189"/>
      <c r="H6" s="193">
        <f>DATE(YEAR($D$6),MONTH($D$6),1)</f>
        <v>43862</v>
      </c>
      <c r="I6" s="193"/>
      <c r="J6" s="193"/>
      <c r="K6" s="193"/>
      <c r="L6" s="193"/>
      <c r="M6" s="193"/>
      <c r="N6" s="193"/>
      <c r="O6" s="118"/>
      <c r="P6" s="83"/>
      <c r="Q6" s="193">
        <f>DATE(YEAR(H6+35),MONTH(H6+35),1)</f>
        <v>43891</v>
      </c>
      <c r="R6" s="193"/>
      <c r="S6" s="193"/>
      <c r="T6" s="193"/>
      <c r="U6" s="193"/>
      <c r="V6" s="193"/>
      <c r="W6" s="193"/>
    </row>
    <row r="7" spans="1:25" ht="12.75" customHeight="1" x14ac:dyDescent="0.2">
      <c r="A7" s="187"/>
      <c r="B7" s="187"/>
      <c r="C7" s="187"/>
      <c r="D7" s="189"/>
      <c r="E7" s="189"/>
      <c r="F7" s="189"/>
      <c r="G7" s="189"/>
      <c r="H7" s="85" t="str">
        <f>CHOOSE(1+MOD($I$4+1-2,7),"Su","M","Tu","W","Th","F","Sa")</f>
        <v>M</v>
      </c>
      <c r="I7" s="85" t="str">
        <f>CHOOSE(1+MOD($I$4+2-2,7),"Su","M","Tu","W","Th","F","Sa")</f>
        <v>Tu</v>
      </c>
      <c r="J7" s="85" t="str">
        <f>CHOOSE(1+MOD($I$4+3-2,7),"Su","M","Tu","W","Th","F","Sa")</f>
        <v>W</v>
      </c>
      <c r="K7" s="85" t="str">
        <f>CHOOSE(1+MOD($I$4+4-2,7),"Su","M","Tu","W","Th","F","Sa")</f>
        <v>Th</v>
      </c>
      <c r="L7" s="85" t="str">
        <f>CHOOSE(1+MOD($I$4+5-2,7),"Su","M","Tu","W","Th","F","Sa")</f>
        <v>F</v>
      </c>
      <c r="M7" s="85" t="str">
        <f>CHOOSE(1+MOD($I$4+6-2,7),"Su","M","Tu","W","Th","F","Sa")</f>
        <v>Sa</v>
      </c>
      <c r="N7" s="85" t="str">
        <f>CHOOSE(1+MOD($I$4+7-2,7),"Su","M","Tu","W","Th","F","Sa")</f>
        <v>Su</v>
      </c>
      <c r="O7" s="85"/>
      <c r="P7" s="86"/>
      <c r="Q7" s="85" t="str">
        <f>CHOOSE(1+MOD($I$4+1-2,7),"Su","M","Tu","W","Th","F","Sa")</f>
        <v>M</v>
      </c>
      <c r="R7" s="85" t="str">
        <f>CHOOSE(1+MOD($I$4+2-2,7),"Su","M","Tu","W","Th","F","Sa")</f>
        <v>Tu</v>
      </c>
      <c r="S7" s="85" t="str">
        <f>CHOOSE(1+MOD($I$4+3-2,7),"Su","M","Tu","W","Th","F","Sa")</f>
        <v>W</v>
      </c>
      <c r="T7" s="85" t="str">
        <f>CHOOSE(1+MOD($I$4+4-2,7),"Su","M","Tu","W","Th","F","Sa")</f>
        <v>Th</v>
      </c>
      <c r="U7" s="85" t="str">
        <f>CHOOSE(1+MOD($I$4+5-2,7),"Su","M","Tu","W","Th","F","Sa")</f>
        <v>F</v>
      </c>
      <c r="V7" s="85" t="str">
        <f>CHOOSE(1+MOD($I$4+6-2,7),"Su","M","Tu","W","Th","F","Sa")</f>
        <v>Sa</v>
      </c>
      <c r="W7" s="85" t="str">
        <f>CHOOSE(1+MOD($I$4+7-2,7),"Su","M","Tu","W","Th","F","Sa")</f>
        <v>Su</v>
      </c>
    </row>
    <row r="8" spans="1:25" ht="12.75" customHeight="1" x14ac:dyDescent="0.2">
      <c r="A8" s="187"/>
      <c r="B8" s="187"/>
      <c r="C8" s="187"/>
      <c r="D8" s="190" t="str">
        <f>INDEX({"Sunday","Monday","Tuesday","Wednesday","Thursday","Friday","Saturday"},WEEKDAY(D6))</f>
        <v>Thursday</v>
      </c>
      <c r="E8" s="190"/>
      <c r="F8" s="190"/>
      <c r="G8" s="87"/>
      <c r="H8" s="88" t="str">
        <f>IF(WEEKDAY(H6,1)=$I$4,H6,"")</f>
        <v/>
      </c>
      <c r="I8" s="88" t="str">
        <f>IF(H8="",IF(WEEKDAY(H6,1)=MOD($I$4,7)+1,H6,""),H8+1)</f>
        <v/>
      </c>
      <c r="J8" s="88" t="str">
        <f>IF(I8="",IF(WEEKDAY(H6,1)=MOD($I$4+1,7)+1,H6,""),I8+1)</f>
        <v/>
      </c>
      <c r="K8" s="88" t="str">
        <f>IF(J8="",IF(WEEKDAY(H6,1)=MOD($I$4+2,7)+1,H6,""),J8+1)</f>
        <v/>
      </c>
      <c r="L8" s="88" t="str">
        <f>IF(K8="",IF(WEEKDAY(H6,1)=MOD($I$4+3,7)+1,H6,""),K8+1)</f>
        <v/>
      </c>
      <c r="M8" s="88">
        <f>IF(L8="",IF(WEEKDAY(H6,1)=MOD($I$4+4,7)+1,H6,""),L8+1)</f>
        <v>43862</v>
      </c>
      <c r="N8" s="88">
        <f>IF(M8="",IF(WEEKDAY(H6,1)=MOD($I$4+5,7)+1,H6,""),M8+1)</f>
        <v>43863</v>
      </c>
      <c r="O8" s="88"/>
      <c r="P8" s="83"/>
      <c r="Q8" s="88" t="str">
        <f>IF(WEEKDAY(Q6,1)=$I$4,Q6,"")</f>
        <v/>
      </c>
      <c r="R8" s="88" t="str">
        <f>IF(Q8="",IF(WEEKDAY(Q6,1)=MOD($I$4,7)+1,Q6,""),Q8+1)</f>
        <v/>
      </c>
      <c r="S8" s="88" t="str">
        <f>IF(R8="",IF(WEEKDAY(Q6,1)=MOD($I$4+1,7)+1,Q6,""),R8+1)</f>
        <v/>
      </c>
      <c r="T8" s="88" t="str">
        <f>IF(S8="",IF(WEEKDAY(Q6,1)=MOD($I$4+2,7)+1,Q6,""),S8+1)</f>
        <v/>
      </c>
      <c r="U8" s="88" t="str">
        <f>IF(T8="",IF(WEEKDAY(Q6,1)=MOD($I$4+3,7)+1,Q6,""),T8+1)</f>
        <v/>
      </c>
      <c r="V8" s="88" t="str">
        <f>IF(U8="",IF(WEEKDAY(Q6,1)=MOD($I$4+4,7)+1,Q6,""),U8+1)</f>
        <v/>
      </c>
      <c r="W8" s="88">
        <f>IF(V8="",IF(WEEKDAY(Q6,1)=MOD($I$4+5,7)+1,Q6,""),V8+1)</f>
        <v>43891</v>
      </c>
      <c r="Y8" s="192"/>
    </row>
    <row r="9" spans="1:25" ht="12.75" customHeight="1" x14ac:dyDescent="0.2">
      <c r="A9" s="188"/>
      <c r="B9" s="188"/>
      <c r="C9" s="188"/>
      <c r="D9" s="191"/>
      <c r="E9" s="191"/>
      <c r="F9" s="191"/>
      <c r="G9" s="87"/>
      <c r="H9" s="88">
        <f>IF(N8="","",IF(MONTH(N8+1)&lt;&gt;MONTH(N8),"",N8+1))</f>
        <v>43864</v>
      </c>
      <c r="I9" s="88">
        <f>IF(H9="","",IF(MONTH(H9+1)&lt;&gt;MONTH(H9),"",H9+1))</f>
        <v>43865</v>
      </c>
      <c r="J9" s="88">
        <f t="shared" ref="J9:M9" si="0">IF(I9="","",IF(MONTH(I9+1)&lt;&gt;MONTH(I9),"",I9+1))</f>
        <v>43866</v>
      </c>
      <c r="K9" s="88">
        <f>IF(J9="","",IF(MONTH(J9+1)&lt;&gt;MONTH(J9),"",J9+1))</f>
        <v>43867</v>
      </c>
      <c r="L9" s="88">
        <f t="shared" si="0"/>
        <v>43868</v>
      </c>
      <c r="M9" s="88">
        <f t="shared" si="0"/>
        <v>43869</v>
      </c>
      <c r="N9" s="88">
        <f>IF(M9="","",IF(MONTH(M9+1)&lt;&gt;MONTH(M9),"",M9+1))</f>
        <v>43870</v>
      </c>
      <c r="O9" s="88"/>
      <c r="P9" s="83"/>
      <c r="Q9" s="88">
        <f>IF(W8="","",IF(MONTH(W8+1)&lt;&gt;MONTH(W8),"",W8+1))</f>
        <v>43892</v>
      </c>
      <c r="R9" s="88">
        <f>IF(Q9="","",IF(MONTH(Q9+1)&lt;&gt;MONTH(Q9),"",Q9+1))</f>
        <v>43893</v>
      </c>
      <c r="S9" s="88">
        <f t="shared" ref="S9:T13" si="1">IF(R9="","",IF(MONTH(R9+1)&lt;&gt;MONTH(R9),"",R9+1))</f>
        <v>43894</v>
      </c>
      <c r="T9" s="88">
        <f>IF(S9="","",IF(MONTH(S9+1)&lt;&gt;MONTH(S9),"",S9+1))</f>
        <v>43895</v>
      </c>
      <c r="U9" s="88">
        <f t="shared" ref="U9:W13" si="2">IF(T9="","",IF(MONTH(T9+1)&lt;&gt;MONTH(T9),"",T9+1))</f>
        <v>43896</v>
      </c>
      <c r="V9" s="88">
        <f t="shared" si="2"/>
        <v>43897</v>
      </c>
      <c r="W9" s="88">
        <f t="shared" si="2"/>
        <v>43898</v>
      </c>
      <c r="Y9" s="192"/>
    </row>
    <row r="10" spans="1:25" ht="12.75" customHeight="1" x14ac:dyDescent="0.2">
      <c r="A10" s="89" t="str">
        <f t="array" ref="A10">IFERROR(INDEX(arr_holiday,SMALL(IF(arr_holidaydate=$D$6,ROW(arr_holidaydate)),ROW()-ROW($A$9))),"")</f>
        <v/>
      </c>
      <c r="B10" s="90"/>
      <c r="C10" s="90"/>
      <c r="D10" s="90"/>
      <c r="E10" s="196" t="str">
        <f>"W"&amp;TEXT(1+INT((D6-DATE(YEAR(D6+4-WEEKDAY(D6+6)),1,5)+
WEEKDAY(DATE(YEAR(D6+4-WEEKDAY(D6+6)),1,3)))/7),"00")&amp;"-"&amp;WEEKDAY(D6,2)</f>
        <v>W08-4</v>
      </c>
      <c r="F10" s="196"/>
      <c r="G10" s="82"/>
      <c r="H10" s="88">
        <f t="shared" ref="H10:H13" si="3">IF(N9="","",IF(MONTH(N9+1)&lt;&gt;MONTH(N9),"",N9+1))</f>
        <v>43871</v>
      </c>
      <c r="I10" s="88">
        <f t="shared" ref="I10:M13" si="4">IF(H10="","",IF(MONTH(H10+1)&lt;&gt;MONTH(H10),"",H10+1))</f>
        <v>43872</v>
      </c>
      <c r="J10" s="88">
        <f t="shared" si="4"/>
        <v>43873</v>
      </c>
      <c r="K10" s="88">
        <f t="shared" si="4"/>
        <v>43874</v>
      </c>
      <c r="L10" s="88">
        <f t="shared" si="4"/>
        <v>43875</v>
      </c>
      <c r="M10" s="88">
        <f t="shared" si="4"/>
        <v>43876</v>
      </c>
      <c r="N10" s="88">
        <f>IF(M10="","",IF(MONTH(M10+1)&lt;&gt;MONTH(M10),"",M10+1))</f>
        <v>43877</v>
      </c>
      <c r="O10" s="88"/>
      <c r="P10" s="83"/>
      <c r="Q10" s="88">
        <f t="shared" ref="Q10:Q13" si="5">IF(W9="","",IF(MONTH(W9+1)&lt;&gt;MONTH(W9),"",W9+1))</f>
        <v>43899</v>
      </c>
      <c r="R10" s="88">
        <f t="shared" ref="R10:R13" si="6">IF(Q10="","",IF(MONTH(Q10+1)&lt;&gt;MONTH(Q10),"",Q10+1))</f>
        <v>43900</v>
      </c>
      <c r="S10" s="88">
        <f t="shared" si="1"/>
        <v>43901</v>
      </c>
      <c r="T10" s="88">
        <f t="shared" si="1"/>
        <v>43902</v>
      </c>
      <c r="U10" s="88">
        <f t="shared" si="2"/>
        <v>43903</v>
      </c>
      <c r="V10" s="88">
        <f t="shared" si="2"/>
        <v>43904</v>
      </c>
      <c r="W10" s="88">
        <f t="shared" si="2"/>
        <v>43905</v>
      </c>
      <c r="Y10" s="192"/>
    </row>
    <row r="11" spans="1:25" x14ac:dyDescent="0.2">
      <c r="A11" s="89" t="str">
        <f t="array" ref="A11">IFERROR(INDEX(arr_holiday,SMALL(IF(arr_holidaydate=$D$6,ROW(arr_holidaydate)),ROW()-ROW($A$9))),"")</f>
        <v/>
      </c>
      <c r="B11" s="90"/>
      <c r="C11" s="90"/>
      <c r="D11" s="90"/>
      <c r="E11" s="82"/>
      <c r="F11" s="82"/>
      <c r="G11" s="82"/>
      <c r="H11" s="88">
        <f t="shared" si="3"/>
        <v>43878</v>
      </c>
      <c r="I11" s="88">
        <f t="shared" si="4"/>
        <v>43879</v>
      </c>
      <c r="J11" s="88">
        <f t="shared" si="4"/>
        <v>43880</v>
      </c>
      <c r="K11" s="88">
        <f t="shared" si="4"/>
        <v>43881</v>
      </c>
      <c r="L11" s="88">
        <f t="shared" si="4"/>
        <v>43882</v>
      </c>
      <c r="M11" s="88">
        <f t="shared" si="4"/>
        <v>43883</v>
      </c>
      <c r="N11" s="88">
        <f>IF(M11="","",IF(MONTH(M11+1)&lt;&gt;MONTH(M11),"",M11+1))</f>
        <v>43884</v>
      </c>
      <c r="O11" s="88"/>
      <c r="P11" s="83"/>
      <c r="Q11" s="88">
        <f t="shared" si="5"/>
        <v>43906</v>
      </c>
      <c r="R11" s="88">
        <f t="shared" si="6"/>
        <v>43907</v>
      </c>
      <c r="S11" s="88">
        <f t="shared" si="1"/>
        <v>43908</v>
      </c>
      <c r="T11" s="88">
        <f t="shared" si="1"/>
        <v>43909</v>
      </c>
      <c r="U11" s="88">
        <f t="shared" si="2"/>
        <v>43910</v>
      </c>
      <c r="V11" s="88">
        <f t="shared" si="2"/>
        <v>43911</v>
      </c>
      <c r="W11" s="88">
        <f t="shared" si="2"/>
        <v>43912</v>
      </c>
      <c r="Y11" s="192"/>
    </row>
    <row r="12" spans="1:25" x14ac:dyDescent="0.2">
      <c r="A12" s="89" t="str">
        <f t="array" ref="A12">IFERROR(INDEX(arr_holiday,SMALL(IF(arr_holidaydate=$D$6,ROW(arr_holidaydate)),ROW()-ROW($A$9))),"")</f>
        <v/>
      </c>
      <c r="B12" s="90"/>
      <c r="C12" s="90"/>
      <c r="D12" s="90"/>
      <c r="E12" s="82"/>
      <c r="F12" s="82"/>
      <c r="G12" s="82"/>
      <c r="H12" s="88">
        <f t="shared" si="3"/>
        <v>43885</v>
      </c>
      <c r="I12" s="88">
        <f t="shared" si="4"/>
        <v>43886</v>
      </c>
      <c r="J12" s="88">
        <f t="shared" si="4"/>
        <v>43887</v>
      </c>
      <c r="K12" s="88">
        <f t="shared" si="4"/>
        <v>43888</v>
      </c>
      <c r="L12" s="88">
        <f t="shared" si="4"/>
        <v>43889</v>
      </c>
      <c r="M12" s="88">
        <f t="shared" si="4"/>
        <v>43890</v>
      </c>
      <c r="N12" s="88" t="str">
        <f>IF(M12="","",IF(MONTH(M12+1)&lt;&gt;MONTH(M12),"",M12+1))</f>
        <v/>
      </c>
      <c r="O12" s="88"/>
      <c r="P12" s="83"/>
      <c r="Q12" s="88">
        <f t="shared" si="5"/>
        <v>43913</v>
      </c>
      <c r="R12" s="88">
        <f t="shared" si="6"/>
        <v>43914</v>
      </c>
      <c r="S12" s="88">
        <f t="shared" si="1"/>
        <v>43915</v>
      </c>
      <c r="T12" s="88">
        <f t="shared" si="1"/>
        <v>43916</v>
      </c>
      <c r="U12" s="88">
        <f t="shared" si="2"/>
        <v>43917</v>
      </c>
      <c r="V12" s="88">
        <f t="shared" si="2"/>
        <v>43918</v>
      </c>
      <c r="W12" s="88">
        <f t="shared" si="2"/>
        <v>43919</v>
      </c>
      <c r="Y12" s="192"/>
    </row>
    <row r="13" spans="1:25" x14ac:dyDescent="0.2">
      <c r="A13" s="89" t="str">
        <f t="array" ref="A13">IFERROR(INDEX(arr_holiday,SMALL(IF(arr_holidaydate=$D$6,ROW(arr_holidaydate)),ROW()-ROW($A$9))),"")</f>
        <v/>
      </c>
      <c r="B13" s="82"/>
      <c r="C13" s="82"/>
      <c r="D13" s="82"/>
      <c r="E13" s="82"/>
      <c r="F13" s="82"/>
      <c r="G13" s="82"/>
      <c r="H13" s="88" t="str">
        <f t="shared" si="3"/>
        <v/>
      </c>
      <c r="I13" s="88" t="str">
        <f t="shared" si="4"/>
        <v/>
      </c>
      <c r="J13" s="88" t="str">
        <f t="shared" si="4"/>
        <v/>
      </c>
      <c r="K13" s="88" t="str">
        <f t="shared" si="4"/>
        <v/>
      </c>
      <c r="L13" s="88" t="str">
        <f t="shared" si="4"/>
        <v/>
      </c>
      <c r="M13" s="88" t="str">
        <f t="shared" si="4"/>
        <v/>
      </c>
      <c r="N13" s="88" t="str">
        <f>IF(M13="","",IF(MONTH(M13+1)&lt;&gt;MONTH(M13),"",M13+1))</f>
        <v/>
      </c>
      <c r="O13" s="88"/>
      <c r="P13" s="83"/>
      <c r="Q13" s="88">
        <f t="shared" si="5"/>
        <v>43920</v>
      </c>
      <c r="R13" s="88">
        <f t="shared" si="6"/>
        <v>43921</v>
      </c>
      <c r="S13" s="88" t="str">
        <f t="shared" si="1"/>
        <v/>
      </c>
      <c r="T13" s="88" t="str">
        <f t="shared" si="1"/>
        <v/>
      </c>
      <c r="U13" s="88" t="str">
        <f t="shared" si="2"/>
        <v/>
      </c>
      <c r="V13" s="88" t="str">
        <f t="shared" si="2"/>
        <v/>
      </c>
      <c r="W13" s="88" t="str">
        <f t="shared" si="2"/>
        <v/>
      </c>
    </row>
    <row r="14" spans="1:25" ht="14.1" customHeight="1" x14ac:dyDescent="0.2">
      <c r="A14" s="183" t="s">
        <v>85</v>
      </c>
      <c r="B14" s="183"/>
      <c r="C14" s="183"/>
      <c r="D14" s="183"/>
      <c r="E14" s="91"/>
      <c r="F14" s="92"/>
      <c r="G14" s="92"/>
      <c r="H14" s="92" t="s">
        <v>54</v>
      </c>
      <c r="I14" s="92"/>
      <c r="J14" s="92"/>
      <c r="K14" s="92"/>
      <c r="L14" s="92"/>
      <c r="M14" s="92"/>
      <c r="N14" s="92"/>
      <c r="O14" s="92"/>
      <c r="P14" s="93"/>
      <c r="Q14" s="219" t="s">
        <v>7</v>
      </c>
      <c r="R14" s="219"/>
      <c r="S14" s="219"/>
      <c r="T14" s="219"/>
      <c r="U14" s="219"/>
      <c r="V14" s="219"/>
      <c r="W14" s="219"/>
    </row>
    <row r="15" spans="1:25" ht="12.75" customHeight="1" x14ac:dyDescent="0.2">
      <c r="A15" s="195" t="str">
        <f t="array" ref="A15">IFERROR(INDEX(arr_event,SMALL(IF(arr_eventdate=$D$6,ROW(arr_eventdate)),ROW()-ROW($A$14))),"")</f>
        <v/>
      </c>
      <c r="B15" s="195"/>
      <c r="C15" s="195"/>
      <c r="D15" s="195"/>
      <c r="E15" s="94"/>
      <c r="F15" s="135">
        <v>7</v>
      </c>
      <c r="G15" s="95" t="s">
        <v>58</v>
      </c>
      <c r="H15" s="344" t="s">
        <v>215</v>
      </c>
      <c r="I15" s="345"/>
      <c r="J15" s="345"/>
      <c r="K15" s="345"/>
      <c r="L15" s="345"/>
      <c r="M15" s="345"/>
      <c r="N15" s="345"/>
      <c r="O15" s="346"/>
      <c r="P15" s="96" t="s">
        <v>134</v>
      </c>
      <c r="Q15" s="160"/>
      <c r="R15" s="185"/>
      <c r="S15" s="185"/>
      <c r="T15" s="185"/>
      <c r="U15" s="185"/>
      <c r="V15" s="185"/>
      <c r="W15" s="161"/>
    </row>
    <row r="16" spans="1:25" ht="12.75" customHeight="1" x14ac:dyDescent="0.2">
      <c r="A16" s="124"/>
      <c r="B16" s="124"/>
      <c r="C16" s="124"/>
      <c r="D16" s="124"/>
      <c r="E16" s="94"/>
      <c r="F16" s="223"/>
      <c r="G16" s="97" t="s">
        <v>55</v>
      </c>
      <c r="H16" s="242" t="s">
        <v>206</v>
      </c>
      <c r="I16" s="243"/>
      <c r="J16" s="243"/>
      <c r="K16" s="243"/>
      <c r="L16" s="243"/>
      <c r="M16" s="243"/>
      <c r="N16" s="243"/>
      <c r="O16" s="244"/>
      <c r="P16" s="121" t="s">
        <v>134</v>
      </c>
      <c r="Q16" s="99"/>
      <c r="R16" s="227" t="s">
        <v>159</v>
      </c>
      <c r="S16" s="227"/>
      <c r="T16" s="227"/>
      <c r="U16" s="227"/>
      <c r="V16" s="227"/>
      <c r="W16" s="99"/>
    </row>
    <row r="17" spans="1:23" ht="12.75" customHeight="1" x14ac:dyDescent="0.2">
      <c r="A17" s="124"/>
      <c r="B17" s="124"/>
      <c r="C17" s="124"/>
      <c r="D17" s="124"/>
      <c r="E17" s="94"/>
      <c r="F17" s="134">
        <f>IF(F15=12,1,F15+1)</f>
        <v>8</v>
      </c>
      <c r="G17" s="100" t="s">
        <v>58</v>
      </c>
      <c r="H17" s="233" t="s">
        <v>207</v>
      </c>
      <c r="I17" s="234"/>
      <c r="J17" s="234"/>
      <c r="K17" s="234"/>
      <c r="L17" s="234"/>
      <c r="M17" s="234"/>
      <c r="N17" s="234"/>
      <c r="O17" s="235"/>
      <c r="P17" s="228" t="s">
        <v>132</v>
      </c>
      <c r="Q17" s="99"/>
      <c r="R17" s="227"/>
      <c r="S17" s="227"/>
      <c r="T17" s="227"/>
      <c r="U17" s="227"/>
      <c r="V17" s="227"/>
      <c r="W17" s="99"/>
    </row>
    <row r="18" spans="1:23" ht="12.75" customHeight="1" x14ac:dyDescent="0.2">
      <c r="A18" s="124"/>
      <c r="B18" s="124"/>
      <c r="C18" s="124"/>
      <c r="D18" s="124"/>
      <c r="E18" s="94"/>
      <c r="F18" s="135"/>
      <c r="G18" s="101" t="s">
        <v>56</v>
      </c>
      <c r="H18" s="236"/>
      <c r="I18" s="237"/>
      <c r="J18" s="237"/>
      <c r="K18" s="237"/>
      <c r="L18" s="237"/>
      <c r="M18" s="237"/>
      <c r="N18" s="237"/>
      <c r="O18" s="238"/>
      <c r="P18" s="229"/>
      <c r="Q18" s="99"/>
      <c r="R18" s="227"/>
      <c r="S18" s="227"/>
      <c r="T18" s="227"/>
      <c r="U18" s="227"/>
      <c r="V18" s="227"/>
      <c r="W18" s="99"/>
    </row>
    <row r="19" spans="1:23" ht="12.75" customHeight="1" x14ac:dyDescent="0.2">
      <c r="A19" s="124"/>
      <c r="B19" s="124"/>
      <c r="C19" s="124"/>
      <c r="D19" s="124"/>
      <c r="E19" s="94"/>
      <c r="F19" s="136"/>
      <c r="G19" s="101" t="s">
        <v>55</v>
      </c>
      <c r="H19" s="236"/>
      <c r="I19" s="237"/>
      <c r="J19" s="237"/>
      <c r="K19" s="237"/>
      <c r="L19" s="237"/>
      <c r="M19" s="237"/>
      <c r="N19" s="237"/>
      <c r="O19" s="238"/>
      <c r="P19" s="229"/>
      <c r="Q19" s="99"/>
      <c r="R19" s="227"/>
      <c r="S19" s="227"/>
      <c r="T19" s="227"/>
      <c r="U19" s="227"/>
      <c r="V19" s="227"/>
      <c r="W19" s="99"/>
    </row>
    <row r="20" spans="1:23" ht="12.75" customHeight="1" x14ac:dyDescent="0.2">
      <c r="A20" s="124"/>
      <c r="B20" s="124"/>
      <c r="C20" s="124"/>
      <c r="D20" s="124"/>
      <c r="E20" s="94"/>
      <c r="F20" s="137"/>
      <c r="G20" s="102" t="s">
        <v>57</v>
      </c>
      <c r="H20" s="239"/>
      <c r="I20" s="240"/>
      <c r="J20" s="240"/>
      <c r="K20" s="240"/>
      <c r="L20" s="240"/>
      <c r="M20" s="240"/>
      <c r="N20" s="240"/>
      <c r="O20" s="241"/>
      <c r="P20" s="230"/>
      <c r="Q20" s="99"/>
      <c r="R20" s="227"/>
      <c r="S20" s="227"/>
      <c r="T20" s="227"/>
      <c r="U20" s="227"/>
      <c r="V20" s="227"/>
      <c r="W20" s="99"/>
    </row>
    <row r="21" spans="1:23" ht="12.75" customHeight="1" x14ac:dyDescent="0.2">
      <c r="A21" s="124"/>
      <c r="B21" s="124"/>
      <c r="C21" s="124"/>
      <c r="D21" s="124"/>
      <c r="E21" s="94"/>
      <c r="F21" s="134">
        <f>IF(F17=12,1,F17+1)</f>
        <v>9</v>
      </c>
      <c r="G21" s="100" t="s">
        <v>58</v>
      </c>
      <c r="H21" s="344" t="s">
        <v>158</v>
      </c>
      <c r="I21" s="345"/>
      <c r="J21" s="345"/>
      <c r="K21" s="345"/>
      <c r="L21" s="345"/>
      <c r="M21" s="345"/>
      <c r="N21" s="345"/>
      <c r="O21" s="346"/>
      <c r="P21" s="103" t="s">
        <v>133</v>
      </c>
      <c r="Q21" s="99"/>
      <c r="R21" s="227"/>
      <c r="S21" s="227"/>
      <c r="T21" s="227"/>
      <c r="U21" s="227"/>
      <c r="V21" s="227"/>
      <c r="W21" s="99"/>
    </row>
    <row r="22" spans="1:23" ht="12.75" customHeight="1" x14ac:dyDescent="0.2">
      <c r="A22" s="124"/>
      <c r="B22" s="124"/>
      <c r="C22" s="124"/>
      <c r="D22" s="124"/>
      <c r="E22" s="94"/>
      <c r="F22" s="135"/>
      <c r="G22" s="101" t="s">
        <v>56</v>
      </c>
      <c r="H22" s="347" t="s">
        <v>165</v>
      </c>
      <c r="I22" s="348"/>
      <c r="J22" s="348"/>
      <c r="K22" s="348"/>
      <c r="L22" s="348"/>
      <c r="M22" s="348"/>
      <c r="N22" s="348"/>
      <c r="O22" s="349"/>
      <c r="P22" s="104" t="s">
        <v>133</v>
      </c>
      <c r="Q22" s="99"/>
      <c r="R22" s="227"/>
      <c r="S22" s="227"/>
      <c r="T22" s="227"/>
      <c r="U22" s="227"/>
      <c r="V22" s="227"/>
      <c r="W22" s="99"/>
    </row>
    <row r="23" spans="1:23" ht="12.75" customHeight="1" x14ac:dyDescent="0.2">
      <c r="A23" s="124"/>
      <c r="B23" s="124"/>
      <c r="C23" s="124"/>
      <c r="D23" s="124"/>
      <c r="E23" s="94"/>
      <c r="F23" s="136"/>
      <c r="G23" s="101" t="s">
        <v>55</v>
      </c>
      <c r="H23" s="296" t="s">
        <v>135</v>
      </c>
      <c r="I23" s="297"/>
      <c r="J23" s="297"/>
      <c r="K23" s="297"/>
      <c r="L23" s="297"/>
      <c r="M23" s="297"/>
      <c r="N23" s="297"/>
      <c r="O23" s="298"/>
      <c r="P23" s="231" t="s">
        <v>134</v>
      </c>
      <c r="Q23" s="99"/>
      <c r="R23" s="227"/>
      <c r="S23" s="227"/>
      <c r="T23" s="227"/>
      <c r="U23" s="227"/>
      <c r="V23" s="227"/>
      <c r="W23" s="99"/>
    </row>
    <row r="24" spans="1:23" ht="12.75" customHeight="1" x14ac:dyDescent="0.2">
      <c r="A24" s="124"/>
      <c r="B24" s="124"/>
      <c r="C24" s="124"/>
      <c r="D24" s="124"/>
      <c r="E24" s="94"/>
      <c r="F24" s="137"/>
      <c r="G24" s="105" t="s">
        <v>57</v>
      </c>
      <c r="H24" s="242"/>
      <c r="I24" s="243"/>
      <c r="J24" s="243"/>
      <c r="K24" s="243"/>
      <c r="L24" s="243"/>
      <c r="M24" s="243"/>
      <c r="N24" s="243"/>
      <c r="O24" s="244"/>
      <c r="P24" s="232"/>
      <c r="Q24" s="99"/>
      <c r="R24" s="227"/>
      <c r="S24" s="227"/>
      <c r="T24" s="227"/>
      <c r="U24" s="227"/>
      <c r="V24" s="227"/>
      <c r="W24" s="99"/>
    </row>
    <row r="25" spans="1:23" ht="12.75" customHeight="1" x14ac:dyDescent="0.2">
      <c r="A25" s="94"/>
      <c r="B25" s="94"/>
      <c r="C25" s="94"/>
      <c r="D25" s="94"/>
      <c r="E25" s="94"/>
      <c r="F25" s="134">
        <f>IF(F21=12,1,F21+1)</f>
        <v>10</v>
      </c>
      <c r="G25" s="100" t="s">
        <v>58</v>
      </c>
      <c r="H25" s="344" t="s">
        <v>136</v>
      </c>
      <c r="I25" s="345"/>
      <c r="J25" s="345"/>
      <c r="K25" s="345"/>
      <c r="L25" s="345"/>
      <c r="M25" s="345"/>
      <c r="N25" s="345"/>
      <c r="O25" s="346"/>
      <c r="P25" s="103" t="s">
        <v>133</v>
      </c>
      <c r="Q25" s="99"/>
      <c r="R25" s="227"/>
      <c r="S25" s="227"/>
      <c r="T25" s="227"/>
      <c r="U25" s="227"/>
      <c r="V25" s="227"/>
      <c r="W25" s="99"/>
    </row>
    <row r="26" spans="1:23" ht="12.75" customHeight="1" x14ac:dyDescent="0.2">
      <c r="A26" s="106"/>
      <c r="B26" s="107" t="s">
        <v>138</v>
      </c>
      <c r="C26" s="184" t="s">
        <v>51</v>
      </c>
      <c r="D26" s="184"/>
      <c r="E26" s="94"/>
      <c r="F26" s="135"/>
      <c r="G26" s="101" t="s">
        <v>56</v>
      </c>
      <c r="H26" s="376" t="s">
        <v>139</v>
      </c>
      <c r="I26" s="377"/>
      <c r="J26" s="377"/>
      <c r="K26" s="377"/>
      <c r="L26" s="377"/>
      <c r="M26" s="377"/>
      <c r="N26" s="377"/>
      <c r="O26" s="378"/>
      <c r="P26" s="248" t="s">
        <v>137</v>
      </c>
      <c r="Q26" s="160"/>
      <c r="R26" s="185"/>
      <c r="S26" s="185"/>
      <c r="T26" s="185"/>
      <c r="U26" s="185"/>
      <c r="V26" s="185"/>
      <c r="W26" s="161"/>
    </row>
    <row r="27" spans="1:23" ht="12.75" customHeight="1" x14ac:dyDescent="0.2">
      <c r="A27" s="116"/>
      <c r="B27" s="116"/>
      <c r="C27" s="117"/>
      <c r="D27" s="119"/>
      <c r="E27" s="94"/>
      <c r="F27" s="136"/>
      <c r="G27" s="101" t="s">
        <v>55</v>
      </c>
      <c r="H27" s="245"/>
      <c r="I27" s="246"/>
      <c r="J27" s="246"/>
      <c r="K27" s="246"/>
      <c r="L27" s="246"/>
      <c r="M27" s="246"/>
      <c r="N27" s="246"/>
      <c r="O27" s="247"/>
      <c r="P27" s="249"/>
      <c r="Q27" s="160"/>
      <c r="R27" s="185"/>
      <c r="S27" s="185"/>
      <c r="T27" s="185"/>
      <c r="U27" s="185"/>
      <c r="V27" s="185"/>
      <c r="W27" s="161"/>
    </row>
    <row r="28" spans="1:23" ht="12.75" customHeight="1" x14ac:dyDescent="0.2">
      <c r="A28" s="116"/>
      <c r="B28" s="116"/>
      <c r="C28" s="117"/>
      <c r="D28" s="119"/>
      <c r="E28" s="94"/>
      <c r="F28" s="137"/>
      <c r="G28" s="105" t="s">
        <v>57</v>
      </c>
      <c r="H28" s="245"/>
      <c r="I28" s="246"/>
      <c r="J28" s="246"/>
      <c r="K28" s="246"/>
      <c r="L28" s="246"/>
      <c r="M28" s="246"/>
      <c r="N28" s="246"/>
      <c r="O28" s="247"/>
      <c r="P28" s="249"/>
      <c r="Q28" s="160"/>
      <c r="R28" s="185"/>
      <c r="S28" s="185"/>
      <c r="T28" s="185"/>
      <c r="U28" s="185"/>
      <c r="V28" s="185"/>
      <c r="W28" s="161"/>
    </row>
    <row r="29" spans="1:23" ht="12.75" customHeight="1" x14ac:dyDescent="0.2">
      <c r="A29" s="116"/>
      <c r="B29" s="116"/>
      <c r="C29" s="117"/>
      <c r="D29" s="119"/>
      <c r="E29" s="94"/>
      <c r="F29" s="134">
        <f>IF(F25=12,1,F25+1)</f>
        <v>11</v>
      </c>
      <c r="G29" s="100" t="s">
        <v>58</v>
      </c>
      <c r="H29" s="245"/>
      <c r="I29" s="246"/>
      <c r="J29" s="246"/>
      <c r="K29" s="246"/>
      <c r="L29" s="246"/>
      <c r="M29" s="246"/>
      <c r="N29" s="246"/>
      <c r="O29" s="247"/>
      <c r="P29" s="249"/>
      <c r="Q29" s="160"/>
      <c r="R29" s="185"/>
      <c r="S29" s="185"/>
      <c r="T29" s="185"/>
      <c r="U29" s="185"/>
      <c r="V29" s="185"/>
      <c r="W29" s="161"/>
    </row>
    <row r="30" spans="1:23" ht="12.75" customHeight="1" x14ac:dyDescent="0.2">
      <c r="A30" s="116"/>
      <c r="B30" s="116"/>
      <c r="C30" s="117"/>
      <c r="D30" s="119"/>
      <c r="E30" s="94"/>
      <c r="F30" s="135"/>
      <c r="G30" s="101" t="s">
        <v>56</v>
      </c>
      <c r="H30" s="245"/>
      <c r="I30" s="246"/>
      <c r="J30" s="246"/>
      <c r="K30" s="246"/>
      <c r="L30" s="246"/>
      <c r="M30" s="246"/>
      <c r="N30" s="246"/>
      <c r="O30" s="247"/>
      <c r="P30" s="249"/>
      <c r="Q30" s="160"/>
      <c r="R30" s="185"/>
      <c r="S30" s="185"/>
      <c r="T30" s="185"/>
      <c r="U30" s="185"/>
      <c r="V30" s="185"/>
      <c r="W30" s="161"/>
    </row>
    <row r="31" spans="1:23" ht="12.75" customHeight="1" x14ac:dyDescent="0.2">
      <c r="A31" s="116"/>
      <c r="B31" s="116"/>
      <c r="C31" s="117"/>
      <c r="D31" s="111"/>
      <c r="E31" s="94"/>
      <c r="F31" s="136"/>
      <c r="G31" s="101" t="s">
        <v>55</v>
      </c>
      <c r="H31" s="245"/>
      <c r="I31" s="246"/>
      <c r="J31" s="246"/>
      <c r="K31" s="246"/>
      <c r="L31" s="246"/>
      <c r="M31" s="246"/>
      <c r="N31" s="246"/>
      <c r="O31" s="247"/>
      <c r="P31" s="249"/>
      <c r="Q31" s="160"/>
      <c r="R31" s="185"/>
      <c r="S31" s="185"/>
      <c r="T31" s="185"/>
      <c r="U31" s="185"/>
      <c r="V31" s="185"/>
      <c r="W31" s="161"/>
    </row>
    <row r="32" spans="1:23" ht="12.75" customHeight="1" x14ac:dyDescent="0.2">
      <c r="A32" s="116"/>
      <c r="B32" s="116"/>
      <c r="C32" s="117"/>
      <c r="D32" s="119"/>
      <c r="E32" s="94"/>
      <c r="F32" s="137"/>
      <c r="G32" s="105" t="s">
        <v>57</v>
      </c>
      <c r="H32" s="245"/>
      <c r="I32" s="246"/>
      <c r="J32" s="246"/>
      <c r="K32" s="246"/>
      <c r="L32" s="246"/>
      <c r="M32" s="246"/>
      <c r="N32" s="246"/>
      <c r="O32" s="247"/>
      <c r="P32" s="249"/>
      <c r="Q32" s="160"/>
      <c r="R32" s="185"/>
      <c r="S32" s="185"/>
      <c r="T32" s="185"/>
      <c r="U32" s="185"/>
      <c r="V32" s="185"/>
      <c r="W32" s="161"/>
    </row>
    <row r="33" spans="1:23" ht="12.75" customHeight="1" x14ac:dyDescent="0.2">
      <c r="A33" s="116"/>
      <c r="B33" s="116"/>
      <c r="C33" s="117"/>
      <c r="D33" s="117"/>
      <c r="E33" s="94"/>
      <c r="F33" s="134">
        <f>IF(F29=12,1,F29+1)</f>
        <v>12</v>
      </c>
      <c r="G33" s="100" t="s">
        <v>58</v>
      </c>
      <c r="H33" s="245"/>
      <c r="I33" s="246"/>
      <c r="J33" s="246"/>
      <c r="K33" s="246"/>
      <c r="L33" s="246"/>
      <c r="M33" s="246"/>
      <c r="N33" s="246"/>
      <c r="O33" s="247"/>
      <c r="P33" s="249"/>
      <c r="Q33" s="160"/>
      <c r="R33" s="185"/>
      <c r="S33" s="185"/>
      <c r="T33" s="185"/>
      <c r="U33" s="185"/>
      <c r="V33" s="185"/>
      <c r="W33" s="161"/>
    </row>
    <row r="34" spans="1:23" ht="12.75" customHeight="1" x14ac:dyDescent="0.2">
      <c r="A34" s="116"/>
      <c r="B34" s="116"/>
      <c r="C34" s="117"/>
      <c r="D34" s="119"/>
      <c r="E34" s="94"/>
      <c r="F34" s="135"/>
      <c r="G34" s="101" t="s">
        <v>56</v>
      </c>
      <c r="H34" s="379"/>
      <c r="I34" s="380"/>
      <c r="J34" s="380"/>
      <c r="K34" s="380"/>
      <c r="L34" s="380"/>
      <c r="M34" s="380"/>
      <c r="N34" s="380"/>
      <c r="O34" s="381"/>
      <c r="P34" s="249"/>
      <c r="Q34" s="160"/>
      <c r="R34" s="185"/>
      <c r="S34" s="185"/>
      <c r="T34" s="185"/>
      <c r="U34" s="185"/>
      <c r="V34" s="185"/>
      <c r="W34" s="161"/>
    </row>
    <row r="35" spans="1:23" ht="12.75" customHeight="1" x14ac:dyDescent="0.2">
      <c r="A35" s="116"/>
      <c r="B35" s="116"/>
      <c r="C35" s="117"/>
      <c r="D35" s="119"/>
      <c r="E35" s="94"/>
      <c r="F35" s="136"/>
      <c r="G35" s="101" t="s">
        <v>55</v>
      </c>
      <c r="H35" s="337" t="s">
        <v>142</v>
      </c>
      <c r="I35" s="338"/>
      <c r="J35" s="338"/>
      <c r="K35" s="338"/>
      <c r="L35" s="338"/>
      <c r="M35" s="338"/>
      <c r="N35" s="338"/>
      <c r="O35" s="339"/>
      <c r="P35" s="253" t="s">
        <v>140</v>
      </c>
      <c r="Q35" s="160"/>
      <c r="R35" s="185"/>
      <c r="S35" s="185"/>
      <c r="T35" s="185"/>
      <c r="U35" s="185"/>
      <c r="V35" s="185"/>
      <c r="W35" s="161"/>
    </row>
    <row r="36" spans="1:23" ht="12.75" customHeight="1" x14ac:dyDescent="0.2">
      <c r="A36" s="116"/>
      <c r="B36" s="116"/>
      <c r="C36" s="117"/>
      <c r="D36" s="119"/>
      <c r="E36" s="94"/>
      <c r="F36" s="137"/>
      <c r="G36" s="105" t="s">
        <v>57</v>
      </c>
      <c r="H36" s="250"/>
      <c r="I36" s="251"/>
      <c r="J36" s="251"/>
      <c r="K36" s="251"/>
      <c r="L36" s="251"/>
      <c r="M36" s="251"/>
      <c r="N36" s="251"/>
      <c r="O36" s="252"/>
      <c r="P36" s="254"/>
      <c r="Q36" s="160"/>
      <c r="R36" s="185"/>
      <c r="S36" s="185"/>
      <c r="T36" s="185"/>
      <c r="U36" s="185"/>
      <c r="V36" s="185"/>
      <c r="W36" s="161"/>
    </row>
    <row r="37" spans="1:23" ht="12.75" customHeight="1" x14ac:dyDescent="0.2">
      <c r="A37" s="116"/>
      <c r="B37" s="116"/>
      <c r="C37" s="117"/>
      <c r="D37" s="119"/>
      <c r="E37" s="94"/>
      <c r="F37" s="134">
        <f>IF(F33=12,1,F33+1)</f>
        <v>1</v>
      </c>
      <c r="G37" s="100" t="s">
        <v>58</v>
      </c>
      <c r="H37" s="340"/>
      <c r="I37" s="341"/>
      <c r="J37" s="341"/>
      <c r="K37" s="341"/>
      <c r="L37" s="341"/>
      <c r="M37" s="341"/>
      <c r="N37" s="341"/>
      <c r="O37" s="342"/>
      <c r="P37" s="255"/>
      <c r="Q37" s="160"/>
      <c r="R37" s="185"/>
      <c r="S37" s="185"/>
      <c r="T37" s="185"/>
      <c r="U37" s="185"/>
      <c r="V37" s="185"/>
      <c r="W37" s="161"/>
    </row>
    <row r="38" spans="1:23" ht="12.75" customHeight="1" x14ac:dyDescent="0.2">
      <c r="A38" s="116"/>
      <c r="B38" s="116"/>
      <c r="C38" s="117"/>
      <c r="D38" s="119"/>
      <c r="E38" s="94"/>
      <c r="F38" s="135"/>
      <c r="G38" s="101" t="s">
        <v>56</v>
      </c>
      <c r="H38" s="352" t="s">
        <v>141</v>
      </c>
      <c r="I38" s="353"/>
      <c r="J38" s="353"/>
      <c r="K38" s="353"/>
      <c r="L38" s="353"/>
      <c r="M38" s="353"/>
      <c r="N38" s="353"/>
      <c r="O38" s="354"/>
      <c r="P38" s="259" t="s">
        <v>143</v>
      </c>
      <c r="Q38" s="160"/>
      <c r="R38" s="185"/>
      <c r="S38" s="185"/>
      <c r="T38" s="185"/>
      <c r="U38" s="185"/>
      <c r="V38" s="185"/>
      <c r="W38" s="161"/>
    </row>
    <row r="39" spans="1:23" ht="12.75" customHeight="1" x14ac:dyDescent="0.2">
      <c r="A39" s="116"/>
      <c r="B39" s="116"/>
      <c r="C39" s="117"/>
      <c r="D39" s="119"/>
      <c r="E39" s="94"/>
      <c r="F39" s="136"/>
      <c r="G39" s="101" t="s">
        <v>55</v>
      </c>
      <c r="H39" s="256"/>
      <c r="I39" s="257"/>
      <c r="J39" s="257"/>
      <c r="K39" s="257"/>
      <c r="L39" s="257"/>
      <c r="M39" s="257"/>
      <c r="N39" s="257"/>
      <c r="O39" s="258"/>
      <c r="P39" s="260"/>
      <c r="Q39" s="160"/>
      <c r="R39" s="185"/>
      <c r="S39" s="185"/>
      <c r="T39" s="185"/>
      <c r="U39" s="185"/>
      <c r="V39" s="185"/>
      <c r="W39" s="161"/>
    </row>
    <row r="40" spans="1:23" ht="12.75" customHeight="1" x14ac:dyDescent="0.2">
      <c r="A40" s="116"/>
      <c r="B40" s="116"/>
      <c r="C40" s="117"/>
      <c r="D40" s="119"/>
      <c r="E40" s="94"/>
      <c r="F40" s="137"/>
      <c r="G40" s="105" t="s">
        <v>57</v>
      </c>
      <c r="H40" s="256"/>
      <c r="I40" s="257"/>
      <c r="J40" s="257"/>
      <c r="K40" s="257"/>
      <c r="L40" s="257"/>
      <c r="M40" s="257"/>
      <c r="N40" s="257"/>
      <c r="O40" s="258"/>
      <c r="P40" s="260"/>
      <c r="Q40" s="160"/>
      <c r="R40" s="185"/>
      <c r="S40" s="185"/>
      <c r="T40" s="185"/>
      <c r="U40" s="185"/>
      <c r="V40" s="185"/>
      <c r="W40" s="161"/>
    </row>
    <row r="41" spans="1:23" ht="12.75" customHeight="1" x14ac:dyDescent="0.2">
      <c r="A41" s="116"/>
      <c r="B41" s="116"/>
      <c r="C41" s="117"/>
      <c r="D41" s="119"/>
      <c r="E41" s="94"/>
      <c r="F41" s="134">
        <f>IF(F37=12,1,F37+1)</f>
        <v>2</v>
      </c>
      <c r="G41" s="100" t="s">
        <v>58</v>
      </c>
      <c r="H41" s="355"/>
      <c r="I41" s="356"/>
      <c r="J41" s="356"/>
      <c r="K41" s="356"/>
      <c r="L41" s="356"/>
      <c r="M41" s="356"/>
      <c r="N41" s="356"/>
      <c r="O41" s="357"/>
      <c r="P41" s="261"/>
      <c r="Q41" s="160"/>
      <c r="R41" s="185"/>
      <c r="S41" s="185"/>
      <c r="T41" s="185"/>
      <c r="U41" s="185"/>
      <c r="V41" s="185"/>
      <c r="W41" s="161"/>
    </row>
    <row r="42" spans="1:23" ht="12.75" customHeight="1" x14ac:dyDescent="0.2">
      <c r="A42" s="116"/>
      <c r="B42" s="116"/>
      <c r="C42" s="117"/>
      <c r="D42" s="119"/>
      <c r="E42" s="94"/>
      <c r="F42" s="135"/>
      <c r="G42" s="101" t="s">
        <v>56</v>
      </c>
      <c r="H42" s="262" t="s">
        <v>144</v>
      </c>
      <c r="I42" s="263"/>
      <c r="J42" s="263"/>
      <c r="K42" s="263"/>
      <c r="L42" s="263"/>
      <c r="M42" s="263"/>
      <c r="N42" s="263"/>
      <c r="O42" s="264"/>
      <c r="P42" s="268" t="s">
        <v>140</v>
      </c>
      <c r="Q42" s="160"/>
      <c r="R42" s="185"/>
      <c r="S42" s="185"/>
      <c r="T42" s="185"/>
      <c r="U42" s="185"/>
      <c r="V42" s="185"/>
      <c r="W42" s="161"/>
    </row>
    <row r="43" spans="1:23" ht="12.75" customHeight="1" x14ac:dyDescent="0.2">
      <c r="A43" s="94"/>
      <c r="B43" s="94"/>
      <c r="C43" s="94"/>
      <c r="D43" s="94"/>
      <c r="E43" s="94"/>
      <c r="F43" s="136"/>
      <c r="G43" s="101" t="s">
        <v>55</v>
      </c>
      <c r="H43" s="262"/>
      <c r="I43" s="263"/>
      <c r="J43" s="263"/>
      <c r="K43" s="263"/>
      <c r="L43" s="263"/>
      <c r="M43" s="263"/>
      <c r="N43" s="263"/>
      <c r="O43" s="264"/>
      <c r="P43" s="269"/>
      <c r="Q43" s="99"/>
      <c r="R43" s="227" t="s">
        <v>216</v>
      </c>
      <c r="S43" s="227"/>
      <c r="T43" s="227"/>
      <c r="U43" s="227"/>
      <c r="V43" s="227"/>
      <c r="W43" s="99"/>
    </row>
    <row r="44" spans="1:23" ht="12.75" customHeight="1" x14ac:dyDescent="0.2">
      <c r="A44" s="175" t="s">
        <v>53</v>
      </c>
      <c r="B44" s="175"/>
      <c r="C44" s="184" t="s">
        <v>98</v>
      </c>
      <c r="D44" s="184"/>
      <c r="E44" s="94"/>
      <c r="F44" s="137"/>
      <c r="G44" s="105" t="s">
        <v>57</v>
      </c>
      <c r="H44" s="265"/>
      <c r="I44" s="266"/>
      <c r="J44" s="266"/>
      <c r="K44" s="266"/>
      <c r="L44" s="266"/>
      <c r="M44" s="266"/>
      <c r="N44" s="266"/>
      <c r="O44" s="267"/>
      <c r="P44" s="270"/>
      <c r="Q44" s="99"/>
      <c r="R44" s="227"/>
      <c r="S44" s="227"/>
      <c r="T44" s="227"/>
      <c r="U44" s="227"/>
      <c r="V44" s="227"/>
      <c r="W44" s="99"/>
    </row>
    <row r="45" spans="1:23" ht="12.75" customHeight="1" x14ac:dyDescent="0.2">
      <c r="A45" s="127"/>
      <c r="B45" s="128"/>
      <c r="C45" s="129"/>
      <c r="D45" s="129"/>
      <c r="E45" s="94"/>
      <c r="F45" s="134">
        <f>IF(F41=12,1,F41+1)</f>
        <v>3</v>
      </c>
      <c r="G45" s="100" t="s">
        <v>58</v>
      </c>
      <c r="H45" s="233" t="s">
        <v>146</v>
      </c>
      <c r="I45" s="234"/>
      <c r="J45" s="234"/>
      <c r="K45" s="234"/>
      <c r="L45" s="234"/>
      <c r="M45" s="234"/>
      <c r="N45" s="234"/>
      <c r="O45" s="235"/>
      <c r="P45" s="228" t="s">
        <v>132</v>
      </c>
      <c r="Q45" s="99"/>
      <c r="R45" s="227"/>
      <c r="S45" s="227"/>
      <c r="T45" s="227"/>
      <c r="U45" s="227"/>
      <c r="V45" s="227"/>
      <c r="W45" s="112"/>
    </row>
    <row r="46" spans="1:23" ht="12.75" customHeight="1" x14ac:dyDescent="0.2">
      <c r="A46" s="127"/>
      <c r="B46" s="128"/>
      <c r="C46" s="129"/>
      <c r="D46" s="129"/>
      <c r="E46" s="94"/>
      <c r="F46" s="135"/>
      <c r="G46" s="101" t="s">
        <v>56</v>
      </c>
      <c r="H46" s="236"/>
      <c r="I46" s="237"/>
      <c r="J46" s="237"/>
      <c r="K46" s="237"/>
      <c r="L46" s="237"/>
      <c r="M46" s="237"/>
      <c r="N46" s="237"/>
      <c r="O46" s="238"/>
      <c r="P46" s="229"/>
      <c r="Q46" s="99"/>
      <c r="R46" s="227"/>
      <c r="S46" s="227"/>
      <c r="T46" s="227"/>
      <c r="U46" s="227"/>
      <c r="V46" s="227"/>
      <c r="W46" s="112"/>
    </row>
    <row r="47" spans="1:23" ht="12.75" customHeight="1" x14ac:dyDescent="0.2">
      <c r="A47" s="128"/>
      <c r="B47" s="128"/>
      <c r="C47" s="129"/>
      <c r="D47" s="129"/>
      <c r="E47" s="94"/>
      <c r="F47" s="136"/>
      <c r="G47" s="101" t="s">
        <v>55</v>
      </c>
      <c r="H47" s="236"/>
      <c r="I47" s="237"/>
      <c r="J47" s="237"/>
      <c r="K47" s="237"/>
      <c r="L47" s="237"/>
      <c r="M47" s="237"/>
      <c r="N47" s="237"/>
      <c r="O47" s="238"/>
      <c r="P47" s="229"/>
      <c r="Q47" s="99"/>
      <c r="R47" s="227"/>
      <c r="S47" s="227"/>
      <c r="T47" s="227"/>
      <c r="U47" s="227"/>
      <c r="V47" s="227"/>
      <c r="W47" s="112"/>
    </row>
    <row r="48" spans="1:23" ht="12.75" customHeight="1" x14ac:dyDescent="0.2">
      <c r="A48" s="128"/>
      <c r="B48" s="128"/>
      <c r="C48" s="129"/>
      <c r="D48" s="129"/>
      <c r="E48" s="94"/>
      <c r="F48" s="137"/>
      <c r="G48" s="105" t="s">
        <v>57</v>
      </c>
      <c r="H48" s="239"/>
      <c r="I48" s="240"/>
      <c r="J48" s="240"/>
      <c r="K48" s="240"/>
      <c r="L48" s="240"/>
      <c r="M48" s="240"/>
      <c r="N48" s="240"/>
      <c r="O48" s="241"/>
      <c r="P48" s="230"/>
      <c r="Q48" s="99"/>
      <c r="R48" s="227"/>
      <c r="S48" s="227"/>
      <c r="T48" s="227"/>
      <c r="U48" s="227"/>
      <c r="V48" s="227"/>
      <c r="W48" s="99"/>
    </row>
    <row r="49" spans="1:23" ht="12.75" customHeight="1" x14ac:dyDescent="0.2">
      <c r="A49" s="128"/>
      <c r="B49" s="128"/>
      <c r="C49" s="129"/>
      <c r="D49" s="129"/>
      <c r="E49" s="94"/>
      <c r="F49" s="134">
        <f>IF(F45=12,1,F45+1)</f>
        <v>4</v>
      </c>
      <c r="G49" s="100" t="s">
        <v>58</v>
      </c>
      <c r="H49" s="358" t="s">
        <v>147</v>
      </c>
      <c r="I49" s="359"/>
      <c r="J49" s="359"/>
      <c r="K49" s="359"/>
      <c r="L49" s="359"/>
      <c r="M49" s="359"/>
      <c r="N49" s="359"/>
      <c r="O49" s="360"/>
      <c r="P49" s="122" t="s">
        <v>133</v>
      </c>
      <c r="Q49" s="99"/>
      <c r="R49" s="227"/>
      <c r="S49" s="227"/>
      <c r="T49" s="227"/>
      <c r="U49" s="227"/>
      <c r="V49" s="227"/>
      <c r="W49" s="99"/>
    </row>
    <row r="50" spans="1:23" ht="12.75" customHeight="1" x14ac:dyDescent="0.2">
      <c r="A50" s="128"/>
      <c r="B50" s="128"/>
      <c r="C50" s="129"/>
      <c r="D50" s="129"/>
      <c r="E50" s="94"/>
      <c r="F50" s="135"/>
      <c r="G50" s="101" t="s">
        <v>56</v>
      </c>
      <c r="H50" s="361" t="s">
        <v>156</v>
      </c>
      <c r="I50" s="362"/>
      <c r="J50" s="362"/>
      <c r="K50" s="362"/>
      <c r="L50" s="362"/>
      <c r="M50" s="362"/>
      <c r="N50" s="362"/>
      <c r="O50" s="363"/>
      <c r="P50" s="277" t="s">
        <v>157</v>
      </c>
      <c r="Q50" s="99"/>
      <c r="R50" s="227"/>
      <c r="S50" s="227"/>
      <c r="T50" s="227"/>
      <c r="U50" s="227"/>
      <c r="V50" s="227"/>
      <c r="W50" s="99"/>
    </row>
    <row r="51" spans="1:23" ht="12.75" customHeight="1" x14ac:dyDescent="0.2">
      <c r="A51" s="128"/>
      <c r="B51" s="128"/>
      <c r="C51" s="129"/>
      <c r="D51" s="129"/>
      <c r="E51" s="94"/>
      <c r="F51" s="136"/>
      <c r="G51" s="101" t="s">
        <v>55</v>
      </c>
      <c r="H51" s="274"/>
      <c r="I51" s="275"/>
      <c r="J51" s="275"/>
      <c r="K51" s="275"/>
      <c r="L51" s="275"/>
      <c r="M51" s="275"/>
      <c r="N51" s="275"/>
      <c r="O51" s="276"/>
      <c r="P51" s="278"/>
      <c r="Q51" s="99"/>
      <c r="R51" s="227"/>
      <c r="S51" s="227"/>
      <c r="T51" s="227"/>
      <c r="U51" s="227"/>
      <c r="V51" s="227"/>
      <c r="W51" s="99"/>
    </row>
    <row r="52" spans="1:23" ht="12.75" customHeight="1" x14ac:dyDescent="0.2">
      <c r="A52" s="128"/>
      <c r="B52" s="128"/>
      <c r="C52" s="129"/>
      <c r="D52" s="129"/>
      <c r="E52" s="94"/>
      <c r="F52" s="137"/>
      <c r="G52" s="105" t="s">
        <v>57</v>
      </c>
      <c r="H52" s="274"/>
      <c r="I52" s="275"/>
      <c r="J52" s="275"/>
      <c r="K52" s="275"/>
      <c r="L52" s="275"/>
      <c r="M52" s="275"/>
      <c r="N52" s="275"/>
      <c r="O52" s="276"/>
      <c r="P52" s="278"/>
      <c r="Q52" s="99"/>
      <c r="R52" s="227"/>
      <c r="S52" s="227"/>
      <c r="T52" s="227"/>
      <c r="U52" s="227"/>
      <c r="V52" s="227"/>
      <c r="W52" s="99"/>
    </row>
    <row r="53" spans="1:23" ht="12.75" customHeight="1" x14ac:dyDescent="0.2">
      <c r="A53" s="94"/>
      <c r="B53" s="94"/>
      <c r="C53" s="113"/>
      <c r="D53" s="113"/>
      <c r="E53" s="94"/>
      <c r="F53" s="134">
        <f>IF(F49=12,1,F49+1)</f>
        <v>5</v>
      </c>
      <c r="G53" s="100" t="s">
        <v>58</v>
      </c>
      <c r="H53" s="274"/>
      <c r="I53" s="275"/>
      <c r="J53" s="275"/>
      <c r="K53" s="275"/>
      <c r="L53" s="275"/>
      <c r="M53" s="275"/>
      <c r="N53" s="275"/>
      <c r="O53" s="276"/>
      <c r="P53" s="278"/>
      <c r="Q53" s="160"/>
      <c r="R53" s="185"/>
      <c r="S53" s="185"/>
      <c r="T53" s="185"/>
      <c r="U53" s="185"/>
      <c r="V53" s="185"/>
      <c r="W53" s="161"/>
    </row>
    <row r="54" spans="1:23" ht="12.75" customHeight="1" x14ac:dyDescent="0.2">
      <c r="A54" s="175" t="s">
        <v>160</v>
      </c>
      <c r="B54" s="175"/>
      <c r="C54" s="184" t="s">
        <v>52</v>
      </c>
      <c r="D54" s="184"/>
      <c r="E54" s="94"/>
      <c r="F54" s="135"/>
      <c r="G54" s="101" t="s">
        <v>56</v>
      </c>
      <c r="H54" s="274"/>
      <c r="I54" s="275"/>
      <c r="J54" s="275"/>
      <c r="K54" s="275"/>
      <c r="L54" s="275"/>
      <c r="M54" s="275"/>
      <c r="N54" s="275"/>
      <c r="O54" s="276"/>
      <c r="P54" s="278"/>
      <c r="Q54" s="160"/>
      <c r="R54" s="185"/>
      <c r="S54" s="185"/>
      <c r="T54" s="185"/>
      <c r="U54" s="185"/>
      <c r="V54" s="185"/>
      <c r="W54" s="161"/>
    </row>
    <row r="55" spans="1:23" ht="12.75" customHeight="1" x14ac:dyDescent="0.2">
      <c r="A55" s="128"/>
      <c r="B55" s="128"/>
      <c r="C55" s="126"/>
      <c r="D55" s="126"/>
      <c r="E55" s="94"/>
      <c r="F55" s="136"/>
      <c r="G55" s="101" t="s">
        <v>55</v>
      </c>
      <c r="H55" s="364"/>
      <c r="I55" s="365"/>
      <c r="J55" s="365"/>
      <c r="K55" s="365"/>
      <c r="L55" s="365"/>
      <c r="M55" s="365"/>
      <c r="N55" s="365"/>
      <c r="O55" s="366"/>
      <c r="P55" s="279"/>
      <c r="Q55" s="160"/>
      <c r="R55" s="185"/>
      <c r="S55" s="185"/>
      <c r="T55" s="185"/>
      <c r="U55" s="185"/>
      <c r="V55" s="185"/>
      <c r="W55" s="161"/>
    </row>
    <row r="56" spans="1:23" ht="12.75" customHeight="1" x14ac:dyDescent="0.2">
      <c r="A56" s="128"/>
      <c r="B56" s="128"/>
      <c r="C56" s="126"/>
      <c r="D56" s="126"/>
      <c r="E56" s="94"/>
      <c r="F56" s="137"/>
      <c r="G56" s="105" t="s">
        <v>57</v>
      </c>
      <c r="H56" s="271" t="s">
        <v>158</v>
      </c>
      <c r="I56" s="272"/>
      <c r="J56" s="272"/>
      <c r="K56" s="272"/>
      <c r="L56" s="272"/>
      <c r="M56" s="272"/>
      <c r="N56" s="272"/>
      <c r="O56" s="273"/>
      <c r="P56" s="123"/>
      <c r="Q56" s="160"/>
      <c r="R56" s="185"/>
      <c r="S56" s="185"/>
      <c r="T56" s="185"/>
      <c r="U56" s="185"/>
      <c r="V56" s="185"/>
      <c r="W56" s="161"/>
    </row>
    <row r="57" spans="1:23" ht="12.75" customHeight="1" x14ac:dyDescent="0.2">
      <c r="A57" s="128"/>
      <c r="B57" s="128"/>
      <c r="C57" s="129"/>
      <c r="D57" s="129"/>
      <c r="E57" s="94"/>
      <c r="F57" s="134">
        <f>IF(F53=12,1,F53+1)</f>
        <v>6</v>
      </c>
      <c r="G57" s="100" t="s">
        <v>58</v>
      </c>
      <c r="H57" s="233" t="s">
        <v>148</v>
      </c>
      <c r="I57" s="234"/>
      <c r="J57" s="234"/>
      <c r="K57" s="234"/>
      <c r="L57" s="234"/>
      <c r="M57" s="234"/>
      <c r="N57" s="234"/>
      <c r="O57" s="235"/>
      <c r="P57" s="228" t="s">
        <v>132</v>
      </c>
      <c r="Q57" s="160"/>
      <c r="R57" s="185"/>
      <c r="S57" s="185"/>
      <c r="T57" s="185"/>
      <c r="U57" s="185"/>
      <c r="V57" s="185"/>
      <c r="W57" s="161"/>
    </row>
    <row r="58" spans="1:23" ht="12.75" customHeight="1" x14ac:dyDescent="0.2">
      <c r="A58" s="125"/>
      <c r="B58" s="125"/>
      <c r="C58" s="129"/>
      <c r="D58" s="129"/>
      <c r="E58" s="94"/>
      <c r="F58" s="135"/>
      <c r="G58" s="101" t="s">
        <v>56</v>
      </c>
      <c r="H58" s="236"/>
      <c r="I58" s="237"/>
      <c r="J58" s="237"/>
      <c r="K58" s="237"/>
      <c r="L58" s="237"/>
      <c r="M58" s="237"/>
      <c r="N58" s="237"/>
      <c r="O58" s="238"/>
      <c r="P58" s="229"/>
      <c r="Q58" s="160"/>
      <c r="R58" s="185"/>
      <c r="S58" s="185"/>
      <c r="T58" s="185"/>
      <c r="U58" s="185"/>
      <c r="V58" s="185"/>
      <c r="W58" s="161"/>
    </row>
    <row r="59" spans="1:23" ht="12.75" customHeight="1" x14ac:dyDescent="0.2">
      <c r="A59" s="125"/>
      <c r="B59" s="125"/>
      <c r="C59" s="129"/>
      <c r="D59" s="129"/>
      <c r="E59" s="94"/>
      <c r="F59" s="136"/>
      <c r="G59" s="101" t="s">
        <v>55</v>
      </c>
      <c r="H59" s="236"/>
      <c r="I59" s="237"/>
      <c r="J59" s="237"/>
      <c r="K59" s="237"/>
      <c r="L59" s="237"/>
      <c r="M59" s="237"/>
      <c r="N59" s="237"/>
      <c r="O59" s="238"/>
      <c r="P59" s="229"/>
      <c r="Q59" s="160"/>
      <c r="R59" s="185"/>
      <c r="S59" s="185"/>
      <c r="T59" s="185"/>
      <c r="U59" s="185"/>
      <c r="V59" s="185"/>
      <c r="W59" s="161"/>
    </row>
    <row r="60" spans="1:23" ht="12.75" customHeight="1" x14ac:dyDescent="0.2">
      <c r="A60" s="125"/>
      <c r="B60" s="125"/>
      <c r="C60" s="129"/>
      <c r="D60" s="129"/>
      <c r="E60" s="94"/>
      <c r="F60" s="137"/>
      <c r="G60" s="105" t="s">
        <v>57</v>
      </c>
      <c r="H60" s="239"/>
      <c r="I60" s="240"/>
      <c r="J60" s="240"/>
      <c r="K60" s="240"/>
      <c r="L60" s="240"/>
      <c r="M60" s="240"/>
      <c r="N60" s="240"/>
      <c r="O60" s="241"/>
      <c r="P60" s="230"/>
      <c r="Q60" s="160"/>
      <c r="R60" s="185"/>
      <c r="S60" s="185"/>
      <c r="T60" s="185"/>
      <c r="U60" s="185"/>
      <c r="V60" s="185"/>
      <c r="W60" s="161"/>
    </row>
    <row r="61" spans="1:23" ht="12.75" customHeight="1" x14ac:dyDescent="0.2">
      <c r="A61" s="125"/>
      <c r="B61" s="125"/>
      <c r="C61" s="129"/>
      <c r="D61" s="129"/>
      <c r="E61" s="94"/>
      <c r="F61" s="134">
        <f>IF(F57=12,1,F57+1)</f>
        <v>7</v>
      </c>
      <c r="G61" s="100" t="s">
        <v>58</v>
      </c>
      <c r="H61" s="358" t="s">
        <v>172</v>
      </c>
      <c r="I61" s="359"/>
      <c r="J61" s="359"/>
      <c r="K61" s="359"/>
      <c r="L61" s="359"/>
      <c r="M61" s="359"/>
      <c r="N61" s="359"/>
      <c r="O61" s="360"/>
      <c r="P61" s="114" t="s">
        <v>149</v>
      </c>
      <c r="Q61" s="160"/>
      <c r="R61" s="185"/>
      <c r="S61" s="185"/>
      <c r="T61" s="185"/>
      <c r="U61" s="185"/>
      <c r="V61" s="185"/>
      <c r="W61" s="161"/>
    </row>
    <row r="62" spans="1:23" ht="12.75" customHeight="1" x14ac:dyDescent="0.2">
      <c r="A62" s="125"/>
      <c r="B62" s="125"/>
      <c r="C62" s="176"/>
      <c r="D62" s="176"/>
      <c r="E62" s="94"/>
      <c r="F62" s="135"/>
      <c r="G62" s="101" t="s">
        <v>150</v>
      </c>
      <c r="H62" s="313" t="s">
        <v>152</v>
      </c>
      <c r="I62" s="314"/>
      <c r="J62" s="314"/>
      <c r="K62" s="314"/>
      <c r="L62" s="314"/>
      <c r="M62" s="314"/>
      <c r="N62" s="314"/>
      <c r="O62" s="315"/>
      <c r="P62" s="285" t="s">
        <v>154</v>
      </c>
      <c r="Q62" s="160"/>
      <c r="R62" s="185"/>
      <c r="S62" s="185"/>
      <c r="T62" s="185"/>
      <c r="U62" s="185"/>
      <c r="V62" s="185"/>
      <c r="W62" s="161"/>
    </row>
    <row r="63" spans="1:23" ht="12.75" customHeight="1" x14ac:dyDescent="0.2">
      <c r="A63" s="280"/>
      <c r="B63" s="281"/>
      <c r="C63" s="176"/>
      <c r="D63" s="176"/>
      <c r="E63" s="94"/>
      <c r="F63" s="136"/>
      <c r="G63" s="101" t="s">
        <v>55</v>
      </c>
      <c r="H63" s="316"/>
      <c r="I63" s="317"/>
      <c r="J63" s="317"/>
      <c r="K63" s="317"/>
      <c r="L63" s="317"/>
      <c r="M63" s="317"/>
      <c r="N63" s="317"/>
      <c r="O63" s="318"/>
      <c r="P63" s="286"/>
      <c r="Q63" s="160"/>
      <c r="R63" s="185"/>
      <c r="S63" s="185"/>
      <c r="T63" s="185"/>
      <c r="U63" s="185"/>
      <c r="V63" s="185"/>
      <c r="W63" s="161"/>
    </row>
    <row r="64" spans="1:23" ht="12.75" customHeight="1" x14ac:dyDescent="0.2">
      <c r="A64" s="125"/>
      <c r="B64" s="125"/>
      <c r="C64" s="176"/>
      <c r="D64" s="176"/>
      <c r="E64" s="94"/>
      <c r="F64" s="137"/>
      <c r="G64" s="105" t="s">
        <v>151</v>
      </c>
      <c r="H64" s="271" t="s">
        <v>153</v>
      </c>
      <c r="I64" s="272"/>
      <c r="J64" s="272"/>
      <c r="K64" s="272"/>
      <c r="L64" s="272"/>
      <c r="M64" s="272"/>
      <c r="N64" s="272"/>
      <c r="O64" s="273"/>
      <c r="P64" s="115" t="s">
        <v>149</v>
      </c>
      <c r="Q64" s="160"/>
      <c r="R64" s="185"/>
      <c r="S64" s="185"/>
      <c r="T64" s="185"/>
      <c r="U64" s="185"/>
      <c r="V64" s="185"/>
      <c r="W64" s="161"/>
    </row>
    <row r="65" spans="1:23" ht="12.75" customHeight="1" x14ac:dyDescent="0.2">
      <c r="A65" s="128"/>
      <c r="B65" s="128"/>
      <c r="C65" s="129"/>
      <c r="D65" s="129"/>
      <c r="E65" s="94"/>
      <c r="F65" s="134">
        <f>IF(F61=12,1,F61+1)</f>
        <v>8</v>
      </c>
      <c r="G65" s="100" t="s">
        <v>58</v>
      </c>
      <c r="H65" s="287" t="s">
        <v>164</v>
      </c>
      <c r="I65" s="288"/>
      <c r="J65" s="288"/>
      <c r="K65" s="288"/>
      <c r="L65" s="288"/>
      <c r="M65" s="288"/>
      <c r="N65" s="288"/>
      <c r="O65" s="289"/>
      <c r="P65" s="293" t="s">
        <v>157</v>
      </c>
      <c r="Q65" s="160"/>
      <c r="R65" s="185"/>
      <c r="S65" s="185"/>
      <c r="T65" s="185"/>
      <c r="U65" s="185"/>
      <c r="V65" s="185"/>
      <c r="W65" s="161"/>
    </row>
    <row r="66" spans="1:23" ht="12.75" customHeight="1" x14ac:dyDescent="0.2">
      <c r="A66" s="128"/>
      <c r="B66" s="128"/>
      <c r="C66" s="129"/>
      <c r="D66" s="129"/>
      <c r="E66" s="94"/>
      <c r="F66" s="135"/>
      <c r="G66" s="101" t="s">
        <v>56</v>
      </c>
      <c r="H66" s="290"/>
      <c r="I66" s="291"/>
      <c r="J66" s="291"/>
      <c r="K66" s="291"/>
      <c r="L66" s="291"/>
      <c r="M66" s="291"/>
      <c r="N66" s="291"/>
      <c r="O66" s="292"/>
      <c r="P66" s="294"/>
      <c r="Q66" s="160"/>
      <c r="R66" s="185"/>
      <c r="S66" s="185"/>
      <c r="T66" s="185"/>
      <c r="U66" s="185"/>
      <c r="V66" s="185"/>
      <c r="W66" s="161"/>
    </row>
    <row r="67" spans="1:23" ht="12.75" customHeight="1" x14ac:dyDescent="0.2">
      <c r="A67" s="128"/>
      <c r="B67" s="128"/>
      <c r="C67" s="129"/>
      <c r="D67" s="129"/>
      <c r="E67" s="94"/>
      <c r="F67" s="136"/>
      <c r="G67" s="101" t="s">
        <v>55</v>
      </c>
      <c r="H67" s="290"/>
      <c r="I67" s="291"/>
      <c r="J67" s="291"/>
      <c r="K67" s="291"/>
      <c r="L67" s="291"/>
      <c r="M67" s="291"/>
      <c r="N67" s="291"/>
      <c r="O67" s="292"/>
      <c r="P67" s="294"/>
      <c r="Q67" s="160"/>
      <c r="R67" s="185"/>
      <c r="S67" s="185"/>
      <c r="T67" s="185"/>
      <c r="U67" s="185"/>
      <c r="V67" s="185"/>
      <c r="W67" s="161"/>
    </row>
    <row r="68" spans="1:23" ht="12.75" customHeight="1" x14ac:dyDescent="0.2">
      <c r="A68" s="128"/>
      <c r="B68" s="128"/>
      <c r="C68" s="129"/>
      <c r="D68" s="129"/>
      <c r="E68" s="94"/>
      <c r="F68" s="137"/>
      <c r="G68" s="105" t="s">
        <v>57</v>
      </c>
      <c r="H68" s="290"/>
      <c r="I68" s="291"/>
      <c r="J68" s="291"/>
      <c r="K68" s="291"/>
      <c r="L68" s="291"/>
      <c r="M68" s="291"/>
      <c r="N68" s="291"/>
      <c r="O68" s="292"/>
      <c r="P68" s="294"/>
      <c r="Q68" s="160"/>
      <c r="R68" s="185"/>
      <c r="S68" s="185"/>
      <c r="T68" s="185"/>
      <c r="U68" s="185"/>
      <c r="V68" s="185"/>
      <c r="W68" s="161"/>
    </row>
    <row r="69" spans="1:23" ht="12.75" customHeight="1" x14ac:dyDescent="0.2">
      <c r="A69" s="128"/>
      <c r="B69" s="128"/>
      <c r="C69" s="129"/>
      <c r="D69" s="129"/>
      <c r="E69" s="94"/>
      <c r="F69" s="134">
        <f>IF(F65=12,1,F65+1)</f>
        <v>9</v>
      </c>
      <c r="G69" s="100" t="s">
        <v>58</v>
      </c>
      <c r="H69" s="290"/>
      <c r="I69" s="291"/>
      <c r="J69" s="291"/>
      <c r="K69" s="291"/>
      <c r="L69" s="291"/>
      <c r="M69" s="291"/>
      <c r="N69" s="291"/>
      <c r="O69" s="292"/>
      <c r="P69" s="294"/>
      <c r="Q69" s="160"/>
      <c r="R69" s="185"/>
      <c r="S69" s="185"/>
      <c r="T69" s="185"/>
      <c r="U69" s="185"/>
      <c r="V69" s="185"/>
      <c r="W69" s="161"/>
    </row>
    <row r="70" spans="1:23" ht="12.75" customHeight="1" x14ac:dyDescent="0.2">
      <c r="A70" s="128"/>
      <c r="B70" s="128"/>
      <c r="C70" s="129"/>
      <c r="D70" s="129"/>
      <c r="E70" s="94"/>
      <c r="F70" s="135"/>
      <c r="G70" s="101" t="s">
        <v>56</v>
      </c>
      <c r="H70" s="372"/>
      <c r="I70" s="373"/>
      <c r="J70" s="373"/>
      <c r="K70" s="373"/>
      <c r="L70" s="373"/>
      <c r="M70" s="373"/>
      <c r="N70" s="373"/>
      <c r="O70" s="374"/>
      <c r="P70" s="295"/>
      <c r="Q70" s="160"/>
      <c r="R70" s="185"/>
      <c r="S70" s="185"/>
      <c r="T70" s="185"/>
      <c r="U70" s="185"/>
      <c r="V70" s="185"/>
      <c r="W70" s="161"/>
    </row>
    <row r="71" spans="1:23" ht="12.75" customHeight="1" x14ac:dyDescent="0.2">
      <c r="A71" s="128"/>
      <c r="B71" s="128"/>
      <c r="C71" s="129"/>
      <c r="D71" s="129"/>
      <c r="E71" s="94"/>
      <c r="F71" s="136"/>
      <c r="G71" s="101" t="s">
        <v>55</v>
      </c>
      <c r="H71" s="296" t="s">
        <v>155</v>
      </c>
      <c r="I71" s="297"/>
      <c r="J71" s="297"/>
      <c r="K71" s="297"/>
      <c r="L71" s="297"/>
      <c r="M71" s="297"/>
      <c r="N71" s="297"/>
      <c r="O71" s="298"/>
      <c r="P71" s="299" t="s">
        <v>134</v>
      </c>
      <c r="Q71" s="160"/>
      <c r="R71" s="185"/>
      <c r="S71" s="185"/>
      <c r="T71" s="185"/>
      <c r="U71" s="185"/>
      <c r="V71" s="185"/>
      <c r="W71" s="161"/>
    </row>
    <row r="72" spans="1:23" ht="12.75" customHeight="1" x14ac:dyDescent="0.2">
      <c r="A72" s="128"/>
      <c r="B72" s="128"/>
      <c r="C72" s="129"/>
      <c r="D72" s="129"/>
      <c r="E72" s="94"/>
      <c r="F72" s="137"/>
      <c r="G72" s="105" t="s">
        <v>57</v>
      </c>
      <c r="H72" s="242"/>
      <c r="I72" s="243"/>
      <c r="J72" s="243"/>
      <c r="K72" s="243"/>
      <c r="L72" s="243"/>
      <c r="M72" s="243"/>
      <c r="N72" s="243"/>
      <c r="O72" s="244"/>
      <c r="P72" s="232"/>
      <c r="Q72" s="160"/>
      <c r="R72" s="185"/>
      <c r="S72" s="185"/>
      <c r="T72" s="185"/>
      <c r="U72" s="185"/>
      <c r="V72" s="185"/>
      <c r="W72" s="161"/>
    </row>
    <row r="73" spans="1:23" ht="12.75" customHeight="1" x14ac:dyDescent="0.2">
      <c r="A73" s="128"/>
      <c r="B73" s="128"/>
      <c r="C73" s="129"/>
      <c r="D73" s="129"/>
      <c r="E73" s="94"/>
      <c r="F73" s="134">
        <f>IF(F69=12,1,F69+1)</f>
        <v>10</v>
      </c>
      <c r="G73" s="100" t="s">
        <v>58</v>
      </c>
      <c r="H73" s="233" t="s">
        <v>162</v>
      </c>
      <c r="I73" s="234"/>
      <c r="J73" s="234"/>
      <c r="K73" s="234"/>
      <c r="L73" s="234"/>
      <c r="M73" s="234"/>
      <c r="N73" s="234"/>
      <c r="O73" s="235"/>
      <c r="P73" s="300" t="s">
        <v>132</v>
      </c>
      <c r="Q73" s="160"/>
      <c r="R73" s="185"/>
      <c r="S73" s="185"/>
      <c r="T73" s="185"/>
      <c r="U73" s="185"/>
      <c r="V73" s="185"/>
      <c r="W73" s="161"/>
    </row>
    <row r="74" spans="1:23" ht="12.75" customHeight="1" x14ac:dyDescent="0.2">
      <c r="A74" s="128"/>
      <c r="B74" s="128"/>
      <c r="C74" s="129"/>
      <c r="D74" s="129"/>
      <c r="E74" s="94"/>
      <c r="F74" s="135"/>
      <c r="G74" s="101" t="s">
        <v>56</v>
      </c>
      <c r="H74" s="236"/>
      <c r="I74" s="237"/>
      <c r="J74" s="237"/>
      <c r="K74" s="237"/>
      <c r="L74" s="237"/>
      <c r="M74" s="237"/>
      <c r="N74" s="237"/>
      <c r="O74" s="238"/>
      <c r="P74" s="301"/>
      <c r="Q74" s="160"/>
      <c r="R74" s="185"/>
      <c r="S74" s="185"/>
      <c r="T74" s="185"/>
      <c r="U74" s="185"/>
      <c r="V74" s="185"/>
      <c r="W74" s="161"/>
    </row>
    <row r="75" spans="1:23" ht="12.75" customHeight="1" x14ac:dyDescent="0.2">
      <c r="A75" s="128"/>
      <c r="B75" s="128"/>
      <c r="C75" s="129"/>
      <c r="D75" s="129"/>
      <c r="E75" s="94"/>
      <c r="F75" s="136"/>
      <c r="G75" s="101" t="s">
        <v>55</v>
      </c>
      <c r="H75" s="236"/>
      <c r="I75" s="237"/>
      <c r="J75" s="237"/>
      <c r="K75" s="237"/>
      <c r="L75" s="237"/>
      <c r="M75" s="237"/>
      <c r="N75" s="237"/>
      <c r="O75" s="238"/>
      <c r="P75" s="301"/>
      <c r="Q75" s="160"/>
      <c r="R75" s="185"/>
      <c r="S75" s="185"/>
      <c r="T75" s="185"/>
      <c r="U75" s="185"/>
      <c r="V75" s="185"/>
      <c r="W75" s="161"/>
    </row>
    <row r="76" spans="1:23" ht="12.75" customHeight="1" x14ac:dyDescent="0.2">
      <c r="A76" s="128"/>
      <c r="B76" s="128"/>
      <c r="C76" s="129"/>
      <c r="D76" s="129"/>
      <c r="E76" s="94"/>
      <c r="F76" s="137"/>
      <c r="G76" s="105" t="s">
        <v>57</v>
      </c>
      <c r="H76" s="239"/>
      <c r="I76" s="240"/>
      <c r="J76" s="240"/>
      <c r="K76" s="240"/>
      <c r="L76" s="240"/>
      <c r="M76" s="240"/>
      <c r="N76" s="240"/>
      <c r="O76" s="241"/>
      <c r="P76" s="302"/>
      <c r="Q76" s="160"/>
      <c r="R76" s="185"/>
      <c r="S76" s="185"/>
      <c r="T76" s="185"/>
      <c r="U76" s="185"/>
      <c r="V76" s="185"/>
      <c r="W76" s="161"/>
    </row>
    <row r="77" spans="1:23" ht="12.75" customHeight="1" x14ac:dyDescent="0.2">
      <c r="A77" s="128"/>
      <c r="B77" s="128"/>
      <c r="C77" s="129"/>
      <c r="D77" s="129"/>
      <c r="E77" s="94"/>
      <c r="F77" s="134">
        <f>IF(F73=12,1,F73+1)</f>
        <v>11</v>
      </c>
      <c r="G77" s="100" t="s">
        <v>58</v>
      </c>
      <c r="H77" s="233" t="s">
        <v>163</v>
      </c>
      <c r="I77" s="234"/>
      <c r="J77" s="234"/>
      <c r="K77" s="234"/>
      <c r="L77" s="234"/>
      <c r="M77" s="234"/>
      <c r="N77" s="234"/>
      <c r="O77" s="235"/>
      <c r="P77" s="300" t="s">
        <v>143</v>
      </c>
      <c r="Q77" s="160"/>
      <c r="R77" s="185"/>
      <c r="S77" s="185"/>
      <c r="T77" s="185"/>
      <c r="U77" s="185"/>
      <c r="V77" s="185"/>
      <c r="W77" s="161"/>
    </row>
    <row r="78" spans="1:23" ht="12.75" customHeight="1" x14ac:dyDescent="0.2">
      <c r="A78" s="128"/>
      <c r="B78" s="128"/>
      <c r="C78" s="129"/>
      <c r="D78" s="129"/>
      <c r="E78" s="94"/>
      <c r="F78" s="135"/>
      <c r="G78" s="101" t="s">
        <v>56</v>
      </c>
      <c r="H78" s="236"/>
      <c r="I78" s="237"/>
      <c r="J78" s="237"/>
      <c r="K78" s="237"/>
      <c r="L78" s="237"/>
      <c r="M78" s="237"/>
      <c r="N78" s="237"/>
      <c r="O78" s="238"/>
      <c r="P78" s="301"/>
      <c r="Q78" s="160"/>
      <c r="R78" s="185"/>
      <c r="S78" s="185"/>
      <c r="T78" s="185"/>
      <c r="U78" s="185"/>
      <c r="V78" s="185"/>
      <c r="W78" s="161"/>
    </row>
    <row r="79" spans="1:23" ht="12.75" customHeight="1" x14ac:dyDescent="0.2">
      <c r="A79" s="128"/>
      <c r="B79" s="128"/>
      <c r="C79" s="129"/>
      <c r="D79" s="129"/>
      <c r="E79" s="94"/>
      <c r="F79" s="136"/>
      <c r="G79" s="101" t="s">
        <v>55</v>
      </c>
      <c r="H79" s="236"/>
      <c r="I79" s="237"/>
      <c r="J79" s="237"/>
      <c r="K79" s="237"/>
      <c r="L79" s="237"/>
      <c r="M79" s="237"/>
      <c r="N79" s="237"/>
      <c r="O79" s="238"/>
      <c r="P79" s="301"/>
      <c r="Q79" s="160"/>
      <c r="R79" s="185"/>
      <c r="S79" s="185"/>
      <c r="T79" s="185"/>
      <c r="U79" s="185"/>
      <c r="V79" s="185"/>
      <c r="W79" s="161"/>
    </row>
    <row r="80" spans="1:23" ht="12.75" customHeight="1" x14ac:dyDescent="0.2">
      <c r="A80" s="128"/>
      <c r="B80" s="128"/>
      <c r="C80" s="129"/>
      <c r="D80" s="129"/>
      <c r="E80" s="94"/>
      <c r="F80" s="137"/>
      <c r="G80" s="105" t="s">
        <v>57</v>
      </c>
      <c r="H80" s="239"/>
      <c r="I80" s="240"/>
      <c r="J80" s="240"/>
      <c r="K80" s="240"/>
      <c r="L80" s="240"/>
      <c r="M80" s="240"/>
      <c r="N80" s="240"/>
      <c r="O80" s="241"/>
      <c r="P80" s="302"/>
      <c r="Q80" s="160"/>
      <c r="R80" s="185"/>
      <c r="S80" s="185"/>
      <c r="T80" s="185"/>
      <c r="U80" s="185"/>
      <c r="V80" s="185"/>
      <c r="W80" s="161"/>
    </row>
    <row r="81" spans="1:23" ht="12.75" customHeight="1" x14ac:dyDescent="0.2">
      <c r="A81" s="2"/>
      <c r="B81" s="2"/>
      <c r="C81" s="7"/>
      <c r="D81" s="7"/>
      <c r="P81"/>
    </row>
    <row r="82" spans="1:23" ht="12.75" customHeight="1" x14ac:dyDescent="0.2">
      <c r="P82"/>
    </row>
    <row r="83" spans="1:23" ht="12.75" customHeight="1" x14ac:dyDescent="0.2"/>
    <row r="84" spans="1:23" ht="12.75" customHeight="1" x14ac:dyDescent="0.2"/>
    <row r="85" spans="1:23" ht="12.75" customHeight="1" x14ac:dyDescent="0.2">
      <c r="A85" s="177">
        <f>DAY(D85)</f>
        <v>21</v>
      </c>
      <c r="B85" s="177"/>
      <c r="C85" s="177"/>
      <c r="D85" s="179">
        <f>D4+1</f>
        <v>43882</v>
      </c>
      <c r="E85" s="179"/>
      <c r="F85" s="179"/>
      <c r="G85" s="179"/>
      <c r="H85" s="180">
        <f>DATE(YEAR($D$6),MONTH($D$6),1)</f>
        <v>43862</v>
      </c>
      <c r="I85" s="180"/>
      <c r="J85" s="180"/>
      <c r="K85" s="180"/>
      <c r="L85" s="180"/>
      <c r="M85" s="180"/>
      <c r="N85" s="180"/>
      <c r="O85" s="120"/>
      <c r="P85" s="67"/>
      <c r="Q85" s="180">
        <f>DATE(YEAR(H85+35),MONTH(H85+35),1)</f>
        <v>43891</v>
      </c>
      <c r="R85" s="180"/>
      <c r="S85" s="180"/>
      <c r="T85" s="180"/>
      <c r="U85" s="180"/>
      <c r="V85" s="180"/>
      <c r="W85" s="180"/>
    </row>
    <row r="86" spans="1:23" x14ac:dyDescent="0.2">
      <c r="A86" s="177"/>
      <c r="B86" s="177"/>
      <c r="C86" s="177"/>
      <c r="D86" s="179"/>
      <c r="E86" s="179"/>
      <c r="F86" s="179"/>
      <c r="G86" s="179"/>
      <c r="H86" s="42" t="str">
        <f>CHOOSE(1+MOD($I$4+1-2,7),"Su","M","Tu","W","Th","F","Sa")</f>
        <v>M</v>
      </c>
      <c r="I86" s="42" t="str">
        <f>CHOOSE(1+MOD($I$4+2-2,7),"Su","M","Tu","W","Th","F","Sa")</f>
        <v>Tu</v>
      </c>
      <c r="J86" s="42" t="str">
        <f>CHOOSE(1+MOD($I$4+3-2,7),"Su","M","Tu","W","Th","F","Sa")</f>
        <v>W</v>
      </c>
      <c r="K86" s="42" t="str">
        <f>CHOOSE(1+MOD($I$4+4-2,7),"Su","M","Tu","W","Th","F","Sa")</f>
        <v>Th</v>
      </c>
      <c r="L86" s="42" t="str">
        <f>CHOOSE(1+MOD($I$4+5-2,7),"Su","M","Tu","W","Th","F","Sa")</f>
        <v>F</v>
      </c>
      <c r="M86" s="42" t="str">
        <f>CHOOSE(1+MOD($I$4+6-2,7),"Su","M","Tu","W","Th","F","Sa")</f>
        <v>Sa</v>
      </c>
      <c r="N86" s="42" t="str">
        <f>CHOOSE(1+MOD($I$4+7-2,7),"Su","M","Tu","W","Th","F","Sa")</f>
        <v>Su</v>
      </c>
      <c r="O86" s="42"/>
      <c r="P86" s="68"/>
      <c r="Q86" s="42" t="str">
        <f>CHOOSE(1+MOD($I$4+1-2,7),"Su","M","Tu","W","Th","F","Sa")</f>
        <v>M</v>
      </c>
      <c r="R86" s="42" t="str">
        <f>CHOOSE(1+MOD($I$4+2-2,7),"Su","M","Tu","W","Th","F","Sa")</f>
        <v>Tu</v>
      </c>
      <c r="S86" s="42" t="str">
        <f>CHOOSE(1+MOD($I$4+3-2,7),"Su","M","Tu","W","Th","F","Sa")</f>
        <v>W</v>
      </c>
      <c r="T86" s="42" t="str">
        <f>CHOOSE(1+MOD($I$4+4-2,7),"Su","M","Tu","W","Th","F","Sa")</f>
        <v>Th</v>
      </c>
      <c r="U86" s="42" t="str">
        <f>CHOOSE(1+MOD($I$4+5-2,7),"Su","M","Tu","W","Th","F","Sa")</f>
        <v>F</v>
      </c>
      <c r="V86" s="42" t="str">
        <f>CHOOSE(1+MOD($I$4+6-2,7),"Su","M","Tu","W","Th","F","Sa")</f>
        <v>Sa</v>
      </c>
      <c r="W86" s="42" t="str">
        <f>CHOOSE(1+MOD($I$4+7-2,7),"Su","M","Tu","W","Th","F","Sa")</f>
        <v>Su</v>
      </c>
    </row>
    <row r="87" spans="1:23" ht="19.5" x14ac:dyDescent="0.2">
      <c r="A87" s="177"/>
      <c r="B87" s="177"/>
      <c r="C87" s="177"/>
      <c r="D87" s="181" t="str">
        <f>INDEX({"Sunday","Monday","Tuesday","Wednesday","Thursday","Friday","Saturday"},WEEKDAY(D85))</f>
        <v>Friday</v>
      </c>
      <c r="E87" s="181"/>
      <c r="F87" s="181"/>
      <c r="G87" s="4"/>
      <c r="H87" s="43" t="str">
        <f>IF(WEEKDAY(H85,1)=$I$4,H85,"")</f>
        <v/>
      </c>
      <c r="I87" s="43" t="str">
        <f>IF(H87="",IF(WEEKDAY(H85,1)=MOD($I$4,7)+1,H85,""),H87+1)</f>
        <v/>
      </c>
      <c r="J87" s="43" t="str">
        <f>IF(I87="",IF(WEEKDAY(H85,1)=MOD($I$4+1,7)+1,H85,""),I87+1)</f>
        <v/>
      </c>
      <c r="K87" s="43" t="str">
        <f>IF(J87="",IF(WEEKDAY(H85,1)=MOD($I$4+2,7)+1,H85,""),J87+1)</f>
        <v/>
      </c>
      <c r="L87" s="43" t="str">
        <f>IF(K87="",IF(WEEKDAY(H85,1)=MOD($I$4+3,7)+1,H85,""),K87+1)</f>
        <v/>
      </c>
      <c r="M87" s="43">
        <f>IF(L87="",IF(WEEKDAY(H85,1)=MOD($I$4+4,7)+1,H85,""),L87+1)</f>
        <v>43862</v>
      </c>
      <c r="N87" s="43">
        <f>IF(M87="",IF(WEEKDAY(H85,1)=MOD($I$4+5,7)+1,H85,""),M87+1)</f>
        <v>43863</v>
      </c>
      <c r="O87" s="43"/>
      <c r="P87" s="67"/>
      <c r="Q87" s="43" t="str">
        <f>IF(WEEKDAY(Q85,1)=$I$4,Q85,"")</f>
        <v/>
      </c>
      <c r="R87" s="43" t="str">
        <f>IF(Q87="",IF(WEEKDAY(Q85,1)=MOD($I$4,7)+1,Q85,""),Q87+1)</f>
        <v/>
      </c>
      <c r="S87" s="43" t="str">
        <f>IF(R87="",IF(WEEKDAY(Q85,1)=MOD($I$4+1,7)+1,Q85,""),R87+1)</f>
        <v/>
      </c>
      <c r="T87" s="43" t="str">
        <f>IF(S87="",IF(WEEKDAY(Q85,1)=MOD($I$4+2,7)+1,Q85,""),S87+1)</f>
        <v/>
      </c>
      <c r="U87" s="43" t="str">
        <f>IF(T87="",IF(WEEKDAY(Q85,1)=MOD($I$4+3,7)+1,Q85,""),T87+1)</f>
        <v/>
      </c>
      <c r="V87" s="43" t="str">
        <f>IF(U87="",IF(WEEKDAY(Q85,1)=MOD($I$4+4,7)+1,Q85,""),U87+1)</f>
        <v/>
      </c>
      <c r="W87" s="43">
        <f>IF(V87="",IF(WEEKDAY(Q85,1)=MOD($I$4+5,7)+1,Q85,""),V87+1)</f>
        <v>43891</v>
      </c>
    </row>
    <row r="88" spans="1:23" ht="19.5" x14ac:dyDescent="0.2">
      <c r="A88" s="178"/>
      <c r="B88" s="178"/>
      <c r="C88" s="178"/>
      <c r="D88" s="182"/>
      <c r="E88" s="182"/>
      <c r="F88" s="182"/>
      <c r="G88" s="4"/>
      <c r="H88" s="43">
        <f>IF(N87="","",IF(MONTH(N87+1)&lt;&gt;MONTH(N87),"",N87+1))</f>
        <v>43864</v>
      </c>
      <c r="I88" s="43">
        <f>IF(H88="","",IF(MONTH(H88+1)&lt;&gt;MONTH(H88),"",H88+1))</f>
        <v>43865</v>
      </c>
      <c r="J88" s="43">
        <f t="shared" ref="J88:K92" si="7">IF(I88="","",IF(MONTH(I88+1)&lt;&gt;MONTH(I88),"",I88+1))</f>
        <v>43866</v>
      </c>
      <c r="K88" s="43">
        <f>IF(J88="","",IF(MONTH(J88+1)&lt;&gt;MONTH(J88),"",J88+1))</f>
        <v>43867</v>
      </c>
      <c r="L88" s="43">
        <f t="shared" ref="L88:M92" si="8">IF(K88="","",IF(MONTH(K88+1)&lt;&gt;MONTH(K88),"",K88+1))</f>
        <v>43868</v>
      </c>
      <c r="M88" s="43">
        <f t="shared" si="8"/>
        <v>43869</v>
      </c>
      <c r="N88" s="43">
        <f>IF(M88="","",IF(MONTH(M88+1)&lt;&gt;MONTH(M88),"",M88+1))</f>
        <v>43870</v>
      </c>
      <c r="O88" s="43"/>
      <c r="Q88" s="43">
        <f>IF(W87="","",IF(MONTH(W87+1)&lt;&gt;MONTH(W87),"",W87+1))</f>
        <v>43892</v>
      </c>
      <c r="R88" s="43">
        <f>IF(Q88="","",IF(MONTH(Q88+1)&lt;&gt;MONTH(Q88),"",Q88+1))</f>
        <v>43893</v>
      </c>
      <c r="S88" s="43">
        <f t="shared" ref="S88:T92" si="9">IF(R88="","",IF(MONTH(R88+1)&lt;&gt;MONTH(R88),"",R88+1))</f>
        <v>43894</v>
      </c>
      <c r="T88" s="43">
        <f>IF(S88="","",IF(MONTH(S88+1)&lt;&gt;MONTH(S88),"",S88+1))</f>
        <v>43895</v>
      </c>
      <c r="U88" s="43">
        <f t="shared" ref="U88:W92" si="10">IF(T88="","",IF(MONTH(T88+1)&lt;&gt;MONTH(T88),"",T88+1))</f>
        <v>43896</v>
      </c>
      <c r="V88" s="43">
        <f t="shared" si="10"/>
        <v>43897</v>
      </c>
      <c r="W88" s="43">
        <f t="shared" si="10"/>
        <v>43898</v>
      </c>
    </row>
    <row r="89" spans="1:23" ht="12.75" customHeight="1" x14ac:dyDescent="0.2">
      <c r="A89" s="60" t="str">
        <f t="array" ref="A89">IFERROR(INDEX(arr_holiday,SMALL(IF(arr_holidaydate=$D$85,ROW(arr_holidaydate)),ROW()-ROW($A$88))),"")</f>
        <v/>
      </c>
      <c r="B89" s="59"/>
      <c r="C89" s="59"/>
      <c r="D89" s="59"/>
      <c r="E89" s="173" t="str">
        <f>"W"&amp;TEXT(1+INT((D85-DATE(YEAR(D85+4-WEEKDAY(D85+6)),1,5)+
WEEKDAY(DATE(YEAR(D85+4-WEEKDAY(D85+6)),1,3)))/7),"00")&amp;"-"&amp;WEEKDAY(D85,2)</f>
        <v>W08-5</v>
      </c>
      <c r="F89" s="173"/>
      <c r="H89" s="43">
        <f t="shared" ref="H89:H92" si="11">IF(N88="","",IF(MONTH(N88+1)&lt;&gt;MONTH(N88),"",N88+1))</f>
        <v>43871</v>
      </c>
      <c r="I89" s="43">
        <f t="shared" ref="I89:I92" si="12">IF(H89="","",IF(MONTH(H89+1)&lt;&gt;MONTH(H89),"",H89+1))</f>
        <v>43872</v>
      </c>
      <c r="J89" s="43">
        <f t="shared" si="7"/>
        <v>43873</v>
      </c>
      <c r="K89" s="43">
        <f t="shared" si="7"/>
        <v>43874</v>
      </c>
      <c r="L89" s="43">
        <f t="shared" si="8"/>
        <v>43875</v>
      </c>
      <c r="M89" s="43">
        <f t="shared" si="8"/>
        <v>43876</v>
      </c>
      <c r="N89" s="43">
        <f>IF(M89="","",IF(MONTH(M89+1)&lt;&gt;MONTH(M89),"",M89+1))</f>
        <v>43877</v>
      </c>
      <c r="O89" s="43"/>
      <c r="Q89" s="43">
        <f t="shared" ref="Q89:Q92" si="13">IF(W88="","",IF(MONTH(W88+1)&lt;&gt;MONTH(W88),"",W88+1))</f>
        <v>43899</v>
      </c>
      <c r="R89" s="43">
        <f t="shared" ref="R89:R92" si="14">IF(Q89="","",IF(MONTH(Q89+1)&lt;&gt;MONTH(Q89),"",Q89+1))</f>
        <v>43900</v>
      </c>
      <c r="S89" s="43">
        <f t="shared" si="9"/>
        <v>43901</v>
      </c>
      <c r="T89" s="43">
        <f t="shared" si="9"/>
        <v>43902</v>
      </c>
      <c r="U89" s="43">
        <f t="shared" si="10"/>
        <v>43903</v>
      </c>
      <c r="V89" s="43">
        <f t="shared" si="10"/>
        <v>43904</v>
      </c>
      <c r="W89" s="43">
        <f t="shared" si="10"/>
        <v>43905</v>
      </c>
    </row>
    <row r="90" spans="1:23" ht="12.75" customHeight="1" x14ac:dyDescent="0.2">
      <c r="A90" s="60" t="str">
        <f t="array" ref="A90">IFERROR(INDEX(arr_holiday,SMALL(IF(arr_holidaydate=$D$85,ROW(arr_holidaydate)),ROW()-ROW($A$88))),"")</f>
        <v/>
      </c>
      <c r="B90" s="59"/>
      <c r="C90" s="59"/>
      <c r="D90" s="59"/>
      <c r="H90" s="43">
        <f t="shared" si="11"/>
        <v>43878</v>
      </c>
      <c r="I90" s="43">
        <f t="shared" si="12"/>
        <v>43879</v>
      </c>
      <c r="J90" s="43">
        <f t="shared" si="7"/>
        <v>43880</v>
      </c>
      <c r="K90" s="43">
        <f t="shared" si="7"/>
        <v>43881</v>
      </c>
      <c r="L90" s="43">
        <f t="shared" si="8"/>
        <v>43882</v>
      </c>
      <c r="M90" s="43">
        <f t="shared" si="8"/>
        <v>43883</v>
      </c>
      <c r="N90" s="43">
        <f>IF(M90="","",IF(MONTH(M90+1)&lt;&gt;MONTH(M90),"",M90+1))</f>
        <v>43884</v>
      </c>
      <c r="O90" s="43"/>
      <c r="Q90" s="43">
        <f t="shared" si="13"/>
        <v>43906</v>
      </c>
      <c r="R90" s="43">
        <f t="shared" si="14"/>
        <v>43907</v>
      </c>
      <c r="S90" s="43">
        <f t="shared" si="9"/>
        <v>43908</v>
      </c>
      <c r="T90" s="43">
        <f t="shared" si="9"/>
        <v>43909</v>
      </c>
      <c r="U90" s="43">
        <f t="shared" si="10"/>
        <v>43910</v>
      </c>
      <c r="V90" s="43">
        <f t="shared" si="10"/>
        <v>43911</v>
      </c>
      <c r="W90" s="43">
        <f t="shared" si="10"/>
        <v>43912</v>
      </c>
    </row>
    <row r="91" spans="1:23" ht="12.75" customHeight="1" x14ac:dyDescent="0.2">
      <c r="A91" s="60" t="str">
        <f t="array" ref="A91">IFERROR(INDEX(arr_holiday,SMALL(IF(arr_holidaydate=$D$85,ROW(arr_holidaydate)),ROW()-ROW($A$88))),"")</f>
        <v/>
      </c>
      <c r="B91" s="59"/>
      <c r="C91" s="59"/>
      <c r="D91" s="59"/>
      <c r="H91" s="43">
        <f t="shared" si="11"/>
        <v>43885</v>
      </c>
      <c r="I91" s="43">
        <f t="shared" si="12"/>
        <v>43886</v>
      </c>
      <c r="J91" s="43">
        <f t="shared" si="7"/>
        <v>43887</v>
      </c>
      <c r="K91" s="43">
        <f t="shared" si="7"/>
        <v>43888</v>
      </c>
      <c r="L91" s="43">
        <f t="shared" si="8"/>
        <v>43889</v>
      </c>
      <c r="M91" s="43">
        <f t="shared" si="8"/>
        <v>43890</v>
      </c>
      <c r="N91" s="43" t="str">
        <f>IF(M91="","",IF(MONTH(M91+1)&lt;&gt;MONTH(M91),"",M91+1))</f>
        <v/>
      </c>
      <c r="O91" s="43"/>
      <c r="Q91" s="43">
        <f t="shared" si="13"/>
        <v>43913</v>
      </c>
      <c r="R91" s="43">
        <f t="shared" si="14"/>
        <v>43914</v>
      </c>
      <c r="S91" s="43">
        <f t="shared" si="9"/>
        <v>43915</v>
      </c>
      <c r="T91" s="43">
        <f t="shared" si="9"/>
        <v>43916</v>
      </c>
      <c r="U91" s="43">
        <f t="shared" si="10"/>
        <v>43917</v>
      </c>
      <c r="V91" s="43">
        <f t="shared" si="10"/>
        <v>43918</v>
      </c>
      <c r="W91" s="43">
        <f t="shared" si="10"/>
        <v>43919</v>
      </c>
    </row>
    <row r="92" spans="1:23" ht="12.75" customHeight="1" x14ac:dyDescent="0.2">
      <c r="A92" s="60" t="str">
        <f t="array" ref="A92">IFERROR(INDEX(arr_holiday,SMALL(IF(arr_holidaydate=$D$85,ROW(arr_holidaydate)),ROW()-ROW($A$88))),"")</f>
        <v/>
      </c>
      <c r="B92" s="59"/>
      <c r="C92" s="59"/>
      <c r="D92" s="59"/>
      <c r="H92" s="43" t="str">
        <f t="shared" si="11"/>
        <v/>
      </c>
      <c r="I92" s="43" t="str">
        <f t="shared" si="12"/>
        <v/>
      </c>
      <c r="J92" s="43" t="str">
        <f t="shared" si="7"/>
        <v/>
      </c>
      <c r="K92" s="43" t="str">
        <f t="shared" si="7"/>
        <v/>
      </c>
      <c r="L92" s="43" t="str">
        <f t="shared" si="8"/>
        <v/>
      </c>
      <c r="M92" s="43" t="str">
        <f t="shared" si="8"/>
        <v/>
      </c>
      <c r="N92" s="43" t="str">
        <f>IF(M92="","",IF(MONTH(M92+1)&lt;&gt;MONTH(M92),"",M92+1))</f>
        <v/>
      </c>
      <c r="O92" s="43"/>
      <c r="Q92" s="43">
        <f t="shared" si="13"/>
        <v>43920</v>
      </c>
      <c r="R92" s="43">
        <f t="shared" si="14"/>
        <v>43921</v>
      </c>
      <c r="S92" s="43" t="str">
        <f t="shared" si="9"/>
        <v/>
      </c>
      <c r="T92" s="43" t="str">
        <f t="shared" si="9"/>
        <v/>
      </c>
      <c r="U92" s="43" t="str">
        <f t="shared" si="10"/>
        <v/>
      </c>
      <c r="V92" s="43" t="str">
        <f t="shared" si="10"/>
        <v/>
      </c>
      <c r="W92" s="43" t="str">
        <f t="shared" si="10"/>
        <v/>
      </c>
    </row>
    <row r="93" spans="1:23" ht="12.75" customHeight="1" x14ac:dyDescent="0.2">
      <c r="A93" s="174" t="s">
        <v>85</v>
      </c>
      <c r="B93" s="174"/>
      <c r="C93" s="174"/>
      <c r="D93" s="174"/>
      <c r="E93" s="6"/>
      <c r="F93" s="92"/>
      <c r="G93" s="92"/>
      <c r="H93" s="92" t="s">
        <v>54</v>
      </c>
      <c r="I93" s="92"/>
      <c r="J93" s="92"/>
      <c r="K93" s="92"/>
      <c r="L93" s="92"/>
      <c r="M93" s="92"/>
      <c r="N93" s="92"/>
      <c r="O93" s="92"/>
      <c r="P93" s="93"/>
      <c r="Q93" s="219" t="s">
        <v>7</v>
      </c>
      <c r="R93" s="219"/>
      <c r="S93" s="219"/>
      <c r="T93" s="219"/>
      <c r="U93" s="219"/>
      <c r="V93" s="219"/>
      <c r="W93" s="219"/>
    </row>
    <row r="94" spans="1:23" ht="12.75" customHeight="1" x14ac:dyDescent="0.2">
      <c r="A94" s="195" t="str">
        <f t="array" ref="A94">IFERROR(INDEX(arr_event,SMALL(IF(arr_eventdate=$D$85,ROW(arr_eventdate)),ROW()-ROW($A$93))),"")</f>
        <v/>
      </c>
      <c r="B94" s="195"/>
      <c r="C94" s="195"/>
      <c r="D94" s="195"/>
      <c r="F94" s="135">
        <v>7</v>
      </c>
      <c r="G94" s="95" t="s">
        <v>58</v>
      </c>
      <c r="H94" s="344" t="s">
        <v>215</v>
      </c>
      <c r="I94" s="345"/>
      <c r="J94" s="345"/>
      <c r="K94" s="345"/>
      <c r="L94" s="345"/>
      <c r="M94" s="345"/>
      <c r="N94" s="345"/>
      <c r="O94" s="346"/>
      <c r="P94" s="96" t="s">
        <v>134</v>
      </c>
      <c r="Q94" s="160"/>
      <c r="R94" s="185"/>
      <c r="S94" s="185"/>
      <c r="T94" s="185"/>
      <c r="U94" s="185"/>
      <c r="V94" s="185"/>
      <c r="W94" s="161"/>
    </row>
    <row r="95" spans="1:23" ht="12.75" customHeight="1" x14ac:dyDescent="0.2">
      <c r="A95" s="124"/>
      <c r="B95" s="124"/>
      <c r="C95" s="124"/>
      <c r="D95" s="124"/>
      <c r="F95" s="223"/>
      <c r="G95" s="97" t="s">
        <v>55</v>
      </c>
      <c r="H95" s="242" t="s">
        <v>206</v>
      </c>
      <c r="I95" s="243"/>
      <c r="J95" s="243"/>
      <c r="K95" s="243"/>
      <c r="L95" s="243"/>
      <c r="M95" s="243"/>
      <c r="N95" s="243"/>
      <c r="O95" s="244"/>
      <c r="P95" s="121" t="s">
        <v>134</v>
      </c>
      <c r="Q95" s="99"/>
      <c r="R95" s="227" t="s">
        <v>159</v>
      </c>
      <c r="S95" s="227"/>
      <c r="T95" s="227"/>
      <c r="U95" s="227"/>
      <c r="V95" s="227"/>
      <c r="W95" s="99"/>
    </row>
    <row r="96" spans="1:23" ht="12.75" customHeight="1" x14ac:dyDescent="0.2">
      <c r="A96" s="124"/>
      <c r="B96" s="124"/>
      <c r="C96" s="124"/>
      <c r="D96" s="124"/>
      <c r="F96" s="134">
        <f>IF(F94=12,1,F94+1)</f>
        <v>8</v>
      </c>
      <c r="G96" s="100" t="s">
        <v>58</v>
      </c>
      <c r="H96" s="233" t="s">
        <v>207</v>
      </c>
      <c r="I96" s="234"/>
      <c r="J96" s="234"/>
      <c r="K96" s="234"/>
      <c r="L96" s="234"/>
      <c r="M96" s="234"/>
      <c r="N96" s="234"/>
      <c r="O96" s="235"/>
      <c r="P96" s="228" t="s">
        <v>132</v>
      </c>
      <c r="Q96" s="99"/>
      <c r="R96" s="227"/>
      <c r="S96" s="227"/>
      <c r="T96" s="227"/>
      <c r="U96" s="227"/>
      <c r="V96" s="227"/>
      <c r="W96" s="99"/>
    </row>
    <row r="97" spans="1:23" ht="14.1" customHeight="1" x14ac:dyDescent="0.2">
      <c r="A97" s="124"/>
      <c r="B97" s="124"/>
      <c r="C97" s="124"/>
      <c r="D97" s="124"/>
      <c r="F97" s="135"/>
      <c r="G97" s="101" t="s">
        <v>56</v>
      </c>
      <c r="H97" s="236"/>
      <c r="I97" s="237"/>
      <c r="J97" s="237"/>
      <c r="K97" s="237"/>
      <c r="L97" s="237"/>
      <c r="M97" s="237"/>
      <c r="N97" s="237"/>
      <c r="O97" s="238"/>
      <c r="P97" s="229"/>
      <c r="Q97" s="99"/>
      <c r="R97" s="227"/>
      <c r="S97" s="227"/>
      <c r="T97" s="227"/>
      <c r="U97" s="227"/>
      <c r="V97" s="227"/>
      <c r="W97" s="99"/>
    </row>
    <row r="98" spans="1:23" ht="12.75" customHeight="1" x14ac:dyDescent="0.2">
      <c r="A98" s="124"/>
      <c r="B98" s="124"/>
      <c r="C98" s="124"/>
      <c r="D98" s="124"/>
      <c r="F98" s="136"/>
      <c r="G98" s="101" t="s">
        <v>55</v>
      </c>
      <c r="H98" s="236"/>
      <c r="I98" s="237"/>
      <c r="J98" s="237"/>
      <c r="K98" s="237"/>
      <c r="L98" s="237"/>
      <c r="M98" s="237"/>
      <c r="N98" s="237"/>
      <c r="O98" s="238"/>
      <c r="P98" s="229"/>
      <c r="Q98" s="99"/>
      <c r="R98" s="227"/>
      <c r="S98" s="227"/>
      <c r="T98" s="227"/>
      <c r="U98" s="227"/>
      <c r="V98" s="227"/>
      <c r="W98" s="99"/>
    </row>
    <row r="99" spans="1:23" ht="12.75" customHeight="1" x14ac:dyDescent="0.2">
      <c r="A99" s="124"/>
      <c r="B99" s="124"/>
      <c r="C99" s="124"/>
      <c r="D99" s="124"/>
      <c r="F99" s="137"/>
      <c r="G99" s="102" t="s">
        <v>57</v>
      </c>
      <c r="H99" s="239"/>
      <c r="I99" s="240"/>
      <c r="J99" s="240"/>
      <c r="K99" s="240"/>
      <c r="L99" s="240"/>
      <c r="M99" s="240"/>
      <c r="N99" s="240"/>
      <c r="O99" s="241"/>
      <c r="P99" s="230"/>
      <c r="Q99" s="99"/>
      <c r="R99" s="227"/>
      <c r="S99" s="227"/>
      <c r="T99" s="227"/>
      <c r="U99" s="227"/>
      <c r="V99" s="227"/>
      <c r="W99" s="99"/>
    </row>
    <row r="100" spans="1:23" ht="12.75" customHeight="1" x14ac:dyDescent="0.2">
      <c r="A100" s="124"/>
      <c r="B100" s="124"/>
      <c r="C100" s="124"/>
      <c r="D100" s="124"/>
      <c r="F100" s="134">
        <f>IF(F96=12,1,F96+1)</f>
        <v>9</v>
      </c>
      <c r="G100" s="100" t="s">
        <v>58</v>
      </c>
      <c r="H100" s="344" t="s">
        <v>158</v>
      </c>
      <c r="I100" s="345"/>
      <c r="J100" s="345"/>
      <c r="K100" s="345"/>
      <c r="L100" s="345"/>
      <c r="M100" s="345"/>
      <c r="N100" s="345"/>
      <c r="O100" s="346"/>
      <c r="P100" s="103" t="s">
        <v>133</v>
      </c>
      <c r="Q100" s="99"/>
      <c r="R100" s="227"/>
      <c r="S100" s="227"/>
      <c r="T100" s="227"/>
      <c r="U100" s="227"/>
      <c r="V100" s="227"/>
      <c r="W100" s="99"/>
    </row>
    <row r="101" spans="1:23" ht="12.75" customHeight="1" x14ac:dyDescent="0.2">
      <c r="A101" s="124"/>
      <c r="B101" s="124"/>
      <c r="C101" s="124"/>
      <c r="D101" s="124"/>
      <c r="F101" s="135"/>
      <c r="G101" s="101" t="s">
        <v>56</v>
      </c>
      <c r="H101" s="347" t="s">
        <v>165</v>
      </c>
      <c r="I101" s="348"/>
      <c r="J101" s="348"/>
      <c r="K101" s="348"/>
      <c r="L101" s="348"/>
      <c r="M101" s="348"/>
      <c r="N101" s="348"/>
      <c r="O101" s="349"/>
      <c r="P101" s="104" t="s">
        <v>133</v>
      </c>
      <c r="Q101" s="99"/>
      <c r="R101" s="227"/>
      <c r="S101" s="227"/>
      <c r="T101" s="227"/>
      <c r="U101" s="227"/>
      <c r="V101" s="227"/>
      <c r="W101" s="99"/>
    </row>
    <row r="102" spans="1:23" ht="12.75" customHeight="1" x14ac:dyDescent="0.2">
      <c r="A102" s="124"/>
      <c r="B102" s="124"/>
      <c r="C102" s="124"/>
      <c r="D102" s="124"/>
      <c r="F102" s="136"/>
      <c r="G102" s="101" t="s">
        <v>55</v>
      </c>
      <c r="H102" s="296" t="s">
        <v>135</v>
      </c>
      <c r="I102" s="297"/>
      <c r="J102" s="297"/>
      <c r="K102" s="297"/>
      <c r="L102" s="297"/>
      <c r="M102" s="297"/>
      <c r="N102" s="297"/>
      <c r="O102" s="298"/>
      <c r="P102" s="231" t="s">
        <v>134</v>
      </c>
      <c r="Q102" s="99"/>
      <c r="R102" s="227"/>
      <c r="S102" s="227"/>
      <c r="T102" s="227"/>
      <c r="U102" s="227"/>
      <c r="V102" s="227"/>
      <c r="W102" s="99"/>
    </row>
    <row r="103" spans="1:23" ht="12.75" customHeight="1" x14ac:dyDescent="0.2">
      <c r="A103" s="124"/>
      <c r="B103" s="124"/>
      <c r="C103" s="124"/>
      <c r="D103" s="124"/>
      <c r="F103" s="137"/>
      <c r="G103" s="105" t="s">
        <v>57</v>
      </c>
      <c r="H103" s="242"/>
      <c r="I103" s="243"/>
      <c r="J103" s="243"/>
      <c r="K103" s="243"/>
      <c r="L103" s="243"/>
      <c r="M103" s="243"/>
      <c r="N103" s="243"/>
      <c r="O103" s="244"/>
      <c r="P103" s="232"/>
      <c r="Q103" s="99"/>
      <c r="R103" s="227"/>
      <c r="S103" s="227"/>
      <c r="T103" s="227"/>
      <c r="U103" s="227"/>
      <c r="V103" s="227"/>
      <c r="W103" s="99"/>
    </row>
    <row r="104" spans="1:23" ht="12.75" customHeight="1" x14ac:dyDescent="0.2">
      <c r="A104" s="33"/>
      <c r="B104" s="33"/>
      <c r="C104" s="33"/>
      <c r="D104" s="33"/>
      <c r="F104" s="134">
        <f>IF(F100=12,1,F100+1)</f>
        <v>10</v>
      </c>
      <c r="G104" s="100" t="s">
        <v>58</v>
      </c>
      <c r="H104" s="344" t="s">
        <v>136</v>
      </c>
      <c r="I104" s="345"/>
      <c r="J104" s="345"/>
      <c r="K104" s="345"/>
      <c r="L104" s="345"/>
      <c r="M104" s="345"/>
      <c r="N104" s="345"/>
      <c r="O104" s="346"/>
      <c r="P104" s="103" t="s">
        <v>133</v>
      </c>
      <c r="Q104" s="99"/>
      <c r="R104" s="227"/>
      <c r="S104" s="227"/>
      <c r="T104" s="227"/>
      <c r="U104" s="227"/>
      <c r="V104" s="227"/>
      <c r="W104" s="99"/>
    </row>
    <row r="105" spans="1:23" ht="12.75" customHeight="1" x14ac:dyDescent="0.2">
      <c r="A105" s="16" t="s">
        <v>50</v>
      </c>
      <c r="B105" s="17" t="s">
        <v>49</v>
      </c>
      <c r="C105" s="169" t="s">
        <v>51</v>
      </c>
      <c r="D105" s="169"/>
      <c r="F105" s="135"/>
      <c r="G105" s="101" t="s">
        <v>56</v>
      </c>
      <c r="H105" s="376" t="s">
        <v>139</v>
      </c>
      <c r="I105" s="377"/>
      <c r="J105" s="377"/>
      <c r="K105" s="377"/>
      <c r="L105" s="377"/>
      <c r="M105" s="377"/>
      <c r="N105" s="377"/>
      <c r="O105" s="378"/>
      <c r="P105" s="248" t="s">
        <v>137</v>
      </c>
      <c r="Q105" s="160"/>
      <c r="R105" s="185"/>
      <c r="S105" s="185"/>
      <c r="T105" s="185"/>
      <c r="U105" s="185"/>
      <c r="V105" s="185"/>
      <c r="W105" s="161"/>
    </row>
    <row r="106" spans="1:23" ht="12.75" customHeight="1" x14ac:dyDescent="0.2">
      <c r="A106" s="116"/>
      <c r="B106" s="116"/>
      <c r="C106" s="117"/>
      <c r="D106" s="119"/>
      <c r="F106" s="136"/>
      <c r="G106" s="101" t="s">
        <v>55</v>
      </c>
      <c r="H106" s="245"/>
      <c r="I106" s="246"/>
      <c r="J106" s="246"/>
      <c r="K106" s="246"/>
      <c r="L106" s="246"/>
      <c r="M106" s="246"/>
      <c r="N106" s="246"/>
      <c r="O106" s="247"/>
      <c r="P106" s="249"/>
      <c r="Q106" s="160"/>
      <c r="R106" s="185"/>
      <c r="S106" s="185"/>
      <c r="T106" s="185"/>
      <c r="U106" s="185"/>
      <c r="V106" s="185"/>
      <c r="W106" s="161"/>
    </row>
    <row r="107" spans="1:23" ht="12.75" customHeight="1" x14ac:dyDescent="0.2">
      <c r="A107" s="116"/>
      <c r="B107" s="116"/>
      <c r="C107" s="117"/>
      <c r="D107" s="119" t="s">
        <v>171</v>
      </c>
      <c r="F107" s="137"/>
      <c r="G107" s="105" t="s">
        <v>57</v>
      </c>
      <c r="H107" s="245"/>
      <c r="I107" s="246"/>
      <c r="J107" s="246"/>
      <c r="K107" s="246"/>
      <c r="L107" s="246"/>
      <c r="M107" s="246"/>
      <c r="N107" s="246"/>
      <c r="O107" s="247"/>
      <c r="P107" s="249"/>
      <c r="Q107" s="160"/>
      <c r="R107" s="185"/>
      <c r="S107" s="185"/>
      <c r="T107" s="185"/>
      <c r="U107" s="185"/>
      <c r="V107" s="185"/>
      <c r="W107" s="161"/>
    </row>
    <row r="108" spans="1:23" ht="12.75" customHeight="1" x14ac:dyDescent="0.2">
      <c r="A108" s="116"/>
      <c r="B108" s="116"/>
      <c r="C108" s="117"/>
      <c r="D108" s="119"/>
      <c r="F108" s="134">
        <f>IF(F104=12,1,F104+1)</f>
        <v>11</v>
      </c>
      <c r="G108" s="100" t="s">
        <v>58</v>
      </c>
      <c r="H108" s="245"/>
      <c r="I108" s="246"/>
      <c r="J108" s="246"/>
      <c r="K108" s="246"/>
      <c r="L108" s="246"/>
      <c r="M108" s="246"/>
      <c r="N108" s="246"/>
      <c r="O108" s="247"/>
      <c r="P108" s="249"/>
      <c r="Q108" s="160"/>
      <c r="R108" s="185"/>
      <c r="S108" s="185"/>
      <c r="T108" s="185"/>
      <c r="U108" s="185"/>
      <c r="V108" s="185"/>
      <c r="W108" s="161"/>
    </row>
    <row r="109" spans="1:23" ht="12.75" customHeight="1" x14ac:dyDescent="0.2">
      <c r="A109" s="116"/>
      <c r="B109" s="116"/>
      <c r="C109" s="117"/>
      <c r="D109" s="119"/>
      <c r="F109" s="135"/>
      <c r="G109" s="101" t="s">
        <v>56</v>
      </c>
      <c r="H109" s="245"/>
      <c r="I109" s="246"/>
      <c r="J109" s="246"/>
      <c r="K109" s="246"/>
      <c r="L109" s="246"/>
      <c r="M109" s="246"/>
      <c r="N109" s="246"/>
      <c r="O109" s="247"/>
      <c r="P109" s="249"/>
      <c r="Q109" s="160"/>
      <c r="R109" s="185"/>
      <c r="S109" s="185"/>
      <c r="T109" s="185"/>
      <c r="U109" s="185"/>
      <c r="V109" s="185"/>
      <c r="W109" s="161"/>
    </row>
    <row r="110" spans="1:23" ht="12.75" customHeight="1" x14ac:dyDescent="0.2">
      <c r="A110" s="116"/>
      <c r="B110" s="116"/>
      <c r="C110" s="117"/>
      <c r="D110" s="111"/>
      <c r="F110" s="136"/>
      <c r="G110" s="101" t="s">
        <v>55</v>
      </c>
      <c r="H110" s="245"/>
      <c r="I110" s="246"/>
      <c r="J110" s="246"/>
      <c r="K110" s="246"/>
      <c r="L110" s="246"/>
      <c r="M110" s="246"/>
      <c r="N110" s="246"/>
      <c r="O110" s="247"/>
      <c r="P110" s="249"/>
      <c r="Q110" s="160"/>
      <c r="R110" s="185"/>
      <c r="S110" s="185"/>
      <c r="T110" s="185"/>
      <c r="U110" s="185"/>
      <c r="V110" s="185"/>
      <c r="W110" s="161"/>
    </row>
    <row r="111" spans="1:23" ht="12.75" customHeight="1" x14ac:dyDescent="0.2">
      <c r="A111" s="116"/>
      <c r="B111" s="116"/>
      <c r="C111" s="117"/>
      <c r="D111" s="119"/>
      <c r="F111" s="137"/>
      <c r="G111" s="105" t="s">
        <v>57</v>
      </c>
      <c r="H111" s="245"/>
      <c r="I111" s="246"/>
      <c r="J111" s="246"/>
      <c r="K111" s="246"/>
      <c r="L111" s="246"/>
      <c r="M111" s="246"/>
      <c r="N111" s="246"/>
      <c r="O111" s="247"/>
      <c r="P111" s="249"/>
      <c r="Q111" s="160"/>
      <c r="R111" s="185"/>
      <c r="S111" s="185"/>
      <c r="T111" s="185"/>
      <c r="U111" s="185"/>
      <c r="V111" s="185"/>
      <c r="W111" s="161"/>
    </row>
    <row r="112" spans="1:23" ht="12.75" customHeight="1" x14ac:dyDescent="0.2">
      <c r="A112" s="116"/>
      <c r="B112" s="116"/>
      <c r="C112" s="117"/>
      <c r="D112" s="117"/>
      <c r="F112" s="134">
        <f>IF(F108=12,1,F108+1)</f>
        <v>12</v>
      </c>
      <c r="G112" s="100" t="s">
        <v>58</v>
      </c>
      <c r="H112" s="245"/>
      <c r="I112" s="246"/>
      <c r="J112" s="246"/>
      <c r="K112" s="246"/>
      <c r="L112" s="246"/>
      <c r="M112" s="246"/>
      <c r="N112" s="246"/>
      <c r="O112" s="247"/>
      <c r="P112" s="249"/>
      <c r="Q112" s="160"/>
      <c r="R112" s="185"/>
      <c r="S112" s="185"/>
      <c r="T112" s="185"/>
      <c r="U112" s="185"/>
      <c r="V112" s="185"/>
      <c r="W112" s="161"/>
    </row>
    <row r="113" spans="1:23" ht="12.75" customHeight="1" x14ac:dyDescent="0.2">
      <c r="A113" s="116"/>
      <c r="B113" s="116"/>
      <c r="C113" s="117"/>
      <c r="D113" s="119"/>
      <c r="F113" s="135"/>
      <c r="G113" s="101" t="s">
        <v>56</v>
      </c>
      <c r="H113" s="379"/>
      <c r="I113" s="380"/>
      <c r="J113" s="380"/>
      <c r="K113" s="380"/>
      <c r="L113" s="380"/>
      <c r="M113" s="380"/>
      <c r="N113" s="380"/>
      <c r="O113" s="381"/>
      <c r="P113" s="249"/>
      <c r="Q113" s="160"/>
      <c r="R113" s="185"/>
      <c r="S113" s="185"/>
      <c r="T113" s="185"/>
      <c r="U113" s="185"/>
      <c r="V113" s="185"/>
      <c r="W113" s="161"/>
    </row>
    <row r="114" spans="1:23" ht="12.75" customHeight="1" x14ac:dyDescent="0.2">
      <c r="A114" s="116"/>
      <c r="B114" s="116"/>
      <c r="C114" s="117"/>
      <c r="D114" s="119"/>
      <c r="F114" s="136"/>
      <c r="G114" s="101" t="s">
        <v>55</v>
      </c>
      <c r="H114" s="337" t="s">
        <v>142</v>
      </c>
      <c r="I114" s="338"/>
      <c r="J114" s="338"/>
      <c r="K114" s="338"/>
      <c r="L114" s="338"/>
      <c r="M114" s="338"/>
      <c r="N114" s="338"/>
      <c r="O114" s="339"/>
      <c r="P114" s="253" t="s">
        <v>140</v>
      </c>
      <c r="Q114" s="160"/>
      <c r="R114" s="185"/>
      <c r="S114" s="185"/>
      <c r="T114" s="185"/>
      <c r="U114" s="185"/>
      <c r="V114" s="185"/>
      <c r="W114" s="161"/>
    </row>
    <row r="115" spans="1:23" ht="12.75" customHeight="1" x14ac:dyDescent="0.2">
      <c r="A115" s="116"/>
      <c r="B115" s="116"/>
      <c r="C115" s="117"/>
      <c r="D115" s="119"/>
      <c r="F115" s="137"/>
      <c r="G115" s="105" t="s">
        <v>57</v>
      </c>
      <c r="H115" s="250"/>
      <c r="I115" s="251"/>
      <c r="J115" s="251"/>
      <c r="K115" s="251"/>
      <c r="L115" s="251"/>
      <c r="M115" s="251"/>
      <c r="N115" s="251"/>
      <c r="O115" s="252"/>
      <c r="P115" s="254"/>
      <c r="Q115" s="160"/>
      <c r="R115" s="185"/>
      <c r="S115" s="185"/>
      <c r="T115" s="185"/>
      <c r="U115" s="185"/>
      <c r="V115" s="185"/>
      <c r="W115" s="161"/>
    </row>
    <row r="116" spans="1:23" ht="12.75" customHeight="1" x14ac:dyDescent="0.2">
      <c r="A116" s="116"/>
      <c r="B116" s="116"/>
      <c r="C116" s="117"/>
      <c r="D116" s="119"/>
      <c r="F116" s="134">
        <f>IF(F112=12,1,F112+1)</f>
        <v>1</v>
      </c>
      <c r="G116" s="100" t="s">
        <v>58</v>
      </c>
      <c r="H116" s="340"/>
      <c r="I116" s="341"/>
      <c r="J116" s="341"/>
      <c r="K116" s="341"/>
      <c r="L116" s="341"/>
      <c r="M116" s="341"/>
      <c r="N116" s="341"/>
      <c r="O116" s="342"/>
      <c r="P116" s="255"/>
      <c r="Q116" s="160"/>
      <c r="R116" s="185"/>
      <c r="S116" s="185"/>
      <c r="T116" s="185"/>
      <c r="U116" s="185"/>
      <c r="V116" s="185"/>
      <c r="W116" s="161"/>
    </row>
    <row r="117" spans="1:23" ht="12.75" customHeight="1" x14ac:dyDescent="0.2">
      <c r="A117" s="116"/>
      <c r="B117" s="116"/>
      <c r="C117" s="117"/>
      <c r="D117" s="119"/>
      <c r="F117" s="135"/>
      <c r="G117" s="101" t="s">
        <v>56</v>
      </c>
      <c r="H117" s="352" t="s">
        <v>141</v>
      </c>
      <c r="I117" s="353"/>
      <c r="J117" s="353"/>
      <c r="K117" s="353"/>
      <c r="L117" s="353"/>
      <c r="M117" s="353"/>
      <c r="N117" s="353"/>
      <c r="O117" s="354"/>
      <c r="P117" s="259" t="s">
        <v>143</v>
      </c>
      <c r="Q117" s="160"/>
      <c r="R117" s="185"/>
      <c r="S117" s="185"/>
      <c r="T117" s="185"/>
      <c r="U117" s="185"/>
      <c r="V117" s="185"/>
      <c r="W117" s="161"/>
    </row>
    <row r="118" spans="1:23" ht="12.75" customHeight="1" x14ac:dyDescent="0.2">
      <c r="A118" s="116"/>
      <c r="B118" s="116"/>
      <c r="C118" s="117"/>
      <c r="D118" s="119"/>
      <c r="F118" s="136"/>
      <c r="G118" s="101" t="s">
        <v>55</v>
      </c>
      <c r="H118" s="256"/>
      <c r="I118" s="257"/>
      <c r="J118" s="257"/>
      <c r="K118" s="257"/>
      <c r="L118" s="257"/>
      <c r="M118" s="257"/>
      <c r="N118" s="257"/>
      <c r="O118" s="258"/>
      <c r="P118" s="260"/>
      <c r="Q118" s="160"/>
      <c r="R118" s="185"/>
      <c r="S118" s="185"/>
      <c r="T118" s="185"/>
      <c r="U118" s="185"/>
      <c r="V118" s="185"/>
      <c r="W118" s="161"/>
    </row>
    <row r="119" spans="1:23" ht="12.75" customHeight="1" x14ac:dyDescent="0.2">
      <c r="A119" s="116"/>
      <c r="B119" s="116"/>
      <c r="C119" s="117"/>
      <c r="D119" s="119"/>
      <c r="F119" s="137"/>
      <c r="G119" s="105" t="s">
        <v>57</v>
      </c>
      <c r="H119" s="256"/>
      <c r="I119" s="257"/>
      <c r="J119" s="257"/>
      <c r="K119" s="257"/>
      <c r="L119" s="257"/>
      <c r="M119" s="257"/>
      <c r="N119" s="257"/>
      <c r="O119" s="258"/>
      <c r="P119" s="260"/>
      <c r="Q119" s="160"/>
      <c r="R119" s="185"/>
      <c r="S119" s="185"/>
      <c r="T119" s="185"/>
      <c r="U119" s="185"/>
      <c r="V119" s="185"/>
      <c r="W119" s="161"/>
    </row>
    <row r="120" spans="1:23" ht="12.75" customHeight="1" x14ac:dyDescent="0.2">
      <c r="A120" s="116"/>
      <c r="B120" s="116"/>
      <c r="C120" s="117"/>
      <c r="D120" s="119"/>
      <c r="F120" s="134">
        <f>IF(F116=12,1,F116+1)</f>
        <v>2</v>
      </c>
      <c r="G120" s="100" t="s">
        <v>58</v>
      </c>
      <c r="H120" s="355"/>
      <c r="I120" s="356"/>
      <c r="J120" s="356"/>
      <c r="K120" s="356"/>
      <c r="L120" s="356"/>
      <c r="M120" s="356"/>
      <c r="N120" s="356"/>
      <c r="O120" s="357"/>
      <c r="P120" s="261"/>
      <c r="Q120" s="160"/>
      <c r="R120" s="185"/>
      <c r="S120" s="185"/>
      <c r="T120" s="185"/>
      <c r="U120" s="185"/>
      <c r="V120" s="185"/>
      <c r="W120" s="161"/>
    </row>
    <row r="121" spans="1:23" ht="12.75" customHeight="1" x14ac:dyDescent="0.2">
      <c r="A121" s="116"/>
      <c r="B121" s="116"/>
      <c r="C121" s="117"/>
      <c r="D121" s="119"/>
      <c r="F121" s="135"/>
      <c r="G121" s="101" t="s">
        <v>56</v>
      </c>
      <c r="H121" s="262" t="s">
        <v>144</v>
      </c>
      <c r="I121" s="263"/>
      <c r="J121" s="263"/>
      <c r="K121" s="263"/>
      <c r="L121" s="263"/>
      <c r="M121" s="263"/>
      <c r="N121" s="263"/>
      <c r="O121" s="264"/>
      <c r="P121" s="268" t="s">
        <v>140</v>
      </c>
      <c r="Q121" s="160"/>
      <c r="R121" s="185"/>
      <c r="S121" s="185"/>
      <c r="T121" s="185"/>
      <c r="U121" s="185"/>
      <c r="V121" s="185"/>
      <c r="W121" s="161"/>
    </row>
    <row r="122" spans="1:23" ht="12.75" customHeight="1" x14ac:dyDescent="0.2">
      <c r="F122" s="136"/>
      <c r="G122" s="101" t="s">
        <v>55</v>
      </c>
      <c r="H122" s="262"/>
      <c r="I122" s="263"/>
      <c r="J122" s="263"/>
      <c r="K122" s="263"/>
      <c r="L122" s="263"/>
      <c r="M122" s="263"/>
      <c r="N122" s="263"/>
      <c r="O122" s="264"/>
      <c r="P122" s="269"/>
      <c r="Q122" s="99"/>
      <c r="R122" s="227" t="s">
        <v>145</v>
      </c>
      <c r="S122" s="227"/>
      <c r="T122" s="227"/>
      <c r="U122" s="227"/>
      <c r="V122" s="227"/>
      <c r="W122" s="99"/>
    </row>
    <row r="123" spans="1:23" ht="12.75" customHeight="1" x14ac:dyDescent="0.2">
      <c r="A123" s="168" t="s">
        <v>53</v>
      </c>
      <c r="B123" s="168"/>
      <c r="C123" s="169" t="s">
        <v>98</v>
      </c>
      <c r="D123" s="169"/>
      <c r="F123" s="137"/>
      <c r="G123" s="105" t="s">
        <v>57</v>
      </c>
      <c r="H123" s="265"/>
      <c r="I123" s="266"/>
      <c r="J123" s="266"/>
      <c r="K123" s="266"/>
      <c r="L123" s="266"/>
      <c r="M123" s="266"/>
      <c r="N123" s="266"/>
      <c r="O123" s="267"/>
      <c r="P123" s="270"/>
      <c r="Q123" s="99"/>
      <c r="R123" s="227"/>
      <c r="S123" s="227"/>
      <c r="T123" s="227"/>
      <c r="U123" s="227"/>
      <c r="V123" s="227"/>
      <c r="W123" s="99"/>
    </row>
    <row r="124" spans="1:23" ht="12.75" customHeight="1" x14ac:dyDescent="0.2">
      <c r="A124" s="127"/>
      <c r="B124" s="128"/>
      <c r="C124" s="129"/>
      <c r="D124" s="129"/>
      <c r="F124" s="134">
        <f>IF(F120=12,1,F120+1)</f>
        <v>3</v>
      </c>
      <c r="G124" s="100" t="s">
        <v>58</v>
      </c>
      <c r="H124" s="233" t="s">
        <v>146</v>
      </c>
      <c r="I124" s="234"/>
      <c r="J124" s="234"/>
      <c r="K124" s="234"/>
      <c r="L124" s="234"/>
      <c r="M124" s="234"/>
      <c r="N124" s="234"/>
      <c r="O124" s="235"/>
      <c r="P124" s="228" t="s">
        <v>132</v>
      </c>
      <c r="Q124" s="99"/>
      <c r="R124" s="227"/>
      <c r="S124" s="227"/>
      <c r="T124" s="227"/>
      <c r="U124" s="227"/>
      <c r="V124" s="227"/>
      <c r="W124" s="112"/>
    </row>
    <row r="125" spans="1:23" ht="12.75" customHeight="1" x14ac:dyDescent="0.2">
      <c r="A125" s="127"/>
      <c r="B125" s="128"/>
      <c r="C125" s="129"/>
      <c r="D125" s="129"/>
      <c r="F125" s="135"/>
      <c r="G125" s="101" t="s">
        <v>56</v>
      </c>
      <c r="H125" s="236"/>
      <c r="I125" s="237"/>
      <c r="J125" s="237"/>
      <c r="K125" s="237"/>
      <c r="L125" s="237"/>
      <c r="M125" s="237"/>
      <c r="N125" s="237"/>
      <c r="O125" s="238"/>
      <c r="P125" s="229"/>
      <c r="Q125" s="99"/>
      <c r="R125" s="227"/>
      <c r="S125" s="227"/>
      <c r="T125" s="227"/>
      <c r="U125" s="227"/>
      <c r="V125" s="227"/>
      <c r="W125" s="112"/>
    </row>
    <row r="126" spans="1:23" ht="12.75" customHeight="1" x14ac:dyDescent="0.2">
      <c r="A126" s="128"/>
      <c r="B126" s="128"/>
      <c r="C126" s="129"/>
      <c r="D126" s="129"/>
      <c r="F126" s="136"/>
      <c r="G126" s="101" t="s">
        <v>55</v>
      </c>
      <c r="H126" s="236"/>
      <c r="I126" s="237"/>
      <c r="J126" s="237"/>
      <c r="K126" s="237"/>
      <c r="L126" s="237"/>
      <c r="M126" s="237"/>
      <c r="N126" s="237"/>
      <c r="O126" s="238"/>
      <c r="P126" s="229"/>
      <c r="Q126" s="99"/>
      <c r="R126" s="227"/>
      <c r="S126" s="227"/>
      <c r="T126" s="227"/>
      <c r="U126" s="227"/>
      <c r="V126" s="227"/>
      <c r="W126" s="112"/>
    </row>
    <row r="127" spans="1:23" ht="12.75" customHeight="1" x14ac:dyDescent="0.2">
      <c r="A127" s="128"/>
      <c r="B127" s="128"/>
      <c r="C127" s="129"/>
      <c r="D127" s="129"/>
      <c r="F127" s="137"/>
      <c r="G127" s="105" t="s">
        <v>57</v>
      </c>
      <c r="H127" s="239"/>
      <c r="I127" s="240"/>
      <c r="J127" s="240"/>
      <c r="K127" s="240"/>
      <c r="L127" s="240"/>
      <c r="M127" s="240"/>
      <c r="N127" s="240"/>
      <c r="O127" s="241"/>
      <c r="P127" s="230"/>
      <c r="Q127" s="99"/>
      <c r="R127" s="227"/>
      <c r="S127" s="227"/>
      <c r="T127" s="227"/>
      <c r="U127" s="227"/>
      <c r="V127" s="227"/>
      <c r="W127" s="99"/>
    </row>
    <row r="128" spans="1:23" ht="12.75" customHeight="1" x14ac:dyDescent="0.2">
      <c r="A128" s="128"/>
      <c r="B128" s="128"/>
      <c r="C128" s="129"/>
      <c r="D128" s="129"/>
      <c r="F128" s="134">
        <f>IF(F124=12,1,F124+1)</f>
        <v>4</v>
      </c>
      <c r="G128" s="100" t="s">
        <v>58</v>
      </c>
      <c r="H128" s="358" t="s">
        <v>147</v>
      </c>
      <c r="I128" s="359"/>
      <c r="J128" s="359"/>
      <c r="K128" s="359"/>
      <c r="L128" s="359"/>
      <c r="M128" s="359"/>
      <c r="N128" s="359"/>
      <c r="O128" s="360"/>
      <c r="P128" s="122" t="s">
        <v>133</v>
      </c>
      <c r="Q128" s="99"/>
      <c r="R128" s="227"/>
      <c r="S128" s="227"/>
      <c r="T128" s="227"/>
      <c r="U128" s="227"/>
      <c r="V128" s="227"/>
      <c r="W128" s="99"/>
    </row>
    <row r="129" spans="1:23" ht="12.75" customHeight="1" x14ac:dyDescent="0.2">
      <c r="A129" s="128"/>
      <c r="B129" s="128"/>
      <c r="C129" s="129"/>
      <c r="D129" s="129"/>
      <c r="F129" s="135"/>
      <c r="G129" s="101" t="s">
        <v>56</v>
      </c>
      <c r="H129" s="361" t="s">
        <v>156</v>
      </c>
      <c r="I129" s="362"/>
      <c r="J129" s="362"/>
      <c r="K129" s="362"/>
      <c r="L129" s="362"/>
      <c r="M129" s="362"/>
      <c r="N129" s="362"/>
      <c r="O129" s="363"/>
      <c r="P129" s="277" t="s">
        <v>157</v>
      </c>
      <c r="Q129" s="99"/>
      <c r="R129" s="227"/>
      <c r="S129" s="227"/>
      <c r="T129" s="227"/>
      <c r="U129" s="227"/>
      <c r="V129" s="227"/>
      <c r="W129" s="99"/>
    </row>
    <row r="130" spans="1:23" ht="12.75" customHeight="1" x14ac:dyDescent="0.2">
      <c r="A130" s="128"/>
      <c r="B130" s="128"/>
      <c r="C130" s="129"/>
      <c r="D130" s="129"/>
      <c r="F130" s="136"/>
      <c r="G130" s="101" t="s">
        <v>55</v>
      </c>
      <c r="H130" s="274"/>
      <c r="I130" s="275"/>
      <c r="J130" s="275"/>
      <c r="K130" s="275"/>
      <c r="L130" s="275"/>
      <c r="M130" s="275"/>
      <c r="N130" s="275"/>
      <c r="O130" s="276"/>
      <c r="P130" s="278"/>
      <c r="Q130" s="99"/>
      <c r="R130" s="227"/>
      <c r="S130" s="227"/>
      <c r="T130" s="227"/>
      <c r="U130" s="227"/>
      <c r="V130" s="227"/>
      <c r="W130" s="99"/>
    </row>
    <row r="131" spans="1:23" ht="12.75" customHeight="1" x14ac:dyDescent="0.2">
      <c r="A131" s="128"/>
      <c r="B131" s="128"/>
      <c r="C131" s="129"/>
      <c r="D131" s="129"/>
      <c r="F131" s="137"/>
      <c r="G131" s="105" t="s">
        <v>57</v>
      </c>
      <c r="H131" s="274"/>
      <c r="I131" s="275"/>
      <c r="J131" s="275"/>
      <c r="K131" s="275"/>
      <c r="L131" s="275"/>
      <c r="M131" s="275"/>
      <c r="N131" s="275"/>
      <c r="O131" s="276"/>
      <c r="P131" s="278"/>
      <c r="Q131" s="99"/>
      <c r="R131" s="227"/>
      <c r="S131" s="227"/>
      <c r="T131" s="227"/>
      <c r="U131" s="227"/>
      <c r="V131" s="227"/>
      <c r="W131" s="99"/>
    </row>
    <row r="132" spans="1:23" ht="12.75" customHeight="1" x14ac:dyDescent="0.2">
      <c r="F132" s="134">
        <f>IF(F128=12,1,F128+1)</f>
        <v>5</v>
      </c>
      <c r="G132" s="100" t="s">
        <v>58</v>
      </c>
      <c r="H132" s="274"/>
      <c r="I132" s="275"/>
      <c r="J132" s="275"/>
      <c r="K132" s="275"/>
      <c r="L132" s="275"/>
      <c r="M132" s="275"/>
      <c r="N132" s="275"/>
      <c r="O132" s="276"/>
      <c r="P132" s="278"/>
      <c r="Q132" s="160"/>
      <c r="R132" s="185"/>
      <c r="S132" s="185"/>
      <c r="T132" s="185"/>
      <c r="U132" s="185"/>
      <c r="V132" s="185"/>
      <c r="W132" s="161"/>
    </row>
    <row r="133" spans="1:23" ht="12.75" customHeight="1" x14ac:dyDescent="0.2">
      <c r="A133" s="168" t="s">
        <v>160</v>
      </c>
      <c r="B133" s="168"/>
      <c r="C133" s="169" t="s">
        <v>52</v>
      </c>
      <c r="D133" s="169"/>
      <c r="F133" s="135"/>
      <c r="G133" s="101" t="s">
        <v>56</v>
      </c>
      <c r="H133" s="274"/>
      <c r="I133" s="275"/>
      <c r="J133" s="275"/>
      <c r="K133" s="275"/>
      <c r="L133" s="275"/>
      <c r="M133" s="275"/>
      <c r="N133" s="275"/>
      <c r="O133" s="276"/>
      <c r="P133" s="278"/>
      <c r="Q133" s="160"/>
      <c r="R133" s="185"/>
      <c r="S133" s="185"/>
      <c r="T133" s="185"/>
      <c r="U133" s="185"/>
      <c r="V133" s="185"/>
      <c r="W133" s="161"/>
    </row>
    <row r="134" spans="1:23" ht="12.75" customHeight="1" x14ac:dyDescent="0.2">
      <c r="A134" s="128"/>
      <c r="B134" s="128"/>
      <c r="C134" s="129"/>
      <c r="D134" s="129"/>
      <c r="F134" s="136"/>
      <c r="G134" s="101" t="s">
        <v>55</v>
      </c>
      <c r="H134" s="364"/>
      <c r="I134" s="365"/>
      <c r="J134" s="365"/>
      <c r="K134" s="365"/>
      <c r="L134" s="365"/>
      <c r="M134" s="365"/>
      <c r="N134" s="365"/>
      <c r="O134" s="366"/>
      <c r="P134" s="279"/>
      <c r="Q134" s="160"/>
      <c r="R134" s="185"/>
      <c r="S134" s="185"/>
      <c r="T134" s="185"/>
      <c r="U134" s="185"/>
      <c r="V134" s="185"/>
      <c r="W134" s="161"/>
    </row>
    <row r="135" spans="1:23" ht="12.75" customHeight="1" x14ac:dyDescent="0.2">
      <c r="A135" s="128"/>
      <c r="B135" s="128"/>
      <c r="C135" s="129"/>
      <c r="D135" s="129"/>
      <c r="F135" s="137"/>
      <c r="G135" s="105" t="s">
        <v>57</v>
      </c>
      <c r="H135" s="271" t="s">
        <v>158</v>
      </c>
      <c r="I135" s="272"/>
      <c r="J135" s="272"/>
      <c r="K135" s="272"/>
      <c r="L135" s="272"/>
      <c r="M135" s="272"/>
      <c r="N135" s="272"/>
      <c r="O135" s="273"/>
      <c r="P135" s="123"/>
      <c r="Q135" s="160"/>
      <c r="R135" s="185"/>
      <c r="S135" s="185"/>
      <c r="T135" s="185"/>
      <c r="U135" s="185"/>
      <c r="V135" s="185"/>
      <c r="W135" s="161"/>
    </row>
    <row r="136" spans="1:23" ht="12.75" customHeight="1" x14ac:dyDescent="0.2">
      <c r="A136" s="128"/>
      <c r="B136" s="128"/>
      <c r="C136" s="129"/>
      <c r="D136" s="129"/>
      <c r="F136" s="134">
        <f>IF(F132=12,1,F132+1)</f>
        <v>6</v>
      </c>
      <c r="G136" s="100" t="s">
        <v>58</v>
      </c>
      <c r="H136" s="233" t="s">
        <v>148</v>
      </c>
      <c r="I136" s="234"/>
      <c r="J136" s="234"/>
      <c r="K136" s="234"/>
      <c r="L136" s="234"/>
      <c r="M136" s="234"/>
      <c r="N136" s="234"/>
      <c r="O136" s="235"/>
      <c r="P136" s="228" t="s">
        <v>132</v>
      </c>
      <c r="Q136" s="160"/>
      <c r="R136" s="185"/>
      <c r="S136" s="185"/>
      <c r="T136" s="185"/>
      <c r="U136" s="185"/>
      <c r="V136" s="185"/>
      <c r="W136" s="161"/>
    </row>
    <row r="137" spans="1:23" ht="12.75" customHeight="1" x14ac:dyDescent="0.2">
      <c r="A137" s="128"/>
      <c r="B137" s="128"/>
      <c r="C137" s="129"/>
      <c r="D137" s="129"/>
      <c r="F137" s="135"/>
      <c r="G137" s="101" t="s">
        <v>56</v>
      </c>
      <c r="H137" s="236"/>
      <c r="I137" s="237"/>
      <c r="J137" s="237"/>
      <c r="K137" s="237"/>
      <c r="L137" s="237"/>
      <c r="M137" s="237"/>
      <c r="N137" s="237"/>
      <c r="O137" s="238"/>
      <c r="P137" s="229"/>
      <c r="Q137" s="160"/>
      <c r="R137" s="185"/>
      <c r="S137" s="185"/>
      <c r="T137" s="185"/>
      <c r="U137" s="185"/>
      <c r="V137" s="185"/>
      <c r="W137" s="161"/>
    </row>
    <row r="138" spans="1:23" ht="12.75" customHeight="1" x14ac:dyDescent="0.2">
      <c r="A138" s="128"/>
      <c r="B138" s="128"/>
      <c r="C138" s="129"/>
      <c r="D138" s="129"/>
      <c r="F138" s="136"/>
      <c r="G138" s="101" t="s">
        <v>55</v>
      </c>
      <c r="H138" s="236"/>
      <c r="I138" s="237"/>
      <c r="J138" s="237"/>
      <c r="K138" s="237"/>
      <c r="L138" s="237"/>
      <c r="M138" s="237"/>
      <c r="N138" s="237"/>
      <c r="O138" s="238"/>
      <c r="P138" s="229"/>
      <c r="Q138" s="160"/>
      <c r="R138" s="185"/>
      <c r="S138" s="185"/>
      <c r="T138" s="185"/>
      <c r="U138" s="185"/>
      <c r="V138" s="185"/>
      <c r="W138" s="161"/>
    </row>
    <row r="139" spans="1:23" ht="12.75" customHeight="1" x14ac:dyDescent="0.2">
      <c r="A139" s="128"/>
      <c r="B139" s="128"/>
      <c r="C139" s="129"/>
      <c r="D139" s="129"/>
      <c r="F139" s="137"/>
      <c r="G139" s="105" t="s">
        <v>57</v>
      </c>
      <c r="H139" s="239"/>
      <c r="I139" s="240"/>
      <c r="J139" s="240"/>
      <c r="K139" s="240"/>
      <c r="L139" s="240"/>
      <c r="M139" s="240"/>
      <c r="N139" s="240"/>
      <c r="O139" s="241"/>
      <c r="P139" s="230"/>
      <c r="Q139" s="160"/>
      <c r="R139" s="185"/>
      <c r="S139" s="185"/>
      <c r="T139" s="185"/>
      <c r="U139" s="185"/>
      <c r="V139" s="185"/>
      <c r="W139" s="161"/>
    </row>
    <row r="140" spans="1:23" ht="12.75" customHeight="1" x14ac:dyDescent="0.2">
      <c r="A140" s="128"/>
      <c r="B140" s="128"/>
      <c r="C140" s="129"/>
      <c r="D140" s="129"/>
      <c r="F140" s="134">
        <f>IF(F136=12,1,F136+1)</f>
        <v>7</v>
      </c>
      <c r="G140" s="100" t="s">
        <v>58</v>
      </c>
      <c r="H140" s="358" t="s">
        <v>172</v>
      </c>
      <c r="I140" s="359"/>
      <c r="J140" s="359"/>
      <c r="K140" s="359"/>
      <c r="L140" s="359"/>
      <c r="M140" s="359"/>
      <c r="N140" s="359"/>
      <c r="O140" s="360"/>
      <c r="P140" s="114" t="s">
        <v>149</v>
      </c>
      <c r="Q140" s="160"/>
      <c r="R140" s="185"/>
      <c r="S140" s="185"/>
      <c r="T140" s="185"/>
      <c r="U140" s="185"/>
      <c r="V140" s="185"/>
      <c r="W140" s="161"/>
    </row>
    <row r="141" spans="1:23" ht="12.75" customHeight="1" x14ac:dyDescent="0.2">
      <c r="A141" s="128"/>
      <c r="B141" s="128"/>
      <c r="C141" s="129"/>
      <c r="D141" s="129"/>
      <c r="F141" s="135"/>
      <c r="G141" s="101" t="s">
        <v>150</v>
      </c>
      <c r="H141" s="313" t="s">
        <v>152</v>
      </c>
      <c r="I141" s="314"/>
      <c r="J141" s="314"/>
      <c r="K141" s="314"/>
      <c r="L141" s="314"/>
      <c r="M141" s="314"/>
      <c r="N141" s="314"/>
      <c r="O141" s="315"/>
      <c r="P141" s="285" t="s">
        <v>154</v>
      </c>
      <c r="Q141" s="160"/>
      <c r="R141" s="185"/>
      <c r="S141" s="185"/>
      <c r="T141" s="185"/>
      <c r="U141" s="185"/>
      <c r="V141" s="185"/>
      <c r="W141" s="161"/>
    </row>
    <row r="142" spans="1:23" ht="12.75" customHeight="1" x14ac:dyDescent="0.2">
      <c r="A142" s="128"/>
      <c r="B142" s="128"/>
      <c r="C142" s="129"/>
      <c r="D142" s="129"/>
      <c r="F142" s="136"/>
      <c r="G142" s="101" t="s">
        <v>55</v>
      </c>
      <c r="H142" s="316"/>
      <c r="I142" s="317"/>
      <c r="J142" s="317"/>
      <c r="K142" s="317"/>
      <c r="L142" s="317"/>
      <c r="M142" s="317"/>
      <c r="N142" s="317"/>
      <c r="O142" s="318"/>
      <c r="P142" s="286"/>
      <c r="Q142" s="160"/>
      <c r="R142" s="185"/>
      <c r="S142" s="185"/>
      <c r="T142" s="185"/>
      <c r="U142" s="185"/>
      <c r="V142" s="185"/>
      <c r="W142" s="161"/>
    </row>
    <row r="143" spans="1:23" ht="12.75" customHeight="1" x14ac:dyDescent="0.2">
      <c r="A143" s="128"/>
      <c r="B143" s="128"/>
      <c r="C143" s="129"/>
      <c r="D143" s="129"/>
      <c r="F143" s="137"/>
      <c r="G143" s="105" t="s">
        <v>151</v>
      </c>
      <c r="H143" s="271" t="s">
        <v>153</v>
      </c>
      <c r="I143" s="272"/>
      <c r="J143" s="272"/>
      <c r="K143" s="272"/>
      <c r="L143" s="272"/>
      <c r="M143" s="272"/>
      <c r="N143" s="272"/>
      <c r="O143" s="273"/>
      <c r="P143" s="115" t="s">
        <v>149</v>
      </c>
      <c r="Q143" s="160"/>
      <c r="R143" s="185"/>
      <c r="S143" s="185"/>
      <c r="T143" s="185"/>
      <c r="U143" s="185"/>
      <c r="V143" s="185"/>
      <c r="W143" s="161"/>
    </row>
    <row r="144" spans="1:23" ht="12.75" customHeight="1" x14ac:dyDescent="0.2">
      <c r="A144" s="128"/>
      <c r="B144" s="128"/>
      <c r="C144" s="129"/>
      <c r="D144" s="129"/>
      <c r="F144" s="134">
        <f>IF(F140=12,1,F140+1)</f>
        <v>8</v>
      </c>
      <c r="G144" s="100" t="s">
        <v>58</v>
      </c>
      <c r="H144" s="287" t="s">
        <v>164</v>
      </c>
      <c r="I144" s="288"/>
      <c r="J144" s="288"/>
      <c r="K144" s="288"/>
      <c r="L144" s="288"/>
      <c r="M144" s="288"/>
      <c r="N144" s="288"/>
      <c r="O144" s="289"/>
      <c r="P144" s="293" t="s">
        <v>157</v>
      </c>
      <c r="Q144" s="160"/>
      <c r="R144" s="185"/>
      <c r="S144" s="185"/>
      <c r="T144" s="185"/>
      <c r="U144" s="185"/>
      <c r="V144" s="185"/>
      <c r="W144" s="161"/>
    </row>
    <row r="145" spans="1:23" ht="12.75" customHeight="1" x14ac:dyDescent="0.2">
      <c r="A145" s="128"/>
      <c r="B145" s="128"/>
      <c r="C145" s="129"/>
      <c r="D145" s="129"/>
      <c r="F145" s="135"/>
      <c r="G145" s="101" t="s">
        <v>56</v>
      </c>
      <c r="H145" s="290"/>
      <c r="I145" s="291"/>
      <c r="J145" s="291"/>
      <c r="K145" s="291"/>
      <c r="L145" s="291"/>
      <c r="M145" s="291"/>
      <c r="N145" s="291"/>
      <c r="O145" s="292"/>
      <c r="P145" s="294"/>
      <c r="Q145" s="160"/>
      <c r="R145" s="185"/>
      <c r="S145" s="185"/>
      <c r="T145" s="185"/>
      <c r="U145" s="185"/>
      <c r="V145" s="185"/>
      <c r="W145" s="161"/>
    </row>
    <row r="146" spans="1:23" ht="12.75" customHeight="1" x14ac:dyDescent="0.2">
      <c r="A146" s="128"/>
      <c r="B146" s="128"/>
      <c r="C146" s="129"/>
      <c r="D146" s="129"/>
      <c r="F146" s="136"/>
      <c r="G146" s="101" t="s">
        <v>55</v>
      </c>
      <c r="H146" s="290"/>
      <c r="I146" s="291"/>
      <c r="J146" s="291"/>
      <c r="K146" s="291"/>
      <c r="L146" s="291"/>
      <c r="M146" s="291"/>
      <c r="N146" s="291"/>
      <c r="O146" s="292"/>
      <c r="P146" s="294"/>
      <c r="Q146" s="160"/>
      <c r="R146" s="185"/>
      <c r="S146" s="185"/>
      <c r="T146" s="185"/>
      <c r="U146" s="185"/>
      <c r="V146" s="185"/>
      <c r="W146" s="161"/>
    </row>
    <row r="147" spans="1:23" ht="12.75" customHeight="1" x14ac:dyDescent="0.2">
      <c r="A147" s="128"/>
      <c r="B147" s="128"/>
      <c r="C147" s="129"/>
      <c r="D147" s="129"/>
      <c r="F147" s="137"/>
      <c r="G147" s="105" t="s">
        <v>57</v>
      </c>
      <c r="H147" s="290"/>
      <c r="I147" s="291"/>
      <c r="J147" s="291"/>
      <c r="K147" s="291"/>
      <c r="L147" s="291"/>
      <c r="M147" s="291"/>
      <c r="N147" s="291"/>
      <c r="O147" s="292"/>
      <c r="P147" s="294"/>
      <c r="Q147" s="160"/>
      <c r="R147" s="185"/>
      <c r="S147" s="185"/>
      <c r="T147" s="185"/>
      <c r="U147" s="185"/>
      <c r="V147" s="185"/>
      <c r="W147" s="161"/>
    </row>
    <row r="148" spans="1:23" ht="12.75" customHeight="1" x14ac:dyDescent="0.2">
      <c r="F148" s="134">
        <f>IF(F144=12,1,F144+1)</f>
        <v>9</v>
      </c>
      <c r="G148" s="100" t="s">
        <v>58</v>
      </c>
      <c r="H148" s="290"/>
      <c r="I148" s="291"/>
      <c r="J148" s="291"/>
      <c r="K148" s="291"/>
      <c r="L148" s="291"/>
      <c r="M148" s="291"/>
      <c r="N148" s="291"/>
      <c r="O148" s="292"/>
      <c r="P148" s="294"/>
      <c r="Q148" s="160"/>
      <c r="R148" s="185"/>
      <c r="S148" s="185"/>
      <c r="T148" s="185"/>
      <c r="U148" s="185"/>
      <c r="V148" s="185"/>
      <c r="W148" s="161"/>
    </row>
    <row r="149" spans="1:23" ht="12.75" customHeight="1" x14ac:dyDescent="0.2">
      <c r="F149" s="135"/>
      <c r="G149" s="101" t="s">
        <v>56</v>
      </c>
      <c r="H149" s="372"/>
      <c r="I149" s="373"/>
      <c r="J149" s="373"/>
      <c r="K149" s="373"/>
      <c r="L149" s="373"/>
      <c r="M149" s="373"/>
      <c r="N149" s="373"/>
      <c r="O149" s="374"/>
      <c r="P149" s="295"/>
      <c r="Q149" s="160"/>
      <c r="R149" s="185"/>
      <c r="S149" s="185"/>
      <c r="T149" s="185"/>
      <c r="U149" s="185"/>
      <c r="V149" s="185"/>
      <c r="W149" s="161"/>
    </row>
    <row r="150" spans="1:23" ht="12.75" customHeight="1" x14ac:dyDescent="0.2">
      <c r="F150" s="136"/>
      <c r="G150" s="101" t="s">
        <v>55</v>
      </c>
      <c r="H150" s="296" t="s">
        <v>155</v>
      </c>
      <c r="I150" s="297"/>
      <c r="J150" s="297"/>
      <c r="K150" s="297"/>
      <c r="L150" s="297"/>
      <c r="M150" s="297"/>
      <c r="N150" s="297"/>
      <c r="O150" s="298"/>
      <c r="P150" s="299" t="s">
        <v>134</v>
      </c>
      <c r="Q150" s="160"/>
      <c r="R150" s="185"/>
      <c r="S150" s="185"/>
      <c r="T150" s="185"/>
      <c r="U150" s="185"/>
      <c r="V150" s="185"/>
      <c r="W150" s="161"/>
    </row>
    <row r="151" spans="1:23" ht="12.75" customHeight="1" x14ac:dyDescent="0.2">
      <c r="F151" s="137"/>
      <c r="G151" s="105" t="s">
        <v>57</v>
      </c>
      <c r="H151" s="242"/>
      <c r="I151" s="243"/>
      <c r="J151" s="243"/>
      <c r="K151" s="243"/>
      <c r="L151" s="243"/>
      <c r="M151" s="243"/>
      <c r="N151" s="243"/>
      <c r="O151" s="244"/>
      <c r="P151" s="232"/>
      <c r="Q151" s="160"/>
      <c r="R151" s="185"/>
      <c r="S151" s="185"/>
      <c r="T151" s="185"/>
      <c r="U151" s="185"/>
      <c r="V151" s="185"/>
      <c r="W151" s="161"/>
    </row>
    <row r="152" spans="1:23" ht="12.75" customHeight="1" x14ac:dyDescent="0.2">
      <c r="F152" s="134">
        <f>IF(F148=12,1,F148+1)</f>
        <v>10</v>
      </c>
      <c r="G152" s="100" t="s">
        <v>58</v>
      </c>
      <c r="H152" s="233" t="s">
        <v>162</v>
      </c>
      <c r="I152" s="234"/>
      <c r="J152" s="234"/>
      <c r="K152" s="234"/>
      <c r="L152" s="234"/>
      <c r="M152" s="234"/>
      <c r="N152" s="234"/>
      <c r="O152" s="235"/>
      <c r="P152" s="300" t="s">
        <v>132</v>
      </c>
      <c r="Q152" s="160"/>
      <c r="R152" s="185"/>
      <c r="S152" s="185"/>
      <c r="T152" s="185"/>
      <c r="U152" s="185"/>
      <c r="V152" s="185"/>
      <c r="W152" s="161"/>
    </row>
    <row r="153" spans="1:23" ht="12.75" customHeight="1" x14ac:dyDescent="0.2">
      <c r="F153" s="135"/>
      <c r="G153" s="101" t="s">
        <v>56</v>
      </c>
      <c r="H153" s="236"/>
      <c r="I153" s="237"/>
      <c r="J153" s="237"/>
      <c r="K153" s="237"/>
      <c r="L153" s="237"/>
      <c r="M153" s="237"/>
      <c r="N153" s="237"/>
      <c r="O153" s="238"/>
      <c r="P153" s="301"/>
      <c r="Q153" s="160"/>
      <c r="R153" s="185"/>
      <c r="S153" s="185"/>
      <c r="T153" s="185"/>
      <c r="U153" s="185"/>
      <c r="V153" s="185"/>
      <c r="W153" s="161"/>
    </row>
    <row r="154" spans="1:23" ht="12.75" customHeight="1" x14ac:dyDescent="0.2">
      <c r="F154" s="136"/>
      <c r="G154" s="101" t="s">
        <v>55</v>
      </c>
      <c r="H154" s="236"/>
      <c r="I154" s="237"/>
      <c r="J154" s="237"/>
      <c r="K154" s="237"/>
      <c r="L154" s="237"/>
      <c r="M154" s="237"/>
      <c r="N154" s="237"/>
      <c r="O154" s="238"/>
      <c r="P154" s="301"/>
      <c r="Q154" s="160"/>
      <c r="R154" s="185"/>
      <c r="S154" s="185"/>
      <c r="T154" s="185"/>
      <c r="U154" s="185"/>
      <c r="V154" s="185"/>
      <c r="W154" s="161"/>
    </row>
    <row r="155" spans="1:23" ht="12.75" customHeight="1" x14ac:dyDescent="0.2">
      <c r="F155" s="137"/>
      <c r="G155" s="105" t="s">
        <v>57</v>
      </c>
      <c r="H155" s="239"/>
      <c r="I155" s="240"/>
      <c r="J155" s="240"/>
      <c r="K155" s="240"/>
      <c r="L155" s="240"/>
      <c r="M155" s="240"/>
      <c r="N155" s="240"/>
      <c r="O155" s="241"/>
      <c r="P155" s="302"/>
      <c r="Q155" s="160"/>
      <c r="R155" s="185"/>
      <c r="S155" s="185"/>
      <c r="T155" s="185"/>
      <c r="U155" s="185"/>
      <c r="V155" s="185"/>
      <c r="W155" s="161"/>
    </row>
    <row r="156" spans="1:23" ht="12.75" customHeight="1" x14ac:dyDescent="0.2">
      <c r="F156" s="134">
        <f>IF(F152=12,1,F152+1)</f>
        <v>11</v>
      </c>
      <c r="G156" s="100" t="s">
        <v>58</v>
      </c>
      <c r="H156" s="233" t="s">
        <v>163</v>
      </c>
      <c r="I156" s="234"/>
      <c r="J156" s="234"/>
      <c r="K156" s="234"/>
      <c r="L156" s="234"/>
      <c r="M156" s="234"/>
      <c r="N156" s="234"/>
      <c r="O156" s="235"/>
      <c r="P156" s="300" t="s">
        <v>143</v>
      </c>
      <c r="Q156" s="160"/>
      <c r="R156" s="185"/>
      <c r="S156" s="185"/>
      <c r="T156" s="185"/>
      <c r="U156" s="185"/>
      <c r="V156" s="185"/>
      <c r="W156" s="161"/>
    </row>
    <row r="157" spans="1:23" ht="12.75" customHeight="1" x14ac:dyDescent="0.2">
      <c r="F157" s="135"/>
      <c r="G157" s="101" t="s">
        <v>56</v>
      </c>
      <c r="H157" s="236"/>
      <c r="I157" s="237"/>
      <c r="J157" s="237"/>
      <c r="K157" s="237"/>
      <c r="L157" s="237"/>
      <c r="M157" s="237"/>
      <c r="N157" s="237"/>
      <c r="O157" s="238"/>
      <c r="P157" s="301"/>
      <c r="Q157" s="160"/>
      <c r="R157" s="185"/>
      <c r="S157" s="185"/>
      <c r="T157" s="185"/>
      <c r="U157" s="185"/>
      <c r="V157" s="185"/>
      <c r="W157" s="161"/>
    </row>
    <row r="158" spans="1:23" ht="12.75" customHeight="1" x14ac:dyDescent="0.2">
      <c r="F158" s="136"/>
      <c r="G158" s="101" t="s">
        <v>55</v>
      </c>
      <c r="H158" s="236"/>
      <c r="I158" s="237"/>
      <c r="J158" s="237"/>
      <c r="K158" s="237"/>
      <c r="L158" s="237"/>
      <c r="M158" s="237"/>
      <c r="N158" s="237"/>
      <c r="O158" s="238"/>
      <c r="P158" s="301"/>
      <c r="Q158" s="160"/>
      <c r="R158" s="185"/>
      <c r="S158" s="185"/>
      <c r="T158" s="185"/>
      <c r="U158" s="185"/>
      <c r="V158" s="185"/>
      <c r="W158" s="161"/>
    </row>
    <row r="159" spans="1:23" ht="12.75" customHeight="1" x14ac:dyDescent="0.2">
      <c r="F159" s="137"/>
      <c r="G159" s="105" t="s">
        <v>57</v>
      </c>
      <c r="H159" s="239"/>
      <c r="I159" s="240"/>
      <c r="J159" s="240"/>
      <c r="K159" s="240"/>
      <c r="L159" s="240"/>
      <c r="M159" s="240"/>
      <c r="N159" s="240"/>
      <c r="O159" s="241"/>
      <c r="P159" s="302"/>
      <c r="Q159" s="160"/>
      <c r="R159" s="185"/>
      <c r="S159" s="185"/>
      <c r="T159" s="185"/>
      <c r="U159" s="185"/>
      <c r="V159" s="185"/>
      <c r="W159" s="161"/>
    </row>
  </sheetData>
  <mergeCells count="399">
    <mergeCell ref="F154:F155"/>
    <mergeCell ref="F156:F157"/>
    <mergeCell ref="F158:F159"/>
    <mergeCell ref="F142:F143"/>
    <mergeCell ref="F144:F145"/>
    <mergeCell ref="F146:F147"/>
    <mergeCell ref="F148:F149"/>
    <mergeCell ref="F150:F151"/>
    <mergeCell ref="F152:F153"/>
    <mergeCell ref="A146:B146"/>
    <mergeCell ref="C146:D146"/>
    <mergeCell ref="A147:B147"/>
    <mergeCell ref="C147:D147"/>
    <mergeCell ref="C48:D48"/>
    <mergeCell ref="C49:D49"/>
    <mergeCell ref="A94:D94"/>
    <mergeCell ref="A143:B143"/>
    <mergeCell ref="C143:D143"/>
    <mergeCell ref="A144:B144"/>
    <mergeCell ref="C144:D144"/>
    <mergeCell ref="A145:B145"/>
    <mergeCell ref="C145:D145"/>
    <mergeCell ref="A140:B140"/>
    <mergeCell ref="C140:D140"/>
    <mergeCell ref="A135:B135"/>
    <mergeCell ref="C135:D135"/>
    <mergeCell ref="A130:B130"/>
    <mergeCell ref="C130:D130"/>
    <mergeCell ref="A93:D93"/>
    <mergeCell ref="C79:D79"/>
    <mergeCell ref="C75:D75"/>
    <mergeCell ref="A71:B71"/>
    <mergeCell ref="C71:D71"/>
    <mergeCell ref="Q156:W156"/>
    <mergeCell ref="Q157:W157"/>
    <mergeCell ref="Q158:W158"/>
    <mergeCell ref="Q159:W159"/>
    <mergeCell ref="A98:D98"/>
    <mergeCell ref="A99:D99"/>
    <mergeCell ref="A101:D101"/>
    <mergeCell ref="A102:D102"/>
    <mergeCell ref="A142:B142"/>
    <mergeCell ref="C142:D142"/>
    <mergeCell ref="Q150:W150"/>
    <mergeCell ref="Q151:W151"/>
    <mergeCell ref="Q152:W152"/>
    <mergeCell ref="Q153:W153"/>
    <mergeCell ref="Q154:W154"/>
    <mergeCell ref="Q155:W155"/>
    <mergeCell ref="Q144:W144"/>
    <mergeCell ref="Q145:W145"/>
    <mergeCell ref="Q146:W146"/>
    <mergeCell ref="Q147:W147"/>
    <mergeCell ref="Q148:W148"/>
    <mergeCell ref="Q149:W149"/>
    <mergeCell ref="Q138:W138"/>
    <mergeCell ref="Q139:W139"/>
    <mergeCell ref="Q140:W140"/>
    <mergeCell ref="Q141:W141"/>
    <mergeCell ref="Q142:W142"/>
    <mergeCell ref="Q143:W143"/>
    <mergeCell ref="Q132:W132"/>
    <mergeCell ref="Q133:W133"/>
    <mergeCell ref="Q134:W134"/>
    <mergeCell ref="Q135:W135"/>
    <mergeCell ref="Q136:W136"/>
    <mergeCell ref="Q137:W137"/>
    <mergeCell ref="Q117:W117"/>
    <mergeCell ref="Q118:W118"/>
    <mergeCell ref="Q119:W119"/>
    <mergeCell ref="Q120:W120"/>
    <mergeCell ref="Q121:W121"/>
    <mergeCell ref="R122:V131"/>
    <mergeCell ref="Q111:W111"/>
    <mergeCell ref="Q112:W112"/>
    <mergeCell ref="Q113:W113"/>
    <mergeCell ref="Q114:W114"/>
    <mergeCell ref="Q115:W115"/>
    <mergeCell ref="Q116:W116"/>
    <mergeCell ref="H156:O159"/>
    <mergeCell ref="P156:P159"/>
    <mergeCell ref="Q94:W94"/>
    <mergeCell ref="R95:V104"/>
    <mergeCell ref="Q105:W105"/>
    <mergeCell ref="Q106:W106"/>
    <mergeCell ref="Q107:W107"/>
    <mergeCell ref="Q108:W108"/>
    <mergeCell ref="Q109:W109"/>
    <mergeCell ref="Q110:W110"/>
    <mergeCell ref="H143:O143"/>
    <mergeCell ref="H144:O149"/>
    <mergeCell ref="P144:P149"/>
    <mergeCell ref="H150:O151"/>
    <mergeCell ref="P150:P151"/>
    <mergeCell ref="H152:O155"/>
    <mergeCell ref="P152:P155"/>
    <mergeCell ref="P129:P134"/>
    <mergeCell ref="H135:O135"/>
    <mergeCell ref="H136:O139"/>
    <mergeCell ref="P136:P139"/>
    <mergeCell ref="H140:O140"/>
    <mergeCell ref="H141:O142"/>
    <mergeCell ref="P141:P142"/>
    <mergeCell ref="P117:P120"/>
    <mergeCell ref="H121:O123"/>
    <mergeCell ref="P121:P123"/>
    <mergeCell ref="H124:O127"/>
    <mergeCell ref="P124:P127"/>
    <mergeCell ref="H128:O128"/>
    <mergeCell ref="H102:O103"/>
    <mergeCell ref="P102:P103"/>
    <mergeCell ref="H104:O104"/>
    <mergeCell ref="H105:O113"/>
    <mergeCell ref="P105:P113"/>
    <mergeCell ref="H114:O116"/>
    <mergeCell ref="P114:P116"/>
    <mergeCell ref="H117:O120"/>
    <mergeCell ref="F140:F141"/>
    <mergeCell ref="A141:B141"/>
    <mergeCell ref="C141:D141"/>
    <mergeCell ref="H94:O94"/>
    <mergeCell ref="H95:O95"/>
    <mergeCell ref="H96:O99"/>
    <mergeCell ref="H100:O100"/>
    <mergeCell ref="H101:O101"/>
    <mergeCell ref="A136:B136"/>
    <mergeCell ref="C136:D136"/>
    <mergeCell ref="F136:F137"/>
    <mergeCell ref="A137:B137"/>
    <mergeCell ref="C137:D137"/>
    <mergeCell ref="A138:B138"/>
    <mergeCell ref="C138:D138"/>
    <mergeCell ref="F138:F139"/>
    <mergeCell ref="A139:B139"/>
    <mergeCell ref="C139:D139"/>
    <mergeCell ref="F132:F133"/>
    <mergeCell ref="A133:B133"/>
    <mergeCell ref="C133:D133"/>
    <mergeCell ref="A134:B134"/>
    <mergeCell ref="C134:D134"/>
    <mergeCell ref="F134:F135"/>
    <mergeCell ref="F130:F131"/>
    <mergeCell ref="A131:B131"/>
    <mergeCell ref="C131:D131"/>
    <mergeCell ref="H129:O134"/>
    <mergeCell ref="A126:B126"/>
    <mergeCell ref="C126:D126"/>
    <mergeCell ref="F126:F127"/>
    <mergeCell ref="A127:B127"/>
    <mergeCell ref="C127:D127"/>
    <mergeCell ref="A128:B128"/>
    <mergeCell ref="C128:D128"/>
    <mergeCell ref="F128:F129"/>
    <mergeCell ref="A129:B129"/>
    <mergeCell ref="C129:D129"/>
    <mergeCell ref="F122:F123"/>
    <mergeCell ref="A123:B123"/>
    <mergeCell ref="C123:D123"/>
    <mergeCell ref="A124:B124"/>
    <mergeCell ref="C124:D124"/>
    <mergeCell ref="F124:F125"/>
    <mergeCell ref="A125:B125"/>
    <mergeCell ref="C125:D125"/>
    <mergeCell ref="F114:F115"/>
    <mergeCell ref="F116:F117"/>
    <mergeCell ref="F118:F119"/>
    <mergeCell ref="F120:F121"/>
    <mergeCell ref="F104:F105"/>
    <mergeCell ref="C105:D105"/>
    <mergeCell ref="F106:F107"/>
    <mergeCell ref="F108:F109"/>
    <mergeCell ref="F110:F111"/>
    <mergeCell ref="F112:F113"/>
    <mergeCell ref="F98:F99"/>
    <mergeCell ref="A100:D100"/>
    <mergeCell ref="F100:F101"/>
    <mergeCell ref="F102:F103"/>
    <mergeCell ref="A103:D103"/>
    <mergeCell ref="Q93:W93"/>
    <mergeCell ref="F94:F95"/>
    <mergeCell ref="A95:D95"/>
    <mergeCell ref="A96:D96"/>
    <mergeCell ref="F96:F97"/>
    <mergeCell ref="A97:D97"/>
    <mergeCell ref="P96:P99"/>
    <mergeCell ref="A85:C88"/>
    <mergeCell ref="D85:G86"/>
    <mergeCell ref="H85:N85"/>
    <mergeCell ref="Q85:W85"/>
    <mergeCell ref="D87:F88"/>
    <mergeCell ref="E89:F89"/>
    <mergeCell ref="F79:F80"/>
    <mergeCell ref="Q79:W79"/>
    <mergeCell ref="A80:B80"/>
    <mergeCell ref="C80:D80"/>
    <mergeCell ref="Q80:W80"/>
    <mergeCell ref="A77:B77"/>
    <mergeCell ref="C77:D77"/>
    <mergeCell ref="F77:F78"/>
    <mergeCell ref="H77:O80"/>
    <mergeCell ref="P77:P80"/>
    <mergeCell ref="Q77:W77"/>
    <mergeCell ref="A78:B78"/>
    <mergeCell ref="C78:D78"/>
    <mergeCell ref="Q78:W78"/>
    <mergeCell ref="A79:B79"/>
    <mergeCell ref="F75:F76"/>
    <mergeCell ref="Q75:W75"/>
    <mergeCell ref="A76:B76"/>
    <mergeCell ref="C76:D76"/>
    <mergeCell ref="Q76:W76"/>
    <mergeCell ref="A73:B73"/>
    <mergeCell ref="C73:D73"/>
    <mergeCell ref="F73:F74"/>
    <mergeCell ref="H73:O76"/>
    <mergeCell ref="P73:P76"/>
    <mergeCell ref="Q73:W73"/>
    <mergeCell ref="A74:B74"/>
    <mergeCell ref="C74:D74"/>
    <mergeCell ref="Q74:W74"/>
    <mergeCell ref="A75:B75"/>
    <mergeCell ref="F71:F72"/>
    <mergeCell ref="H71:O72"/>
    <mergeCell ref="P71:P72"/>
    <mergeCell ref="Q71:W71"/>
    <mergeCell ref="A72:B72"/>
    <mergeCell ref="C72:D72"/>
    <mergeCell ref="Q72:W72"/>
    <mergeCell ref="A69:B69"/>
    <mergeCell ref="C69:D69"/>
    <mergeCell ref="F69:F70"/>
    <mergeCell ref="Q69:W69"/>
    <mergeCell ref="A70:B70"/>
    <mergeCell ref="C70:D70"/>
    <mergeCell ref="Q70:W70"/>
    <mergeCell ref="C67:D67"/>
    <mergeCell ref="F67:F68"/>
    <mergeCell ref="Q67:W67"/>
    <mergeCell ref="A68:B68"/>
    <mergeCell ref="C68:D68"/>
    <mergeCell ref="Q68:W68"/>
    <mergeCell ref="A65:B65"/>
    <mergeCell ref="C65:D65"/>
    <mergeCell ref="F65:F66"/>
    <mergeCell ref="H65:O70"/>
    <mergeCell ref="P65:P70"/>
    <mergeCell ref="Q65:W65"/>
    <mergeCell ref="A66:B66"/>
    <mergeCell ref="C66:D66"/>
    <mergeCell ref="Q66:W66"/>
    <mergeCell ref="A67:B67"/>
    <mergeCell ref="A63:B63"/>
    <mergeCell ref="C63:D63"/>
    <mergeCell ref="F63:F64"/>
    <mergeCell ref="Q63:W63"/>
    <mergeCell ref="A64:B64"/>
    <mergeCell ref="C64:D64"/>
    <mergeCell ref="H64:O64"/>
    <mergeCell ref="Q64:W64"/>
    <mergeCell ref="A61:B61"/>
    <mergeCell ref="C61:D61"/>
    <mergeCell ref="F61:F62"/>
    <mergeCell ref="H61:O61"/>
    <mergeCell ref="Q61:W61"/>
    <mergeCell ref="A62:B62"/>
    <mergeCell ref="C62:D62"/>
    <mergeCell ref="H62:O63"/>
    <mergeCell ref="P62:P63"/>
    <mergeCell ref="Q62:W62"/>
    <mergeCell ref="C59:D59"/>
    <mergeCell ref="F59:F60"/>
    <mergeCell ref="Q59:W59"/>
    <mergeCell ref="A60:B60"/>
    <mergeCell ref="C60:D60"/>
    <mergeCell ref="Q60:W60"/>
    <mergeCell ref="A57:B57"/>
    <mergeCell ref="C57:D57"/>
    <mergeCell ref="F57:F58"/>
    <mergeCell ref="H57:O60"/>
    <mergeCell ref="P57:P60"/>
    <mergeCell ref="Q57:W57"/>
    <mergeCell ref="A58:B58"/>
    <mergeCell ref="C58:D58"/>
    <mergeCell ref="Q58:W58"/>
    <mergeCell ref="A59:B59"/>
    <mergeCell ref="Q55:W55"/>
    <mergeCell ref="A56:B56"/>
    <mergeCell ref="C56:D56"/>
    <mergeCell ref="H56:O56"/>
    <mergeCell ref="Q56:W56"/>
    <mergeCell ref="C52:D52"/>
    <mergeCell ref="F53:F54"/>
    <mergeCell ref="Q53:W53"/>
    <mergeCell ref="A54:B54"/>
    <mergeCell ref="C54:D54"/>
    <mergeCell ref="Q54:W54"/>
    <mergeCell ref="A49:B49"/>
    <mergeCell ref="F49:F50"/>
    <mergeCell ref="H49:O49"/>
    <mergeCell ref="A50:B50"/>
    <mergeCell ref="C50:D50"/>
    <mergeCell ref="H50:O55"/>
    <mergeCell ref="P50:P55"/>
    <mergeCell ref="A51:B51"/>
    <mergeCell ref="C51:D51"/>
    <mergeCell ref="F51:F52"/>
    <mergeCell ref="A52:B52"/>
    <mergeCell ref="A55:B55"/>
    <mergeCell ref="C55:D55"/>
    <mergeCell ref="F55:F56"/>
    <mergeCell ref="A44:B44"/>
    <mergeCell ref="C44:D44"/>
    <mergeCell ref="A45:B45"/>
    <mergeCell ref="C45:D45"/>
    <mergeCell ref="F45:F46"/>
    <mergeCell ref="H45:O48"/>
    <mergeCell ref="P45:P48"/>
    <mergeCell ref="A46:B46"/>
    <mergeCell ref="C46:D46"/>
    <mergeCell ref="A47:B47"/>
    <mergeCell ref="C47:D47"/>
    <mergeCell ref="F47:F48"/>
    <mergeCell ref="A48:B48"/>
    <mergeCell ref="F35:F36"/>
    <mergeCell ref="H35:O37"/>
    <mergeCell ref="P35:P37"/>
    <mergeCell ref="Q35:W35"/>
    <mergeCell ref="Q36:W36"/>
    <mergeCell ref="F37:F38"/>
    <mergeCell ref="Q37:W37"/>
    <mergeCell ref="H38:O41"/>
    <mergeCell ref="P38:P41"/>
    <mergeCell ref="Q38:W38"/>
    <mergeCell ref="F39:F40"/>
    <mergeCell ref="Q39:W39"/>
    <mergeCell ref="Q40:W40"/>
    <mergeCell ref="F41:F42"/>
    <mergeCell ref="Q41:W41"/>
    <mergeCell ref="H42:O44"/>
    <mergeCell ref="P42:P44"/>
    <mergeCell ref="Q42:W42"/>
    <mergeCell ref="F43:F44"/>
    <mergeCell ref="R43:V52"/>
    <mergeCell ref="A24:D24"/>
    <mergeCell ref="F25:F26"/>
    <mergeCell ref="H25:O25"/>
    <mergeCell ref="C26:D26"/>
    <mergeCell ref="H26:O34"/>
    <mergeCell ref="P26:P34"/>
    <mergeCell ref="F31:F32"/>
    <mergeCell ref="Q31:W31"/>
    <mergeCell ref="Q32:W32"/>
    <mergeCell ref="F33:F34"/>
    <mergeCell ref="Q33:W33"/>
    <mergeCell ref="Q34:W34"/>
    <mergeCell ref="H17:O20"/>
    <mergeCell ref="Q26:W26"/>
    <mergeCell ref="F27:F28"/>
    <mergeCell ref="Q27:W27"/>
    <mergeCell ref="Q28:W28"/>
    <mergeCell ref="F29:F30"/>
    <mergeCell ref="Q29:W29"/>
    <mergeCell ref="Q30:W30"/>
    <mergeCell ref="P23:P24"/>
    <mergeCell ref="P17:P20"/>
    <mergeCell ref="A18:D18"/>
    <mergeCell ref="A19:D19"/>
    <mergeCell ref="F19:F20"/>
    <mergeCell ref="A20:D20"/>
    <mergeCell ref="E10:F10"/>
    <mergeCell ref="A14:D14"/>
    <mergeCell ref="Q14:W14"/>
    <mergeCell ref="A15:D15"/>
    <mergeCell ref="F15:F16"/>
    <mergeCell ref="H15:O15"/>
    <mergeCell ref="Q15:W15"/>
    <mergeCell ref="A16:D16"/>
    <mergeCell ref="H16:O16"/>
    <mergeCell ref="R16:V25"/>
    <mergeCell ref="A21:D21"/>
    <mergeCell ref="F21:F22"/>
    <mergeCell ref="H21:O21"/>
    <mergeCell ref="A22:D22"/>
    <mergeCell ref="H22:O22"/>
    <mergeCell ref="A23:D23"/>
    <mergeCell ref="F23:F24"/>
    <mergeCell ref="H23:O24"/>
    <mergeCell ref="A17:D17"/>
    <mergeCell ref="F17:F18"/>
    <mergeCell ref="Y1:Y4"/>
    <mergeCell ref="A2:D2"/>
    <mergeCell ref="Q2:W2"/>
    <mergeCell ref="I4:J4"/>
    <mergeCell ref="A6:C9"/>
    <mergeCell ref="D6:G7"/>
    <mergeCell ref="H6:N6"/>
    <mergeCell ref="Q6:W6"/>
    <mergeCell ref="D8:F9"/>
    <mergeCell ref="Y8:Y12"/>
  </mergeCells>
  <conditionalFormatting sqref="H8:O13 Q8:W13">
    <cfRule type="cellIs" dxfId="11" priority="103" stopIfTrue="1" operator="equal">
      <formula>$D$6</formula>
    </cfRule>
    <cfRule type="expression" dxfId="10" priority="104" stopIfTrue="1">
      <formula>AND(NOT(H8=""),NOT(ISERROR(MATCH(H8,arr_eventdate,0))))</formula>
    </cfRule>
    <cfRule type="expression" dxfId="9" priority="105" stopIfTrue="1">
      <formula>AND(NOT(H8=""),NOT(ISERROR(MATCH(H8,arr_holidaydate,0))))</formula>
    </cfRule>
  </conditionalFormatting>
  <conditionalFormatting sqref="H87:O92 Q87:W92">
    <cfRule type="cellIs" dxfId="8" priority="100" stopIfTrue="1" operator="equal">
      <formula>$D$85</formula>
    </cfRule>
    <cfRule type="expression" dxfId="7" priority="101" stopIfTrue="1">
      <formula>AND(NOT(H87=""),NOT(ISERROR(MATCH(H87,arr_eventdate,0))))</formula>
    </cfRule>
    <cfRule type="expression" dxfId="6" priority="102" stopIfTrue="1">
      <formula>AND(NOT(H87=""),NOT(ISERROR(MATCH(H87,arr_holidaydate,0))))</formula>
    </cfRule>
  </conditionalFormatting>
  <conditionalFormatting sqref="P17 H17">
    <cfRule type="colorScale" priority="22">
      <colorScale>
        <cfvo type="min"/>
        <cfvo type="percentile" val="50"/>
        <cfvo type="max"/>
        <color rgb="FFFFF7C5"/>
        <color rgb="FFE8FFC5"/>
        <color rgb="FFD5EFFF"/>
      </colorScale>
    </cfRule>
  </conditionalFormatting>
  <conditionalFormatting sqref="H45">
    <cfRule type="colorScale" priority="21">
      <colorScale>
        <cfvo type="min"/>
        <cfvo type="percentile" val="50"/>
        <cfvo type="max"/>
        <color rgb="FFFFF7C5"/>
        <color rgb="FFE8FFC5"/>
        <color rgb="FFD5EFFF"/>
      </colorScale>
    </cfRule>
  </conditionalFormatting>
  <conditionalFormatting sqref="P45">
    <cfRule type="colorScale" priority="20">
      <colorScale>
        <cfvo type="min"/>
        <cfvo type="percentile" val="50"/>
        <cfvo type="max"/>
        <color rgb="FFFFF7C5"/>
        <color rgb="FFE8FFC5"/>
        <color rgb="FFD5EFFF"/>
      </colorScale>
    </cfRule>
  </conditionalFormatting>
  <conditionalFormatting sqref="H57">
    <cfRule type="colorScale" priority="19">
      <colorScale>
        <cfvo type="min"/>
        <cfvo type="percentile" val="50"/>
        <cfvo type="max"/>
        <color rgb="FFFFF7C5"/>
        <color rgb="FFE8FFC5"/>
        <color rgb="FFD5EFFF"/>
      </colorScale>
    </cfRule>
  </conditionalFormatting>
  <conditionalFormatting sqref="P57">
    <cfRule type="colorScale" priority="18">
      <colorScale>
        <cfvo type="min"/>
        <cfvo type="percentile" val="50"/>
        <cfvo type="max"/>
        <color rgb="FFFFF7C5"/>
        <color rgb="FFE8FFC5"/>
        <color rgb="FFD5EFFF"/>
      </colorScale>
    </cfRule>
  </conditionalFormatting>
  <conditionalFormatting sqref="H65">
    <cfRule type="colorScale" priority="17">
      <colorScale>
        <cfvo type="min"/>
        <cfvo type="percentile" val="50"/>
        <cfvo type="max"/>
        <color rgb="FFFFF7C5"/>
        <color rgb="FFE8FFC5"/>
        <color rgb="FFD5EFFF"/>
      </colorScale>
    </cfRule>
  </conditionalFormatting>
  <conditionalFormatting sqref="P65">
    <cfRule type="colorScale" priority="16">
      <colorScale>
        <cfvo type="min"/>
        <cfvo type="percentile" val="50"/>
        <cfvo type="max"/>
        <color rgb="FFFFF7C5"/>
        <color rgb="FFE8FFC5"/>
        <color rgb="FFD5EFFF"/>
      </colorScale>
    </cfRule>
  </conditionalFormatting>
  <conditionalFormatting sqref="H73">
    <cfRule type="colorScale" priority="15">
      <colorScale>
        <cfvo type="min"/>
        <cfvo type="percentile" val="50"/>
        <cfvo type="max"/>
        <color rgb="FFFFF7C5"/>
        <color rgb="FFE8FFC5"/>
        <color rgb="FFD5EFFF"/>
      </colorScale>
    </cfRule>
  </conditionalFormatting>
  <conditionalFormatting sqref="P73">
    <cfRule type="colorScale" priority="14">
      <colorScale>
        <cfvo type="min"/>
        <cfvo type="percentile" val="50"/>
        <cfvo type="max"/>
        <color rgb="FFFFF7C5"/>
        <color rgb="FFE8FFC5"/>
        <color rgb="FFD5EFFF"/>
      </colorScale>
    </cfRule>
  </conditionalFormatting>
  <conditionalFormatting sqref="H77">
    <cfRule type="colorScale" priority="13">
      <colorScale>
        <cfvo type="min"/>
        <cfvo type="percentile" val="50"/>
        <cfvo type="max"/>
        <color rgb="FFFFF7C5"/>
        <color rgb="FFE8FFC5"/>
        <color rgb="FFD5EFFF"/>
      </colorScale>
    </cfRule>
  </conditionalFormatting>
  <conditionalFormatting sqref="P77">
    <cfRule type="colorScale" priority="12">
      <colorScale>
        <cfvo type="min"/>
        <cfvo type="percentile" val="50"/>
        <cfvo type="max"/>
        <color rgb="FFFFF7C5"/>
        <color rgb="FFE8FFC5"/>
        <color rgb="FFD5EFFF"/>
      </colorScale>
    </cfRule>
  </conditionalFormatting>
  <conditionalFormatting sqref="P96 H96">
    <cfRule type="colorScale" priority="11">
      <colorScale>
        <cfvo type="min"/>
        <cfvo type="percentile" val="50"/>
        <cfvo type="max"/>
        <color rgb="FFFFF7C5"/>
        <color rgb="FFE8FFC5"/>
        <color rgb="FFD5EFFF"/>
      </colorScale>
    </cfRule>
  </conditionalFormatting>
  <conditionalFormatting sqref="H124">
    <cfRule type="colorScale" priority="10">
      <colorScale>
        <cfvo type="min"/>
        <cfvo type="percentile" val="50"/>
        <cfvo type="max"/>
        <color rgb="FFFFF7C5"/>
        <color rgb="FFE8FFC5"/>
        <color rgb="FFD5EFFF"/>
      </colorScale>
    </cfRule>
  </conditionalFormatting>
  <conditionalFormatting sqref="P124">
    <cfRule type="colorScale" priority="9">
      <colorScale>
        <cfvo type="min"/>
        <cfvo type="percentile" val="50"/>
        <cfvo type="max"/>
        <color rgb="FFFFF7C5"/>
        <color rgb="FFE8FFC5"/>
        <color rgb="FFD5EFFF"/>
      </colorScale>
    </cfRule>
  </conditionalFormatting>
  <conditionalFormatting sqref="H136">
    <cfRule type="colorScale" priority="8">
      <colorScale>
        <cfvo type="min"/>
        <cfvo type="percentile" val="50"/>
        <cfvo type="max"/>
        <color rgb="FFFFF7C5"/>
        <color rgb="FFE8FFC5"/>
        <color rgb="FFD5EFFF"/>
      </colorScale>
    </cfRule>
  </conditionalFormatting>
  <conditionalFormatting sqref="P136">
    <cfRule type="colorScale" priority="7">
      <colorScale>
        <cfvo type="min"/>
        <cfvo type="percentile" val="50"/>
        <cfvo type="max"/>
        <color rgb="FFFFF7C5"/>
        <color rgb="FFE8FFC5"/>
        <color rgb="FFD5EFFF"/>
      </colorScale>
    </cfRule>
  </conditionalFormatting>
  <conditionalFormatting sqref="H144">
    <cfRule type="colorScale" priority="6">
      <colorScale>
        <cfvo type="min"/>
        <cfvo type="percentile" val="50"/>
        <cfvo type="max"/>
        <color rgb="FFFFF7C5"/>
        <color rgb="FFE8FFC5"/>
        <color rgb="FFD5EFFF"/>
      </colorScale>
    </cfRule>
  </conditionalFormatting>
  <conditionalFormatting sqref="P144">
    <cfRule type="colorScale" priority="5">
      <colorScale>
        <cfvo type="min"/>
        <cfvo type="percentile" val="50"/>
        <cfvo type="max"/>
        <color rgb="FFFFF7C5"/>
        <color rgb="FFE8FFC5"/>
        <color rgb="FFD5EFFF"/>
      </colorScale>
    </cfRule>
  </conditionalFormatting>
  <conditionalFormatting sqref="H152">
    <cfRule type="colorScale" priority="4">
      <colorScale>
        <cfvo type="min"/>
        <cfvo type="percentile" val="50"/>
        <cfvo type="max"/>
        <color rgb="FFFFF7C5"/>
        <color rgb="FFE8FFC5"/>
        <color rgb="FFD5EFFF"/>
      </colorScale>
    </cfRule>
  </conditionalFormatting>
  <conditionalFormatting sqref="P152">
    <cfRule type="colorScale" priority="3">
      <colorScale>
        <cfvo type="min"/>
        <cfvo type="percentile" val="50"/>
        <cfvo type="max"/>
        <color rgb="FFFFF7C5"/>
        <color rgb="FFE8FFC5"/>
        <color rgb="FFD5EFFF"/>
      </colorScale>
    </cfRule>
  </conditionalFormatting>
  <conditionalFormatting sqref="H156">
    <cfRule type="colorScale" priority="2">
      <colorScale>
        <cfvo type="min"/>
        <cfvo type="percentile" val="50"/>
        <cfvo type="max"/>
        <color rgb="FFFFF7C5"/>
        <color rgb="FFE8FFC5"/>
        <color rgb="FFD5EFFF"/>
      </colorScale>
    </cfRule>
  </conditionalFormatting>
  <conditionalFormatting sqref="P156">
    <cfRule type="colorScale" priority="1">
      <colorScale>
        <cfvo type="min"/>
        <cfvo type="percentile" val="50"/>
        <cfvo type="max"/>
        <color rgb="FFFFF7C5"/>
        <color rgb="FFE8FFC5"/>
        <color rgb="FFD5EFFF"/>
      </colorScale>
    </cfRule>
  </conditionalFormatting>
  <printOptions horizontalCentered="1" verticalCentered="1"/>
  <pageMargins left="0.25" right="0.25" top="0.75" bottom="0.75" header="0.3" footer="0.3"/>
  <pageSetup paperSize="8" fitToHeight="0" orientation="landscape" r:id="rId1"/>
  <headerFooter alignWithMargins="0">
    <oddFooter>&amp;L&amp;8© 2013 Vertex42 LLC&amp;R&amp;8https://www.vertex42.com/calendars/daily-planner.html</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AE8EA-1581-436B-9155-A70653C172ED}">
  <dimension ref="A1:Y159"/>
  <sheetViews>
    <sheetView showGridLines="0" zoomScaleNormal="100" workbookViewId="0">
      <selection activeCell="A95" sqref="A95:D95"/>
    </sheetView>
  </sheetViews>
  <sheetFormatPr defaultRowHeight="12.75" x14ac:dyDescent="0.2"/>
  <cols>
    <col min="1" max="1" width="3.140625" customWidth="1"/>
    <col min="2" max="2" width="4.140625" customWidth="1"/>
    <col min="3" max="3" width="1.7109375" customWidth="1"/>
    <col min="4" max="4" width="37.42578125" customWidth="1"/>
    <col min="5" max="5" width="2.7109375" customWidth="1"/>
    <col min="6" max="6" width="3.7109375" customWidth="1"/>
    <col min="7" max="7" width="4.28515625" customWidth="1"/>
    <col min="8" max="14" width="3.7109375" customWidth="1"/>
    <col min="15" max="15" width="26.28515625" customWidth="1"/>
    <col min="16" max="16" width="9.7109375" style="69" customWidth="1"/>
    <col min="17" max="22" width="3.7109375" customWidth="1"/>
    <col min="23" max="23" width="3.5703125" customWidth="1"/>
    <col min="25" max="25" width="8.5703125" customWidth="1"/>
    <col min="26" max="26" width="4.28515625" customWidth="1"/>
  </cols>
  <sheetData>
    <row r="1" spans="1:25" ht="24.75" customHeight="1" x14ac:dyDescent="0.3">
      <c r="A1" s="70" t="s">
        <v>131</v>
      </c>
      <c r="B1" s="71"/>
      <c r="C1" s="71"/>
      <c r="D1" s="71"/>
      <c r="E1" s="72"/>
      <c r="F1" s="73"/>
      <c r="G1" s="73"/>
      <c r="H1" s="74"/>
      <c r="I1" s="74"/>
      <c r="J1" s="74"/>
      <c r="K1" s="74"/>
      <c r="L1" s="74"/>
      <c r="M1" s="74"/>
      <c r="N1" s="74"/>
      <c r="O1" s="74"/>
      <c r="P1" s="75"/>
      <c r="Q1" s="74"/>
      <c r="R1" s="74"/>
      <c r="S1" s="74"/>
      <c r="T1" s="74"/>
      <c r="U1" s="74"/>
      <c r="V1" s="74"/>
      <c r="W1" s="76"/>
      <c r="Y1" s="197"/>
    </row>
    <row r="2" spans="1:25" x14ac:dyDescent="0.2">
      <c r="A2" s="186"/>
      <c r="B2" s="186"/>
      <c r="C2" s="186"/>
      <c r="D2" s="186"/>
      <c r="E2" s="77"/>
      <c r="F2" s="77"/>
      <c r="G2" s="77"/>
      <c r="H2" s="77"/>
      <c r="I2" s="77"/>
      <c r="J2" s="77"/>
      <c r="K2" s="77"/>
      <c r="L2" s="77"/>
      <c r="M2" s="77"/>
      <c r="N2" s="77"/>
      <c r="O2" s="77"/>
      <c r="P2" s="78"/>
      <c r="Q2" s="200" t="s">
        <v>93</v>
      </c>
      <c r="R2" s="200"/>
      <c r="S2" s="200"/>
      <c r="T2" s="200"/>
      <c r="U2" s="200"/>
      <c r="V2" s="200"/>
      <c r="W2" s="200"/>
      <c r="Y2" s="197"/>
    </row>
    <row r="3" spans="1:25" x14ac:dyDescent="0.2">
      <c r="A3" s="77"/>
      <c r="B3" s="77"/>
      <c r="C3" s="77"/>
      <c r="D3" s="77"/>
      <c r="E3" s="77"/>
      <c r="F3" s="77"/>
      <c r="G3" s="77"/>
      <c r="H3" s="77"/>
      <c r="I3" s="77"/>
      <c r="J3" s="77"/>
      <c r="K3" s="77"/>
      <c r="L3" s="77"/>
      <c r="M3" s="77"/>
      <c r="N3" s="77"/>
      <c r="O3" s="77"/>
      <c r="P3" s="78"/>
      <c r="Q3" s="77"/>
      <c r="R3" s="77"/>
      <c r="S3" s="77"/>
      <c r="T3" s="77"/>
      <c r="U3" s="77"/>
      <c r="V3" s="77"/>
      <c r="W3" s="77"/>
      <c r="Y3" s="197"/>
    </row>
    <row r="4" spans="1:25" x14ac:dyDescent="0.2">
      <c r="A4" s="77"/>
      <c r="B4" s="77"/>
      <c r="C4" s="79" t="s">
        <v>1</v>
      </c>
      <c r="D4" s="80">
        <v>43883</v>
      </c>
      <c r="E4" s="77"/>
      <c r="F4" s="77"/>
      <c r="G4" s="77"/>
      <c r="H4" s="79" t="s">
        <v>66</v>
      </c>
      <c r="I4" s="198">
        <v>2</v>
      </c>
      <c r="J4" s="199"/>
      <c r="K4" s="81" t="s">
        <v>67</v>
      </c>
      <c r="L4" s="77"/>
      <c r="M4" s="77"/>
      <c r="N4" s="77"/>
      <c r="O4" s="77"/>
      <c r="P4" s="78"/>
      <c r="Q4" s="77"/>
      <c r="R4" s="77"/>
      <c r="S4" s="77"/>
      <c r="T4" s="77"/>
      <c r="U4" s="77"/>
      <c r="V4" s="77"/>
      <c r="W4" s="77"/>
      <c r="Y4" s="197"/>
    </row>
    <row r="5" spans="1:25" x14ac:dyDescent="0.2">
      <c r="A5" s="82"/>
      <c r="B5" s="82"/>
      <c r="C5" s="82"/>
      <c r="D5" s="82"/>
      <c r="E5" s="82"/>
      <c r="F5" s="82"/>
      <c r="G5" s="82"/>
      <c r="H5" s="82"/>
      <c r="I5" s="82"/>
      <c r="J5" s="82"/>
      <c r="K5" s="82"/>
      <c r="L5" s="82"/>
      <c r="M5" s="82"/>
      <c r="N5" s="82"/>
      <c r="O5" s="82"/>
      <c r="P5" s="83"/>
      <c r="Q5" s="82"/>
      <c r="R5" s="82"/>
      <c r="S5" s="82"/>
      <c r="T5" s="82"/>
      <c r="U5" s="82"/>
      <c r="V5" s="82"/>
      <c r="W5" s="82"/>
    </row>
    <row r="6" spans="1:25" ht="12.75" customHeight="1" x14ac:dyDescent="0.2">
      <c r="A6" s="187">
        <f>DAY(D6)</f>
        <v>22</v>
      </c>
      <c r="B6" s="187"/>
      <c r="C6" s="187"/>
      <c r="D6" s="189">
        <f>D4</f>
        <v>43883</v>
      </c>
      <c r="E6" s="189"/>
      <c r="F6" s="189"/>
      <c r="G6" s="189"/>
      <c r="H6" s="193">
        <f>DATE(YEAR($D$6),MONTH($D$6),1)</f>
        <v>43862</v>
      </c>
      <c r="I6" s="193"/>
      <c r="J6" s="193"/>
      <c r="K6" s="193"/>
      <c r="L6" s="193"/>
      <c r="M6" s="193"/>
      <c r="N6" s="193"/>
      <c r="O6" s="118"/>
      <c r="P6" s="83"/>
      <c r="Q6" s="193">
        <f>DATE(YEAR(H6+35),MONTH(H6+35),1)</f>
        <v>43891</v>
      </c>
      <c r="R6" s="193"/>
      <c r="S6" s="193"/>
      <c r="T6" s="193"/>
      <c r="U6" s="193"/>
      <c r="V6" s="193"/>
      <c r="W6" s="193"/>
    </row>
    <row r="7" spans="1:25" ht="12.75" customHeight="1" x14ac:dyDescent="0.2">
      <c r="A7" s="187"/>
      <c r="B7" s="187"/>
      <c r="C7" s="187"/>
      <c r="D7" s="189"/>
      <c r="E7" s="189"/>
      <c r="F7" s="189"/>
      <c r="G7" s="189"/>
      <c r="H7" s="85" t="str">
        <f>CHOOSE(1+MOD($I$4+1-2,7),"Su","M","Tu","W","Th","F","Sa")</f>
        <v>M</v>
      </c>
      <c r="I7" s="85" t="str">
        <f>CHOOSE(1+MOD($I$4+2-2,7),"Su","M","Tu","W","Th","F","Sa")</f>
        <v>Tu</v>
      </c>
      <c r="J7" s="85" t="str">
        <f>CHOOSE(1+MOD($I$4+3-2,7),"Su","M","Tu","W","Th","F","Sa")</f>
        <v>W</v>
      </c>
      <c r="K7" s="85" t="str">
        <f>CHOOSE(1+MOD($I$4+4-2,7),"Su","M","Tu","W","Th","F","Sa")</f>
        <v>Th</v>
      </c>
      <c r="L7" s="85" t="str">
        <f>CHOOSE(1+MOD($I$4+5-2,7),"Su","M","Tu","W","Th","F","Sa")</f>
        <v>F</v>
      </c>
      <c r="M7" s="85" t="str">
        <f>CHOOSE(1+MOD($I$4+6-2,7),"Su","M","Tu","W","Th","F","Sa")</f>
        <v>Sa</v>
      </c>
      <c r="N7" s="85" t="str">
        <f>CHOOSE(1+MOD($I$4+7-2,7),"Su","M","Tu","W","Th","F","Sa")</f>
        <v>Su</v>
      </c>
      <c r="O7" s="85"/>
      <c r="P7" s="86"/>
      <c r="Q7" s="85" t="str">
        <f>CHOOSE(1+MOD($I$4+1-2,7),"Su","M","Tu","W","Th","F","Sa")</f>
        <v>M</v>
      </c>
      <c r="R7" s="85" t="str">
        <f>CHOOSE(1+MOD($I$4+2-2,7),"Su","M","Tu","W","Th","F","Sa")</f>
        <v>Tu</v>
      </c>
      <c r="S7" s="85" t="str">
        <f>CHOOSE(1+MOD($I$4+3-2,7),"Su","M","Tu","W","Th","F","Sa")</f>
        <v>W</v>
      </c>
      <c r="T7" s="85" t="str">
        <f>CHOOSE(1+MOD($I$4+4-2,7),"Su","M","Tu","W","Th","F","Sa")</f>
        <v>Th</v>
      </c>
      <c r="U7" s="85" t="str">
        <f>CHOOSE(1+MOD($I$4+5-2,7),"Su","M","Tu","W","Th","F","Sa")</f>
        <v>F</v>
      </c>
      <c r="V7" s="85" t="str">
        <f>CHOOSE(1+MOD($I$4+6-2,7),"Su","M","Tu","W","Th","F","Sa")</f>
        <v>Sa</v>
      </c>
      <c r="W7" s="85" t="str">
        <f>CHOOSE(1+MOD($I$4+7-2,7),"Su","M","Tu","W","Th","F","Sa")</f>
        <v>Su</v>
      </c>
    </row>
    <row r="8" spans="1:25" ht="12.75" customHeight="1" x14ac:dyDescent="0.2">
      <c r="A8" s="187"/>
      <c r="B8" s="187"/>
      <c r="C8" s="187"/>
      <c r="D8" s="190" t="str">
        <f>INDEX({"Sunday","Monday","Tuesday","Wednesday","Thursday","Friday","Saturday"},WEEKDAY(D6))</f>
        <v>Saturday</v>
      </c>
      <c r="E8" s="190"/>
      <c r="F8" s="190"/>
      <c r="G8" s="87"/>
      <c r="H8" s="88" t="str">
        <f>IF(WEEKDAY(H6,1)=$I$4,H6,"")</f>
        <v/>
      </c>
      <c r="I8" s="88" t="str">
        <f>IF(H8="",IF(WEEKDAY(H6,1)=MOD($I$4,7)+1,H6,""),H8+1)</f>
        <v/>
      </c>
      <c r="J8" s="88" t="str">
        <f>IF(I8="",IF(WEEKDAY(H6,1)=MOD($I$4+1,7)+1,H6,""),I8+1)</f>
        <v/>
      </c>
      <c r="K8" s="88" t="str">
        <f>IF(J8="",IF(WEEKDAY(H6,1)=MOD($I$4+2,7)+1,H6,""),J8+1)</f>
        <v/>
      </c>
      <c r="L8" s="88" t="str">
        <f>IF(K8="",IF(WEEKDAY(H6,1)=MOD($I$4+3,7)+1,H6,""),K8+1)</f>
        <v/>
      </c>
      <c r="M8" s="88">
        <f>IF(L8="",IF(WEEKDAY(H6,1)=MOD($I$4+4,7)+1,H6,""),L8+1)</f>
        <v>43862</v>
      </c>
      <c r="N8" s="88">
        <f>IF(M8="",IF(WEEKDAY(H6,1)=MOD($I$4+5,7)+1,H6,""),M8+1)</f>
        <v>43863</v>
      </c>
      <c r="O8" s="88"/>
      <c r="P8" s="83"/>
      <c r="Q8" s="88" t="str">
        <f>IF(WEEKDAY(Q6,1)=$I$4,Q6,"")</f>
        <v/>
      </c>
      <c r="R8" s="88" t="str">
        <f>IF(Q8="",IF(WEEKDAY(Q6,1)=MOD($I$4,7)+1,Q6,""),Q8+1)</f>
        <v/>
      </c>
      <c r="S8" s="88" t="str">
        <f>IF(R8="",IF(WEEKDAY(Q6,1)=MOD($I$4+1,7)+1,Q6,""),R8+1)</f>
        <v/>
      </c>
      <c r="T8" s="88" t="str">
        <f>IF(S8="",IF(WEEKDAY(Q6,1)=MOD($I$4+2,7)+1,Q6,""),S8+1)</f>
        <v/>
      </c>
      <c r="U8" s="88" t="str">
        <f>IF(T8="",IF(WEEKDAY(Q6,1)=MOD($I$4+3,7)+1,Q6,""),T8+1)</f>
        <v/>
      </c>
      <c r="V8" s="88" t="str">
        <f>IF(U8="",IF(WEEKDAY(Q6,1)=MOD($I$4+4,7)+1,Q6,""),U8+1)</f>
        <v/>
      </c>
      <c r="W8" s="88">
        <f>IF(V8="",IF(WEEKDAY(Q6,1)=MOD($I$4+5,7)+1,Q6,""),V8+1)</f>
        <v>43891</v>
      </c>
      <c r="Y8" s="192"/>
    </row>
    <row r="9" spans="1:25" ht="12.75" customHeight="1" x14ac:dyDescent="0.2">
      <c r="A9" s="188"/>
      <c r="B9" s="188"/>
      <c r="C9" s="188"/>
      <c r="D9" s="191"/>
      <c r="E9" s="191"/>
      <c r="F9" s="191"/>
      <c r="G9" s="87"/>
      <c r="H9" s="88">
        <f>IF(N8="","",IF(MONTH(N8+1)&lt;&gt;MONTH(N8),"",N8+1))</f>
        <v>43864</v>
      </c>
      <c r="I9" s="88">
        <f>IF(H9="","",IF(MONTH(H9+1)&lt;&gt;MONTH(H9),"",H9+1))</f>
        <v>43865</v>
      </c>
      <c r="J9" s="88">
        <f t="shared" ref="J9:M9" si="0">IF(I9="","",IF(MONTH(I9+1)&lt;&gt;MONTH(I9),"",I9+1))</f>
        <v>43866</v>
      </c>
      <c r="K9" s="88">
        <f>IF(J9="","",IF(MONTH(J9+1)&lt;&gt;MONTH(J9),"",J9+1))</f>
        <v>43867</v>
      </c>
      <c r="L9" s="88">
        <f t="shared" si="0"/>
        <v>43868</v>
      </c>
      <c r="M9" s="88">
        <f t="shared" si="0"/>
        <v>43869</v>
      </c>
      <c r="N9" s="88">
        <f>IF(M9="","",IF(MONTH(M9+1)&lt;&gt;MONTH(M9),"",M9+1))</f>
        <v>43870</v>
      </c>
      <c r="O9" s="88"/>
      <c r="P9" s="83"/>
      <c r="Q9" s="88">
        <f>IF(W8="","",IF(MONTH(W8+1)&lt;&gt;MONTH(W8),"",W8+1))</f>
        <v>43892</v>
      </c>
      <c r="R9" s="88">
        <f>IF(Q9="","",IF(MONTH(Q9+1)&lt;&gt;MONTH(Q9),"",Q9+1))</f>
        <v>43893</v>
      </c>
      <c r="S9" s="88">
        <f t="shared" ref="S9:T13" si="1">IF(R9="","",IF(MONTH(R9+1)&lt;&gt;MONTH(R9),"",R9+1))</f>
        <v>43894</v>
      </c>
      <c r="T9" s="88">
        <f>IF(S9="","",IF(MONTH(S9+1)&lt;&gt;MONTH(S9),"",S9+1))</f>
        <v>43895</v>
      </c>
      <c r="U9" s="88">
        <f t="shared" ref="U9:W13" si="2">IF(T9="","",IF(MONTH(T9+1)&lt;&gt;MONTH(T9),"",T9+1))</f>
        <v>43896</v>
      </c>
      <c r="V9" s="88">
        <f t="shared" si="2"/>
        <v>43897</v>
      </c>
      <c r="W9" s="88">
        <f t="shared" si="2"/>
        <v>43898</v>
      </c>
      <c r="Y9" s="192"/>
    </row>
    <row r="10" spans="1:25" ht="12.75" customHeight="1" x14ac:dyDescent="0.2">
      <c r="A10" s="89" t="str">
        <f t="array" ref="A10">IFERROR(INDEX(arr_holiday,SMALL(IF(arr_holidaydate=$D$6,ROW(arr_holidaydate)),ROW()-ROW($A$9))),"")</f>
        <v/>
      </c>
      <c r="B10" s="90"/>
      <c r="C10" s="90"/>
      <c r="D10" s="90"/>
      <c r="E10" s="196" t="str">
        <f>"W"&amp;TEXT(1+INT((D6-DATE(YEAR(D6+4-WEEKDAY(D6+6)),1,5)+
WEEKDAY(DATE(YEAR(D6+4-WEEKDAY(D6+6)),1,3)))/7),"00")&amp;"-"&amp;WEEKDAY(D6,2)</f>
        <v>W08-6</v>
      </c>
      <c r="F10" s="196"/>
      <c r="G10" s="82"/>
      <c r="H10" s="88">
        <f t="shared" ref="H10:H13" si="3">IF(N9="","",IF(MONTH(N9+1)&lt;&gt;MONTH(N9),"",N9+1))</f>
        <v>43871</v>
      </c>
      <c r="I10" s="88">
        <f t="shared" ref="I10:M13" si="4">IF(H10="","",IF(MONTH(H10+1)&lt;&gt;MONTH(H10),"",H10+1))</f>
        <v>43872</v>
      </c>
      <c r="J10" s="88">
        <f t="shared" si="4"/>
        <v>43873</v>
      </c>
      <c r="K10" s="88">
        <f t="shared" si="4"/>
        <v>43874</v>
      </c>
      <c r="L10" s="88">
        <f t="shared" si="4"/>
        <v>43875</v>
      </c>
      <c r="M10" s="88">
        <f t="shared" si="4"/>
        <v>43876</v>
      </c>
      <c r="N10" s="88">
        <f>IF(M10="","",IF(MONTH(M10+1)&lt;&gt;MONTH(M10),"",M10+1))</f>
        <v>43877</v>
      </c>
      <c r="O10" s="88"/>
      <c r="P10" s="83"/>
      <c r="Q10" s="88">
        <f t="shared" ref="Q10:Q13" si="5">IF(W9="","",IF(MONTH(W9+1)&lt;&gt;MONTH(W9),"",W9+1))</f>
        <v>43899</v>
      </c>
      <c r="R10" s="88">
        <f t="shared" ref="R10:R13" si="6">IF(Q10="","",IF(MONTH(Q10+1)&lt;&gt;MONTH(Q10),"",Q10+1))</f>
        <v>43900</v>
      </c>
      <c r="S10" s="88">
        <f t="shared" si="1"/>
        <v>43901</v>
      </c>
      <c r="T10" s="88">
        <f t="shared" si="1"/>
        <v>43902</v>
      </c>
      <c r="U10" s="88">
        <f t="shared" si="2"/>
        <v>43903</v>
      </c>
      <c r="V10" s="88">
        <f t="shared" si="2"/>
        <v>43904</v>
      </c>
      <c r="W10" s="88">
        <f t="shared" si="2"/>
        <v>43905</v>
      </c>
      <c r="Y10" s="192"/>
    </row>
    <row r="11" spans="1:25" x14ac:dyDescent="0.2">
      <c r="A11" s="89" t="str">
        <f t="array" ref="A11">IFERROR(INDEX(arr_holiday,SMALL(IF(arr_holidaydate=$D$6,ROW(arr_holidaydate)),ROW()-ROW($A$9))),"")</f>
        <v/>
      </c>
      <c r="B11" s="90"/>
      <c r="C11" s="90"/>
      <c r="D11" s="90"/>
      <c r="E11" s="82"/>
      <c r="F11" s="82"/>
      <c r="G11" s="82"/>
      <c r="H11" s="88">
        <f t="shared" si="3"/>
        <v>43878</v>
      </c>
      <c r="I11" s="88">
        <f t="shared" si="4"/>
        <v>43879</v>
      </c>
      <c r="J11" s="88">
        <f t="shared" si="4"/>
        <v>43880</v>
      </c>
      <c r="K11" s="88">
        <f t="shared" si="4"/>
        <v>43881</v>
      </c>
      <c r="L11" s="88">
        <f t="shared" si="4"/>
        <v>43882</v>
      </c>
      <c r="M11" s="88">
        <f t="shared" si="4"/>
        <v>43883</v>
      </c>
      <c r="N11" s="88">
        <f>IF(M11="","",IF(MONTH(M11+1)&lt;&gt;MONTH(M11),"",M11+1))</f>
        <v>43884</v>
      </c>
      <c r="O11" s="88"/>
      <c r="P11" s="83"/>
      <c r="Q11" s="88">
        <f t="shared" si="5"/>
        <v>43906</v>
      </c>
      <c r="R11" s="88">
        <f t="shared" si="6"/>
        <v>43907</v>
      </c>
      <c r="S11" s="88">
        <f t="shared" si="1"/>
        <v>43908</v>
      </c>
      <c r="T11" s="88">
        <f t="shared" si="1"/>
        <v>43909</v>
      </c>
      <c r="U11" s="88">
        <f t="shared" si="2"/>
        <v>43910</v>
      </c>
      <c r="V11" s="88">
        <f t="shared" si="2"/>
        <v>43911</v>
      </c>
      <c r="W11" s="88">
        <f t="shared" si="2"/>
        <v>43912</v>
      </c>
      <c r="Y11" s="192"/>
    </row>
    <row r="12" spans="1:25" x14ac:dyDescent="0.2">
      <c r="A12" s="89" t="str">
        <f t="array" ref="A12">IFERROR(INDEX(arr_holiday,SMALL(IF(arr_holidaydate=$D$6,ROW(arr_holidaydate)),ROW()-ROW($A$9))),"")</f>
        <v/>
      </c>
      <c r="B12" s="90"/>
      <c r="C12" s="90"/>
      <c r="D12" s="90"/>
      <c r="E12" s="82"/>
      <c r="F12" s="82"/>
      <c r="G12" s="82"/>
      <c r="H12" s="88">
        <f t="shared" si="3"/>
        <v>43885</v>
      </c>
      <c r="I12" s="88">
        <f t="shared" si="4"/>
        <v>43886</v>
      </c>
      <c r="J12" s="88">
        <f t="shared" si="4"/>
        <v>43887</v>
      </c>
      <c r="K12" s="88">
        <f t="shared" si="4"/>
        <v>43888</v>
      </c>
      <c r="L12" s="88">
        <f t="shared" si="4"/>
        <v>43889</v>
      </c>
      <c r="M12" s="88">
        <f t="shared" si="4"/>
        <v>43890</v>
      </c>
      <c r="N12" s="88" t="str">
        <f>IF(M12="","",IF(MONTH(M12+1)&lt;&gt;MONTH(M12),"",M12+1))</f>
        <v/>
      </c>
      <c r="O12" s="88"/>
      <c r="P12" s="83"/>
      <c r="Q12" s="88">
        <f t="shared" si="5"/>
        <v>43913</v>
      </c>
      <c r="R12" s="88">
        <f t="shared" si="6"/>
        <v>43914</v>
      </c>
      <c r="S12" s="88">
        <f t="shared" si="1"/>
        <v>43915</v>
      </c>
      <c r="T12" s="88">
        <f t="shared" si="1"/>
        <v>43916</v>
      </c>
      <c r="U12" s="88">
        <f t="shared" si="2"/>
        <v>43917</v>
      </c>
      <c r="V12" s="88">
        <f t="shared" si="2"/>
        <v>43918</v>
      </c>
      <c r="W12" s="88">
        <f t="shared" si="2"/>
        <v>43919</v>
      </c>
      <c r="Y12" s="192"/>
    </row>
    <row r="13" spans="1:25" x14ac:dyDescent="0.2">
      <c r="A13" s="89" t="str">
        <f t="array" ref="A13">IFERROR(INDEX(arr_holiday,SMALL(IF(arr_holidaydate=$D$6,ROW(arr_holidaydate)),ROW()-ROW($A$9))),"")</f>
        <v/>
      </c>
      <c r="B13" s="82"/>
      <c r="C13" s="82"/>
      <c r="D13" s="82"/>
      <c r="E13" s="82"/>
      <c r="F13" s="82"/>
      <c r="G13" s="82"/>
      <c r="H13" s="88" t="str">
        <f t="shared" si="3"/>
        <v/>
      </c>
      <c r="I13" s="88" t="str">
        <f t="shared" si="4"/>
        <v/>
      </c>
      <c r="J13" s="88" t="str">
        <f t="shared" si="4"/>
        <v/>
      </c>
      <c r="K13" s="88" t="str">
        <f t="shared" si="4"/>
        <v/>
      </c>
      <c r="L13" s="88" t="str">
        <f t="shared" si="4"/>
        <v/>
      </c>
      <c r="M13" s="88" t="str">
        <f t="shared" si="4"/>
        <v/>
      </c>
      <c r="N13" s="88" t="str">
        <f>IF(M13="","",IF(MONTH(M13+1)&lt;&gt;MONTH(M13),"",M13+1))</f>
        <v/>
      </c>
      <c r="O13" s="88"/>
      <c r="P13" s="83"/>
      <c r="Q13" s="88">
        <f t="shared" si="5"/>
        <v>43920</v>
      </c>
      <c r="R13" s="88">
        <f t="shared" si="6"/>
        <v>43921</v>
      </c>
      <c r="S13" s="88" t="str">
        <f t="shared" si="1"/>
        <v/>
      </c>
      <c r="T13" s="88" t="str">
        <f t="shared" si="1"/>
        <v/>
      </c>
      <c r="U13" s="88" t="str">
        <f t="shared" si="2"/>
        <v/>
      </c>
      <c r="V13" s="88" t="str">
        <f t="shared" si="2"/>
        <v/>
      </c>
      <c r="W13" s="88" t="str">
        <f t="shared" si="2"/>
        <v/>
      </c>
    </row>
    <row r="14" spans="1:25" ht="14.1" customHeight="1" x14ac:dyDescent="0.2">
      <c r="A14" s="183" t="s">
        <v>85</v>
      </c>
      <c r="B14" s="183"/>
      <c r="C14" s="183"/>
      <c r="D14" s="183"/>
      <c r="E14" s="91"/>
      <c r="F14" s="92"/>
      <c r="G14" s="92"/>
      <c r="H14" s="92" t="s">
        <v>54</v>
      </c>
      <c r="I14" s="92"/>
      <c r="J14" s="92"/>
      <c r="K14" s="92"/>
      <c r="L14" s="92"/>
      <c r="M14" s="92"/>
      <c r="N14" s="92"/>
      <c r="O14" s="92"/>
      <c r="P14" s="93"/>
      <c r="Q14" s="219" t="s">
        <v>7</v>
      </c>
      <c r="R14" s="219"/>
      <c r="S14" s="219"/>
      <c r="T14" s="219"/>
      <c r="U14" s="219"/>
      <c r="V14" s="219"/>
      <c r="W14" s="219"/>
    </row>
    <row r="15" spans="1:25" ht="12.75" customHeight="1" x14ac:dyDescent="0.2">
      <c r="A15" s="195" t="str">
        <f t="array" ref="A15">IFERROR(INDEX(arr_event,SMALL(IF(arr_eventdate=$D$6,ROW(arr_eventdate)),ROW()-ROW($A$14))),"")</f>
        <v/>
      </c>
      <c r="B15" s="195"/>
      <c r="C15" s="195"/>
      <c r="D15" s="195"/>
      <c r="E15" s="94"/>
      <c r="F15" s="135">
        <v>7</v>
      </c>
      <c r="G15" s="95" t="s">
        <v>58</v>
      </c>
      <c r="H15" s="344" t="s">
        <v>215</v>
      </c>
      <c r="I15" s="345"/>
      <c r="J15" s="345"/>
      <c r="K15" s="345"/>
      <c r="L15" s="345"/>
      <c r="M15" s="345"/>
      <c r="N15" s="345"/>
      <c r="O15" s="346"/>
      <c r="P15" s="96" t="s">
        <v>134</v>
      </c>
      <c r="Q15" s="160"/>
      <c r="R15" s="185"/>
      <c r="S15" s="185"/>
      <c r="T15" s="185"/>
      <c r="U15" s="185"/>
      <c r="V15" s="185"/>
      <c r="W15" s="161"/>
    </row>
    <row r="16" spans="1:25" ht="12.75" customHeight="1" x14ac:dyDescent="0.2">
      <c r="A16" s="124"/>
      <c r="B16" s="124"/>
      <c r="C16" s="124"/>
      <c r="D16" s="124"/>
      <c r="E16" s="94"/>
      <c r="F16" s="223"/>
      <c r="G16" s="97" t="s">
        <v>55</v>
      </c>
      <c r="H16" s="242" t="s">
        <v>206</v>
      </c>
      <c r="I16" s="243"/>
      <c r="J16" s="243"/>
      <c r="K16" s="243"/>
      <c r="L16" s="243"/>
      <c r="M16" s="243"/>
      <c r="N16" s="243"/>
      <c r="O16" s="244"/>
      <c r="P16" s="121" t="s">
        <v>134</v>
      </c>
      <c r="Q16" s="99"/>
      <c r="R16" s="227" t="s">
        <v>159</v>
      </c>
      <c r="S16" s="227"/>
      <c r="T16" s="227"/>
      <c r="U16" s="227"/>
      <c r="V16" s="227"/>
      <c r="W16" s="99"/>
    </row>
    <row r="17" spans="1:23" ht="12.75" customHeight="1" x14ac:dyDescent="0.2">
      <c r="A17" s="124"/>
      <c r="B17" s="124"/>
      <c r="C17" s="124"/>
      <c r="D17" s="124"/>
      <c r="E17" s="94"/>
      <c r="F17" s="134">
        <f>IF(F15=12,1,F15+1)</f>
        <v>8</v>
      </c>
      <c r="G17" s="100" t="s">
        <v>58</v>
      </c>
      <c r="H17" s="233" t="s">
        <v>207</v>
      </c>
      <c r="I17" s="234"/>
      <c r="J17" s="234"/>
      <c r="K17" s="234"/>
      <c r="L17" s="234"/>
      <c r="M17" s="234"/>
      <c r="N17" s="234"/>
      <c r="O17" s="235"/>
      <c r="P17" s="228" t="s">
        <v>132</v>
      </c>
      <c r="Q17" s="99"/>
      <c r="R17" s="227"/>
      <c r="S17" s="227"/>
      <c r="T17" s="227"/>
      <c r="U17" s="227"/>
      <c r="V17" s="227"/>
      <c r="W17" s="99"/>
    </row>
    <row r="18" spans="1:23" ht="12.75" customHeight="1" x14ac:dyDescent="0.2">
      <c r="A18" s="124"/>
      <c r="B18" s="124"/>
      <c r="C18" s="124"/>
      <c r="D18" s="124"/>
      <c r="E18" s="94"/>
      <c r="F18" s="135"/>
      <c r="G18" s="101" t="s">
        <v>56</v>
      </c>
      <c r="H18" s="236"/>
      <c r="I18" s="237"/>
      <c r="J18" s="237"/>
      <c r="K18" s="237"/>
      <c r="L18" s="237"/>
      <c r="M18" s="237"/>
      <c r="N18" s="237"/>
      <c r="O18" s="238"/>
      <c r="P18" s="229"/>
      <c r="Q18" s="99"/>
      <c r="R18" s="227"/>
      <c r="S18" s="227"/>
      <c r="T18" s="227"/>
      <c r="U18" s="227"/>
      <c r="V18" s="227"/>
      <c r="W18" s="99"/>
    </row>
    <row r="19" spans="1:23" ht="12.75" customHeight="1" x14ac:dyDescent="0.2">
      <c r="A19" s="124"/>
      <c r="B19" s="124"/>
      <c r="C19" s="124"/>
      <c r="D19" s="124"/>
      <c r="E19" s="94"/>
      <c r="F19" s="136"/>
      <c r="G19" s="101" t="s">
        <v>55</v>
      </c>
      <c r="H19" s="236"/>
      <c r="I19" s="237"/>
      <c r="J19" s="237"/>
      <c r="K19" s="237"/>
      <c r="L19" s="237"/>
      <c r="M19" s="237"/>
      <c r="N19" s="237"/>
      <c r="O19" s="238"/>
      <c r="P19" s="229"/>
      <c r="Q19" s="99"/>
      <c r="R19" s="227"/>
      <c r="S19" s="227"/>
      <c r="T19" s="227"/>
      <c r="U19" s="227"/>
      <c r="V19" s="227"/>
      <c r="W19" s="99"/>
    </row>
    <row r="20" spans="1:23" ht="12.75" customHeight="1" x14ac:dyDescent="0.2">
      <c r="A20" s="124"/>
      <c r="B20" s="124"/>
      <c r="C20" s="124"/>
      <c r="D20" s="124"/>
      <c r="E20" s="94"/>
      <c r="F20" s="137"/>
      <c r="G20" s="102" t="s">
        <v>57</v>
      </c>
      <c r="H20" s="239"/>
      <c r="I20" s="240"/>
      <c r="J20" s="240"/>
      <c r="K20" s="240"/>
      <c r="L20" s="240"/>
      <c r="M20" s="240"/>
      <c r="N20" s="240"/>
      <c r="O20" s="241"/>
      <c r="P20" s="230"/>
      <c r="Q20" s="99"/>
      <c r="R20" s="227"/>
      <c r="S20" s="227"/>
      <c r="T20" s="227"/>
      <c r="U20" s="227"/>
      <c r="V20" s="227"/>
      <c r="W20" s="99"/>
    </row>
    <row r="21" spans="1:23" ht="12.75" customHeight="1" x14ac:dyDescent="0.2">
      <c r="A21" s="124"/>
      <c r="B21" s="124"/>
      <c r="C21" s="124"/>
      <c r="D21" s="124"/>
      <c r="E21" s="94"/>
      <c r="F21" s="134">
        <f>IF(F17=12,1,F17+1)</f>
        <v>9</v>
      </c>
      <c r="G21" s="100" t="s">
        <v>58</v>
      </c>
      <c r="H21" s="344" t="s">
        <v>158</v>
      </c>
      <c r="I21" s="345"/>
      <c r="J21" s="345"/>
      <c r="K21" s="345"/>
      <c r="L21" s="345"/>
      <c r="M21" s="345"/>
      <c r="N21" s="345"/>
      <c r="O21" s="346"/>
      <c r="P21" s="103" t="s">
        <v>133</v>
      </c>
      <c r="Q21" s="99"/>
      <c r="R21" s="227"/>
      <c r="S21" s="227"/>
      <c r="T21" s="227"/>
      <c r="U21" s="227"/>
      <c r="V21" s="227"/>
      <c r="W21" s="99"/>
    </row>
    <row r="22" spans="1:23" ht="12.75" customHeight="1" x14ac:dyDescent="0.2">
      <c r="A22" s="124"/>
      <c r="B22" s="124"/>
      <c r="C22" s="124"/>
      <c r="D22" s="124"/>
      <c r="E22" s="94"/>
      <c r="F22" s="135"/>
      <c r="G22" s="101" t="s">
        <v>56</v>
      </c>
      <c r="H22" s="347" t="s">
        <v>165</v>
      </c>
      <c r="I22" s="348"/>
      <c r="J22" s="348"/>
      <c r="K22" s="348"/>
      <c r="L22" s="348"/>
      <c r="M22" s="348"/>
      <c r="N22" s="348"/>
      <c r="O22" s="349"/>
      <c r="P22" s="104" t="s">
        <v>133</v>
      </c>
      <c r="Q22" s="99"/>
      <c r="R22" s="227"/>
      <c r="S22" s="227"/>
      <c r="T22" s="227"/>
      <c r="U22" s="227"/>
      <c r="V22" s="227"/>
      <c r="W22" s="99"/>
    </row>
    <row r="23" spans="1:23" ht="12.75" customHeight="1" x14ac:dyDescent="0.2">
      <c r="A23" s="124"/>
      <c r="B23" s="124"/>
      <c r="C23" s="124"/>
      <c r="D23" s="124"/>
      <c r="E23" s="94"/>
      <c r="F23" s="136"/>
      <c r="G23" s="101" t="s">
        <v>55</v>
      </c>
      <c r="H23" s="296" t="s">
        <v>135</v>
      </c>
      <c r="I23" s="297"/>
      <c r="J23" s="297"/>
      <c r="K23" s="297"/>
      <c r="L23" s="297"/>
      <c r="M23" s="297"/>
      <c r="N23" s="297"/>
      <c r="O23" s="298"/>
      <c r="P23" s="231" t="s">
        <v>134</v>
      </c>
      <c r="Q23" s="99"/>
      <c r="R23" s="227"/>
      <c r="S23" s="227"/>
      <c r="T23" s="227"/>
      <c r="U23" s="227"/>
      <c r="V23" s="227"/>
      <c r="W23" s="99"/>
    </row>
    <row r="24" spans="1:23" ht="12.75" customHeight="1" x14ac:dyDescent="0.2">
      <c r="A24" s="124"/>
      <c r="B24" s="124"/>
      <c r="C24" s="124"/>
      <c r="D24" s="124"/>
      <c r="E24" s="94"/>
      <c r="F24" s="137"/>
      <c r="G24" s="105" t="s">
        <v>57</v>
      </c>
      <c r="H24" s="242"/>
      <c r="I24" s="243"/>
      <c r="J24" s="243"/>
      <c r="K24" s="243"/>
      <c r="L24" s="243"/>
      <c r="M24" s="243"/>
      <c r="N24" s="243"/>
      <c r="O24" s="244"/>
      <c r="P24" s="232"/>
      <c r="Q24" s="99"/>
      <c r="R24" s="227"/>
      <c r="S24" s="227"/>
      <c r="T24" s="227"/>
      <c r="U24" s="227"/>
      <c r="V24" s="227"/>
      <c r="W24" s="99"/>
    </row>
    <row r="25" spans="1:23" ht="12.75" customHeight="1" x14ac:dyDescent="0.2">
      <c r="A25" s="94"/>
      <c r="B25" s="94"/>
      <c r="C25" s="94"/>
      <c r="D25" s="94"/>
      <c r="E25" s="94"/>
      <c r="F25" s="134">
        <f>IF(F21=12,1,F21+1)</f>
        <v>10</v>
      </c>
      <c r="G25" s="100" t="s">
        <v>58</v>
      </c>
      <c r="H25" s="344" t="s">
        <v>136</v>
      </c>
      <c r="I25" s="345"/>
      <c r="J25" s="345"/>
      <c r="K25" s="345"/>
      <c r="L25" s="345"/>
      <c r="M25" s="345"/>
      <c r="N25" s="345"/>
      <c r="O25" s="346"/>
      <c r="P25" s="103" t="s">
        <v>133</v>
      </c>
      <c r="Q25" s="99"/>
      <c r="R25" s="227"/>
      <c r="S25" s="227"/>
      <c r="T25" s="227"/>
      <c r="U25" s="227"/>
      <c r="V25" s="227"/>
      <c r="W25" s="99"/>
    </row>
    <row r="26" spans="1:23" ht="12.75" customHeight="1" x14ac:dyDescent="0.2">
      <c r="A26" s="106"/>
      <c r="B26" s="107" t="s">
        <v>138</v>
      </c>
      <c r="C26" s="184" t="s">
        <v>51</v>
      </c>
      <c r="D26" s="184"/>
      <c r="E26" s="94"/>
      <c r="F26" s="135"/>
      <c r="G26" s="101" t="s">
        <v>56</v>
      </c>
      <c r="H26" s="376" t="s">
        <v>139</v>
      </c>
      <c r="I26" s="377"/>
      <c r="J26" s="377"/>
      <c r="K26" s="377"/>
      <c r="L26" s="377"/>
      <c r="M26" s="377"/>
      <c r="N26" s="377"/>
      <c r="O26" s="378"/>
      <c r="P26" s="248" t="s">
        <v>137</v>
      </c>
      <c r="Q26" s="160"/>
      <c r="R26" s="185"/>
      <c r="S26" s="185"/>
      <c r="T26" s="185"/>
      <c r="U26" s="185"/>
      <c r="V26" s="185"/>
      <c r="W26" s="161"/>
    </row>
    <row r="27" spans="1:23" ht="12.75" customHeight="1" x14ac:dyDescent="0.2">
      <c r="A27" s="116"/>
      <c r="B27" s="116"/>
      <c r="C27" s="117"/>
      <c r="D27" s="119"/>
      <c r="E27" s="94"/>
      <c r="F27" s="136"/>
      <c r="G27" s="101" t="s">
        <v>55</v>
      </c>
      <c r="H27" s="245"/>
      <c r="I27" s="246"/>
      <c r="J27" s="246"/>
      <c r="K27" s="246"/>
      <c r="L27" s="246"/>
      <c r="M27" s="246"/>
      <c r="N27" s="246"/>
      <c r="O27" s="247"/>
      <c r="P27" s="249"/>
      <c r="Q27" s="160"/>
      <c r="R27" s="185"/>
      <c r="S27" s="185"/>
      <c r="T27" s="185"/>
      <c r="U27" s="185"/>
      <c r="V27" s="185"/>
      <c r="W27" s="161"/>
    </row>
    <row r="28" spans="1:23" ht="12.75" customHeight="1" x14ac:dyDescent="0.2">
      <c r="A28" s="116"/>
      <c r="B28" s="116"/>
      <c r="C28" s="117"/>
      <c r="D28" s="119"/>
      <c r="E28" s="94"/>
      <c r="F28" s="137"/>
      <c r="G28" s="105" t="s">
        <v>57</v>
      </c>
      <c r="H28" s="245"/>
      <c r="I28" s="246"/>
      <c r="J28" s="246"/>
      <c r="K28" s="246"/>
      <c r="L28" s="246"/>
      <c r="M28" s="246"/>
      <c r="N28" s="246"/>
      <c r="O28" s="247"/>
      <c r="P28" s="249"/>
      <c r="Q28" s="160"/>
      <c r="R28" s="185"/>
      <c r="S28" s="185"/>
      <c r="T28" s="185"/>
      <c r="U28" s="185"/>
      <c r="V28" s="185"/>
      <c r="W28" s="161"/>
    </row>
    <row r="29" spans="1:23" ht="12.75" customHeight="1" x14ac:dyDescent="0.2">
      <c r="A29" s="116"/>
      <c r="B29" s="116"/>
      <c r="C29" s="117"/>
      <c r="D29" s="119"/>
      <c r="E29" s="94"/>
      <c r="F29" s="134">
        <f>IF(F25=12,1,F25+1)</f>
        <v>11</v>
      </c>
      <c r="G29" s="100" t="s">
        <v>58</v>
      </c>
      <c r="H29" s="245"/>
      <c r="I29" s="246"/>
      <c r="J29" s="246"/>
      <c r="K29" s="246"/>
      <c r="L29" s="246"/>
      <c r="M29" s="246"/>
      <c r="N29" s="246"/>
      <c r="O29" s="247"/>
      <c r="P29" s="249"/>
      <c r="Q29" s="160"/>
      <c r="R29" s="185"/>
      <c r="S29" s="185"/>
      <c r="T29" s="185"/>
      <c r="U29" s="185"/>
      <c r="V29" s="185"/>
      <c r="W29" s="161"/>
    </row>
    <row r="30" spans="1:23" ht="12.75" customHeight="1" x14ac:dyDescent="0.2">
      <c r="A30" s="116"/>
      <c r="B30" s="116"/>
      <c r="C30" s="117"/>
      <c r="D30" s="119"/>
      <c r="E30" s="94"/>
      <c r="F30" s="135"/>
      <c r="G30" s="101" t="s">
        <v>56</v>
      </c>
      <c r="H30" s="245"/>
      <c r="I30" s="246"/>
      <c r="J30" s="246"/>
      <c r="K30" s="246"/>
      <c r="L30" s="246"/>
      <c r="M30" s="246"/>
      <c r="N30" s="246"/>
      <c r="O30" s="247"/>
      <c r="P30" s="249"/>
      <c r="Q30" s="160"/>
      <c r="R30" s="185"/>
      <c r="S30" s="185"/>
      <c r="T30" s="185"/>
      <c r="U30" s="185"/>
      <c r="V30" s="185"/>
      <c r="W30" s="161"/>
    </row>
    <row r="31" spans="1:23" ht="12.75" customHeight="1" x14ac:dyDescent="0.2">
      <c r="A31" s="116"/>
      <c r="B31" s="116"/>
      <c r="C31" s="117"/>
      <c r="D31" s="111"/>
      <c r="E31" s="94"/>
      <c r="F31" s="136"/>
      <c r="G31" s="101" t="s">
        <v>55</v>
      </c>
      <c r="H31" s="245"/>
      <c r="I31" s="246"/>
      <c r="J31" s="246"/>
      <c r="K31" s="246"/>
      <c r="L31" s="246"/>
      <c r="M31" s="246"/>
      <c r="N31" s="246"/>
      <c r="O31" s="247"/>
      <c r="P31" s="249"/>
      <c r="Q31" s="160"/>
      <c r="R31" s="185"/>
      <c r="S31" s="185"/>
      <c r="T31" s="185"/>
      <c r="U31" s="185"/>
      <c r="V31" s="185"/>
      <c r="W31" s="161"/>
    </row>
    <row r="32" spans="1:23" ht="12.75" customHeight="1" x14ac:dyDescent="0.2">
      <c r="A32" s="116"/>
      <c r="B32" s="116"/>
      <c r="C32" s="117"/>
      <c r="D32" s="119"/>
      <c r="E32" s="94"/>
      <c r="F32" s="137"/>
      <c r="G32" s="105" t="s">
        <v>57</v>
      </c>
      <c r="H32" s="245"/>
      <c r="I32" s="246"/>
      <c r="J32" s="246"/>
      <c r="K32" s="246"/>
      <c r="L32" s="246"/>
      <c r="M32" s="246"/>
      <c r="N32" s="246"/>
      <c r="O32" s="247"/>
      <c r="P32" s="249"/>
      <c r="Q32" s="160"/>
      <c r="R32" s="185"/>
      <c r="S32" s="185"/>
      <c r="T32" s="185"/>
      <c r="U32" s="185"/>
      <c r="V32" s="185"/>
      <c r="W32" s="161"/>
    </row>
    <row r="33" spans="1:23" ht="12.75" customHeight="1" x14ac:dyDescent="0.2">
      <c r="A33" s="116"/>
      <c r="B33" s="116"/>
      <c r="C33" s="117"/>
      <c r="D33" s="117"/>
      <c r="E33" s="94"/>
      <c r="F33" s="134">
        <f>IF(F29=12,1,F29+1)</f>
        <v>12</v>
      </c>
      <c r="G33" s="100" t="s">
        <v>58</v>
      </c>
      <c r="H33" s="245"/>
      <c r="I33" s="246"/>
      <c r="J33" s="246"/>
      <c r="K33" s="246"/>
      <c r="L33" s="246"/>
      <c r="M33" s="246"/>
      <c r="N33" s="246"/>
      <c r="O33" s="247"/>
      <c r="P33" s="249"/>
      <c r="Q33" s="160"/>
      <c r="R33" s="185"/>
      <c r="S33" s="185"/>
      <c r="T33" s="185"/>
      <c r="U33" s="185"/>
      <c r="V33" s="185"/>
      <c r="W33" s="161"/>
    </row>
    <row r="34" spans="1:23" ht="12.75" customHeight="1" x14ac:dyDescent="0.2">
      <c r="A34" s="116"/>
      <c r="B34" s="116"/>
      <c r="C34" s="117"/>
      <c r="D34" s="119"/>
      <c r="E34" s="94"/>
      <c r="F34" s="135"/>
      <c r="G34" s="101" t="s">
        <v>56</v>
      </c>
      <c r="H34" s="379"/>
      <c r="I34" s="380"/>
      <c r="J34" s="380"/>
      <c r="K34" s="380"/>
      <c r="L34" s="380"/>
      <c r="M34" s="380"/>
      <c r="N34" s="380"/>
      <c r="O34" s="381"/>
      <c r="P34" s="249"/>
      <c r="Q34" s="160"/>
      <c r="R34" s="185"/>
      <c r="S34" s="185"/>
      <c r="T34" s="185"/>
      <c r="U34" s="185"/>
      <c r="V34" s="185"/>
      <c r="W34" s="161"/>
    </row>
    <row r="35" spans="1:23" ht="12.75" customHeight="1" x14ac:dyDescent="0.2">
      <c r="A35" s="116"/>
      <c r="B35" s="116"/>
      <c r="C35" s="117"/>
      <c r="D35" s="119"/>
      <c r="E35" s="94"/>
      <c r="F35" s="136"/>
      <c r="G35" s="101" t="s">
        <v>55</v>
      </c>
      <c r="H35" s="337" t="s">
        <v>142</v>
      </c>
      <c r="I35" s="338"/>
      <c r="J35" s="338"/>
      <c r="K35" s="338"/>
      <c r="L35" s="338"/>
      <c r="M35" s="338"/>
      <c r="N35" s="338"/>
      <c r="O35" s="339"/>
      <c r="P35" s="253" t="s">
        <v>140</v>
      </c>
      <c r="Q35" s="160"/>
      <c r="R35" s="185"/>
      <c r="S35" s="185"/>
      <c r="T35" s="185"/>
      <c r="U35" s="185"/>
      <c r="V35" s="185"/>
      <c r="W35" s="161"/>
    </row>
    <row r="36" spans="1:23" ht="12.75" customHeight="1" x14ac:dyDescent="0.2">
      <c r="A36" s="116"/>
      <c r="B36" s="116"/>
      <c r="C36" s="117"/>
      <c r="D36" s="119"/>
      <c r="E36" s="94"/>
      <c r="F36" s="137"/>
      <c r="G36" s="105" t="s">
        <v>57</v>
      </c>
      <c r="H36" s="250"/>
      <c r="I36" s="251"/>
      <c r="J36" s="251"/>
      <c r="K36" s="251"/>
      <c r="L36" s="251"/>
      <c r="M36" s="251"/>
      <c r="N36" s="251"/>
      <c r="O36" s="252"/>
      <c r="P36" s="254"/>
      <c r="Q36" s="160"/>
      <c r="R36" s="185"/>
      <c r="S36" s="185"/>
      <c r="T36" s="185"/>
      <c r="U36" s="185"/>
      <c r="V36" s="185"/>
      <c r="W36" s="161"/>
    </row>
    <row r="37" spans="1:23" ht="12.75" customHeight="1" x14ac:dyDescent="0.2">
      <c r="A37" s="116"/>
      <c r="B37" s="116"/>
      <c r="C37" s="117"/>
      <c r="D37" s="119"/>
      <c r="E37" s="94"/>
      <c r="F37" s="134">
        <f>IF(F33=12,1,F33+1)</f>
        <v>1</v>
      </c>
      <c r="G37" s="100" t="s">
        <v>58</v>
      </c>
      <c r="H37" s="340"/>
      <c r="I37" s="341"/>
      <c r="J37" s="341"/>
      <c r="K37" s="341"/>
      <c r="L37" s="341"/>
      <c r="M37" s="341"/>
      <c r="N37" s="341"/>
      <c r="O37" s="342"/>
      <c r="P37" s="255"/>
      <c r="Q37" s="160"/>
      <c r="R37" s="185"/>
      <c r="S37" s="185"/>
      <c r="T37" s="185"/>
      <c r="U37" s="185"/>
      <c r="V37" s="185"/>
      <c r="W37" s="161"/>
    </row>
    <row r="38" spans="1:23" ht="12.75" customHeight="1" x14ac:dyDescent="0.2">
      <c r="A38" s="116"/>
      <c r="B38" s="116"/>
      <c r="C38" s="117"/>
      <c r="D38" s="119"/>
      <c r="E38" s="94"/>
      <c r="F38" s="135"/>
      <c r="G38" s="101" t="s">
        <v>56</v>
      </c>
      <c r="H38" s="352" t="s">
        <v>141</v>
      </c>
      <c r="I38" s="353"/>
      <c r="J38" s="353"/>
      <c r="K38" s="353"/>
      <c r="L38" s="353"/>
      <c r="M38" s="353"/>
      <c r="N38" s="353"/>
      <c r="O38" s="354"/>
      <c r="P38" s="259" t="s">
        <v>143</v>
      </c>
      <c r="Q38" s="160"/>
      <c r="R38" s="185"/>
      <c r="S38" s="185"/>
      <c r="T38" s="185"/>
      <c r="U38" s="185"/>
      <c r="V38" s="185"/>
      <c r="W38" s="161"/>
    </row>
    <row r="39" spans="1:23" ht="12.75" customHeight="1" x14ac:dyDescent="0.2">
      <c r="A39" s="116"/>
      <c r="B39" s="116"/>
      <c r="C39" s="117"/>
      <c r="D39" s="119"/>
      <c r="E39" s="94"/>
      <c r="F39" s="136"/>
      <c r="G39" s="101" t="s">
        <v>55</v>
      </c>
      <c r="H39" s="256"/>
      <c r="I39" s="257"/>
      <c r="J39" s="257"/>
      <c r="K39" s="257"/>
      <c r="L39" s="257"/>
      <c r="M39" s="257"/>
      <c r="N39" s="257"/>
      <c r="O39" s="258"/>
      <c r="P39" s="260"/>
      <c r="Q39" s="160"/>
      <c r="R39" s="185"/>
      <c r="S39" s="185"/>
      <c r="T39" s="185"/>
      <c r="U39" s="185"/>
      <c r="V39" s="185"/>
      <c r="W39" s="161"/>
    </row>
    <row r="40" spans="1:23" ht="12.75" customHeight="1" x14ac:dyDescent="0.2">
      <c r="A40" s="116"/>
      <c r="B40" s="116"/>
      <c r="C40" s="117"/>
      <c r="D40" s="119"/>
      <c r="E40" s="94"/>
      <c r="F40" s="137"/>
      <c r="G40" s="105" t="s">
        <v>57</v>
      </c>
      <c r="H40" s="256"/>
      <c r="I40" s="257"/>
      <c r="J40" s="257"/>
      <c r="K40" s="257"/>
      <c r="L40" s="257"/>
      <c r="M40" s="257"/>
      <c r="N40" s="257"/>
      <c r="O40" s="258"/>
      <c r="P40" s="260"/>
      <c r="Q40" s="160"/>
      <c r="R40" s="185"/>
      <c r="S40" s="185"/>
      <c r="T40" s="185"/>
      <c r="U40" s="185"/>
      <c r="V40" s="185"/>
      <c r="W40" s="161"/>
    </row>
    <row r="41" spans="1:23" ht="12.75" customHeight="1" x14ac:dyDescent="0.2">
      <c r="A41" s="116"/>
      <c r="B41" s="116"/>
      <c r="C41" s="117"/>
      <c r="D41" s="119"/>
      <c r="E41" s="94"/>
      <c r="F41" s="134">
        <f>IF(F37=12,1,F37+1)</f>
        <v>2</v>
      </c>
      <c r="G41" s="100" t="s">
        <v>58</v>
      </c>
      <c r="H41" s="355"/>
      <c r="I41" s="356"/>
      <c r="J41" s="356"/>
      <c r="K41" s="356"/>
      <c r="L41" s="356"/>
      <c r="M41" s="356"/>
      <c r="N41" s="356"/>
      <c r="O41" s="357"/>
      <c r="P41" s="261"/>
      <c r="Q41" s="160"/>
      <c r="R41" s="185"/>
      <c r="S41" s="185"/>
      <c r="T41" s="185"/>
      <c r="U41" s="185"/>
      <c r="V41" s="185"/>
      <c r="W41" s="161"/>
    </row>
    <row r="42" spans="1:23" ht="12.75" customHeight="1" x14ac:dyDescent="0.2">
      <c r="A42" s="116"/>
      <c r="B42" s="116"/>
      <c r="C42" s="117"/>
      <c r="D42" s="119"/>
      <c r="E42" s="94"/>
      <c r="F42" s="135"/>
      <c r="G42" s="101" t="s">
        <v>56</v>
      </c>
      <c r="H42" s="262" t="s">
        <v>144</v>
      </c>
      <c r="I42" s="263"/>
      <c r="J42" s="263"/>
      <c r="K42" s="263"/>
      <c r="L42" s="263"/>
      <c r="M42" s="263"/>
      <c r="N42" s="263"/>
      <c r="O42" s="264"/>
      <c r="P42" s="268" t="s">
        <v>140</v>
      </c>
      <c r="Q42" s="160"/>
      <c r="R42" s="185"/>
      <c r="S42" s="185"/>
      <c r="T42" s="185"/>
      <c r="U42" s="185"/>
      <c r="V42" s="185"/>
      <c r="W42" s="161"/>
    </row>
    <row r="43" spans="1:23" ht="12.75" customHeight="1" x14ac:dyDescent="0.2">
      <c r="A43" s="94"/>
      <c r="B43" s="94"/>
      <c r="C43" s="94"/>
      <c r="D43" s="94"/>
      <c r="E43" s="94"/>
      <c r="F43" s="136"/>
      <c r="G43" s="101" t="s">
        <v>55</v>
      </c>
      <c r="H43" s="262"/>
      <c r="I43" s="263"/>
      <c r="J43" s="263"/>
      <c r="K43" s="263"/>
      <c r="L43" s="263"/>
      <c r="M43" s="263"/>
      <c r="N43" s="263"/>
      <c r="O43" s="264"/>
      <c r="P43" s="269"/>
      <c r="Q43" s="99"/>
      <c r="R43" s="227" t="s">
        <v>216</v>
      </c>
      <c r="S43" s="227"/>
      <c r="T43" s="227"/>
      <c r="U43" s="227"/>
      <c r="V43" s="227"/>
      <c r="W43" s="99"/>
    </row>
    <row r="44" spans="1:23" ht="12.75" customHeight="1" x14ac:dyDescent="0.2">
      <c r="A44" s="175" t="s">
        <v>53</v>
      </c>
      <c r="B44" s="175"/>
      <c r="C44" s="184" t="s">
        <v>98</v>
      </c>
      <c r="D44" s="184"/>
      <c r="E44" s="94"/>
      <c r="F44" s="137"/>
      <c r="G44" s="105" t="s">
        <v>57</v>
      </c>
      <c r="H44" s="265"/>
      <c r="I44" s="266"/>
      <c r="J44" s="266"/>
      <c r="K44" s="266"/>
      <c r="L44" s="266"/>
      <c r="M44" s="266"/>
      <c r="N44" s="266"/>
      <c r="O44" s="267"/>
      <c r="P44" s="270"/>
      <c r="Q44" s="99"/>
      <c r="R44" s="227"/>
      <c r="S44" s="227"/>
      <c r="T44" s="227"/>
      <c r="U44" s="227"/>
      <c r="V44" s="227"/>
      <c r="W44" s="99"/>
    </row>
    <row r="45" spans="1:23" ht="12.75" customHeight="1" x14ac:dyDescent="0.2">
      <c r="A45" s="127"/>
      <c r="B45" s="128"/>
      <c r="C45" s="129"/>
      <c r="D45" s="129"/>
      <c r="E45" s="94"/>
      <c r="F45" s="134">
        <f>IF(F41=12,1,F41+1)</f>
        <v>3</v>
      </c>
      <c r="G45" s="100" t="s">
        <v>58</v>
      </c>
      <c r="H45" s="233" t="s">
        <v>146</v>
      </c>
      <c r="I45" s="234"/>
      <c r="J45" s="234"/>
      <c r="K45" s="234"/>
      <c r="L45" s="234"/>
      <c r="M45" s="234"/>
      <c r="N45" s="234"/>
      <c r="O45" s="235"/>
      <c r="P45" s="228" t="s">
        <v>132</v>
      </c>
      <c r="Q45" s="99"/>
      <c r="R45" s="227"/>
      <c r="S45" s="227"/>
      <c r="T45" s="227"/>
      <c r="U45" s="227"/>
      <c r="V45" s="227"/>
      <c r="W45" s="112"/>
    </row>
    <row r="46" spans="1:23" ht="12.75" customHeight="1" x14ac:dyDescent="0.2">
      <c r="A46" s="127"/>
      <c r="B46" s="128"/>
      <c r="C46" s="129"/>
      <c r="D46" s="129"/>
      <c r="E46" s="94"/>
      <c r="F46" s="135"/>
      <c r="G46" s="101" t="s">
        <v>56</v>
      </c>
      <c r="H46" s="236"/>
      <c r="I46" s="237"/>
      <c r="J46" s="237"/>
      <c r="K46" s="237"/>
      <c r="L46" s="237"/>
      <c r="M46" s="237"/>
      <c r="N46" s="237"/>
      <c r="O46" s="238"/>
      <c r="P46" s="229"/>
      <c r="Q46" s="99"/>
      <c r="R46" s="227"/>
      <c r="S46" s="227"/>
      <c r="T46" s="227"/>
      <c r="U46" s="227"/>
      <c r="V46" s="227"/>
      <c r="W46" s="112"/>
    </row>
    <row r="47" spans="1:23" ht="12.75" customHeight="1" x14ac:dyDescent="0.2">
      <c r="A47" s="128"/>
      <c r="B47" s="128"/>
      <c r="C47" s="129"/>
      <c r="D47" s="129"/>
      <c r="E47" s="94"/>
      <c r="F47" s="136"/>
      <c r="G47" s="101" t="s">
        <v>55</v>
      </c>
      <c r="H47" s="236"/>
      <c r="I47" s="237"/>
      <c r="J47" s="237"/>
      <c r="K47" s="237"/>
      <c r="L47" s="237"/>
      <c r="M47" s="237"/>
      <c r="N47" s="237"/>
      <c r="O47" s="238"/>
      <c r="P47" s="229"/>
      <c r="Q47" s="99"/>
      <c r="R47" s="227"/>
      <c r="S47" s="227"/>
      <c r="T47" s="227"/>
      <c r="U47" s="227"/>
      <c r="V47" s="227"/>
      <c r="W47" s="112"/>
    </row>
    <row r="48" spans="1:23" ht="12.75" customHeight="1" x14ac:dyDescent="0.2">
      <c r="A48" s="128"/>
      <c r="B48" s="128"/>
      <c r="C48" s="129"/>
      <c r="D48" s="129"/>
      <c r="E48" s="94"/>
      <c r="F48" s="137"/>
      <c r="G48" s="105" t="s">
        <v>57</v>
      </c>
      <c r="H48" s="239"/>
      <c r="I48" s="240"/>
      <c r="J48" s="240"/>
      <c r="K48" s="240"/>
      <c r="L48" s="240"/>
      <c r="M48" s="240"/>
      <c r="N48" s="240"/>
      <c r="O48" s="241"/>
      <c r="P48" s="230"/>
      <c r="Q48" s="99"/>
      <c r="R48" s="227"/>
      <c r="S48" s="227"/>
      <c r="T48" s="227"/>
      <c r="U48" s="227"/>
      <c r="V48" s="227"/>
      <c r="W48" s="99"/>
    </row>
    <row r="49" spans="1:23" ht="12.75" customHeight="1" x14ac:dyDescent="0.2">
      <c r="A49" s="128"/>
      <c r="B49" s="128"/>
      <c r="C49" s="129"/>
      <c r="D49" s="129"/>
      <c r="E49" s="94"/>
      <c r="F49" s="134">
        <f>IF(F45=12,1,F45+1)</f>
        <v>4</v>
      </c>
      <c r="G49" s="100" t="s">
        <v>58</v>
      </c>
      <c r="H49" s="358" t="s">
        <v>147</v>
      </c>
      <c r="I49" s="359"/>
      <c r="J49" s="359"/>
      <c r="K49" s="359"/>
      <c r="L49" s="359"/>
      <c r="M49" s="359"/>
      <c r="N49" s="359"/>
      <c r="O49" s="360"/>
      <c r="P49" s="122" t="s">
        <v>133</v>
      </c>
      <c r="Q49" s="99"/>
      <c r="R49" s="227"/>
      <c r="S49" s="227"/>
      <c r="T49" s="227"/>
      <c r="U49" s="227"/>
      <c r="V49" s="227"/>
      <c r="W49" s="99"/>
    </row>
    <row r="50" spans="1:23" ht="12.75" customHeight="1" x14ac:dyDescent="0.2">
      <c r="A50" s="128"/>
      <c r="B50" s="128"/>
      <c r="C50" s="129"/>
      <c r="D50" s="129"/>
      <c r="E50" s="94"/>
      <c r="F50" s="135"/>
      <c r="G50" s="101" t="s">
        <v>56</v>
      </c>
      <c r="H50" s="361" t="s">
        <v>156</v>
      </c>
      <c r="I50" s="362"/>
      <c r="J50" s="362"/>
      <c r="K50" s="362"/>
      <c r="L50" s="362"/>
      <c r="M50" s="362"/>
      <c r="N50" s="362"/>
      <c r="O50" s="363"/>
      <c r="P50" s="277" t="s">
        <v>157</v>
      </c>
      <c r="Q50" s="99"/>
      <c r="R50" s="227"/>
      <c r="S50" s="227"/>
      <c r="T50" s="227"/>
      <c r="U50" s="227"/>
      <c r="V50" s="227"/>
      <c r="W50" s="99"/>
    </row>
    <row r="51" spans="1:23" ht="12.75" customHeight="1" x14ac:dyDescent="0.2">
      <c r="A51" s="128"/>
      <c r="B51" s="128"/>
      <c r="C51" s="129"/>
      <c r="D51" s="129"/>
      <c r="E51" s="94"/>
      <c r="F51" s="136"/>
      <c r="G51" s="101" t="s">
        <v>55</v>
      </c>
      <c r="H51" s="274"/>
      <c r="I51" s="275"/>
      <c r="J51" s="275"/>
      <c r="K51" s="275"/>
      <c r="L51" s="275"/>
      <c r="M51" s="275"/>
      <c r="N51" s="275"/>
      <c r="O51" s="276"/>
      <c r="P51" s="278"/>
      <c r="Q51" s="99"/>
      <c r="R51" s="227"/>
      <c r="S51" s="227"/>
      <c r="T51" s="227"/>
      <c r="U51" s="227"/>
      <c r="V51" s="227"/>
      <c r="W51" s="99"/>
    </row>
    <row r="52" spans="1:23" ht="12.75" customHeight="1" x14ac:dyDescent="0.2">
      <c r="A52" s="128"/>
      <c r="B52" s="128"/>
      <c r="C52" s="129"/>
      <c r="D52" s="129"/>
      <c r="E52" s="94"/>
      <c r="F52" s="137"/>
      <c r="G52" s="105" t="s">
        <v>57</v>
      </c>
      <c r="H52" s="274"/>
      <c r="I52" s="275"/>
      <c r="J52" s="275"/>
      <c r="K52" s="275"/>
      <c r="L52" s="275"/>
      <c r="M52" s="275"/>
      <c r="N52" s="275"/>
      <c r="O52" s="276"/>
      <c r="P52" s="278"/>
      <c r="Q52" s="99"/>
      <c r="R52" s="227"/>
      <c r="S52" s="227"/>
      <c r="T52" s="227"/>
      <c r="U52" s="227"/>
      <c r="V52" s="227"/>
      <c r="W52" s="99"/>
    </row>
    <row r="53" spans="1:23" ht="12.75" customHeight="1" x14ac:dyDescent="0.2">
      <c r="A53" s="94"/>
      <c r="B53" s="94"/>
      <c r="C53" s="113"/>
      <c r="D53" s="113"/>
      <c r="E53" s="94"/>
      <c r="F53" s="134">
        <f>IF(F49=12,1,F49+1)</f>
        <v>5</v>
      </c>
      <c r="G53" s="100" t="s">
        <v>58</v>
      </c>
      <c r="H53" s="274"/>
      <c r="I53" s="275"/>
      <c r="J53" s="275"/>
      <c r="K53" s="275"/>
      <c r="L53" s="275"/>
      <c r="M53" s="275"/>
      <c r="N53" s="275"/>
      <c r="O53" s="276"/>
      <c r="P53" s="278"/>
      <c r="Q53" s="160"/>
      <c r="R53" s="185"/>
      <c r="S53" s="185"/>
      <c r="T53" s="185"/>
      <c r="U53" s="185"/>
      <c r="V53" s="185"/>
      <c r="W53" s="161"/>
    </row>
    <row r="54" spans="1:23" ht="12.75" customHeight="1" x14ac:dyDescent="0.2">
      <c r="A54" s="175" t="s">
        <v>160</v>
      </c>
      <c r="B54" s="175"/>
      <c r="C54" s="184" t="s">
        <v>52</v>
      </c>
      <c r="D54" s="184"/>
      <c r="E54" s="94"/>
      <c r="F54" s="135"/>
      <c r="G54" s="101" t="s">
        <v>56</v>
      </c>
      <c r="H54" s="274"/>
      <c r="I54" s="275"/>
      <c r="J54" s="275"/>
      <c r="K54" s="275"/>
      <c r="L54" s="275"/>
      <c r="M54" s="275"/>
      <c r="N54" s="275"/>
      <c r="O54" s="276"/>
      <c r="P54" s="278"/>
      <c r="Q54" s="160"/>
      <c r="R54" s="185"/>
      <c r="S54" s="185"/>
      <c r="T54" s="185"/>
      <c r="U54" s="185"/>
      <c r="V54" s="185"/>
      <c r="W54" s="161"/>
    </row>
    <row r="55" spans="1:23" ht="12.75" customHeight="1" x14ac:dyDescent="0.2">
      <c r="A55" s="128"/>
      <c r="B55" s="128"/>
      <c r="C55" s="126"/>
      <c r="D55" s="126"/>
      <c r="E55" s="94"/>
      <c r="F55" s="136"/>
      <c r="G55" s="101" t="s">
        <v>55</v>
      </c>
      <c r="H55" s="364"/>
      <c r="I55" s="365"/>
      <c r="J55" s="365"/>
      <c r="K55" s="365"/>
      <c r="L55" s="365"/>
      <c r="M55" s="365"/>
      <c r="N55" s="365"/>
      <c r="O55" s="366"/>
      <c r="P55" s="279"/>
      <c r="Q55" s="160"/>
      <c r="R55" s="185"/>
      <c r="S55" s="185"/>
      <c r="T55" s="185"/>
      <c r="U55" s="185"/>
      <c r="V55" s="185"/>
      <c r="W55" s="161"/>
    </row>
    <row r="56" spans="1:23" ht="12.75" customHeight="1" x14ac:dyDescent="0.2">
      <c r="A56" s="128"/>
      <c r="B56" s="128"/>
      <c r="C56" s="126"/>
      <c r="D56" s="126"/>
      <c r="E56" s="94"/>
      <c r="F56" s="137"/>
      <c r="G56" s="105" t="s">
        <v>57</v>
      </c>
      <c r="H56" s="271" t="s">
        <v>158</v>
      </c>
      <c r="I56" s="272"/>
      <c r="J56" s="272"/>
      <c r="K56" s="272"/>
      <c r="L56" s="272"/>
      <c r="M56" s="272"/>
      <c r="N56" s="272"/>
      <c r="O56" s="273"/>
      <c r="P56" s="123"/>
      <c r="Q56" s="160"/>
      <c r="R56" s="185"/>
      <c r="S56" s="185"/>
      <c r="T56" s="185"/>
      <c r="U56" s="185"/>
      <c r="V56" s="185"/>
      <c r="W56" s="161"/>
    </row>
    <row r="57" spans="1:23" ht="12.75" customHeight="1" x14ac:dyDescent="0.2">
      <c r="A57" s="128"/>
      <c r="B57" s="128"/>
      <c r="C57" s="129"/>
      <c r="D57" s="129"/>
      <c r="E57" s="94"/>
      <c r="F57" s="134">
        <f>IF(F53=12,1,F53+1)</f>
        <v>6</v>
      </c>
      <c r="G57" s="100" t="s">
        <v>58</v>
      </c>
      <c r="H57" s="233" t="s">
        <v>148</v>
      </c>
      <c r="I57" s="234"/>
      <c r="J57" s="234"/>
      <c r="K57" s="234"/>
      <c r="L57" s="234"/>
      <c r="M57" s="234"/>
      <c r="N57" s="234"/>
      <c r="O57" s="235"/>
      <c r="P57" s="228" t="s">
        <v>132</v>
      </c>
      <c r="Q57" s="160"/>
      <c r="R57" s="185"/>
      <c r="S57" s="185"/>
      <c r="T57" s="185"/>
      <c r="U57" s="185"/>
      <c r="V57" s="185"/>
      <c r="W57" s="161"/>
    </row>
    <row r="58" spans="1:23" ht="12.75" customHeight="1" x14ac:dyDescent="0.2">
      <c r="A58" s="125"/>
      <c r="B58" s="125"/>
      <c r="C58" s="129"/>
      <c r="D58" s="129"/>
      <c r="E58" s="94"/>
      <c r="F58" s="135"/>
      <c r="G58" s="101" t="s">
        <v>56</v>
      </c>
      <c r="H58" s="236"/>
      <c r="I58" s="237"/>
      <c r="J58" s="237"/>
      <c r="K58" s="237"/>
      <c r="L58" s="237"/>
      <c r="M58" s="237"/>
      <c r="N58" s="237"/>
      <c r="O58" s="238"/>
      <c r="P58" s="229"/>
      <c r="Q58" s="160"/>
      <c r="R58" s="185"/>
      <c r="S58" s="185"/>
      <c r="T58" s="185"/>
      <c r="U58" s="185"/>
      <c r="V58" s="185"/>
      <c r="W58" s="161"/>
    </row>
    <row r="59" spans="1:23" ht="12.75" customHeight="1" x14ac:dyDescent="0.2">
      <c r="A59" s="125"/>
      <c r="B59" s="125"/>
      <c r="C59" s="129"/>
      <c r="D59" s="129"/>
      <c r="E59" s="94"/>
      <c r="F59" s="136"/>
      <c r="G59" s="101" t="s">
        <v>55</v>
      </c>
      <c r="H59" s="236"/>
      <c r="I59" s="237"/>
      <c r="J59" s="237"/>
      <c r="K59" s="237"/>
      <c r="L59" s="237"/>
      <c r="M59" s="237"/>
      <c r="N59" s="237"/>
      <c r="O59" s="238"/>
      <c r="P59" s="229"/>
      <c r="Q59" s="160"/>
      <c r="R59" s="185"/>
      <c r="S59" s="185"/>
      <c r="T59" s="185"/>
      <c r="U59" s="185"/>
      <c r="V59" s="185"/>
      <c r="W59" s="161"/>
    </row>
    <row r="60" spans="1:23" ht="12.75" customHeight="1" x14ac:dyDescent="0.2">
      <c r="A60" s="125"/>
      <c r="B60" s="125"/>
      <c r="C60" s="129"/>
      <c r="D60" s="129"/>
      <c r="E60" s="94"/>
      <c r="F60" s="137"/>
      <c r="G60" s="105" t="s">
        <v>57</v>
      </c>
      <c r="H60" s="239"/>
      <c r="I60" s="240"/>
      <c r="J60" s="240"/>
      <c r="K60" s="240"/>
      <c r="L60" s="240"/>
      <c r="M60" s="240"/>
      <c r="N60" s="240"/>
      <c r="O60" s="241"/>
      <c r="P60" s="230"/>
      <c r="Q60" s="160"/>
      <c r="R60" s="185"/>
      <c r="S60" s="185"/>
      <c r="T60" s="185"/>
      <c r="U60" s="185"/>
      <c r="V60" s="185"/>
      <c r="W60" s="161"/>
    </row>
    <row r="61" spans="1:23" ht="12.75" customHeight="1" x14ac:dyDescent="0.2">
      <c r="A61" s="125"/>
      <c r="B61" s="125"/>
      <c r="C61" s="129"/>
      <c r="D61" s="129"/>
      <c r="E61" s="94"/>
      <c r="F61" s="134">
        <f>IF(F57=12,1,F57+1)</f>
        <v>7</v>
      </c>
      <c r="G61" s="100" t="s">
        <v>58</v>
      </c>
      <c r="H61" s="358" t="s">
        <v>172</v>
      </c>
      <c r="I61" s="359"/>
      <c r="J61" s="359"/>
      <c r="K61" s="359"/>
      <c r="L61" s="359"/>
      <c r="M61" s="359"/>
      <c r="N61" s="359"/>
      <c r="O61" s="360"/>
      <c r="P61" s="114" t="s">
        <v>149</v>
      </c>
      <c r="Q61" s="160"/>
      <c r="R61" s="185"/>
      <c r="S61" s="185"/>
      <c r="T61" s="185"/>
      <c r="U61" s="185"/>
      <c r="V61" s="185"/>
      <c r="W61" s="161"/>
    </row>
    <row r="62" spans="1:23" ht="12.75" customHeight="1" x14ac:dyDescent="0.2">
      <c r="A62" s="125"/>
      <c r="B62" s="125"/>
      <c r="C62" s="176"/>
      <c r="D62" s="176"/>
      <c r="E62" s="94"/>
      <c r="F62" s="135"/>
      <c r="G62" s="101" t="s">
        <v>150</v>
      </c>
      <c r="H62" s="313" t="s">
        <v>152</v>
      </c>
      <c r="I62" s="314"/>
      <c r="J62" s="314"/>
      <c r="K62" s="314"/>
      <c r="L62" s="314"/>
      <c r="M62" s="314"/>
      <c r="N62" s="314"/>
      <c r="O62" s="315"/>
      <c r="P62" s="285" t="s">
        <v>154</v>
      </c>
      <c r="Q62" s="160"/>
      <c r="R62" s="185"/>
      <c r="S62" s="185"/>
      <c r="T62" s="185"/>
      <c r="U62" s="185"/>
      <c r="V62" s="185"/>
      <c r="W62" s="161"/>
    </row>
    <row r="63" spans="1:23" ht="12.75" customHeight="1" x14ac:dyDescent="0.2">
      <c r="A63" s="280"/>
      <c r="B63" s="281"/>
      <c r="C63" s="176"/>
      <c r="D63" s="176"/>
      <c r="E63" s="94"/>
      <c r="F63" s="136"/>
      <c r="G63" s="101" t="s">
        <v>55</v>
      </c>
      <c r="H63" s="316"/>
      <c r="I63" s="317"/>
      <c r="J63" s="317"/>
      <c r="K63" s="317"/>
      <c r="L63" s="317"/>
      <c r="M63" s="317"/>
      <c r="N63" s="317"/>
      <c r="O63" s="318"/>
      <c r="P63" s="286"/>
      <c r="Q63" s="160"/>
      <c r="R63" s="185"/>
      <c r="S63" s="185"/>
      <c r="T63" s="185"/>
      <c r="U63" s="185"/>
      <c r="V63" s="185"/>
      <c r="W63" s="161"/>
    </row>
    <row r="64" spans="1:23" ht="12.75" customHeight="1" x14ac:dyDescent="0.2">
      <c r="A64" s="125"/>
      <c r="B64" s="125"/>
      <c r="C64" s="176"/>
      <c r="D64" s="176"/>
      <c r="E64" s="94"/>
      <c r="F64" s="137"/>
      <c r="G64" s="105" t="s">
        <v>151</v>
      </c>
      <c r="H64" s="271" t="s">
        <v>153</v>
      </c>
      <c r="I64" s="272"/>
      <c r="J64" s="272"/>
      <c r="K64" s="272"/>
      <c r="L64" s="272"/>
      <c r="M64" s="272"/>
      <c r="N64" s="272"/>
      <c r="O64" s="273"/>
      <c r="P64" s="115" t="s">
        <v>149</v>
      </c>
      <c r="Q64" s="160"/>
      <c r="R64" s="185"/>
      <c r="S64" s="185"/>
      <c r="T64" s="185"/>
      <c r="U64" s="185"/>
      <c r="V64" s="185"/>
      <c r="W64" s="161"/>
    </row>
    <row r="65" spans="1:23" ht="12.75" customHeight="1" x14ac:dyDescent="0.2">
      <c r="A65" s="128"/>
      <c r="B65" s="128"/>
      <c r="C65" s="129"/>
      <c r="D65" s="129"/>
      <c r="E65" s="94"/>
      <c r="F65" s="134">
        <f>IF(F61=12,1,F61+1)</f>
        <v>8</v>
      </c>
      <c r="G65" s="100" t="s">
        <v>58</v>
      </c>
      <c r="H65" s="287" t="s">
        <v>164</v>
      </c>
      <c r="I65" s="288"/>
      <c r="J65" s="288"/>
      <c r="K65" s="288"/>
      <c r="L65" s="288"/>
      <c r="M65" s="288"/>
      <c r="N65" s="288"/>
      <c r="O65" s="289"/>
      <c r="P65" s="293" t="s">
        <v>157</v>
      </c>
      <c r="Q65" s="160"/>
      <c r="R65" s="185"/>
      <c r="S65" s="185"/>
      <c r="T65" s="185"/>
      <c r="U65" s="185"/>
      <c r="V65" s="185"/>
      <c r="W65" s="161"/>
    </row>
    <row r="66" spans="1:23" ht="12.75" customHeight="1" x14ac:dyDescent="0.2">
      <c r="A66" s="128"/>
      <c r="B66" s="128"/>
      <c r="C66" s="129"/>
      <c r="D66" s="129"/>
      <c r="E66" s="94"/>
      <c r="F66" s="135"/>
      <c r="G66" s="101" t="s">
        <v>56</v>
      </c>
      <c r="H66" s="290"/>
      <c r="I66" s="291"/>
      <c r="J66" s="291"/>
      <c r="K66" s="291"/>
      <c r="L66" s="291"/>
      <c r="M66" s="291"/>
      <c r="N66" s="291"/>
      <c r="O66" s="292"/>
      <c r="P66" s="294"/>
      <c r="Q66" s="160"/>
      <c r="R66" s="185"/>
      <c r="S66" s="185"/>
      <c r="T66" s="185"/>
      <c r="U66" s="185"/>
      <c r="V66" s="185"/>
      <c r="W66" s="161"/>
    </row>
    <row r="67" spans="1:23" ht="12.75" customHeight="1" x14ac:dyDescent="0.2">
      <c r="A67" s="128"/>
      <c r="B67" s="128"/>
      <c r="C67" s="129"/>
      <c r="D67" s="129"/>
      <c r="E67" s="94"/>
      <c r="F67" s="136"/>
      <c r="G67" s="101" t="s">
        <v>55</v>
      </c>
      <c r="H67" s="290"/>
      <c r="I67" s="291"/>
      <c r="J67" s="291"/>
      <c r="K67" s="291"/>
      <c r="L67" s="291"/>
      <c r="M67" s="291"/>
      <c r="N67" s="291"/>
      <c r="O67" s="292"/>
      <c r="P67" s="294"/>
      <c r="Q67" s="160"/>
      <c r="R67" s="185"/>
      <c r="S67" s="185"/>
      <c r="T67" s="185"/>
      <c r="U67" s="185"/>
      <c r="V67" s="185"/>
      <c r="W67" s="161"/>
    </row>
    <row r="68" spans="1:23" ht="12.75" customHeight="1" x14ac:dyDescent="0.2">
      <c r="A68" s="128"/>
      <c r="B68" s="128"/>
      <c r="C68" s="129"/>
      <c r="D68" s="129"/>
      <c r="E68" s="94"/>
      <c r="F68" s="137"/>
      <c r="G68" s="105" t="s">
        <v>57</v>
      </c>
      <c r="H68" s="290"/>
      <c r="I68" s="291"/>
      <c r="J68" s="291"/>
      <c r="K68" s="291"/>
      <c r="L68" s="291"/>
      <c r="M68" s="291"/>
      <c r="N68" s="291"/>
      <c r="O68" s="292"/>
      <c r="P68" s="294"/>
      <c r="Q68" s="160"/>
      <c r="R68" s="185"/>
      <c r="S68" s="185"/>
      <c r="T68" s="185"/>
      <c r="U68" s="185"/>
      <c r="V68" s="185"/>
      <c r="W68" s="161"/>
    </row>
    <row r="69" spans="1:23" ht="12.75" customHeight="1" x14ac:dyDescent="0.2">
      <c r="A69" s="128"/>
      <c r="B69" s="128"/>
      <c r="C69" s="129"/>
      <c r="D69" s="129"/>
      <c r="E69" s="94"/>
      <c r="F69" s="134">
        <f>IF(F65=12,1,F65+1)</f>
        <v>9</v>
      </c>
      <c r="G69" s="100" t="s">
        <v>58</v>
      </c>
      <c r="H69" s="290"/>
      <c r="I69" s="291"/>
      <c r="J69" s="291"/>
      <c r="K69" s="291"/>
      <c r="L69" s="291"/>
      <c r="M69" s="291"/>
      <c r="N69" s="291"/>
      <c r="O69" s="292"/>
      <c r="P69" s="294"/>
      <c r="Q69" s="160"/>
      <c r="R69" s="185"/>
      <c r="S69" s="185"/>
      <c r="T69" s="185"/>
      <c r="U69" s="185"/>
      <c r="V69" s="185"/>
      <c r="W69" s="161"/>
    </row>
    <row r="70" spans="1:23" ht="12.75" customHeight="1" x14ac:dyDescent="0.2">
      <c r="A70" s="128"/>
      <c r="B70" s="128"/>
      <c r="C70" s="129"/>
      <c r="D70" s="129"/>
      <c r="E70" s="94"/>
      <c r="F70" s="135"/>
      <c r="G70" s="101" t="s">
        <v>56</v>
      </c>
      <c r="H70" s="372"/>
      <c r="I70" s="373"/>
      <c r="J70" s="373"/>
      <c r="K70" s="373"/>
      <c r="L70" s="373"/>
      <c r="M70" s="373"/>
      <c r="N70" s="373"/>
      <c r="O70" s="374"/>
      <c r="P70" s="295"/>
      <c r="Q70" s="160"/>
      <c r="R70" s="185"/>
      <c r="S70" s="185"/>
      <c r="T70" s="185"/>
      <c r="U70" s="185"/>
      <c r="V70" s="185"/>
      <c r="W70" s="161"/>
    </row>
    <row r="71" spans="1:23" ht="12.75" customHeight="1" x14ac:dyDescent="0.2">
      <c r="A71" s="128"/>
      <c r="B71" s="128"/>
      <c r="C71" s="129"/>
      <c r="D71" s="129"/>
      <c r="E71" s="94"/>
      <c r="F71" s="136"/>
      <c r="G71" s="101" t="s">
        <v>55</v>
      </c>
      <c r="H71" s="296" t="s">
        <v>155</v>
      </c>
      <c r="I71" s="297"/>
      <c r="J71" s="297"/>
      <c r="K71" s="297"/>
      <c r="L71" s="297"/>
      <c r="M71" s="297"/>
      <c r="N71" s="297"/>
      <c r="O71" s="298"/>
      <c r="P71" s="299" t="s">
        <v>134</v>
      </c>
      <c r="Q71" s="160"/>
      <c r="R71" s="185"/>
      <c r="S71" s="185"/>
      <c r="T71" s="185"/>
      <c r="U71" s="185"/>
      <c r="V71" s="185"/>
      <c r="W71" s="161"/>
    </row>
    <row r="72" spans="1:23" ht="12.75" customHeight="1" x14ac:dyDescent="0.2">
      <c r="A72" s="128"/>
      <c r="B72" s="128"/>
      <c r="C72" s="129"/>
      <c r="D72" s="129"/>
      <c r="E72" s="94"/>
      <c r="F72" s="137"/>
      <c r="G72" s="105" t="s">
        <v>57</v>
      </c>
      <c r="H72" s="242"/>
      <c r="I72" s="243"/>
      <c r="J72" s="243"/>
      <c r="K72" s="243"/>
      <c r="L72" s="243"/>
      <c r="M72" s="243"/>
      <c r="N72" s="243"/>
      <c r="O72" s="244"/>
      <c r="P72" s="232"/>
      <c r="Q72" s="160"/>
      <c r="R72" s="185"/>
      <c r="S72" s="185"/>
      <c r="T72" s="185"/>
      <c r="U72" s="185"/>
      <c r="V72" s="185"/>
      <c r="W72" s="161"/>
    </row>
    <row r="73" spans="1:23" ht="12.75" customHeight="1" x14ac:dyDescent="0.2">
      <c r="A73" s="128"/>
      <c r="B73" s="128"/>
      <c r="C73" s="129"/>
      <c r="D73" s="129"/>
      <c r="E73" s="94"/>
      <c r="F73" s="134">
        <f>IF(F69=12,1,F69+1)</f>
        <v>10</v>
      </c>
      <c r="G73" s="100" t="s">
        <v>58</v>
      </c>
      <c r="H73" s="233" t="s">
        <v>162</v>
      </c>
      <c r="I73" s="234"/>
      <c r="J73" s="234"/>
      <c r="K73" s="234"/>
      <c r="L73" s="234"/>
      <c r="M73" s="234"/>
      <c r="N73" s="234"/>
      <c r="O73" s="235"/>
      <c r="P73" s="300" t="s">
        <v>132</v>
      </c>
      <c r="Q73" s="160"/>
      <c r="R73" s="185"/>
      <c r="S73" s="185"/>
      <c r="T73" s="185"/>
      <c r="U73" s="185"/>
      <c r="V73" s="185"/>
      <c r="W73" s="161"/>
    </row>
    <row r="74" spans="1:23" ht="12.75" customHeight="1" x14ac:dyDescent="0.2">
      <c r="A74" s="128"/>
      <c r="B74" s="128"/>
      <c r="C74" s="129"/>
      <c r="D74" s="129"/>
      <c r="E74" s="94"/>
      <c r="F74" s="135"/>
      <c r="G74" s="101" t="s">
        <v>56</v>
      </c>
      <c r="H74" s="236"/>
      <c r="I74" s="237"/>
      <c r="J74" s="237"/>
      <c r="K74" s="237"/>
      <c r="L74" s="237"/>
      <c r="M74" s="237"/>
      <c r="N74" s="237"/>
      <c r="O74" s="238"/>
      <c r="P74" s="301"/>
      <c r="Q74" s="160"/>
      <c r="R74" s="185"/>
      <c r="S74" s="185"/>
      <c r="T74" s="185"/>
      <c r="U74" s="185"/>
      <c r="V74" s="185"/>
      <c r="W74" s="161"/>
    </row>
    <row r="75" spans="1:23" ht="12.75" customHeight="1" x14ac:dyDescent="0.2">
      <c r="A75" s="128"/>
      <c r="B75" s="128"/>
      <c r="C75" s="129"/>
      <c r="D75" s="129"/>
      <c r="E75" s="94"/>
      <c r="F75" s="136"/>
      <c r="G75" s="101" t="s">
        <v>55</v>
      </c>
      <c r="H75" s="236"/>
      <c r="I75" s="237"/>
      <c r="J75" s="237"/>
      <c r="K75" s="237"/>
      <c r="L75" s="237"/>
      <c r="M75" s="237"/>
      <c r="N75" s="237"/>
      <c r="O75" s="238"/>
      <c r="P75" s="301"/>
      <c r="Q75" s="160"/>
      <c r="R75" s="185"/>
      <c r="S75" s="185"/>
      <c r="T75" s="185"/>
      <c r="U75" s="185"/>
      <c r="V75" s="185"/>
      <c r="W75" s="161"/>
    </row>
    <row r="76" spans="1:23" ht="12.75" customHeight="1" x14ac:dyDescent="0.2">
      <c r="A76" s="128"/>
      <c r="B76" s="128"/>
      <c r="C76" s="129"/>
      <c r="D76" s="129"/>
      <c r="E76" s="94"/>
      <c r="F76" s="137"/>
      <c r="G76" s="105" t="s">
        <v>57</v>
      </c>
      <c r="H76" s="239"/>
      <c r="I76" s="240"/>
      <c r="J76" s="240"/>
      <c r="K76" s="240"/>
      <c r="L76" s="240"/>
      <c r="M76" s="240"/>
      <c r="N76" s="240"/>
      <c r="O76" s="241"/>
      <c r="P76" s="302"/>
      <c r="Q76" s="160"/>
      <c r="R76" s="185"/>
      <c r="S76" s="185"/>
      <c r="T76" s="185"/>
      <c r="U76" s="185"/>
      <c r="V76" s="185"/>
      <c r="W76" s="161"/>
    </row>
    <row r="77" spans="1:23" ht="12.75" customHeight="1" x14ac:dyDescent="0.2">
      <c r="A77" s="128"/>
      <c r="B77" s="128"/>
      <c r="C77" s="129"/>
      <c r="D77" s="129"/>
      <c r="E77" s="94"/>
      <c r="F77" s="134">
        <f>IF(F73=12,1,F73+1)</f>
        <v>11</v>
      </c>
      <c r="G77" s="100" t="s">
        <v>58</v>
      </c>
      <c r="H77" s="233" t="s">
        <v>163</v>
      </c>
      <c r="I77" s="234"/>
      <c r="J77" s="234"/>
      <c r="K77" s="234"/>
      <c r="L77" s="234"/>
      <c r="M77" s="234"/>
      <c r="N77" s="234"/>
      <c r="O77" s="235"/>
      <c r="P77" s="300" t="s">
        <v>143</v>
      </c>
      <c r="Q77" s="160"/>
      <c r="R77" s="185"/>
      <c r="S77" s="185"/>
      <c r="T77" s="185"/>
      <c r="U77" s="185"/>
      <c r="V77" s="185"/>
      <c r="W77" s="161"/>
    </row>
    <row r="78" spans="1:23" ht="12.75" customHeight="1" x14ac:dyDescent="0.2">
      <c r="A78" s="128"/>
      <c r="B78" s="128"/>
      <c r="C78" s="129"/>
      <c r="D78" s="129"/>
      <c r="E78" s="94"/>
      <c r="F78" s="135"/>
      <c r="G78" s="101" t="s">
        <v>56</v>
      </c>
      <c r="H78" s="236"/>
      <c r="I78" s="237"/>
      <c r="J78" s="237"/>
      <c r="K78" s="237"/>
      <c r="L78" s="237"/>
      <c r="M78" s="237"/>
      <c r="N78" s="237"/>
      <c r="O78" s="238"/>
      <c r="P78" s="301"/>
      <c r="Q78" s="160"/>
      <c r="R78" s="185"/>
      <c r="S78" s="185"/>
      <c r="T78" s="185"/>
      <c r="U78" s="185"/>
      <c r="V78" s="185"/>
      <c r="W78" s="161"/>
    </row>
    <row r="79" spans="1:23" ht="12.75" customHeight="1" x14ac:dyDescent="0.2">
      <c r="A79" s="128"/>
      <c r="B79" s="128"/>
      <c r="C79" s="129"/>
      <c r="D79" s="129"/>
      <c r="E79" s="94"/>
      <c r="F79" s="136"/>
      <c r="G79" s="101" t="s">
        <v>55</v>
      </c>
      <c r="H79" s="236"/>
      <c r="I79" s="237"/>
      <c r="J79" s="237"/>
      <c r="K79" s="237"/>
      <c r="L79" s="237"/>
      <c r="M79" s="237"/>
      <c r="N79" s="237"/>
      <c r="O79" s="238"/>
      <c r="P79" s="301"/>
      <c r="Q79" s="160"/>
      <c r="R79" s="185"/>
      <c r="S79" s="185"/>
      <c r="T79" s="185"/>
      <c r="U79" s="185"/>
      <c r="V79" s="185"/>
      <c r="W79" s="161"/>
    </row>
    <row r="80" spans="1:23" ht="12.75" customHeight="1" x14ac:dyDescent="0.2">
      <c r="A80" s="128"/>
      <c r="B80" s="128"/>
      <c r="C80" s="129"/>
      <c r="D80" s="129"/>
      <c r="E80" s="94"/>
      <c r="F80" s="137"/>
      <c r="G80" s="105" t="s">
        <v>57</v>
      </c>
      <c r="H80" s="239"/>
      <c r="I80" s="240"/>
      <c r="J80" s="240"/>
      <c r="K80" s="240"/>
      <c r="L80" s="240"/>
      <c r="M80" s="240"/>
      <c r="N80" s="240"/>
      <c r="O80" s="241"/>
      <c r="P80" s="302"/>
      <c r="Q80" s="160"/>
      <c r="R80" s="185"/>
      <c r="S80" s="185"/>
      <c r="T80" s="185"/>
      <c r="U80" s="185"/>
      <c r="V80" s="185"/>
      <c r="W80" s="161"/>
    </row>
    <row r="81" spans="1:23" ht="12.75" customHeight="1" x14ac:dyDescent="0.2">
      <c r="A81" s="2"/>
      <c r="B81" s="2"/>
      <c r="C81" s="7"/>
      <c r="D81" s="7"/>
      <c r="P81"/>
    </row>
    <row r="82" spans="1:23" ht="12.75" customHeight="1" x14ac:dyDescent="0.2">
      <c r="P82"/>
    </row>
    <row r="83" spans="1:23" ht="12.75" customHeight="1" x14ac:dyDescent="0.2"/>
    <row r="84" spans="1:23" ht="12.75" customHeight="1" x14ac:dyDescent="0.2"/>
    <row r="85" spans="1:23" ht="12.75" customHeight="1" x14ac:dyDescent="0.2">
      <c r="A85" s="177">
        <f>DAY(D85)</f>
        <v>23</v>
      </c>
      <c r="B85" s="177"/>
      <c r="C85" s="177"/>
      <c r="D85" s="179">
        <f>D4+1</f>
        <v>43884</v>
      </c>
      <c r="E85" s="179"/>
      <c r="F85" s="179"/>
      <c r="G85" s="179"/>
      <c r="H85" s="180">
        <f>DATE(YEAR($D$6),MONTH($D$6),1)</f>
        <v>43862</v>
      </c>
      <c r="I85" s="180"/>
      <c r="J85" s="180"/>
      <c r="K85" s="180"/>
      <c r="L85" s="180"/>
      <c r="M85" s="180"/>
      <c r="N85" s="180"/>
      <c r="O85" s="120"/>
      <c r="P85" s="67"/>
      <c r="Q85" s="180">
        <f>DATE(YEAR(H85+35),MONTH(H85+35),1)</f>
        <v>43891</v>
      </c>
      <c r="R85" s="180"/>
      <c r="S85" s="180"/>
      <c r="T85" s="180"/>
      <c r="U85" s="180"/>
      <c r="V85" s="180"/>
      <c r="W85" s="180"/>
    </row>
    <row r="86" spans="1:23" x14ac:dyDescent="0.2">
      <c r="A86" s="177"/>
      <c r="B86" s="177"/>
      <c r="C86" s="177"/>
      <c r="D86" s="179"/>
      <c r="E86" s="179"/>
      <c r="F86" s="179"/>
      <c r="G86" s="179"/>
      <c r="H86" s="42" t="str">
        <f>CHOOSE(1+MOD($I$4+1-2,7),"Su","M","Tu","W","Th","F","Sa")</f>
        <v>M</v>
      </c>
      <c r="I86" s="42" t="str">
        <f>CHOOSE(1+MOD($I$4+2-2,7),"Su","M","Tu","W","Th","F","Sa")</f>
        <v>Tu</v>
      </c>
      <c r="J86" s="42" t="str">
        <f>CHOOSE(1+MOD($I$4+3-2,7),"Su","M","Tu","W","Th","F","Sa")</f>
        <v>W</v>
      </c>
      <c r="K86" s="42" t="str">
        <f>CHOOSE(1+MOD($I$4+4-2,7),"Su","M","Tu","W","Th","F","Sa")</f>
        <v>Th</v>
      </c>
      <c r="L86" s="42" t="str">
        <f>CHOOSE(1+MOD($I$4+5-2,7),"Su","M","Tu","W","Th","F","Sa")</f>
        <v>F</v>
      </c>
      <c r="M86" s="42" t="str">
        <f>CHOOSE(1+MOD($I$4+6-2,7),"Su","M","Tu","W","Th","F","Sa")</f>
        <v>Sa</v>
      </c>
      <c r="N86" s="42" t="str">
        <f>CHOOSE(1+MOD($I$4+7-2,7),"Su","M","Tu","W","Th","F","Sa")</f>
        <v>Su</v>
      </c>
      <c r="O86" s="42"/>
      <c r="P86" s="68"/>
      <c r="Q86" s="42" t="str">
        <f>CHOOSE(1+MOD($I$4+1-2,7),"Su","M","Tu","W","Th","F","Sa")</f>
        <v>M</v>
      </c>
      <c r="R86" s="42" t="str">
        <f>CHOOSE(1+MOD($I$4+2-2,7),"Su","M","Tu","W","Th","F","Sa")</f>
        <v>Tu</v>
      </c>
      <c r="S86" s="42" t="str">
        <f>CHOOSE(1+MOD($I$4+3-2,7),"Su","M","Tu","W","Th","F","Sa")</f>
        <v>W</v>
      </c>
      <c r="T86" s="42" t="str">
        <f>CHOOSE(1+MOD($I$4+4-2,7),"Su","M","Tu","W","Th","F","Sa")</f>
        <v>Th</v>
      </c>
      <c r="U86" s="42" t="str">
        <f>CHOOSE(1+MOD($I$4+5-2,7),"Su","M","Tu","W","Th","F","Sa")</f>
        <v>F</v>
      </c>
      <c r="V86" s="42" t="str">
        <f>CHOOSE(1+MOD($I$4+6-2,7),"Su","M","Tu","W","Th","F","Sa")</f>
        <v>Sa</v>
      </c>
      <c r="W86" s="42" t="str">
        <f>CHOOSE(1+MOD($I$4+7-2,7),"Su","M","Tu","W","Th","F","Sa")</f>
        <v>Su</v>
      </c>
    </row>
    <row r="87" spans="1:23" ht="19.5" x14ac:dyDescent="0.2">
      <c r="A87" s="177"/>
      <c r="B87" s="177"/>
      <c r="C87" s="177"/>
      <c r="D87" s="181" t="str">
        <f>INDEX({"Sunday","Monday","Tuesday","Wednesday","Thursday","Friday","Saturday"},WEEKDAY(D85))</f>
        <v>Sunday</v>
      </c>
      <c r="E87" s="181"/>
      <c r="F87" s="181"/>
      <c r="G87" s="4"/>
      <c r="H87" s="43" t="str">
        <f>IF(WEEKDAY(H85,1)=$I$4,H85,"")</f>
        <v/>
      </c>
      <c r="I87" s="43" t="str">
        <f>IF(H87="",IF(WEEKDAY(H85,1)=MOD($I$4,7)+1,H85,""),H87+1)</f>
        <v/>
      </c>
      <c r="J87" s="43" t="str">
        <f>IF(I87="",IF(WEEKDAY(H85,1)=MOD($I$4+1,7)+1,H85,""),I87+1)</f>
        <v/>
      </c>
      <c r="K87" s="43" t="str">
        <f>IF(J87="",IF(WEEKDAY(H85,1)=MOD($I$4+2,7)+1,H85,""),J87+1)</f>
        <v/>
      </c>
      <c r="L87" s="43" t="str">
        <f>IF(K87="",IF(WEEKDAY(H85,1)=MOD($I$4+3,7)+1,H85,""),K87+1)</f>
        <v/>
      </c>
      <c r="M87" s="43">
        <f>IF(L87="",IF(WEEKDAY(H85,1)=MOD($I$4+4,7)+1,H85,""),L87+1)</f>
        <v>43862</v>
      </c>
      <c r="N87" s="43">
        <f>IF(M87="",IF(WEEKDAY(H85,1)=MOD($I$4+5,7)+1,H85,""),M87+1)</f>
        <v>43863</v>
      </c>
      <c r="O87" s="43"/>
      <c r="P87" s="67"/>
      <c r="Q87" s="43" t="str">
        <f>IF(WEEKDAY(Q85,1)=$I$4,Q85,"")</f>
        <v/>
      </c>
      <c r="R87" s="43" t="str">
        <f>IF(Q87="",IF(WEEKDAY(Q85,1)=MOD($I$4,7)+1,Q85,""),Q87+1)</f>
        <v/>
      </c>
      <c r="S87" s="43" t="str">
        <f>IF(R87="",IF(WEEKDAY(Q85,1)=MOD($I$4+1,7)+1,Q85,""),R87+1)</f>
        <v/>
      </c>
      <c r="T87" s="43" t="str">
        <f>IF(S87="",IF(WEEKDAY(Q85,1)=MOD($I$4+2,7)+1,Q85,""),S87+1)</f>
        <v/>
      </c>
      <c r="U87" s="43" t="str">
        <f>IF(T87="",IF(WEEKDAY(Q85,1)=MOD($I$4+3,7)+1,Q85,""),T87+1)</f>
        <v/>
      </c>
      <c r="V87" s="43" t="str">
        <f>IF(U87="",IF(WEEKDAY(Q85,1)=MOD($I$4+4,7)+1,Q85,""),U87+1)</f>
        <v/>
      </c>
      <c r="W87" s="43">
        <f>IF(V87="",IF(WEEKDAY(Q85,1)=MOD($I$4+5,7)+1,Q85,""),V87+1)</f>
        <v>43891</v>
      </c>
    </row>
    <row r="88" spans="1:23" ht="19.5" x14ac:dyDescent="0.2">
      <c r="A88" s="178"/>
      <c r="B88" s="178"/>
      <c r="C88" s="178"/>
      <c r="D88" s="182"/>
      <c r="E88" s="182"/>
      <c r="F88" s="182"/>
      <c r="G88" s="4"/>
      <c r="H88" s="43">
        <f>IF(N87="","",IF(MONTH(N87+1)&lt;&gt;MONTH(N87),"",N87+1))</f>
        <v>43864</v>
      </c>
      <c r="I88" s="43">
        <f>IF(H88="","",IF(MONTH(H88+1)&lt;&gt;MONTH(H88),"",H88+1))</f>
        <v>43865</v>
      </c>
      <c r="J88" s="43">
        <f t="shared" ref="J88:K92" si="7">IF(I88="","",IF(MONTH(I88+1)&lt;&gt;MONTH(I88),"",I88+1))</f>
        <v>43866</v>
      </c>
      <c r="K88" s="43">
        <f>IF(J88="","",IF(MONTH(J88+1)&lt;&gt;MONTH(J88),"",J88+1))</f>
        <v>43867</v>
      </c>
      <c r="L88" s="43">
        <f t="shared" ref="L88:M92" si="8">IF(K88="","",IF(MONTH(K88+1)&lt;&gt;MONTH(K88),"",K88+1))</f>
        <v>43868</v>
      </c>
      <c r="M88" s="43">
        <f t="shared" si="8"/>
        <v>43869</v>
      </c>
      <c r="N88" s="43">
        <f>IF(M88="","",IF(MONTH(M88+1)&lt;&gt;MONTH(M88),"",M88+1))</f>
        <v>43870</v>
      </c>
      <c r="O88" s="43"/>
      <c r="Q88" s="43">
        <f>IF(W87="","",IF(MONTH(W87+1)&lt;&gt;MONTH(W87),"",W87+1))</f>
        <v>43892</v>
      </c>
      <c r="R88" s="43">
        <f>IF(Q88="","",IF(MONTH(Q88+1)&lt;&gt;MONTH(Q88),"",Q88+1))</f>
        <v>43893</v>
      </c>
      <c r="S88" s="43">
        <f t="shared" ref="S88:T92" si="9">IF(R88="","",IF(MONTH(R88+1)&lt;&gt;MONTH(R88),"",R88+1))</f>
        <v>43894</v>
      </c>
      <c r="T88" s="43">
        <f>IF(S88="","",IF(MONTH(S88+1)&lt;&gt;MONTH(S88),"",S88+1))</f>
        <v>43895</v>
      </c>
      <c r="U88" s="43">
        <f t="shared" ref="U88:W92" si="10">IF(T88="","",IF(MONTH(T88+1)&lt;&gt;MONTH(T88),"",T88+1))</f>
        <v>43896</v>
      </c>
      <c r="V88" s="43">
        <f t="shared" si="10"/>
        <v>43897</v>
      </c>
      <c r="W88" s="43">
        <f t="shared" si="10"/>
        <v>43898</v>
      </c>
    </row>
    <row r="89" spans="1:23" ht="12.75" customHeight="1" x14ac:dyDescent="0.2">
      <c r="A89" s="60" t="str">
        <f t="array" ref="A89">IFERROR(INDEX(arr_holiday,SMALL(IF(arr_holidaydate=$D$85,ROW(arr_holidaydate)),ROW()-ROW($A$88))),"")</f>
        <v>Mardi Gras</v>
      </c>
      <c r="B89" s="59"/>
      <c r="C89" s="59"/>
      <c r="D89" s="59"/>
      <c r="E89" s="173" t="str">
        <f>"W"&amp;TEXT(1+INT((D85-DATE(YEAR(D85+4-WEEKDAY(D85+6)),1,5)+
WEEKDAY(DATE(YEAR(D85+4-WEEKDAY(D85+6)),1,3)))/7),"00")&amp;"-"&amp;WEEKDAY(D85,2)</f>
        <v>W08-7</v>
      </c>
      <c r="F89" s="173"/>
      <c r="H89" s="43">
        <f t="shared" ref="H89:H92" si="11">IF(N88="","",IF(MONTH(N88+1)&lt;&gt;MONTH(N88),"",N88+1))</f>
        <v>43871</v>
      </c>
      <c r="I89" s="43">
        <f t="shared" ref="I89:I92" si="12">IF(H89="","",IF(MONTH(H89+1)&lt;&gt;MONTH(H89),"",H89+1))</f>
        <v>43872</v>
      </c>
      <c r="J89" s="43">
        <f t="shared" si="7"/>
        <v>43873</v>
      </c>
      <c r="K89" s="43">
        <f t="shared" si="7"/>
        <v>43874</v>
      </c>
      <c r="L89" s="43">
        <f t="shared" si="8"/>
        <v>43875</v>
      </c>
      <c r="M89" s="43">
        <f t="shared" si="8"/>
        <v>43876</v>
      </c>
      <c r="N89" s="43">
        <f>IF(M89="","",IF(MONTH(M89+1)&lt;&gt;MONTH(M89),"",M89+1))</f>
        <v>43877</v>
      </c>
      <c r="O89" s="43"/>
      <c r="Q89" s="43">
        <f t="shared" ref="Q89:Q92" si="13">IF(W88="","",IF(MONTH(W88+1)&lt;&gt;MONTH(W88),"",W88+1))</f>
        <v>43899</v>
      </c>
      <c r="R89" s="43">
        <f t="shared" ref="R89:R92" si="14">IF(Q89="","",IF(MONTH(Q89+1)&lt;&gt;MONTH(Q89),"",Q89+1))</f>
        <v>43900</v>
      </c>
      <c r="S89" s="43">
        <f t="shared" si="9"/>
        <v>43901</v>
      </c>
      <c r="T89" s="43">
        <f t="shared" si="9"/>
        <v>43902</v>
      </c>
      <c r="U89" s="43">
        <f t="shared" si="10"/>
        <v>43903</v>
      </c>
      <c r="V89" s="43">
        <f t="shared" si="10"/>
        <v>43904</v>
      </c>
      <c r="W89" s="43">
        <f t="shared" si="10"/>
        <v>43905</v>
      </c>
    </row>
    <row r="90" spans="1:23" ht="12.75" customHeight="1" x14ac:dyDescent="0.2">
      <c r="A90" s="60" t="str">
        <f t="array" ref="A90">IFERROR(INDEX(arr_holiday,SMALL(IF(arr_holidaydate=$D$85,ROW(arr_holidaydate)),ROW()-ROW($A$88))),"")</f>
        <v/>
      </c>
      <c r="B90" s="59"/>
      <c r="C90" s="59"/>
      <c r="D90" s="59"/>
      <c r="H90" s="43">
        <f t="shared" si="11"/>
        <v>43878</v>
      </c>
      <c r="I90" s="43">
        <f t="shared" si="12"/>
        <v>43879</v>
      </c>
      <c r="J90" s="43">
        <f t="shared" si="7"/>
        <v>43880</v>
      </c>
      <c r="K90" s="43">
        <f t="shared" si="7"/>
        <v>43881</v>
      </c>
      <c r="L90" s="43">
        <f t="shared" si="8"/>
        <v>43882</v>
      </c>
      <c r="M90" s="43">
        <f t="shared" si="8"/>
        <v>43883</v>
      </c>
      <c r="N90" s="43">
        <f>IF(M90="","",IF(MONTH(M90+1)&lt;&gt;MONTH(M90),"",M90+1))</f>
        <v>43884</v>
      </c>
      <c r="O90" s="43"/>
      <c r="Q90" s="43">
        <f t="shared" si="13"/>
        <v>43906</v>
      </c>
      <c r="R90" s="43">
        <f t="shared" si="14"/>
        <v>43907</v>
      </c>
      <c r="S90" s="43">
        <f t="shared" si="9"/>
        <v>43908</v>
      </c>
      <c r="T90" s="43">
        <f t="shared" si="9"/>
        <v>43909</v>
      </c>
      <c r="U90" s="43">
        <f t="shared" si="10"/>
        <v>43910</v>
      </c>
      <c r="V90" s="43">
        <f t="shared" si="10"/>
        <v>43911</v>
      </c>
      <c r="W90" s="43">
        <f t="shared" si="10"/>
        <v>43912</v>
      </c>
    </row>
    <row r="91" spans="1:23" ht="12.75" customHeight="1" x14ac:dyDescent="0.2">
      <c r="A91" s="60" t="str">
        <f t="array" ref="A91">IFERROR(INDEX(arr_holiday,SMALL(IF(arr_holidaydate=$D$85,ROW(arr_holidaydate)),ROW()-ROW($A$88))),"")</f>
        <v/>
      </c>
      <c r="B91" s="59"/>
      <c r="C91" s="59"/>
      <c r="D91" s="59"/>
      <c r="H91" s="43">
        <f t="shared" si="11"/>
        <v>43885</v>
      </c>
      <c r="I91" s="43">
        <f t="shared" si="12"/>
        <v>43886</v>
      </c>
      <c r="J91" s="43">
        <f t="shared" si="7"/>
        <v>43887</v>
      </c>
      <c r="K91" s="43">
        <f t="shared" si="7"/>
        <v>43888</v>
      </c>
      <c r="L91" s="43">
        <f t="shared" si="8"/>
        <v>43889</v>
      </c>
      <c r="M91" s="43">
        <f t="shared" si="8"/>
        <v>43890</v>
      </c>
      <c r="N91" s="43" t="str">
        <f>IF(M91="","",IF(MONTH(M91+1)&lt;&gt;MONTH(M91),"",M91+1))</f>
        <v/>
      </c>
      <c r="O91" s="43"/>
      <c r="Q91" s="43">
        <f t="shared" si="13"/>
        <v>43913</v>
      </c>
      <c r="R91" s="43">
        <f t="shared" si="14"/>
        <v>43914</v>
      </c>
      <c r="S91" s="43">
        <f t="shared" si="9"/>
        <v>43915</v>
      </c>
      <c r="T91" s="43">
        <f t="shared" si="9"/>
        <v>43916</v>
      </c>
      <c r="U91" s="43">
        <f t="shared" si="10"/>
        <v>43917</v>
      </c>
      <c r="V91" s="43">
        <f t="shared" si="10"/>
        <v>43918</v>
      </c>
      <c r="W91" s="43">
        <f t="shared" si="10"/>
        <v>43919</v>
      </c>
    </row>
    <row r="92" spans="1:23" ht="12.75" customHeight="1" x14ac:dyDescent="0.2">
      <c r="A92" s="60" t="str">
        <f t="array" ref="A92">IFERROR(INDEX(arr_holiday,SMALL(IF(arr_holidaydate=$D$85,ROW(arr_holidaydate)),ROW()-ROW($A$88))),"")</f>
        <v/>
      </c>
      <c r="B92" s="59"/>
      <c r="C92" s="59"/>
      <c r="D92" s="59"/>
      <c r="H92" s="43" t="str">
        <f t="shared" si="11"/>
        <v/>
      </c>
      <c r="I92" s="43" t="str">
        <f t="shared" si="12"/>
        <v/>
      </c>
      <c r="J92" s="43" t="str">
        <f t="shared" si="7"/>
        <v/>
      </c>
      <c r="K92" s="43" t="str">
        <f t="shared" si="7"/>
        <v/>
      </c>
      <c r="L92" s="43" t="str">
        <f t="shared" si="8"/>
        <v/>
      </c>
      <c r="M92" s="43" t="str">
        <f t="shared" si="8"/>
        <v/>
      </c>
      <c r="N92" s="43" t="str">
        <f>IF(M92="","",IF(MONTH(M92+1)&lt;&gt;MONTH(M92),"",M92+1))</f>
        <v/>
      </c>
      <c r="O92" s="43"/>
      <c r="Q92" s="43">
        <f t="shared" si="13"/>
        <v>43920</v>
      </c>
      <c r="R92" s="43">
        <f t="shared" si="14"/>
        <v>43921</v>
      </c>
      <c r="S92" s="43" t="str">
        <f t="shared" si="9"/>
        <v/>
      </c>
      <c r="T92" s="43" t="str">
        <f t="shared" si="9"/>
        <v/>
      </c>
      <c r="U92" s="43" t="str">
        <f t="shared" si="10"/>
        <v/>
      </c>
      <c r="V92" s="43" t="str">
        <f t="shared" si="10"/>
        <v/>
      </c>
      <c r="W92" s="43" t="str">
        <f t="shared" si="10"/>
        <v/>
      </c>
    </row>
    <row r="93" spans="1:23" ht="12.75" customHeight="1" x14ac:dyDescent="0.2">
      <c r="A93" s="174" t="s">
        <v>85</v>
      </c>
      <c r="B93" s="174"/>
      <c r="C93" s="174"/>
      <c r="D93" s="174"/>
      <c r="E93" s="6"/>
      <c r="F93" s="92"/>
      <c r="G93" s="92"/>
      <c r="H93" s="92" t="s">
        <v>54</v>
      </c>
      <c r="I93" s="92"/>
      <c r="J93" s="92"/>
      <c r="K93" s="92"/>
      <c r="L93" s="92"/>
      <c r="M93" s="92"/>
      <c r="N93" s="92"/>
      <c r="O93" s="92"/>
      <c r="P93" s="93"/>
      <c r="Q93" s="219" t="s">
        <v>7</v>
      </c>
      <c r="R93" s="219"/>
      <c r="S93" s="219"/>
      <c r="T93" s="219"/>
      <c r="U93" s="219"/>
      <c r="V93" s="219"/>
      <c r="W93" s="219"/>
    </row>
    <row r="94" spans="1:23" ht="12.75" customHeight="1" x14ac:dyDescent="0.2">
      <c r="A94" s="195" t="str">
        <f t="array" ref="A94">IFERROR(INDEX(arr_event,SMALL(IF(arr_eventdate=$D$85,ROW(arr_eventdate)),ROW()-ROW($A$93))),"")</f>
        <v/>
      </c>
      <c r="B94" s="195"/>
      <c r="C94" s="195"/>
      <c r="D94" s="195"/>
      <c r="F94" s="135">
        <v>7</v>
      </c>
      <c r="G94" s="95" t="s">
        <v>58</v>
      </c>
      <c r="H94" s="344" t="s">
        <v>215</v>
      </c>
      <c r="I94" s="345"/>
      <c r="J94" s="345"/>
      <c r="K94" s="345"/>
      <c r="L94" s="345"/>
      <c r="M94" s="345"/>
      <c r="N94" s="345"/>
      <c r="O94" s="346"/>
      <c r="P94" s="96" t="s">
        <v>134</v>
      </c>
      <c r="Q94" s="160"/>
      <c r="R94" s="185"/>
      <c r="S94" s="185"/>
      <c r="T94" s="185"/>
      <c r="U94" s="185"/>
      <c r="V94" s="185"/>
      <c r="W94" s="161"/>
    </row>
    <row r="95" spans="1:23" ht="12.75" customHeight="1" x14ac:dyDescent="0.2">
      <c r="A95" s="124"/>
      <c r="B95" s="124"/>
      <c r="C95" s="124"/>
      <c r="D95" s="124"/>
      <c r="F95" s="223"/>
      <c r="G95" s="97" t="s">
        <v>55</v>
      </c>
      <c r="H95" s="242" t="s">
        <v>206</v>
      </c>
      <c r="I95" s="243"/>
      <c r="J95" s="243"/>
      <c r="K95" s="243"/>
      <c r="L95" s="243"/>
      <c r="M95" s="243"/>
      <c r="N95" s="243"/>
      <c r="O95" s="244"/>
      <c r="P95" s="121" t="s">
        <v>134</v>
      </c>
      <c r="Q95" s="99"/>
      <c r="R95" s="227" t="s">
        <v>159</v>
      </c>
      <c r="S95" s="227"/>
      <c r="T95" s="227"/>
      <c r="U95" s="227"/>
      <c r="V95" s="227"/>
      <c r="W95" s="99"/>
    </row>
    <row r="96" spans="1:23" ht="12.75" customHeight="1" x14ac:dyDescent="0.2">
      <c r="A96" s="124"/>
      <c r="B96" s="124"/>
      <c r="C96" s="124"/>
      <c r="D96" s="124"/>
      <c r="F96" s="134">
        <f>IF(F94=12,1,F94+1)</f>
        <v>8</v>
      </c>
      <c r="G96" s="100" t="s">
        <v>58</v>
      </c>
      <c r="H96" s="233" t="s">
        <v>207</v>
      </c>
      <c r="I96" s="234"/>
      <c r="J96" s="234"/>
      <c r="K96" s="234"/>
      <c r="L96" s="234"/>
      <c r="M96" s="234"/>
      <c r="N96" s="234"/>
      <c r="O96" s="235"/>
      <c r="P96" s="228" t="s">
        <v>132</v>
      </c>
      <c r="Q96" s="99"/>
      <c r="R96" s="227"/>
      <c r="S96" s="227"/>
      <c r="T96" s="227"/>
      <c r="U96" s="227"/>
      <c r="V96" s="227"/>
      <c r="W96" s="99"/>
    </row>
    <row r="97" spans="1:23" ht="14.1" customHeight="1" x14ac:dyDescent="0.2">
      <c r="A97" s="124"/>
      <c r="B97" s="124"/>
      <c r="C97" s="124"/>
      <c r="D97" s="124"/>
      <c r="F97" s="135"/>
      <c r="G97" s="101" t="s">
        <v>56</v>
      </c>
      <c r="H97" s="236"/>
      <c r="I97" s="237"/>
      <c r="J97" s="237"/>
      <c r="K97" s="237"/>
      <c r="L97" s="237"/>
      <c r="M97" s="237"/>
      <c r="N97" s="237"/>
      <c r="O97" s="238"/>
      <c r="P97" s="229"/>
      <c r="Q97" s="99"/>
      <c r="R97" s="227"/>
      <c r="S97" s="227"/>
      <c r="T97" s="227"/>
      <c r="U97" s="227"/>
      <c r="V97" s="227"/>
      <c r="W97" s="99"/>
    </row>
    <row r="98" spans="1:23" ht="12.75" customHeight="1" x14ac:dyDescent="0.2">
      <c r="A98" s="124"/>
      <c r="B98" s="124"/>
      <c r="C98" s="124"/>
      <c r="D98" s="124"/>
      <c r="F98" s="136"/>
      <c r="G98" s="101" t="s">
        <v>55</v>
      </c>
      <c r="H98" s="236"/>
      <c r="I98" s="237"/>
      <c r="J98" s="237"/>
      <c r="K98" s="237"/>
      <c r="L98" s="237"/>
      <c r="M98" s="237"/>
      <c r="N98" s="237"/>
      <c r="O98" s="238"/>
      <c r="P98" s="229"/>
      <c r="Q98" s="99"/>
      <c r="R98" s="227"/>
      <c r="S98" s="227"/>
      <c r="T98" s="227"/>
      <c r="U98" s="227"/>
      <c r="V98" s="227"/>
      <c r="W98" s="99"/>
    </row>
    <row r="99" spans="1:23" ht="12.75" customHeight="1" x14ac:dyDescent="0.2">
      <c r="A99" s="124"/>
      <c r="B99" s="124"/>
      <c r="C99" s="124"/>
      <c r="D99" s="124"/>
      <c r="F99" s="137"/>
      <c r="G99" s="102" t="s">
        <v>57</v>
      </c>
      <c r="H99" s="239"/>
      <c r="I99" s="240"/>
      <c r="J99" s="240"/>
      <c r="K99" s="240"/>
      <c r="L99" s="240"/>
      <c r="M99" s="240"/>
      <c r="N99" s="240"/>
      <c r="O99" s="241"/>
      <c r="P99" s="230"/>
      <c r="Q99" s="99"/>
      <c r="R99" s="227"/>
      <c r="S99" s="227"/>
      <c r="T99" s="227"/>
      <c r="U99" s="227"/>
      <c r="V99" s="227"/>
      <c r="W99" s="99"/>
    </row>
    <row r="100" spans="1:23" ht="12.75" customHeight="1" x14ac:dyDescent="0.2">
      <c r="A100" s="124"/>
      <c r="B100" s="124"/>
      <c r="C100" s="124"/>
      <c r="D100" s="124"/>
      <c r="F100" s="134">
        <f>IF(F96=12,1,F96+1)</f>
        <v>9</v>
      </c>
      <c r="G100" s="100" t="s">
        <v>58</v>
      </c>
      <c r="H100" s="344" t="s">
        <v>158</v>
      </c>
      <c r="I100" s="345"/>
      <c r="J100" s="345"/>
      <c r="K100" s="345"/>
      <c r="L100" s="345"/>
      <c r="M100" s="345"/>
      <c r="N100" s="345"/>
      <c r="O100" s="346"/>
      <c r="P100" s="103" t="s">
        <v>133</v>
      </c>
      <c r="Q100" s="99"/>
      <c r="R100" s="227"/>
      <c r="S100" s="227"/>
      <c r="T100" s="227"/>
      <c r="U100" s="227"/>
      <c r="V100" s="227"/>
      <c r="W100" s="99"/>
    </row>
    <row r="101" spans="1:23" ht="12.75" customHeight="1" x14ac:dyDescent="0.2">
      <c r="A101" s="124"/>
      <c r="B101" s="124"/>
      <c r="C101" s="124"/>
      <c r="D101" s="124"/>
      <c r="F101" s="135"/>
      <c r="G101" s="101" t="s">
        <v>56</v>
      </c>
      <c r="H101" s="347" t="s">
        <v>165</v>
      </c>
      <c r="I101" s="348"/>
      <c r="J101" s="348"/>
      <c r="K101" s="348"/>
      <c r="L101" s="348"/>
      <c r="M101" s="348"/>
      <c r="N101" s="348"/>
      <c r="O101" s="349"/>
      <c r="P101" s="104" t="s">
        <v>133</v>
      </c>
      <c r="Q101" s="99"/>
      <c r="R101" s="227"/>
      <c r="S101" s="227"/>
      <c r="T101" s="227"/>
      <c r="U101" s="227"/>
      <c r="V101" s="227"/>
      <c r="W101" s="99"/>
    </row>
    <row r="102" spans="1:23" ht="12.75" customHeight="1" x14ac:dyDescent="0.2">
      <c r="A102" s="124"/>
      <c r="B102" s="124"/>
      <c r="C102" s="124"/>
      <c r="D102" s="124"/>
      <c r="F102" s="136"/>
      <c r="G102" s="101" t="s">
        <v>55</v>
      </c>
      <c r="H102" s="296" t="s">
        <v>135</v>
      </c>
      <c r="I102" s="297"/>
      <c r="J102" s="297"/>
      <c r="K102" s="297"/>
      <c r="L102" s="297"/>
      <c r="M102" s="297"/>
      <c r="N102" s="297"/>
      <c r="O102" s="298"/>
      <c r="P102" s="231" t="s">
        <v>134</v>
      </c>
      <c r="Q102" s="99"/>
      <c r="R102" s="227"/>
      <c r="S102" s="227"/>
      <c r="T102" s="227"/>
      <c r="U102" s="227"/>
      <c r="V102" s="227"/>
      <c r="W102" s="99"/>
    </row>
    <row r="103" spans="1:23" ht="12.75" customHeight="1" x14ac:dyDescent="0.2">
      <c r="A103" s="124"/>
      <c r="B103" s="124"/>
      <c r="C103" s="124"/>
      <c r="D103" s="124"/>
      <c r="F103" s="137"/>
      <c r="G103" s="105" t="s">
        <v>57</v>
      </c>
      <c r="H103" s="242"/>
      <c r="I103" s="243"/>
      <c r="J103" s="243"/>
      <c r="K103" s="243"/>
      <c r="L103" s="243"/>
      <c r="M103" s="243"/>
      <c r="N103" s="243"/>
      <c r="O103" s="244"/>
      <c r="P103" s="232"/>
      <c r="Q103" s="99"/>
      <c r="R103" s="227"/>
      <c r="S103" s="227"/>
      <c r="T103" s="227"/>
      <c r="U103" s="227"/>
      <c r="V103" s="227"/>
      <c r="W103" s="99"/>
    </row>
    <row r="104" spans="1:23" ht="12.75" customHeight="1" x14ac:dyDescent="0.2">
      <c r="A104" s="33"/>
      <c r="B104" s="33"/>
      <c r="C104" s="33"/>
      <c r="D104" s="33"/>
      <c r="F104" s="134">
        <f>IF(F100=12,1,F100+1)</f>
        <v>10</v>
      </c>
      <c r="G104" s="100" t="s">
        <v>58</v>
      </c>
      <c r="H104" s="344" t="s">
        <v>136</v>
      </c>
      <c r="I104" s="345"/>
      <c r="J104" s="345"/>
      <c r="K104" s="345"/>
      <c r="L104" s="345"/>
      <c r="M104" s="345"/>
      <c r="N104" s="345"/>
      <c r="O104" s="346"/>
      <c r="P104" s="103" t="s">
        <v>133</v>
      </c>
      <c r="Q104" s="99"/>
      <c r="R104" s="227"/>
      <c r="S104" s="227"/>
      <c r="T104" s="227"/>
      <c r="U104" s="227"/>
      <c r="V104" s="227"/>
      <c r="W104" s="99"/>
    </row>
    <row r="105" spans="1:23" ht="12.75" customHeight="1" x14ac:dyDescent="0.2">
      <c r="A105" s="16" t="s">
        <v>50</v>
      </c>
      <c r="B105" s="17" t="s">
        <v>49</v>
      </c>
      <c r="C105" s="169" t="s">
        <v>51</v>
      </c>
      <c r="D105" s="169"/>
      <c r="F105" s="135"/>
      <c r="G105" s="101" t="s">
        <v>56</v>
      </c>
      <c r="H105" s="376" t="s">
        <v>139</v>
      </c>
      <c r="I105" s="377"/>
      <c r="J105" s="377"/>
      <c r="K105" s="377"/>
      <c r="L105" s="377"/>
      <c r="M105" s="377"/>
      <c r="N105" s="377"/>
      <c r="O105" s="378"/>
      <c r="P105" s="248" t="s">
        <v>137</v>
      </c>
      <c r="Q105" s="160"/>
      <c r="R105" s="185"/>
      <c r="S105" s="185"/>
      <c r="T105" s="185"/>
      <c r="U105" s="185"/>
      <c r="V105" s="185"/>
      <c r="W105" s="161"/>
    </row>
    <row r="106" spans="1:23" ht="12.75" customHeight="1" x14ac:dyDescent="0.2">
      <c r="A106" s="116"/>
      <c r="B106" s="116"/>
      <c r="C106" s="117"/>
      <c r="D106" s="119"/>
      <c r="F106" s="136"/>
      <c r="G106" s="101" t="s">
        <v>55</v>
      </c>
      <c r="H106" s="245"/>
      <c r="I106" s="246"/>
      <c r="J106" s="246"/>
      <c r="K106" s="246"/>
      <c r="L106" s="246"/>
      <c r="M106" s="246"/>
      <c r="N106" s="246"/>
      <c r="O106" s="247"/>
      <c r="P106" s="249"/>
      <c r="Q106" s="160"/>
      <c r="R106" s="185"/>
      <c r="S106" s="185"/>
      <c r="T106" s="185"/>
      <c r="U106" s="185"/>
      <c r="V106" s="185"/>
      <c r="W106" s="161"/>
    </row>
    <row r="107" spans="1:23" ht="12.75" customHeight="1" x14ac:dyDescent="0.2">
      <c r="A107" s="116"/>
      <c r="B107" s="116"/>
      <c r="C107" s="117"/>
      <c r="D107" s="119" t="s">
        <v>171</v>
      </c>
      <c r="F107" s="137"/>
      <c r="G107" s="105" t="s">
        <v>57</v>
      </c>
      <c r="H107" s="245"/>
      <c r="I107" s="246"/>
      <c r="J107" s="246"/>
      <c r="K107" s="246"/>
      <c r="L107" s="246"/>
      <c r="M107" s="246"/>
      <c r="N107" s="246"/>
      <c r="O107" s="247"/>
      <c r="P107" s="249"/>
      <c r="Q107" s="160"/>
      <c r="R107" s="185"/>
      <c r="S107" s="185"/>
      <c r="T107" s="185"/>
      <c r="U107" s="185"/>
      <c r="V107" s="185"/>
      <c r="W107" s="161"/>
    </row>
    <row r="108" spans="1:23" ht="12.75" customHeight="1" x14ac:dyDescent="0.2">
      <c r="A108" s="116"/>
      <c r="B108" s="116"/>
      <c r="C108" s="117"/>
      <c r="D108" s="119"/>
      <c r="F108" s="134">
        <f>IF(F104=12,1,F104+1)</f>
        <v>11</v>
      </c>
      <c r="G108" s="100" t="s">
        <v>58</v>
      </c>
      <c r="H108" s="245"/>
      <c r="I108" s="246"/>
      <c r="J108" s="246"/>
      <c r="K108" s="246"/>
      <c r="L108" s="246"/>
      <c r="M108" s="246"/>
      <c r="N108" s="246"/>
      <c r="O108" s="247"/>
      <c r="P108" s="249"/>
      <c r="Q108" s="160"/>
      <c r="R108" s="185"/>
      <c r="S108" s="185"/>
      <c r="T108" s="185"/>
      <c r="U108" s="185"/>
      <c r="V108" s="185"/>
      <c r="W108" s="161"/>
    </row>
    <row r="109" spans="1:23" ht="12.75" customHeight="1" x14ac:dyDescent="0.2">
      <c r="A109" s="116"/>
      <c r="B109" s="116"/>
      <c r="C109" s="117"/>
      <c r="D109" s="119"/>
      <c r="F109" s="135"/>
      <c r="G109" s="101" t="s">
        <v>56</v>
      </c>
      <c r="H109" s="245"/>
      <c r="I109" s="246"/>
      <c r="J109" s="246"/>
      <c r="K109" s="246"/>
      <c r="L109" s="246"/>
      <c r="M109" s="246"/>
      <c r="N109" s="246"/>
      <c r="O109" s="247"/>
      <c r="P109" s="249"/>
      <c r="Q109" s="160"/>
      <c r="R109" s="185"/>
      <c r="S109" s="185"/>
      <c r="T109" s="185"/>
      <c r="U109" s="185"/>
      <c r="V109" s="185"/>
      <c r="W109" s="161"/>
    </row>
    <row r="110" spans="1:23" ht="12.75" customHeight="1" x14ac:dyDescent="0.2">
      <c r="A110" s="116"/>
      <c r="B110" s="116"/>
      <c r="C110" s="117"/>
      <c r="D110" s="111"/>
      <c r="F110" s="136"/>
      <c r="G110" s="101" t="s">
        <v>55</v>
      </c>
      <c r="H110" s="245"/>
      <c r="I110" s="246"/>
      <c r="J110" s="246"/>
      <c r="K110" s="246"/>
      <c r="L110" s="246"/>
      <c r="M110" s="246"/>
      <c r="N110" s="246"/>
      <c r="O110" s="247"/>
      <c r="P110" s="249"/>
      <c r="Q110" s="160"/>
      <c r="R110" s="185"/>
      <c r="S110" s="185"/>
      <c r="T110" s="185"/>
      <c r="U110" s="185"/>
      <c r="V110" s="185"/>
      <c r="W110" s="161"/>
    </row>
    <row r="111" spans="1:23" ht="12.75" customHeight="1" x14ac:dyDescent="0.2">
      <c r="A111" s="116"/>
      <c r="B111" s="116"/>
      <c r="C111" s="117"/>
      <c r="D111" s="119"/>
      <c r="F111" s="137"/>
      <c r="G111" s="105" t="s">
        <v>57</v>
      </c>
      <c r="H111" s="245"/>
      <c r="I111" s="246"/>
      <c r="J111" s="246"/>
      <c r="K111" s="246"/>
      <c r="L111" s="246"/>
      <c r="M111" s="246"/>
      <c r="N111" s="246"/>
      <c r="O111" s="247"/>
      <c r="P111" s="249"/>
      <c r="Q111" s="160"/>
      <c r="R111" s="185"/>
      <c r="S111" s="185"/>
      <c r="T111" s="185"/>
      <c r="U111" s="185"/>
      <c r="V111" s="185"/>
      <c r="W111" s="161"/>
    </row>
    <row r="112" spans="1:23" ht="12.75" customHeight="1" x14ac:dyDescent="0.2">
      <c r="A112" s="116"/>
      <c r="B112" s="116"/>
      <c r="C112" s="117"/>
      <c r="D112" s="117"/>
      <c r="F112" s="134">
        <f>IF(F108=12,1,F108+1)</f>
        <v>12</v>
      </c>
      <c r="G112" s="100" t="s">
        <v>58</v>
      </c>
      <c r="H112" s="245"/>
      <c r="I112" s="246"/>
      <c r="J112" s="246"/>
      <c r="K112" s="246"/>
      <c r="L112" s="246"/>
      <c r="M112" s="246"/>
      <c r="N112" s="246"/>
      <c r="O112" s="247"/>
      <c r="P112" s="249"/>
      <c r="Q112" s="160"/>
      <c r="R112" s="185"/>
      <c r="S112" s="185"/>
      <c r="T112" s="185"/>
      <c r="U112" s="185"/>
      <c r="V112" s="185"/>
      <c r="W112" s="161"/>
    </row>
    <row r="113" spans="1:23" ht="12.75" customHeight="1" x14ac:dyDescent="0.2">
      <c r="A113" s="116"/>
      <c r="B113" s="116"/>
      <c r="C113" s="117"/>
      <c r="D113" s="119"/>
      <c r="F113" s="135"/>
      <c r="G113" s="101" t="s">
        <v>56</v>
      </c>
      <c r="H113" s="379"/>
      <c r="I113" s="380"/>
      <c r="J113" s="380"/>
      <c r="K113" s="380"/>
      <c r="L113" s="380"/>
      <c r="M113" s="380"/>
      <c r="N113" s="380"/>
      <c r="O113" s="381"/>
      <c r="P113" s="249"/>
      <c r="Q113" s="160"/>
      <c r="R113" s="185"/>
      <c r="S113" s="185"/>
      <c r="T113" s="185"/>
      <c r="U113" s="185"/>
      <c r="V113" s="185"/>
      <c r="W113" s="161"/>
    </row>
    <row r="114" spans="1:23" ht="12.75" customHeight="1" x14ac:dyDescent="0.2">
      <c r="A114" s="116"/>
      <c r="B114" s="116"/>
      <c r="C114" s="117"/>
      <c r="D114" s="119"/>
      <c r="F114" s="136"/>
      <c r="G114" s="101" t="s">
        <v>55</v>
      </c>
      <c r="H114" s="337" t="s">
        <v>142</v>
      </c>
      <c r="I114" s="338"/>
      <c r="J114" s="338"/>
      <c r="K114" s="338"/>
      <c r="L114" s="338"/>
      <c r="M114" s="338"/>
      <c r="N114" s="338"/>
      <c r="O114" s="339"/>
      <c r="P114" s="253" t="s">
        <v>140</v>
      </c>
      <c r="Q114" s="160"/>
      <c r="R114" s="185"/>
      <c r="S114" s="185"/>
      <c r="T114" s="185"/>
      <c r="U114" s="185"/>
      <c r="V114" s="185"/>
      <c r="W114" s="161"/>
    </row>
    <row r="115" spans="1:23" ht="12.75" customHeight="1" x14ac:dyDescent="0.2">
      <c r="A115" s="116"/>
      <c r="B115" s="116"/>
      <c r="C115" s="117"/>
      <c r="D115" s="119"/>
      <c r="F115" s="137"/>
      <c r="G115" s="105" t="s">
        <v>57</v>
      </c>
      <c r="H115" s="250"/>
      <c r="I115" s="251"/>
      <c r="J115" s="251"/>
      <c r="K115" s="251"/>
      <c r="L115" s="251"/>
      <c r="M115" s="251"/>
      <c r="N115" s="251"/>
      <c r="O115" s="252"/>
      <c r="P115" s="254"/>
      <c r="Q115" s="160"/>
      <c r="R115" s="185"/>
      <c r="S115" s="185"/>
      <c r="T115" s="185"/>
      <c r="U115" s="185"/>
      <c r="V115" s="185"/>
      <c r="W115" s="161"/>
    </row>
    <row r="116" spans="1:23" ht="12.75" customHeight="1" x14ac:dyDescent="0.2">
      <c r="A116" s="116"/>
      <c r="B116" s="116"/>
      <c r="C116" s="117"/>
      <c r="D116" s="119"/>
      <c r="F116" s="134">
        <f>IF(F112=12,1,F112+1)</f>
        <v>1</v>
      </c>
      <c r="G116" s="100" t="s">
        <v>58</v>
      </c>
      <c r="H116" s="340"/>
      <c r="I116" s="341"/>
      <c r="J116" s="341"/>
      <c r="K116" s="341"/>
      <c r="L116" s="341"/>
      <c r="M116" s="341"/>
      <c r="N116" s="341"/>
      <c r="O116" s="342"/>
      <c r="P116" s="255"/>
      <c r="Q116" s="160"/>
      <c r="R116" s="185"/>
      <c r="S116" s="185"/>
      <c r="T116" s="185"/>
      <c r="U116" s="185"/>
      <c r="V116" s="185"/>
      <c r="W116" s="161"/>
    </row>
    <row r="117" spans="1:23" ht="12.75" customHeight="1" x14ac:dyDescent="0.2">
      <c r="A117" s="116"/>
      <c r="B117" s="116"/>
      <c r="C117" s="117"/>
      <c r="D117" s="119"/>
      <c r="F117" s="135"/>
      <c r="G117" s="101" t="s">
        <v>56</v>
      </c>
      <c r="H117" s="352" t="s">
        <v>141</v>
      </c>
      <c r="I117" s="353"/>
      <c r="J117" s="353"/>
      <c r="K117" s="353"/>
      <c r="L117" s="353"/>
      <c r="M117" s="353"/>
      <c r="N117" s="353"/>
      <c r="O117" s="354"/>
      <c r="P117" s="259" t="s">
        <v>143</v>
      </c>
      <c r="Q117" s="160"/>
      <c r="R117" s="185"/>
      <c r="S117" s="185"/>
      <c r="T117" s="185"/>
      <c r="U117" s="185"/>
      <c r="V117" s="185"/>
      <c r="W117" s="161"/>
    </row>
    <row r="118" spans="1:23" ht="12.75" customHeight="1" x14ac:dyDescent="0.2">
      <c r="A118" s="116"/>
      <c r="B118" s="116"/>
      <c r="C118" s="117"/>
      <c r="D118" s="119"/>
      <c r="F118" s="136"/>
      <c r="G118" s="101" t="s">
        <v>55</v>
      </c>
      <c r="H118" s="256"/>
      <c r="I118" s="257"/>
      <c r="J118" s="257"/>
      <c r="K118" s="257"/>
      <c r="L118" s="257"/>
      <c r="M118" s="257"/>
      <c r="N118" s="257"/>
      <c r="O118" s="258"/>
      <c r="P118" s="260"/>
      <c r="Q118" s="160"/>
      <c r="R118" s="185"/>
      <c r="S118" s="185"/>
      <c r="T118" s="185"/>
      <c r="U118" s="185"/>
      <c r="V118" s="185"/>
      <c r="W118" s="161"/>
    </row>
    <row r="119" spans="1:23" ht="12.75" customHeight="1" x14ac:dyDescent="0.2">
      <c r="A119" s="116"/>
      <c r="B119" s="116"/>
      <c r="C119" s="117"/>
      <c r="D119" s="119"/>
      <c r="F119" s="137"/>
      <c r="G119" s="105" t="s">
        <v>57</v>
      </c>
      <c r="H119" s="256"/>
      <c r="I119" s="257"/>
      <c r="J119" s="257"/>
      <c r="K119" s="257"/>
      <c r="L119" s="257"/>
      <c r="M119" s="257"/>
      <c r="N119" s="257"/>
      <c r="O119" s="258"/>
      <c r="P119" s="260"/>
      <c r="Q119" s="160"/>
      <c r="R119" s="185"/>
      <c r="S119" s="185"/>
      <c r="T119" s="185"/>
      <c r="U119" s="185"/>
      <c r="V119" s="185"/>
      <c r="W119" s="161"/>
    </row>
    <row r="120" spans="1:23" ht="12.75" customHeight="1" x14ac:dyDescent="0.2">
      <c r="A120" s="116"/>
      <c r="B120" s="116"/>
      <c r="C120" s="117"/>
      <c r="D120" s="119"/>
      <c r="F120" s="134">
        <f>IF(F116=12,1,F116+1)</f>
        <v>2</v>
      </c>
      <c r="G120" s="100" t="s">
        <v>58</v>
      </c>
      <c r="H120" s="355"/>
      <c r="I120" s="356"/>
      <c r="J120" s="356"/>
      <c r="K120" s="356"/>
      <c r="L120" s="356"/>
      <c r="M120" s="356"/>
      <c r="N120" s="356"/>
      <c r="O120" s="357"/>
      <c r="P120" s="261"/>
      <c r="Q120" s="160"/>
      <c r="R120" s="185"/>
      <c r="S120" s="185"/>
      <c r="T120" s="185"/>
      <c r="U120" s="185"/>
      <c r="V120" s="185"/>
      <c r="W120" s="161"/>
    </row>
    <row r="121" spans="1:23" ht="12.75" customHeight="1" x14ac:dyDescent="0.2">
      <c r="A121" s="116"/>
      <c r="B121" s="116"/>
      <c r="C121" s="117"/>
      <c r="D121" s="119"/>
      <c r="F121" s="135"/>
      <c r="G121" s="101" t="s">
        <v>56</v>
      </c>
      <c r="H121" s="262" t="s">
        <v>144</v>
      </c>
      <c r="I121" s="263"/>
      <c r="J121" s="263"/>
      <c r="K121" s="263"/>
      <c r="L121" s="263"/>
      <c r="M121" s="263"/>
      <c r="N121" s="263"/>
      <c r="O121" s="264"/>
      <c r="P121" s="268" t="s">
        <v>140</v>
      </c>
      <c r="Q121" s="160"/>
      <c r="R121" s="185"/>
      <c r="S121" s="185"/>
      <c r="T121" s="185"/>
      <c r="U121" s="185"/>
      <c r="V121" s="185"/>
      <c r="W121" s="161"/>
    </row>
    <row r="122" spans="1:23" ht="12.75" customHeight="1" x14ac:dyDescent="0.2">
      <c r="F122" s="136"/>
      <c r="G122" s="101" t="s">
        <v>55</v>
      </c>
      <c r="H122" s="262"/>
      <c r="I122" s="263"/>
      <c r="J122" s="263"/>
      <c r="K122" s="263"/>
      <c r="L122" s="263"/>
      <c r="M122" s="263"/>
      <c r="N122" s="263"/>
      <c r="O122" s="264"/>
      <c r="P122" s="269"/>
      <c r="Q122" s="99"/>
      <c r="R122" s="227" t="s">
        <v>145</v>
      </c>
      <c r="S122" s="227"/>
      <c r="T122" s="227"/>
      <c r="U122" s="227"/>
      <c r="V122" s="227"/>
      <c r="W122" s="99"/>
    </row>
    <row r="123" spans="1:23" ht="12.75" customHeight="1" x14ac:dyDescent="0.2">
      <c r="A123" s="168" t="s">
        <v>53</v>
      </c>
      <c r="B123" s="168"/>
      <c r="C123" s="169" t="s">
        <v>98</v>
      </c>
      <c r="D123" s="169"/>
      <c r="F123" s="137"/>
      <c r="G123" s="105" t="s">
        <v>57</v>
      </c>
      <c r="H123" s="265"/>
      <c r="I123" s="266"/>
      <c r="J123" s="266"/>
      <c r="K123" s="266"/>
      <c r="L123" s="266"/>
      <c r="M123" s="266"/>
      <c r="N123" s="266"/>
      <c r="O123" s="267"/>
      <c r="P123" s="270"/>
      <c r="Q123" s="99"/>
      <c r="R123" s="227"/>
      <c r="S123" s="227"/>
      <c r="T123" s="227"/>
      <c r="U123" s="227"/>
      <c r="V123" s="227"/>
      <c r="W123" s="99"/>
    </row>
    <row r="124" spans="1:23" ht="12.75" customHeight="1" x14ac:dyDescent="0.2">
      <c r="A124" s="127"/>
      <c r="B124" s="128"/>
      <c r="C124" s="129"/>
      <c r="D124" s="129"/>
      <c r="F124" s="134">
        <f>IF(F120=12,1,F120+1)</f>
        <v>3</v>
      </c>
      <c r="G124" s="100" t="s">
        <v>58</v>
      </c>
      <c r="H124" s="233" t="s">
        <v>146</v>
      </c>
      <c r="I124" s="234"/>
      <c r="J124" s="234"/>
      <c r="K124" s="234"/>
      <c r="L124" s="234"/>
      <c r="M124" s="234"/>
      <c r="N124" s="234"/>
      <c r="O124" s="235"/>
      <c r="P124" s="228" t="s">
        <v>132</v>
      </c>
      <c r="Q124" s="99"/>
      <c r="R124" s="227"/>
      <c r="S124" s="227"/>
      <c r="T124" s="227"/>
      <c r="U124" s="227"/>
      <c r="V124" s="227"/>
      <c r="W124" s="112"/>
    </row>
    <row r="125" spans="1:23" ht="12.75" customHeight="1" x14ac:dyDescent="0.2">
      <c r="A125" s="127"/>
      <c r="B125" s="128"/>
      <c r="C125" s="129"/>
      <c r="D125" s="129"/>
      <c r="F125" s="135"/>
      <c r="G125" s="101" t="s">
        <v>56</v>
      </c>
      <c r="H125" s="236"/>
      <c r="I125" s="237"/>
      <c r="J125" s="237"/>
      <c r="K125" s="237"/>
      <c r="L125" s="237"/>
      <c r="M125" s="237"/>
      <c r="N125" s="237"/>
      <c r="O125" s="238"/>
      <c r="P125" s="229"/>
      <c r="Q125" s="99"/>
      <c r="R125" s="227"/>
      <c r="S125" s="227"/>
      <c r="T125" s="227"/>
      <c r="U125" s="227"/>
      <c r="V125" s="227"/>
      <c r="W125" s="112"/>
    </row>
    <row r="126" spans="1:23" ht="12.75" customHeight="1" x14ac:dyDescent="0.2">
      <c r="A126" s="128"/>
      <c r="B126" s="128"/>
      <c r="C126" s="129"/>
      <c r="D126" s="129"/>
      <c r="F126" s="136"/>
      <c r="G126" s="101" t="s">
        <v>55</v>
      </c>
      <c r="H126" s="236"/>
      <c r="I126" s="237"/>
      <c r="J126" s="237"/>
      <c r="K126" s="237"/>
      <c r="L126" s="237"/>
      <c r="M126" s="237"/>
      <c r="N126" s="237"/>
      <c r="O126" s="238"/>
      <c r="P126" s="229"/>
      <c r="Q126" s="99"/>
      <c r="R126" s="227"/>
      <c r="S126" s="227"/>
      <c r="T126" s="227"/>
      <c r="U126" s="227"/>
      <c r="V126" s="227"/>
      <c r="W126" s="112"/>
    </row>
    <row r="127" spans="1:23" ht="12.75" customHeight="1" x14ac:dyDescent="0.2">
      <c r="A127" s="128"/>
      <c r="B127" s="128"/>
      <c r="C127" s="129"/>
      <c r="D127" s="129"/>
      <c r="F127" s="137"/>
      <c r="G127" s="105" t="s">
        <v>57</v>
      </c>
      <c r="H127" s="239"/>
      <c r="I127" s="240"/>
      <c r="J127" s="240"/>
      <c r="K127" s="240"/>
      <c r="L127" s="240"/>
      <c r="M127" s="240"/>
      <c r="N127" s="240"/>
      <c r="O127" s="241"/>
      <c r="P127" s="230"/>
      <c r="Q127" s="99"/>
      <c r="R127" s="227"/>
      <c r="S127" s="227"/>
      <c r="T127" s="227"/>
      <c r="U127" s="227"/>
      <c r="V127" s="227"/>
      <c r="W127" s="99"/>
    </row>
    <row r="128" spans="1:23" ht="12.75" customHeight="1" x14ac:dyDescent="0.2">
      <c r="A128" s="128"/>
      <c r="B128" s="128"/>
      <c r="C128" s="129"/>
      <c r="D128" s="129"/>
      <c r="F128" s="134">
        <f>IF(F124=12,1,F124+1)</f>
        <v>4</v>
      </c>
      <c r="G128" s="100" t="s">
        <v>58</v>
      </c>
      <c r="H128" s="358" t="s">
        <v>147</v>
      </c>
      <c r="I128" s="359"/>
      <c r="J128" s="359"/>
      <c r="K128" s="359"/>
      <c r="L128" s="359"/>
      <c r="M128" s="359"/>
      <c r="N128" s="359"/>
      <c r="O128" s="360"/>
      <c r="P128" s="122" t="s">
        <v>133</v>
      </c>
      <c r="Q128" s="99"/>
      <c r="R128" s="227"/>
      <c r="S128" s="227"/>
      <c r="T128" s="227"/>
      <c r="U128" s="227"/>
      <c r="V128" s="227"/>
      <c r="W128" s="99"/>
    </row>
    <row r="129" spans="1:23" ht="12.75" customHeight="1" x14ac:dyDescent="0.2">
      <c r="A129" s="128"/>
      <c r="B129" s="128"/>
      <c r="C129" s="129"/>
      <c r="D129" s="129"/>
      <c r="F129" s="135"/>
      <c r="G129" s="101" t="s">
        <v>56</v>
      </c>
      <c r="H129" s="361" t="s">
        <v>156</v>
      </c>
      <c r="I129" s="362"/>
      <c r="J129" s="362"/>
      <c r="K129" s="362"/>
      <c r="L129" s="362"/>
      <c r="M129" s="362"/>
      <c r="N129" s="362"/>
      <c r="O129" s="363"/>
      <c r="P129" s="277" t="s">
        <v>157</v>
      </c>
      <c r="Q129" s="99"/>
      <c r="R129" s="227"/>
      <c r="S129" s="227"/>
      <c r="T129" s="227"/>
      <c r="U129" s="227"/>
      <c r="V129" s="227"/>
      <c r="W129" s="99"/>
    </row>
    <row r="130" spans="1:23" ht="12.75" customHeight="1" x14ac:dyDescent="0.2">
      <c r="A130" s="128"/>
      <c r="B130" s="128"/>
      <c r="C130" s="129"/>
      <c r="D130" s="129"/>
      <c r="F130" s="136"/>
      <c r="G130" s="101" t="s">
        <v>55</v>
      </c>
      <c r="H130" s="274"/>
      <c r="I130" s="275"/>
      <c r="J130" s="275"/>
      <c r="K130" s="275"/>
      <c r="L130" s="275"/>
      <c r="M130" s="275"/>
      <c r="N130" s="275"/>
      <c r="O130" s="276"/>
      <c r="P130" s="278"/>
      <c r="Q130" s="99"/>
      <c r="R130" s="227"/>
      <c r="S130" s="227"/>
      <c r="T130" s="227"/>
      <c r="U130" s="227"/>
      <c r="V130" s="227"/>
      <c r="W130" s="99"/>
    </row>
    <row r="131" spans="1:23" ht="12.75" customHeight="1" x14ac:dyDescent="0.2">
      <c r="A131" s="128"/>
      <c r="B131" s="128"/>
      <c r="C131" s="129"/>
      <c r="D131" s="129"/>
      <c r="F131" s="137"/>
      <c r="G131" s="105" t="s">
        <v>57</v>
      </c>
      <c r="H131" s="274"/>
      <c r="I131" s="275"/>
      <c r="J131" s="275"/>
      <c r="K131" s="275"/>
      <c r="L131" s="275"/>
      <c r="M131" s="275"/>
      <c r="N131" s="275"/>
      <c r="O131" s="276"/>
      <c r="P131" s="278"/>
      <c r="Q131" s="99"/>
      <c r="R131" s="227"/>
      <c r="S131" s="227"/>
      <c r="T131" s="227"/>
      <c r="U131" s="227"/>
      <c r="V131" s="227"/>
      <c r="W131" s="99"/>
    </row>
    <row r="132" spans="1:23" ht="12.75" customHeight="1" x14ac:dyDescent="0.2">
      <c r="F132" s="134">
        <f>IF(F128=12,1,F128+1)</f>
        <v>5</v>
      </c>
      <c r="G132" s="100" t="s">
        <v>58</v>
      </c>
      <c r="H132" s="274"/>
      <c r="I132" s="275"/>
      <c r="J132" s="275"/>
      <c r="K132" s="275"/>
      <c r="L132" s="275"/>
      <c r="M132" s="275"/>
      <c r="N132" s="275"/>
      <c r="O132" s="276"/>
      <c r="P132" s="278"/>
      <c r="Q132" s="160"/>
      <c r="R132" s="185"/>
      <c r="S132" s="185"/>
      <c r="T132" s="185"/>
      <c r="U132" s="185"/>
      <c r="V132" s="185"/>
      <c r="W132" s="161"/>
    </row>
    <row r="133" spans="1:23" ht="12.75" customHeight="1" x14ac:dyDescent="0.2">
      <c r="A133" s="168" t="s">
        <v>160</v>
      </c>
      <c r="B133" s="168"/>
      <c r="C133" s="169" t="s">
        <v>52</v>
      </c>
      <c r="D133" s="169"/>
      <c r="F133" s="135"/>
      <c r="G133" s="101" t="s">
        <v>56</v>
      </c>
      <c r="H133" s="274"/>
      <c r="I133" s="275"/>
      <c r="J133" s="275"/>
      <c r="K133" s="275"/>
      <c r="L133" s="275"/>
      <c r="M133" s="275"/>
      <c r="N133" s="275"/>
      <c r="O133" s="276"/>
      <c r="P133" s="278"/>
      <c r="Q133" s="160"/>
      <c r="R133" s="185"/>
      <c r="S133" s="185"/>
      <c r="T133" s="185"/>
      <c r="U133" s="185"/>
      <c r="V133" s="185"/>
      <c r="W133" s="161"/>
    </row>
    <row r="134" spans="1:23" ht="12.75" customHeight="1" x14ac:dyDescent="0.2">
      <c r="A134" s="128"/>
      <c r="B134" s="128"/>
      <c r="C134" s="129"/>
      <c r="D134" s="129"/>
      <c r="F134" s="136"/>
      <c r="G134" s="101" t="s">
        <v>55</v>
      </c>
      <c r="H134" s="364"/>
      <c r="I134" s="365"/>
      <c r="J134" s="365"/>
      <c r="K134" s="365"/>
      <c r="L134" s="365"/>
      <c r="M134" s="365"/>
      <c r="N134" s="365"/>
      <c r="O134" s="366"/>
      <c r="P134" s="279"/>
      <c r="Q134" s="160"/>
      <c r="R134" s="185"/>
      <c r="S134" s="185"/>
      <c r="T134" s="185"/>
      <c r="U134" s="185"/>
      <c r="V134" s="185"/>
      <c r="W134" s="161"/>
    </row>
    <row r="135" spans="1:23" ht="12.75" customHeight="1" x14ac:dyDescent="0.2">
      <c r="A135" s="128"/>
      <c r="B135" s="128"/>
      <c r="C135" s="129"/>
      <c r="D135" s="129"/>
      <c r="F135" s="137"/>
      <c r="G135" s="105" t="s">
        <v>57</v>
      </c>
      <c r="H135" s="271" t="s">
        <v>158</v>
      </c>
      <c r="I135" s="272"/>
      <c r="J135" s="272"/>
      <c r="K135" s="272"/>
      <c r="L135" s="272"/>
      <c r="M135" s="272"/>
      <c r="N135" s="272"/>
      <c r="O135" s="273"/>
      <c r="P135" s="123"/>
      <c r="Q135" s="160"/>
      <c r="R135" s="185"/>
      <c r="S135" s="185"/>
      <c r="T135" s="185"/>
      <c r="U135" s="185"/>
      <c r="V135" s="185"/>
      <c r="W135" s="161"/>
    </row>
    <row r="136" spans="1:23" ht="12.75" customHeight="1" x14ac:dyDescent="0.2">
      <c r="A136" s="128"/>
      <c r="B136" s="128"/>
      <c r="C136" s="129"/>
      <c r="D136" s="129"/>
      <c r="F136" s="134">
        <f>IF(F132=12,1,F132+1)</f>
        <v>6</v>
      </c>
      <c r="G136" s="100" t="s">
        <v>58</v>
      </c>
      <c r="H136" s="233" t="s">
        <v>148</v>
      </c>
      <c r="I136" s="234"/>
      <c r="J136" s="234"/>
      <c r="K136" s="234"/>
      <c r="L136" s="234"/>
      <c r="M136" s="234"/>
      <c r="N136" s="234"/>
      <c r="O136" s="235"/>
      <c r="P136" s="228" t="s">
        <v>132</v>
      </c>
      <c r="Q136" s="160"/>
      <c r="R136" s="185"/>
      <c r="S136" s="185"/>
      <c r="T136" s="185"/>
      <c r="U136" s="185"/>
      <c r="V136" s="185"/>
      <c r="W136" s="161"/>
    </row>
    <row r="137" spans="1:23" ht="12.75" customHeight="1" x14ac:dyDescent="0.2">
      <c r="A137" s="128"/>
      <c r="B137" s="128"/>
      <c r="C137" s="129"/>
      <c r="D137" s="129"/>
      <c r="F137" s="135"/>
      <c r="G137" s="101" t="s">
        <v>56</v>
      </c>
      <c r="H137" s="236"/>
      <c r="I137" s="237"/>
      <c r="J137" s="237"/>
      <c r="K137" s="237"/>
      <c r="L137" s="237"/>
      <c r="M137" s="237"/>
      <c r="N137" s="237"/>
      <c r="O137" s="238"/>
      <c r="P137" s="229"/>
      <c r="Q137" s="160"/>
      <c r="R137" s="185"/>
      <c r="S137" s="185"/>
      <c r="T137" s="185"/>
      <c r="U137" s="185"/>
      <c r="V137" s="185"/>
      <c r="W137" s="161"/>
    </row>
    <row r="138" spans="1:23" ht="12.75" customHeight="1" x14ac:dyDescent="0.2">
      <c r="A138" s="128"/>
      <c r="B138" s="128"/>
      <c r="C138" s="129"/>
      <c r="D138" s="129"/>
      <c r="F138" s="136"/>
      <c r="G138" s="101" t="s">
        <v>55</v>
      </c>
      <c r="H138" s="236"/>
      <c r="I138" s="237"/>
      <c r="J138" s="237"/>
      <c r="K138" s="237"/>
      <c r="L138" s="237"/>
      <c r="M138" s="237"/>
      <c r="N138" s="237"/>
      <c r="O138" s="238"/>
      <c r="P138" s="229"/>
      <c r="Q138" s="160"/>
      <c r="R138" s="185"/>
      <c r="S138" s="185"/>
      <c r="T138" s="185"/>
      <c r="U138" s="185"/>
      <c r="V138" s="185"/>
      <c r="W138" s="161"/>
    </row>
    <row r="139" spans="1:23" ht="12.75" customHeight="1" x14ac:dyDescent="0.2">
      <c r="A139" s="128"/>
      <c r="B139" s="128"/>
      <c r="C139" s="129"/>
      <c r="D139" s="129"/>
      <c r="F139" s="137"/>
      <c r="G139" s="105" t="s">
        <v>57</v>
      </c>
      <c r="H139" s="239"/>
      <c r="I139" s="240"/>
      <c r="J139" s="240"/>
      <c r="K139" s="240"/>
      <c r="L139" s="240"/>
      <c r="M139" s="240"/>
      <c r="N139" s="240"/>
      <c r="O139" s="241"/>
      <c r="P139" s="230"/>
      <c r="Q139" s="160"/>
      <c r="R139" s="185"/>
      <c r="S139" s="185"/>
      <c r="T139" s="185"/>
      <c r="U139" s="185"/>
      <c r="V139" s="185"/>
      <c r="W139" s="161"/>
    </row>
    <row r="140" spans="1:23" ht="12.75" customHeight="1" x14ac:dyDescent="0.2">
      <c r="A140" s="128"/>
      <c r="B140" s="128"/>
      <c r="C140" s="129"/>
      <c r="D140" s="129"/>
      <c r="F140" s="134">
        <f>IF(F136=12,1,F136+1)</f>
        <v>7</v>
      </c>
      <c r="G140" s="100" t="s">
        <v>58</v>
      </c>
      <c r="H140" s="358" t="s">
        <v>172</v>
      </c>
      <c r="I140" s="359"/>
      <c r="J140" s="359"/>
      <c r="K140" s="359"/>
      <c r="L140" s="359"/>
      <c r="M140" s="359"/>
      <c r="N140" s="359"/>
      <c r="O140" s="360"/>
      <c r="P140" s="114" t="s">
        <v>149</v>
      </c>
      <c r="Q140" s="160"/>
      <c r="R140" s="185"/>
      <c r="S140" s="185"/>
      <c r="T140" s="185"/>
      <c r="U140" s="185"/>
      <c r="V140" s="185"/>
      <c r="W140" s="161"/>
    </row>
    <row r="141" spans="1:23" ht="12.75" customHeight="1" x14ac:dyDescent="0.2">
      <c r="A141" s="128"/>
      <c r="B141" s="128"/>
      <c r="C141" s="129"/>
      <c r="D141" s="129"/>
      <c r="F141" s="135"/>
      <c r="G141" s="101" t="s">
        <v>150</v>
      </c>
      <c r="H141" s="313" t="s">
        <v>152</v>
      </c>
      <c r="I141" s="314"/>
      <c r="J141" s="314"/>
      <c r="K141" s="314"/>
      <c r="L141" s="314"/>
      <c r="M141" s="314"/>
      <c r="N141" s="314"/>
      <c r="O141" s="315"/>
      <c r="P141" s="285" t="s">
        <v>154</v>
      </c>
      <c r="Q141" s="160"/>
      <c r="R141" s="185"/>
      <c r="S141" s="185"/>
      <c r="T141" s="185"/>
      <c r="U141" s="185"/>
      <c r="V141" s="185"/>
      <c r="W141" s="161"/>
    </row>
    <row r="142" spans="1:23" ht="12.75" customHeight="1" x14ac:dyDescent="0.2">
      <c r="A142" s="128"/>
      <c r="B142" s="128"/>
      <c r="C142" s="129"/>
      <c r="D142" s="129"/>
      <c r="F142" s="136"/>
      <c r="G142" s="101" t="s">
        <v>55</v>
      </c>
      <c r="H142" s="316"/>
      <c r="I142" s="317"/>
      <c r="J142" s="317"/>
      <c r="K142" s="317"/>
      <c r="L142" s="317"/>
      <c r="M142" s="317"/>
      <c r="N142" s="317"/>
      <c r="O142" s="318"/>
      <c r="P142" s="286"/>
      <c r="Q142" s="160"/>
      <c r="R142" s="185"/>
      <c r="S142" s="185"/>
      <c r="T142" s="185"/>
      <c r="U142" s="185"/>
      <c r="V142" s="185"/>
      <c r="W142" s="161"/>
    </row>
    <row r="143" spans="1:23" ht="12.75" customHeight="1" x14ac:dyDescent="0.2">
      <c r="A143" s="128"/>
      <c r="B143" s="128"/>
      <c r="C143" s="129"/>
      <c r="D143" s="129"/>
      <c r="F143" s="137"/>
      <c r="G143" s="105" t="s">
        <v>151</v>
      </c>
      <c r="H143" s="271" t="s">
        <v>153</v>
      </c>
      <c r="I143" s="272"/>
      <c r="J143" s="272"/>
      <c r="K143" s="272"/>
      <c r="L143" s="272"/>
      <c r="M143" s="272"/>
      <c r="N143" s="272"/>
      <c r="O143" s="273"/>
      <c r="P143" s="115" t="s">
        <v>149</v>
      </c>
      <c r="Q143" s="160"/>
      <c r="R143" s="185"/>
      <c r="S143" s="185"/>
      <c r="T143" s="185"/>
      <c r="U143" s="185"/>
      <c r="V143" s="185"/>
      <c r="W143" s="161"/>
    </row>
    <row r="144" spans="1:23" ht="12.75" customHeight="1" x14ac:dyDescent="0.2">
      <c r="A144" s="128"/>
      <c r="B144" s="128"/>
      <c r="C144" s="129"/>
      <c r="D144" s="129"/>
      <c r="F144" s="134">
        <f>IF(F140=12,1,F140+1)</f>
        <v>8</v>
      </c>
      <c r="G144" s="100" t="s">
        <v>58</v>
      </c>
      <c r="H144" s="287" t="s">
        <v>164</v>
      </c>
      <c r="I144" s="288"/>
      <c r="J144" s="288"/>
      <c r="K144" s="288"/>
      <c r="L144" s="288"/>
      <c r="M144" s="288"/>
      <c r="N144" s="288"/>
      <c r="O144" s="289"/>
      <c r="P144" s="293" t="s">
        <v>157</v>
      </c>
      <c r="Q144" s="160"/>
      <c r="R144" s="185"/>
      <c r="S144" s="185"/>
      <c r="T144" s="185"/>
      <c r="U144" s="185"/>
      <c r="V144" s="185"/>
      <c r="W144" s="161"/>
    </row>
    <row r="145" spans="1:23" ht="12.75" customHeight="1" x14ac:dyDescent="0.2">
      <c r="A145" s="128"/>
      <c r="B145" s="128"/>
      <c r="C145" s="129"/>
      <c r="D145" s="129"/>
      <c r="F145" s="135"/>
      <c r="G145" s="101" t="s">
        <v>56</v>
      </c>
      <c r="H145" s="290"/>
      <c r="I145" s="291"/>
      <c r="J145" s="291"/>
      <c r="K145" s="291"/>
      <c r="L145" s="291"/>
      <c r="M145" s="291"/>
      <c r="N145" s="291"/>
      <c r="O145" s="292"/>
      <c r="P145" s="294"/>
      <c r="Q145" s="160"/>
      <c r="R145" s="185"/>
      <c r="S145" s="185"/>
      <c r="T145" s="185"/>
      <c r="U145" s="185"/>
      <c r="V145" s="185"/>
      <c r="W145" s="161"/>
    </row>
    <row r="146" spans="1:23" ht="12.75" customHeight="1" x14ac:dyDescent="0.2">
      <c r="A146" s="128"/>
      <c r="B146" s="128"/>
      <c r="C146" s="129"/>
      <c r="D146" s="129"/>
      <c r="F146" s="136"/>
      <c r="G146" s="101" t="s">
        <v>55</v>
      </c>
      <c r="H146" s="290"/>
      <c r="I146" s="291"/>
      <c r="J146" s="291"/>
      <c r="K146" s="291"/>
      <c r="L146" s="291"/>
      <c r="M146" s="291"/>
      <c r="N146" s="291"/>
      <c r="O146" s="292"/>
      <c r="P146" s="294"/>
      <c r="Q146" s="160"/>
      <c r="R146" s="185"/>
      <c r="S146" s="185"/>
      <c r="T146" s="185"/>
      <c r="U146" s="185"/>
      <c r="V146" s="185"/>
      <c r="W146" s="161"/>
    </row>
    <row r="147" spans="1:23" ht="12.75" customHeight="1" x14ac:dyDescent="0.2">
      <c r="A147" s="128"/>
      <c r="B147" s="128"/>
      <c r="C147" s="129"/>
      <c r="D147" s="129"/>
      <c r="F147" s="137"/>
      <c r="G147" s="105" t="s">
        <v>57</v>
      </c>
      <c r="H147" s="290"/>
      <c r="I147" s="291"/>
      <c r="J147" s="291"/>
      <c r="K147" s="291"/>
      <c r="L147" s="291"/>
      <c r="M147" s="291"/>
      <c r="N147" s="291"/>
      <c r="O147" s="292"/>
      <c r="P147" s="294"/>
      <c r="Q147" s="160"/>
      <c r="R147" s="185"/>
      <c r="S147" s="185"/>
      <c r="T147" s="185"/>
      <c r="U147" s="185"/>
      <c r="V147" s="185"/>
      <c r="W147" s="161"/>
    </row>
    <row r="148" spans="1:23" ht="12.75" customHeight="1" x14ac:dyDescent="0.2">
      <c r="F148" s="134">
        <f>IF(F144=12,1,F144+1)</f>
        <v>9</v>
      </c>
      <c r="G148" s="100" t="s">
        <v>58</v>
      </c>
      <c r="H148" s="290"/>
      <c r="I148" s="291"/>
      <c r="J148" s="291"/>
      <c r="K148" s="291"/>
      <c r="L148" s="291"/>
      <c r="M148" s="291"/>
      <c r="N148" s="291"/>
      <c r="O148" s="292"/>
      <c r="P148" s="294"/>
      <c r="Q148" s="160"/>
      <c r="R148" s="185"/>
      <c r="S148" s="185"/>
      <c r="T148" s="185"/>
      <c r="U148" s="185"/>
      <c r="V148" s="185"/>
      <c r="W148" s="161"/>
    </row>
    <row r="149" spans="1:23" ht="12.75" customHeight="1" x14ac:dyDescent="0.2">
      <c r="F149" s="135"/>
      <c r="G149" s="101" t="s">
        <v>56</v>
      </c>
      <c r="H149" s="372"/>
      <c r="I149" s="373"/>
      <c r="J149" s="373"/>
      <c r="K149" s="373"/>
      <c r="L149" s="373"/>
      <c r="M149" s="373"/>
      <c r="N149" s="373"/>
      <c r="O149" s="374"/>
      <c r="P149" s="295"/>
      <c r="Q149" s="160"/>
      <c r="R149" s="185"/>
      <c r="S149" s="185"/>
      <c r="T149" s="185"/>
      <c r="U149" s="185"/>
      <c r="V149" s="185"/>
      <c r="W149" s="161"/>
    </row>
    <row r="150" spans="1:23" ht="12.75" customHeight="1" x14ac:dyDescent="0.2">
      <c r="F150" s="136"/>
      <c r="G150" s="101" t="s">
        <v>55</v>
      </c>
      <c r="H150" s="296" t="s">
        <v>155</v>
      </c>
      <c r="I150" s="297"/>
      <c r="J150" s="297"/>
      <c r="K150" s="297"/>
      <c r="L150" s="297"/>
      <c r="M150" s="297"/>
      <c r="N150" s="297"/>
      <c r="O150" s="298"/>
      <c r="P150" s="299" t="s">
        <v>134</v>
      </c>
      <c r="Q150" s="160"/>
      <c r="R150" s="185"/>
      <c r="S150" s="185"/>
      <c r="T150" s="185"/>
      <c r="U150" s="185"/>
      <c r="V150" s="185"/>
      <c r="W150" s="161"/>
    </row>
    <row r="151" spans="1:23" ht="12.75" customHeight="1" x14ac:dyDescent="0.2">
      <c r="F151" s="137"/>
      <c r="G151" s="105" t="s">
        <v>57</v>
      </c>
      <c r="H151" s="242"/>
      <c r="I151" s="243"/>
      <c r="J151" s="243"/>
      <c r="K151" s="243"/>
      <c r="L151" s="243"/>
      <c r="M151" s="243"/>
      <c r="N151" s="243"/>
      <c r="O151" s="244"/>
      <c r="P151" s="232"/>
      <c r="Q151" s="160"/>
      <c r="R151" s="185"/>
      <c r="S151" s="185"/>
      <c r="T151" s="185"/>
      <c r="U151" s="185"/>
      <c r="V151" s="185"/>
      <c r="W151" s="161"/>
    </row>
    <row r="152" spans="1:23" ht="12.75" customHeight="1" x14ac:dyDescent="0.2">
      <c r="F152" s="134">
        <f>IF(F148=12,1,F148+1)</f>
        <v>10</v>
      </c>
      <c r="G152" s="100" t="s">
        <v>58</v>
      </c>
      <c r="H152" s="233" t="s">
        <v>162</v>
      </c>
      <c r="I152" s="234"/>
      <c r="J152" s="234"/>
      <c r="K152" s="234"/>
      <c r="L152" s="234"/>
      <c r="M152" s="234"/>
      <c r="N152" s="234"/>
      <c r="O152" s="235"/>
      <c r="P152" s="300" t="s">
        <v>132</v>
      </c>
      <c r="Q152" s="160"/>
      <c r="R152" s="185"/>
      <c r="S152" s="185"/>
      <c r="T152" s="185"/>
      <c r="U152" s="185"/>
      <c r="V152" s="185"/>
      <c r="W152" s="161"/>
    </row>
    <row r="153" spans="1:23" ht="12.75" customHeight="1" x14ac:dyDescent="0.2">
      <c r="F153" s="135"/>
      <c r="G153" s="101" t="s">
        <v>56</v>
      </c>
      <c r="H153" s="236"/>
      <c r="I153" s="237"/>
      <c r="J153" s="237"/>
      <c r="K153" s="237"/>
      <c r="L153" s="237"/>
      <c r="M153" s="237"/>
      <c r="N153" s="237"/>
      <c r="O153" s="238"/>
      <c r="P153" s="301"/>
      <c r="Q153" s="160"/>
      <c r="R153" s="185"/>
      <c r="S153" s="185"/>
      <c r="T153" s="185"/>
      <c r="U153" s="185"/>
      <c r="V153" s="185"/>
      <c r="W153" s="161"/>
    </row>
    <row r="154" spans="1:23" ht="12.75" customHeight="1" x14ac:dyDescent="0.2">
      <c r="F154" s="136"/>
      <c r="G154" s="101" t="s">
        <v>55</v>
      </c>
      <c r="H154" s="236"/>
      <c r="I154" s="237"/>
      <c r="J154" s="237"/>
      <c r="K154" s="237"/>
      <c r="L154" s="237"/>
      <c r="M154" s="237"/>
      <c r="N154" s="237"/>
      <c r="O154" s="238"/>
      <c r="P154" s="301"/>
      <c r="Q154" s="160"/>
      <c r="R154" s="185"/>
      <c r="S154" s="185"/>
      <c r="T154" s="185"/>
      <c r="U154" s="185"/>
      <c r="V154" s="185"/>
      <c r="W154" s="161"/>
    </row>
    <row r="155" spans="1:23" ht="12.75" customHeight="1" x14ac:dyDescent="0.2">
      <c r="F155" s="137"/>
      <c r="G155" s="105" t="s">
        <v>57</v>
      </c>
      <c r="H155" s="239"/>
      <c r="I155" s="240"/>
      <c r="J155" s="240"/>
      <c r="K155" s="240"/>
      <c r="L155" s="240"/>
      <c r="M155" s="240"/>
      <c r="N155" s="240"/>
      <c r="O155" s="241"/>
      <c r="P155" s="302"/>
      <c r="Q155" s="160"/>
      <c r="R155" s="185"/>
      <c r="S155" s="185"/>
      <c r="T155" s="185"/>
      <c r="U155" s="185"/>
      <c r="V155" s="185"/>
      <c r="W155" s="161"/>
    </row>
    <row r="156" spans="1:23" ht="12.75" customHeight="1" x14ac:dyDescent="0.2">
      <c r="F156" s="134">
        <f>IF(F152=12,1,F152+1)</f>
        <v>11</v>
      </c>
      <c r="G156" s="100" t="s">
        <v>58</v>
      </c>
      <c r="H156" s="233" t="s">
        <v>163</v>
      </c>
      <c r="I156" s="234"/>
      <c r="J156" s="234"/>
      <c r="K156" s="234"/>
      <c r="L156" s="234"/>
      <c r="M156" s="234"/>
      <c r="N156" s="234"/>
      <c r="O156" s="235"/>
      <c r="P156" s="300" t="s">
        <v>143</v>
      </c>
      <c r="Q156" s="160"/>
      <c r="R156" s="185"/>
      <c r="S156" s="185"/>
      <c r="T156" s="185"/>
      <c r="U156" s="185"/>
      <c r="V156" s="185"/>
      <c r="W156" s="161"/>
    </row>
    <row r="157" spans="1:23" ht="12.75" customHeight="1" x14ac:dyDescent="0.2">
      <c r="F157" s="135"/>
      <c r="G157" s="101" t="s">
        <v>56</v>
      </c>
      <c r="H157" s="236"/>
      <c r="I157" s="237"/>
      <c r="J157" s="237"/>
      <c r="K157" s="237"/>
      <c r="L157" s="237"/>
      <c r="M157" s="237"/>
      <c r="N157" s="237"/>
      <c r="O157" s="238"/>
      <c r="P157" s="301"/>
      <c r="Q157" s="160"/>
      <c r="R157" s="185"/>
      <c r="S157" s="185"/>
      <c r="T157" s="185"/>
      <c r="U157" s="185"/>
      <c r="V157" s="185"/>
      <c r="W157" s="161"/>
    </row>
    <row r="158" spans="1:23" ht="12.75" customHeight="1" x14ac:dyDescent="0.2">
      <c r="F158" s="136"/>
      <c r="G158" s="101" t="s">
        <v>55</v>
      </c>
      <c r="H158" s="236"/>
      <c r="I158" s="237"/>
      <c r="J158" s="237"/>
      <c r="K158" s="237"/>
      <c r="L158" s="237"/>
      <c r="M158" s="237"/>
      <c r="N158" s="237"/>
      <c r="O158" s="238"/>
      <c r="P158" s="301"/>
      <c r="Q158" s="160"/>
      <c r="R158" s="185"/>
      <c r="S158" s="185"/>
      <c r="T158" s="185"/>
      <c r="U158" s="185"/>
      <c r="V158" s="185"/>
      <c r="W158" s="161"/>
    </row>
    <row r="159" spans="1:23" ht="12.75" customHeight="1" x14ac:dyDescent="0.2">
      <c r="F159" s="137"/>
      <c r="G159" s="105" t="s">
        <v>57</v>
      </c>
      <c r="H159" s="239"/>
      <c r="I159" s="240"/>
      <c r="J159" s="240"/>
      <c r="K159" s="240"/>
      <c r="L159" s="240"/>
      <c r="M159" s="240"/>
      <c r="N159" s="240"/>
      <c r="O159" s="241"/>
      <c r="P159" s="302"/>
      <c r="Q159" s="160"/>
      <c r="R159" s="185"/>
      <c r="S159" s="185"/>
      <c r="T159" s="185"/>
      <c r="U159" s="185"/>
      <c r="V159" s="185"/>
      <c r="W159" s="161"/>
    </row>
  </sheetData>
  <mergeCells count="399">
    <mergeCell ref="F156:F157"/>
    <mergeCell ref="F158:F159"/>
    <mergeCell ref="F144:F145"/>
    <mergeCell ref="F146:F147"/>
    <mergeCell ref="F148:F149"/>
    <mergeCell ref="F150:F151"/>
    <mergeCell ref="F152:F153"/>
    <mergeCell ref="F154:F155"/>
    <mergeCell ref="H156:O159"/>
    <mergeCell ref="P156:P159"/>
    <mergeCell ref="Q156:W156"/>
    <mergeCell ref="Q157:W157"/>
    <mergeCell ref="Q158:W158"/>
    <mergeCell ref="Q159:W159"/>
    <mergeCell ref="H150:O151"/>
    <mergeCell ref="P150:P151"/>
    <mergeCell ref="Q150:W150"/>
    <mergeCell ref="Q151:W151"/>
    <mergeCell ref="H152:O155"/>
    <mergeCell ref="P152:P155"/>
    <mergeCell ref="Q152:W152"/>
    <mergeCell ref="Q153:W153"/>
    <mergeCell ref="Q154:W154"/>
    <mergeCell ref="Q155:W155"/>
    <mergeCell ref="Q146:W146"/>
    <mergeCell ref="A147:B147"/>
    <mergeCell ref="C147:D147"/>
    <mergeCell ref="Q147:W147"/>
    <mergeCell ref="Q148:W148"/>
    <mergeCell ref="Q149:W149"/>
    <mergeCell ref="A144:B144"/>
    <mergeCell ref="C144:D144"/>
    <mergeCell ref="H144:O149"/>
    <mergeCell ref="P144:P149"/>
    <mergeCell ref="Q144:W144"/>
    <mergeCell ref="A145:B145"/>
    <mergeCell ref="C145:D145"/>
    <mergeCell ref="Q145:W145"/>
    <mergeCell ref="A146:B146"/>
    <mergeCell ref="C146:D146"/>
    <mergeCell ref="A142:B142"/>
    <mergeCell ref="C142:D142"/>
    <mergeCell ref="Q142:W142"/>
    <mergeCell ref="A143:B143"/>
    <mergeCell ref="C143:D143"/>
    <mergeCell ref="H143:O143"/>
    <mergeCell ref="Q143:W143"/>
    <mergeCell ref="F142:F143"/>
    <mergeCell ref="A140:B140"/>
    <mergeCell ref="C140:D140"/>
    <mergeCell ref="F140:F141"/>
    <mergeCell ref="H140:O140"/>
    <mergeCell ref="Q140:W140"/>
    <mergeCell ref="A141:B141"/>
    <mergeCell ref="C141:D141"/>
    <mergeCell ref="H141:O142"/>
    <mergeCell ref="P141:P142"/>
    <mergeCell ref="Q141:W141"/>
    <mergeCell ref="Q137:W137"/>
    <mergeCell ref="A138:B138"/>
    <mergeCell ref="C138:D138"/>
    <mergeCell ref="F138:F139"/>
    <mergeCell ref="Q138:W138"/>
    <mergeCell ref="A139:B139"/>
    <mergeCell ref="C139:D139"/>
    <mergeCell ref="Q139:W139"/>
    <mergeCell ref="H135:O135"/>
    <mergeCell ref="Q135:W135"/>
    <mergeCell ref="A136:B136"/>
    <mergeCell ref="C136:D136"/>
    <mergeCell ref="F136:F137"/>
    <mergeCell ref="H136:O139"/>
    <mergeCell ref="P136:P139"/>
    <mergeCell ref="Q136:W136"/>
    <mergeCell ref="A137:B137"/>
    <mergeCell ref="C137:D137"/>
    <mergeCell ref="Q132:W132"/>
    <mergeCell ref="A133:B133"/>
    <mergeCell ref="C133:D133"/>
    <mergeCell ref="Q133:W133"/>
    <mergeCell ref="A134:B134"/>
    <mergeCell ref="C134:D134"/>
    <mergeCell ref="F134:F135"/>
    <mergeCell ref="Q134:W134"/>
    <mergeCell ref="A135:B135"/>
    <mergeCell ref="C135:D135"/>
    <mergeCell ref="P129:P134"/>
    <mergeCell ref="A130:B130"/>
    <mergeCell ref="C130:D130"/>
    <mergeCell ref="F130:F131"/>
    <mergeCell ref="A131:B131"/>
    <mergeCell ref="C131:D131"/>
    <mergeCell ref="F132:F133"/>
    <mergeCell ref="A123:B123"/>
    <mergeCell ref="C123:D123"/>
    <mergeCell ref="A124:B124"/>
    <mergeCell ref="C124:D124"/>
    <mergeCell ref="F124:F125"/>
    <mergeCell ref="A128:B128"/>
    <mergeCell ref="C128:D128"/>
    <mergeCell ref="F128:F129"/>
    <mergeCell ref="H128:O128"/>
    <mergeCell ref="A129:B129"/>
    <mergeCell ref="C129:D129"/>
    <mergeCell ref="H129:O134"/>
    <mergeCell ref="H124:O127"/>
    <mergeCell ref="A125:B125"/>
    <mergeCell ref="C125:D125"/>
    <mergeCell ref="A126:B126"/>
    <mergeCell ref="C126:D126"/>
    <mergeCell ref="F126:F127"/>
    <mergeCell ref="A127:B127"/>
    <mergeCell ref="C127:D127"/>
    <mergeCell ref="F114:F115"/>
    <mergeCell ref="H114:O116"/>
    <mergeCell ref="P114:P116"/>
    <mergeCell ref="Q114:W114"/>
    <mergeCell ref="Q115:W115"/>
    <mergeCell ref="F116:F117"/>
    <mergeCell ref="Q116:W116"/>
    <mergeCell ref="H117:O120"/>
    <mergeCell ref="P117:P120"/>
    <mergeCell ref="Q117:W117"/>
    <mergeCell ref="F118:F119"/>
    <mergeCell ref="Q118:W118"/>
    <mergeCell ref="Q119:W119"/>
    <mergeCell ref="F120:F121"/>
    <mergeCell ref="Q120:W120"/>
    <mergeCell ref="H121:O123"/>
    <mergeCell ref="P121:P123"/>
    <mergeCell ref="Q121:W121"/>
    <mergeCell ref="F122:F123"/>
    <mergeCell ref="R122:V131"/>
    <mergeCell ref="P124:P127"/>
    <mergeCell ref="Q113:W113"/>
    <mergeCell ref="Q105:W105"/>
    <mergeCell ref="F106:F107"/>
    <mergeCell ref="Q106:W106"/>
    <mergeCell ref="Q107:W107"/>
    <mergeCell ref="F108:F109"/>
    <mergeCell ref="Q108:W108"/>
    <mergeCell ref="Q109:W109"/>
    <mergeCell ref="P102:P103"/>
    <mergeCell ref="A95:D95"/>
    <mergeCell ref="H95:O95"/>
    <mergeCell ref="R95:V104"/>
    <mergeCell ref="A96:D96"/>
    <mergeCell ref="A100:D100"/>
    <mergeCell ref="F100:F101"/>
    <mergeCell ref="H100:O100"/>
    <mergeCell ref="A101:D101"/>
    <mergeCell ref="H101:O101"/>
    <mergeCell ref="A102:D102"/>
    <mergeCell ref="F102:F103"/>
    <mergeCell ref="H102:O103"/>
    <mergeCell ref="F96:F97"/>
    <mergeCell ref="A103:D103"/>
    <mergeCell ref="F104:F105"/>
    <mergeCell ref="H104:O104"/>
    <mergeCell ref="C105:D105"/>
    <mergeCell ref="H105:O113"/>
    <mergeCell ref="P105:P113"/>
    <mergeCell ref="F110:F111"/>
    <mergeCell ref="Q110:W110"/>
    <mergeCell ref="Q111:W111"/>
    <mergeCell ref="F112:F113"/>
    <mergeCell ref="Q112:W112"/>
    <mergeCell ref="H96:O99"/>
    <mergeCell ref="A85:C88"/>
    <mergeCell ref="D85:G86"/>
    <mergeCell ref="H85:N85"/>
    <mergeCell ref="Q85:W85"/>
    <mergeCell ref="D87:F88"/>
    <mergeCell ref="E89:F89"/>
    <mergeCell ref="C79:D79"/>
    <mergeCell ref="F79:F80"/>
    <mergeCell ref="Q79:W79"/>
    <mergeCell ref="A80:B80"/>
    <mergeCell ref="C80:D80"/>
    <mergeCell ref="Q80:W80"/>
    <mergeCell ref="P96:P99"/>
    <mergeCell ref="A97:D97"/>
    <mergeCell ref="A98:D98"/>
    <mergeCell ref="F98:F99"/>
    <mergeCell ref="A99:D99"/>
    <mergeCell ref="A93:D93"/>
    <mergeCell ref="Q93:W93"/>
    <mergeCell ref="A94:D94"/>
    <mergeCell ref="F94:F95"/>
    <mergeCell ref="H94:O94"/>
    <mergeCell ref="Q94:W94"/>
    <mergeCell ref="A77:B77"/>
    <mergeCell ref="C77:D77"/>
    <mergeCell ref="F77:F78"/>
    <mergeCell ref="H77:O80"/>
    <mergeCell ref="P77:P80"/>
    <mergeCell ref="Q77:W77"/>
    <mergeCell ref="A78:B78"/>
    <mergeCell ref="C78:D78"/>
    <mergeCell ref="Q78:W78"/>
    <mergeCell ref="A79:B79"/>
    <mergeCell ref="C75:D75"/>
    <mergeCell ref="F75:F76"/>
    <mergeCell ref="Q75:W75"/>
    <mergeCell ref="A76:B76"/>
    <mergeCell ref="C76:D76"/>
    <mergeCell ref="Q76:W76"/>
    <mergeCell ref="A73:B73"/>
    <mergeCell ref="C73:D73"/>
    <mergeCell ref="F73:F74"/>
    <mergeCell ref="H73:O76"/>
    <mergeCell ref="P73:P76"/>
    <mergeCell ref="Q73:W73"/>
    <mergeCell ref="A74:B74"/>
    <mergeCell ref="C74:D74"/>
    <mergeCell ref="Q74:W74"/>
    <mergeCell ref="A75:B75"/>
    <mergeCell ref="A71:B71"/>
    <mergeCell ref="C71:D71"/>
    <mergeCell ref="F71:F72"/>
    <mergeCell ref="H71:O72"/>
    <mergeCell ref="P71:P72"/>
    <mergeCell ref="Q71:W71"/>
    <mergeCell ref="A72:B72"/>
    <mergeCell ref="C72:D72"/>
    <mergeCell ref="Q72:W72"/>
    <mergeCell ref="A65:B65"/>
    <mergeCell ref="C65:D65"/>
    <mergeCell ref="F65:F66"/>
    <mergeCell ref="H65:O70"/>
    <mergeCell ref="P65:P70"/>
    <mergeCell ref="Q65:W65"/>
    <mergeCell ref="A66:B66"/>
    <mergeCell ref="C66:D66"/>
    <mergeCell ref="Q66:W66"/>
    <mergeCell ref="A67:B67"/>
    <mergeCell ref="A69:B69"/>
    <mergeCell ref="C69:D69"/>
    <mergeCell ref="F69:F70"/>
    <mergeCell ref="Q69:W69"/>
    <mergeCell ref="A70:B70"/>
    <mergeCell ref="C70:D70"/>
    <mergeCell ref="Q70:W70"/>
    <mergeCell ref="C67:D67"/>
    <mergeCell ref="F67:F68"/>
    <mergeCell ref="Q67:W67"/>
    <mergeCell ref="A68:B68"/>
    <mergeCell ref="C68:D68"/>
    <mergeCell ref="Q68:W68"/>
    <mergeCell ref="A63:B63"/>
    <mergeCell ref="C63:D63"/>
    <mergeCell ref="F63:F64"/>
    <mergeCell ref="Q63:W63"/>
    <mergeCell ref="A64:B64"/>
    <mergeCell ref="C64:D64"/>
    <mergeCell ref="H64:O64"/>
    <mergeCell ref="Q64:W64"/>
    <mergeCell ref="A61:B61"/>
    <mergeCell ref="C61:D61"/>
    <mergeCell ref="F61:F62"/>
    <mergeCell ref="H61:O61"/>
    <mergeCell ref="Q61:W61"/>
    <mergeCell ref="A62:B62"/>
    <mergeCell ref="C62:D62"/>
    <mergeCell ref="H62:O63"/>
    <mergeCell ref="P62:P63"/>
    <mergeCell ref="Q62:W62"/>
    <mergeCell ref="Q58:W58"/>
    <mergeCell ref="A59:B59"/>
    <mergeCell ref="C59:D59"/>
    <mergeCell ref="F59:F60"/>
    <mergeCell ref="Q59:W59"/>
    <mergeCell ref="A60:B60"/>
    <mergeCell ref="C60:D60"/>
    <mergeCell ref="Q60:W60"/>
    <mergeCell ref="H56:O56"/>
    <mergeCell ref="Q56:W56"/>
    <mergeCell ref="A57:B57"/>
    <mergeCell ref="C57:D57"/>
    <mergeCell ref="F57:F58"/>
    <mergeCell ref="H57:O60"/>
    <mergeCell ref="P57:P60"/>
    <mergeCell ref="Q57:W57"/>
    <mergeCell ref="A58:B58"/>
    <mergeCell ref="C58:D58"/>
    <mergeCell ref="Q53:W53"/>
    <mergeCell ref="A54:B54"/>
    <mergeCell ref="C54:D54"/>
    <mergeCell ref="Q54:W54"/>
    <mergeCell ref="A55:B55"/>
    <mergeCell ref="C55:D55"/>
    <mergeCell ref="F55:F56"/>
    <mergeCell ref="Q55:W55"/>
    <mergeCell ref="A56:B56"/>
    <mergeCell ref="C56:D56"/>
    <mergeCell ref="P50:P55"/>
    <mergeCell ref="A51:B51"/>
    <mergeCell ref="C51:D51"/>
    <mergeCell ref="F51:F52"/>
    <mergeCell ref="A52:B52"/>
    <mergeCell ref="C52:D52"/>
    <mergeCell ref="F53:F54"/>
    <mergeCell ref="A44:B44"/>
    <mergeCell ref="C44:D44"/>
    <mergeCell ref="A45:B45"/>
    <mergeCell ref="C45:D45"/>
    <mergeCell ref="F45:F46"/>
    <mergeCell ref="A49:B49"/>
    <mergeCell ref="C49:D49"/>
    <mergeCell ref="F49:F50"/>
    <mergeCell ref="H49:O49"/>
    <mergeCell ref="A50:B50"/>
    <mergeCell ref="C50:D50"/>
    <mergeCell ref="H50:O55"/>
    <mergeCell ref="H45:O48"/>
    <mergeCell ref="A46:B46"/>
    <mergeCell ref="C46:D46"/>
    <mergeCell ref="A47:B47"/>
    <mergeCell ref="C47:D47"/>
    <mergeCell ref="F47:F48"/>
    <mergeCell ref="A48:B48"/>
    <mergeCell ref="C48:D48"/>
    <mergeCell ref="F35:F36"/>
    <mergeCell ref="H35:O37"/>
    <mergeCell ref="P35:P37"/>
    <mergeCell ref="Q35:W35"/>
    <mergeCell ref="Q36:W36"/>
    <mergeCell ref="F37:F38"/>
    <mergeCell ref="Q37:W37"/>
    <mergeCell ref="H38:O41"/>
    <mergeCell ref="P38:P41"/>
    <mergeCell ref="Q38:W38"/>
    <mergeCell ref="F39:F40"/>
    <mergeCell ref="Q39:W39"/>
    <mergeCell ref="Q40:W40"/>
    <mergeCell ref="F41:F42"/>
    <mergeCell ref="Q41:W41"/>
    <mergeCell ref="H42:O44"/>
    <mergeCell ref="P42:P44"/>
    <mergeCell ref="Q42:W42"/>
    <mergeCell ref="F43:F44"/>
    <mergeCell ref="R43:V52"/>
    <mergeCell ref="P45:P48"/>
    <mergeCell ref="A24:D24"/>
    <mergeCell ref="F25:F26"/>
    <mergeCell ref="H25:O25"/>
    <mergeCell ref="C26:D26"/>
    <mergeCell ref="H26:O34"/>
    <mergeCell ref="P26:P34"/>
    <mergeCell ref="F31:F32"/>
    <mergeCell ref="Q31:W31"/>
    <mergeCell ref="Q32:W32"/>
    <mergeCell ref="F33:F34"/>
    <mergeCell ref="Q33:W33"/>
    <mergeCell ref="Q34:W34"/>
    <mergeCell ref="H17:O20"/>
    <mergeCell ref="Q26:W26"/>
    <mergeCell ref="F27:F28"/>
    <mergeCell ref="Q27:W27"/>
    <mergeCell ref="Q28:W28"/>
    <mergeCell ref="F29:F30"/>
    <mergeCell ref="Q29:W29"/>
    <mergeCell ref="Q30:W30"/>
    <mergeCell ref="P23:P24"/>
    <mergeCell ref="P17:P20"/>
    <mergeCell ref="A18:D18"/>
    <mergeCell ref="A19:D19"/>
    <mergeCell ref="F19:F20"/>
    <mergeCell ref="A20:D20"/>
    <mergeCell ref="E10:F10"/>
    <mergeCell ref="A14:D14"/>
    <mergeCell ref="Q14:W14"/>
    <mergeCell ref="A15:D15"/>
    <mergeCell ref="F15:F16"/>
    <mergeCell ref="H15:O15"/>
    <mergeCell ref="Q15:W15"/>
    <mergeCell ref="A16:D16"/>
    <mergeCell ref="H16:O16"/>
    <mergeCell ref="R16:V25"/>
    <mergeCell ref="A21:D21"/>
    <mergeCell ref="F21:F22"/>
    <mergeCell ref="H21:O21"/>
    <mergeCell ref="A22:D22"/>
    <mergeCell ref="H22:O22"/>
    <mergeCell ref="A23:D23"/>
    <mergeCell ref="F23:F24"/>
    <mergeCell ref="H23:O24"/>
    <mergeCell ref="A17:D17"/>
    <mergeCell ref="F17:F18"/>
    <mergeCell ref="Y1:Y4"/>
    <mergeCell ref="A2:D2"/>
    <mergeCell ref="Q2:W2"/>
    <mergeCell ref="I4:J4"/>
    <mergeCell ref="A6:C9"/>
    <mergeCell ref="D6:G7"/>
    <mergeCell ref="H6:N6"/>
    <mergeCell ref="Q6:W6"/>
    <mergeCell ref="D8:F9"/>
    <mergeCell ref="Y8:Y12"/>
  </mergeCells>
  <conditionalFormatting sqref="H8:O13 Q8:W13">
    <cfRule type="cellIs" dxfId="5" priority="81" stopIfTrue="1" operator="equal">
      <formula>$D$6</formula>
    </cfRule>
    <cfRule type="expression" dxfId="4" priority="82" stopIfTrue="1">
      <formula>AND(NOT(H8=""),NOT(ISERROR(MATCH(H8,arr_eventdate,0))))</formula>
    </cfRule>
    <cfRule type="expression" dxfId="3" priority="83" stopIfTrue="1">
      <formula>AND(NOT(H8=""),NOT(ISERROR(MATCH(H8,arr_holidaydate,0))))</formula>
    </cfRule>
  </conditionalFormatting>
  <conditionalFormatting sqref="H87:O92 Q87:W92">
    <cfRule type="cellIs" dxfId="2" priority="78" stopIfTrue="1" operator="equal">
      <formula>$D$85</formula>
    </cfRule>
    <cfRule type="expression" dxfId="1" priority="79" stopIfTrue="1">
      <formula>AND(NOT(H87=""),NOT(ISERROR(MATCH(H87,arr_eventdate,0))))</formula>
    </cfRule>
    <cfRule type="expression" dxfId="0" priority="80" stopIfTrue="1">
      <formula>AND(NOT(H87=""),NOT(ISERROR(MATCH(H87,arr_holidaydate,0))))</formula>
    </cfRule>
  </conditionalFormatting>
  <conditionalFormatting sqref="P17 H17">
    <cfRule type="colorScale" priority="22">
      <colorScale>
        <cfvo type="min"/>
        <cfvo type="percentile" val="50"/>
        <cfvo type="max"/>
        <color rgb="FFFFF7C5"/>
        <color rgb="FFE8FFC5"/>
        <color rgb="FFD5EFFF"/>
      </colorScale>
    </cfRule>
  </conditionalFormatting>
  <conditionalFormatting sqref="H45">
    <cfRule type="colorScale" priority="21">
      <colorScale>
        <cfvo type="min"/>
        <cfvo type="percentile" val="50"/>
        <cfvo type="max"/>
        <color rgb="FFFFF7C5"/>
        <color rgb="FFE8FFC5"/>
        <color rgb="FFD5EFFF"/>
      </colorScale>
    </cfRule>
  </conditionalFormatting>
  <conditionalFormatting sqref="P45">
    <cfRule type="colorScale" priority="20">
      <colorScale>
        <cfvo type="min"/>
        <cfvo type="percentile" val="50"/>
        <cfvo type="max"/>
        <color rgb="FFFFF7C5"/>
        <color rgb="FFE8FFC5"/>
        <color rgb="FFD5EFFF"/>
      </colorScale>
    </cfRule>
  </conditionalFormatting>
  <conditionalFormatting sqref="H57">
    <cfRule type="colorScale" priority="19">
      <colorScale>
        <cfvo type="min"/>
        <cfvo type="percentile" val="50"/>
        <cfvo type="max"/>
        <color rgb="FFFFF7C5"/>
        <color rgb="FFE8FFC5"/>
        <color rgb="FFD5EFFF"/>
      </colorScale>
    </cfRule>
  </conditionalFormatting>
  <conditionalFormatting sqref="P57">
    <cfRule type="colorScale" priority="18">
      <colorScale>
        <cfvo type="min"/>
        <cfvo type="percentile" val="50"/>
        <cfvo type="max"/>
        <color rgb="FFFFF7C5"/>
        <color rgb="FFE8FFC5"/>
        <color rgb="FFD5EFFF"/>
      </colorScale>
    </cfRule>
  </conditionalFormatting>
  <conditionalFormatting sqref="H65">
    <cfRule type="colorScale" priority="17">
      <colorScale>
        <cfvo type="min"/>
        <cfvo type="percentile" val="50"/>
        <cfvo type="max"/>
        <color rgb="FFFFF7C5"/>
        <color rgb="FFE8FFC5"/>
        <color rgb="FFD5EFFF"/>
      </colorScale>
    </cfRule>
  </conditionalFormatting>
  <conditionalFormatting sqref="P65">
    <cfRule type="colorScale" priority="16">
      <colorScale>
        <cfvo type="min"/>
        <cfvo type="percentile" val="50"/>
        <cfvo type="max"/>
        <color rgb="FFFFF7C5"/>
        <color rgb="FFE8FFC5"/>
        <color rgb="FFD5EFFF"/>
      </colorScale>
    </cfRule>
  </conditionalFormatting>
  <conditionalFormatting sqref="H73">
    <cfRule type="colorScale" priority="15">
      <colorScale>
        <cfvo type="min"/>
        <cfvo type="percentile" val="50"/>
        <cfvo type="max"/>
        <color rgb="FFFFF7C5"/>
        <color rgb="FFE8FFC5"/>
        <color rgb="FFD5EFFF"/>
      </colorScale>
    </cfRule>
  </conditionalFormatting>
  <conditionalFormatting sqref="P73">
    <cfRule type="colorScale" priority="14">
      <colorScale>
        <cfvo type="min"/>
        <cfvo type="percentile" val="50"/>
        <cfvo type="max"/>
        <color rgb="FFFFF7C5"/>
        <color rgb="FFE8FFC5"/>
        <color rgb="FFD5EFFF"/>
      </colorScale>
    </cfRule>
  </conditionalFormatting>
  <conditionalFormatting sqref="H77">
    <cfRule type="colorScale" priority="13">
      <colorScale>
        <cfvo type="min"/>
        <cfvo type="percentile" val="50"/>
        <cfvo type="max"/>
        <color rgb="FFFFF7C5"/>
        <color rgb="FFE8FFC5"/>
        <color rgb="FFD5EFFF"/>
      </colorScale>
    </cfRule>
  </conditionalFormatting>
  <conditionalFormatting sqref="P77">
    <cfRule type="colorScale" priority="12">
      <colorScale>
        <cfvo type="min"/>
        <cfvo type="percentile" val="50"/>
        <cfvo type="max"/>
        <color rgb="FFFFF7C5"/>
        <color rgb="FFE8FFC5"/>
        <color rgb="FFD5EFFF"/>
      </colorScale>
    </cfRule>
  </conditionalFormatting>
  <conditionalFormatting sqref="P96 H96">
    <cfRule type="colorScale" priority="11">
      <colorScale>
        <cfvo type="min"/>
        <cfvo type="percentile" val="50"/>
        <cfvo type="max"/>
        <color rgb="FFFFF7C5"/>
        <color rgb="FFE8FFC5"/>
        <color rgb="FFD5EFFF"/>
      </colorScale>
    </cfRule>
  </conditionalFormatting>
  <conditionalFormatting sqref="H124">
    <cfRule type="colorScale" priority="10">
      <colorScale>
        <cfvo type="min"/>
        <cfvo type="percentile" val="50"/>
        <cfvo type="max"/>
        <color rgb="FFFFF7C5"/>
        <color rgb="FFE8FFC5"/>
        <color rgb="FFD5EFFF"/>
      </colorScale>
    </cfRule>
  </conditionalFormatting>
  <conditionalFormatting sqref="P124">
    <cfRule type="colorScale" priority="9">
      <colorScale>
        <cfvo type="min"/>
        <cfvo type="percentile" val="50"/>
        <cfvo type="max"/>
        <color rgb="FFFFF7C5"/>
        <color rgb="FFE8FFC5"/>
        <color rgb="FFD5EFFF"/>
      </colorScale>
    </cfRule>
  </conditionalFormatting>
  <conditionalFormatting sqref="H136">
    <cfRule type="colorScale" priority="8">
      <colorScale>
        <cfvo type="min"/>
        <cfvo type="percentile" val="50"/>
        <cfvo type="max"/>
        <color rgb="FFFFF7C5"/>
        <color rgb="FFE8FFC5"/>
        <color rgb="FFD5EFFF"/>
      </colorScale>
    </cfRule>
  </conditionalFormatting>
  <conditionalFormatting sqref="P136">
    <cfRule type="colorScale" priority="7">
      <colorScale>
        <cfvo type="min"/>
        <cfvo type="percentile" val="50"/>
        <cfvo type="max"/>
        <color rgb="FFFFF7C5"/>
        <color rgb="FFE8FFC5"/>
        <color rgb="FFD5EFFF"/>
      </colorScale>
    </cfRule>
  </conditionalFormatting>
  <conditionalFormatting sqref="H144">
    <cfRule type="colorScale" priority="6">
      <colorScale>
        <cfvo type="min"/>
        <cfvo type="percentile" val="50"/>
        <cfvo type="max"/>
        <color rgb="FFFFF7C5"/>
        <color rgb="FFE8FFC5"/>
        <color rgb="FFD5EFFF"/>
      </colorScale>
    </cfRule>
  </conditionalFormatting>
  <conditionalFormatting sqref="P144">
    <cfRule type="colorScale" priority="5">
      <colorScale>
        <cfvo type="min"/>
        <cfvo type="percentile" val="50"/>
        <cfvo type="max"/>
        <color rgb="FFFFF7C5"/>
        <color rgb="FFE8FFC5"/>
        <color rgb="FFD5EFFF"/>
      </colorScale>
    </cfRule>
  </conditionalFormatting>
  <conditionalFormatting sqref="H152">
    <cfRule type="colorScale" priority="4">
      <colorScale>
        <cfvo type="min"/>
        <cfvo type="percentile" val="50"/>
        <cfvo type="max"/>
        <color rgb="FFFFF7C5"/>
        <color rgb="FFE8FFC5"/>
        <color rgb="FFD5EFFF"/>
      </colorScale>
    </cfRule>
  </conditionalFormatting>
  <conditionalFormatting sqref="P152">
    <cfRule type="colorScale" priority="3">
      <colorScale>
        <cfvo type="min"/>
        <cfvo type="percentile" val="50"/>
        <cfvo type="max"/>
        <color rgb="FFFFF7C5"/>
        <color rgb="FFE8FFC5"/>
        <color rgb="FFD5EFFF"/>
      </colorScale>
    </cfRule>
  </conditionalFormatting>
  <conditionalFormatting sqref="H156">
    <cfRule type="colorScale" priority="2">
      <colorScale>
        <cfvo type="min"/>
        <cfvo type="percentile" val="50"/>
        <cfvo type="max"/>
        <color rgb="FFFFF7C5"/>
        <color rgb="FFE8FFC5"/>
        <color rgb="FFD5EFFF"/>
      </colorScale>
    </cfRule>
  </conditionalFormatting>
  <conditionalFormatting sqref="P156">
    <cfRule type="colorScale" priority="1">
      <colorScale>
        <cfvo type="min"/>
        <cfvo type="percentile" val="50"/>
        <cfvo type="max"/>
        <color rgb="FFFFF7C5"/>
        <color rgb="FFE8FFC5"/>
        <color rgb="FFD5EFFF"/>
      </colorScale>
    </cfRule>
  </conditionalFormatting>
  <printOptions horizontalCentered="1" verticalCentered="1"/>
  <pageMargins left="0.25" right="0.25" top="0.75" bottom="0.75" header="0.3" footer="0.3"/>
  <pageSetup paperSize="8" fitToHeight="0" orientation="landscape" r:id="rId1"/>
  <headerFooter alignWithMargins="0">
    <oddFooter>&amp;L&amp;8© 2013 Vertex42 LLC&amp;R&amp;8https://www.vertex42.com/calendars/daily-planner.html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F24"/>
  <sheetViews>
    <sheetView showGridLines="0" workbookViewId="0"/>
  </sheetViews>
  <sheetFormatPr defaultRowHeight="12.75" x14ac:dyDescent="0.2"/>
  <cols>
    <col min="1" max="1" width="26.42578125" customWidth="1"/>
    <col min="2" max="3" width="7.7109375" customWidth="1"/>
    <col min="4" max="4" width="10.85546875" customWidth="1"/>
    <col min="5" max="5" width="3.7109375" customWidth="1"/>
  </cols>
  <sheetData>
    <row r="1" spans="1:6" ht="20.25" x14ac:dyDescent="0.2">
      <c r="A1" s="40" t="s">
        <v>88</v>
      </c>
      <c r="B1" s="29"/>
      <c r="C1" s="29"/>
      <c r="D1" s="29"/>
    </row>
    <row r="2" spans="1:6" x14ac:dyDescent="0.2">
      <c r="A2" s="18"/>
      <c r="B2" s="18"/>
      <c r="C2" s="18"/>
      <c r="D2" s="18"/>
    </row>
    <row r="3" spans="1:6" x14ac:dyDescent="0.2">
      <c r="A3" s="309" t="s">
        <v>87</v>
      </c>
      <c r="B3" s="309"/>
      <c r="C3" s="309"/>
      <c r="D3" s="309"/>
    </row>
    <row r="4" spans="1:6" x14ac:dyDescent="0.2">
      <c r="A4" s="309"/>
      <c r="B4" s="309"/>
      <c r="C4" s="309"/>
      <c r="D4" s="309"/>
    </row>
    <row r="5" spans="1:6" x14ac:dyDescent="0.2">
      <c r="A5" s="309"/>
      <c r="B5" s="309"/>
      <c r="C5" s="309"/>
      <c r="D5" s="309"/>
    </row>
    <row r="7" spans="1:6" x14ac:dyDescent="0.2">
      <c r="A7" s="8"/>
      <c r="B7" s="33"/>
      <c r="C7" s="44" t="s">
        <v>89</v>
      </c>
      <c r="D7" s="34" t="str">
        <f t="shared" ref="D7" si="0">IF(OR(B7="",C7=""),"",IF(AND(month=12,B7=1),DATE(year+1,B7,C7),IF(AND(month=1,B7=12),DATE(year-1,B7,C7),DATE(year,B7,C7))))</f>
        <v/>
      </c>
      <c r="F7" s="35" t="s">
        <v>69</v>
      </c>
    </row>
    <row r="8" spans="1:6" ht="17.25" customHeight="1" x14ac:dyDescent="0.2">
      <c r="A8" s="32" t="s">
        <v>47</v>
      </c>
      <c r="B8" s="32" t="s">
        <v>3</v>
      </c>
      <c r="C8" s="32" t="s">
        <v>4</v>
      </c>
      <c r="D8" s="32" t="s">
        <v>6</v>
      </c>
    </row>
    <row r="9" spans="1:6" x14ac:dyDescent="0.2">
      <c r="A9" s="8" t="s">
        <v>60</v>
      </c>
      <c r="B9" s="33">
        <v>2</v>
      </c>
      <c r="C9" s="33">
        <v>14</v>
      </c>
      <c r="D9" s="34">
        <f>IF(OR(B9="",C9=""),"",IF(AND(month=12,B9=1),DATE(year+1,B9,C9),DATE(year,B9,C9)))</f>
        <v>43875</v>
      </c>
    </row>
    <row r="10" spans="1:6" x14ac:dyDescent="0.2">
      <c r="A10" s="8" t="s">
        <v>48</v>
      </c>
      <c r="B10" s="33">
        <v>2</v>
      </c>
      <c r="C10" s="33">
        <v>14</v>
      </c>
      <c r="D10" s="34">
        <f t="shared" ref="D10:D24" si="1">IF(OR(B10="",C10=""),"",IF(AND(month=12,B10=1),DATE(year+1,B10,C10),DATE(year,B10,C10)))</f>
        <v>43875</v>
      </c>
      <c r="F10" s="35" t="s">
        <v>70</v>
      </c>
    </row>
    <row r="11" spans="1:6" x14ac:dyDescent="0.2">
      <c r="A11" s="8"/>
      <c r="B11" s="33"/>
      <c r="C11" s="33"/>
      <c r="D11" s="34" t="str">
        <f t="shared" si="1"/>
        <v/>
      </c>
    </row>
    <row r="12" spans="1:6" x14ac:dyDescent="0.2">
      <c r="A12" s="8"/>
      <c r="B12" s="8"/>
      <c r="C12" s="8"/>
      <c r="D12" s="34" t="str">
        <f t="shared" si="1"/>
        <v/>
      </c>
    </row>
    <row r="13" spans="1:6" x14ac:dyDescent="0.2">
      <c r="A13" s="8"/>
      <c r="B13" s="33"/>
      <c r="C13" s="33"/>
      <c r="D13" s="34" t="str">
        <f t="shared" si="1"/>
        <v/>
      </c>
    </row>
    <row r="14" spans="1:6" x14ac:dyDescent="0.2">
      <c r="A14" s="8"/>
      <c r="B14" s="8"/>
      <c r="C14" s="8"/>
      <c r="D14" s="34" t="str">
        <f t="shared" si="1"/>
        <v/>
      </c>
    </row>
    <row r="15" spans="1:6" x14ac:dyDescent="0.2">
      <c r="A15" s="8"/>
      <c r="B15" s="8"/>
      <c r="C15" s="8"/>
      <c r="D15" s="34" t="str">
        <f t="shared" si="1"/>
        <v/>
      </c>
    </row>
    <row r="16" spans="1:6" x14ac:dyDescent="0.2">
      <c r="A16" s="8"/>
      <c r="B16" s="8"/>
      <c r="C16" s="8"/>
      <c r="D16" s="34" t="str">
        <f t="shared" si="1"/>
        <v/>
      </c>
    </row>
    <row r="17" spans="1:6" x14ac:dyDescent="0.2">
      <c r="A17" s="8"/>
      <c r="B17" s="8"/>
      <c r="C17" s="8"/>
      <c r="D17" s="34" t="str">
        <f t="shared" si="1"/>
        <v/>
      </c>
    </row>
    <row r="18" spans="1:6" x14ac:dyDescent="0.2">
      <c r="A18" s="8"/>
      <c r="B18" s="8"/>
      <c r="C18" s="8"/>
      <c r="D18" s="34" t="str">
        <f t="shared" si="1"/>
        <v/>
      </c>
    </row>
    <row r="19" spans="1:6" x14ac:dyDescent="0.2">
      <c r="A19" s="8"/>
      <c r="B19" s="8"/>
      <c r="C19" s="8"/>
      <c r="D19" s="34" t="str">
        <f t="shared" si="1"/>
        <v/>
      </c>
    </row>
    <row r="20" spans="1:6" x14ac:dyDescent="0.2">
      <c r="A20" s="8"/>
      <c r="B20" s="8"/>
      <c r="C20" s="8"/>
      <c r="D20" s="34" t="str">
        <f t="shared" si="1"/>
        <v/>
      </c>
    </row>
    <row r="21" spans="1:6" x14ac:dyDescent="0.2">
      <c r="A21" s="8"/>
      <c r="B21" s="8"/>
      <c r="C21" s="8"/>
      <c r="D21" s="34" t="str">
        <f t="shared" si="1"/>
        <v/>
      </c>
    </row>
    <row r="22" spans="1:6" x14ac:dyDescent="0.2">
      <c r="A22" s="8"/>
      <c r="B22" s="8"/>
      <c r="C22" s="8"/>
      <c r="D22" s="34" t="str">
        <f t="shared" si="1"/>
        <v/>
      </c>
    </row>
    <row r="23" spans="1:6" x14ac:dyDescent="0.2">
      <c r="A23" s="8"/>
      <c r="B23" s="8"/>
      <c r="C23" s="8"/>
      <c r="D23" s="34" t="str">
        <f t="shared" si="1"/>
        <v/>
      </c>
    </row>
    <row r="24" spans="1:6" x14ac:dyDescent="0.2">
      <c r="A24" s="8"/>
      <c r="B24" s="8"/>
      <c r="C24" s="8"/>
      <c r="D24" s="34" t="str">
        <f t="shared" si="1"/>
        <v/>
      </c>
      <c r="F24" s="35"/>
    </row>
  </sheetData>
  <mergeCells count="1">
    <mergeCell ref="A3:D5"/>
  </mergeCells>
  <phoneticPr fontId="0"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G88"/>
  <sheetViews>
    <sheetView showGridLines="0" workbookViewId="0">
      <pane ySplit="11" topLeftCell="A12" activePane="bottomLeft" state="frozen"/>
      <selection pane="bottomLeft" activeCell="B8" sqref="B8"/>
    </sheetView>
  </sheetViews>
  <sheetFormatPr defaultRowHeight="12.75" x14ac:dyDescent="0.2"/>
  <cols>
    <col min="1" max="1" width="18.7109375" customWidth="1"/>
    <col min="2" max="2" width="6.28515625" customWidth="1"/>
    <col min="3" max="3" width="6.5703125" customWidth="1"/>
    <col min="4" max="4" width="5.42578125" customWidth="1"/>
    <col min="5" max="5" width="8.28515625" customWidth="1"/>
    <col min="6" max="6" width="11.28515625" customWidth="1"/>
    <col min="7" max="7" width="35.85546875" customWidth="1"/>
  </cols>
  <sheetData>
    <row r="1" spans="1:7" ht="20.25" x14ac:dyDescent="0.2">
      <c r="A1" s="40" t="s">
        <v>46</v>
      </c>
      <c r="B1" s="30"/>
      <c r="C1" s="30"/>
      <c r="D1" s="30"/>
      <c r="E1" s="30"/>
      <c r="F1" s="31"/>
      <c r="G1" s="31"/>
    </row>
    <row r="2" spans="1:7" x14ac:dyDescent="0.2">
      <c r="A2" s="18"/>
      <c r="B2" s="18"/>
      <c r="C2" s="18"/>
      <c r="D2" s="18"/>
      <c r="E2" s="18"/>
      <c r="F2" s="18"/>
      <c r="G2" s="39"/>
    </row>
    <row r="3" spans="1:7" x14ac:dyDescent="0.2">
      <c r="A3" s="309" t="s">
        <v>86</v>
      </c>
      <c r="B3" s="309"/>
      <c r="C3" s="309"/>
      <c r="D3" s="309"/>
      <c r="E3" s="309"/>
      <c r="F3" s="309"/>
      <c r="G3" s="309"/>
    </row>
    <row r="4" spans="1:7" x14ac:dyDescent="0.2">
      <c r="A4" s="309"/>
      <c r="B4" s="309"/>
      <c r="C4" s="309"/>
      <c r="D4" s="309"/>
      <c r="E4" s="309"/>
      <c r="F4" s="309"/>
      <c r="G4" s="309"/>
    </row>
    <row r="5" spans="1:7" x14ac:dyDescent="0.2">
      <c r="A5" s="309"/>
      <c r="B5" s="309"/>
      <c r="C5" s="309"/>
      <c r="D5" s="309"/>
      <c r="E5" s="309"/>
      <c r="F5" s="309"/>
      <c r="G5" s="309"/>
    </row>
    <row r="6" spans="1:7" x14ac:dyDescent="0.2">
      <c r="A6" s="309"/>
      <c r="B6" s="309"/>
      <c r="C6" s="309"/>
      <c r="D6" s="309"/>
      <c r="E6" s="309"/>
      <c r="F6" s="309"/>
      <c r="G6" s="309"/>
    </row>
    <row r="7" spans="1:7" x14ac:dyDescent="0.2">
      <c r="G7" s="3"/>
    </row>
    <row r="8" spans="1:7" x14ac:dyDescent="0.2">
      <c r="A8" s="5" t="s">
        <v>45</v>
      </c>
      <c r="B8">
        <f>YEAR('Days1-2'!$D$4)</f>
        <v>2020</v>
      </c>
      <c r="G8" s="3"/>
    </row>
    <row r="9" spans="1:7" x14ac:dyDescent="0.2">
      <c r="A9" s="5" t="s">
        <v>44</v>
      </c>
      <c r="B9">
        <f>MONTH('Days1-2'!$D$4)</f>
        <v>5</v>
      </c>
      <c r="G9" s="3"/>
    </row>
    <row r="10" spans="1:7" x14ac:dyDescent="0.2">
      <c r="G10" s="3"/>
    </row>
    <row r="11" spans="1:7" ht="17.25" customHeight="1" x14ac:dyDescent="0.2">
      <c r="A11" s="24" t="s">
        <v>2</v>
      </c>
      <c r="B11" s="25" t="s">
        <v>3</v>
      </c>
      <c r="C11" s="25" t="s">
        <v>4</v>
      </c>
      <c r="D11" s="26" t="s">
        <v>0</v>
      </c>
      <c r="E11" s="26" t="s">
        <v>5</v>
      </c>
      <c r="F11" s="27" t="s">
        <v>6</v>
      </c>
      <c r="G11" s="28" t="s">
        <v>7</v>
      </c>
    </row>
    <row r="12" spans="1:7" x14ac:dyDescent="0.2">
      <c r="A12" t="s">
        <v>8</v>
      </c>
      <c r="B12" s="1">
        <v>4</v>
      </c>
      <c r="C12" s="1">
        <v>15</v>
      </c>
      <c r="D12" s="1"/>
      <c r="E12" s="1"/>
      <c r="F12" s="63">
        <f>IF(WEEKDAY(DATE(year,4,16),16)&lt;=2,DATE(year,4,18),IF(WEEKDAY(DATE(year,4,16),1)=2,DATE(year,4,17),DATE(year,4,15)))</f>
        <v>43936</v>
      </c>
      <c r="G12" s="38" t="s">
        <v>102</v>
      </c>
    </row>
    <row r="13" spans="1:7" x14ac:dyDescent="0.2">
      <c r="A13" t="s">
        <v>65</v>
      </c>
      <c r="B13" s="1">
        <v>4</v>
      </c>
      <c r="D13" s="1"/>
      <c r="E13" s="1">
        <v>1</v>
      </c>
      <c r="F13" s="55">
        <f>IF(year&lt;2007,(DATE(year,B13,1)+(1-1)*7)+IF(E13&lt;WEEKDAY(DATE(year,B13,1)),E13+7-WEEKDAY(DATE(year,B13,1)),E13-WEEKDAY(DATE(year,B13,1))),(DATE(year,B13-1,1)+(2-1)*7)+IF(E13&lt;WEEKDAY(DATE(year,B13-1,1)),E13+7-WEEKDAY(DATE(year,B13-1,1)),E13-WEEKDAY(DATE(year,B13-1,1))))</f>
        <v>43898</v>
      </c>
      <c r="G13" s="37" t="s">
        <v>9</v>
      </c>
    </row>
    <row r="14" spans="1:7" x14ac:dyDescent="0.2">
      <c r="A14" t="s">
        <v>65</v>
      </c>
      <c r="B14" s="1">
        <v>11</v>
      </c>
      <c r="D14" s="1"/>
      <c r="E14" s="1">
        <v>1</v>
      </c>
      <c r="F14" s="55">
        <f>IF(year&lt;2007,(DATE(year,B14,1)+(-1)*7)+IF(E14&lt;WEEKDAY(DATE(year,B14,1)),E14+7-WEEKDAY(DATE(year,B14,1)),E14-WEEKDAY(DATE(year,B14,1))),(DATE(year,B14,1)+(1-1)*7)+IF(E14&lt;WEEKDAY(DATE(year,B14,1)),E14+7-WEEKDAY(DATE(year,B14,1)),E14-WEEKDAY(DATE(year,B14,1))))</f>
        <v>44136</v>
      </c>
      <c r="G14" s="37" t="s">
        <v>10</v>
      </c>
    </row>
    <row r="15" spans="1:7" x14ac:dyDescent="0.2">
      <c r="A15" t="s">
        <v>61</v>
      </c>
      <c r="B15" s="1"/>
      <c r="C15" s="1"/>
      <c r="D15" s="1"/>
      <c r="E15" s="1"/>
      <c r="F15" s="19">
        <f>F44+6</f>
        <v>44087</v>
      </c>
      <c r="G15" s="38" t="s">
        <v>62</v>
      </c>
    </row>
    <row r="16" spans="1:7" x14ac:dyDescent="0.2">
      <c r="A16" t="s">
        <v>63</v>
      </c>
      <c r="B16" s="1">
        <v>4</v>
      </c>
      <c r="C16" s="1"/>
      <c r="D16" s="1"/>
      <c r="E16" s="1">
        <v>4</v>
      </c>
      <c r="F16" s="19">
        <f>IF(WEEKDAY(DATE(year,B16+1,0),1)=7,DATE(year,B16+1,0)-(7-E16),(DATE(year,B16+1,0)-WEEKDAY(DATE(year,B16+1,0),1))-(7-E16))</f>
        <v>43943</v>
      </c>
      <c r="G16" s="38" t="s">
        <v>64</v>
      </c>
    </row>
    <row r="17" spans="1:7" x14ac:dyDescent="0.2">
      <c r="A17" t="s">
        <v>76</v>
      </c>
      <c r="B17" s="1"/>
      <c r="C17" s="1"/>
      <c r="D17" s="1"/>
      <c r="E17" s="1"/>
      <c r="F17" s="55">
        <f>IF(AND(year&gt;1900,year&lt;2199),ROUND(DATE(year,4,1)/7+MOD(19*MOD(year,19)-7,30)*0.14,0)*7-6,"")</f>
        <v>43933</v>
      </c>
      <c r="G17" s="41" t="s">
        <v>79</v>
      </c>
    </row>
    <row r="18" spans="1:7" x14ac:dyDescent="0.2">
      <c r="A18" t="s">
        <v>77</v>
      </c>
      <c r="B18" s="64" t="s">
        <v>104</v>
      </c>
      <c r="C18" s="1"/>
      <c r="D18" s="1"/>
      <c r="E18" s="1"/>
      <c r="F18" s="55">
        <f>F17-2</f>
        <v>43931</v>
      </c>
      <c r="G18" s="38" t="s">
        <v>78</v>
      </c>
    </row>
    <row r="19" spans="1:7" x14ac:dyDescent="0.2">
      <c r="A19" s="61" t="s">
        <v>103</v>
      </c>
      <c r="B19" s="64" t="s">
        <v>104</v>
      </c>
      <c r="D19" s="1"/>
      <c r="E19" s="1"/>
      <c r="F19" s="65">
        <f>F17+1</f>
        <v>43934</v>
      </c>
      <c r="G19" s="38" t="s">
        <v>106</v>
      </c>
    </row>
    <row r="20" spans="1:7" x14ac:dyDescent="0.2">
      <c r="A20" t="s">
        <v>105</v>
      </c>
      <c r="B20" s="64" t="s">
        <v>104</v>
      </c>
      <c r="C20" s="1"/>
      <c r="D20" s="1"/>
      <c r="E20" s="1"/>
      <c r="F20" s="55">
        <f>F17+49</f>
        <v>43982</v>
      </c>
      <c r="G20" s="38" t="s">
        <v>111</v>
      </c>
    </row>
    <row r="21" spans="1:7" x14ac:dyDescent="0.2">
      <c r="A21" t="s">
        <v>107</v>
      </c>
      <c r="B21" s="64" t="s">
        <v>104</v>
      </c>
      <c r="C21" s="1"/>
      <c r="D21" s="1"/>
      <c r="E21" s="1"/>
      <c r="F21" s="55">
        <f>F17-46</f>
        <v>43887</v>
      </c>
      <c r="G21" s="38" t="s">
        <v>110</v>
      </c>
    </row>
    <row r="22" spans="1:7" x14ac:dyDescent="0.2">
      <c r="A22" t="s">
        <v>108</v>
      </c>
      <c r="B22" s="64" t="s">
        <v>104</v>
      </c>
      <c r="C22" s="1"/>
      <c r="D22" s="1"/>
      <c r="E22" s="1"/>
      <c r="F22" s="55">
        <f>F18-47</f>
        <v>43884</v>
      </c>
      <c r="G22" s="38" t="s">
        <v>109</v>
      </c>
    </row>
    <row r="23" spans="1:7" x14ac:dyDescent="0.2">
      <c r="A23" t="s">
        <v>80</v>
      </c>
      <c r="B23" s="1"/>
      <c r="C23" s="1"/>
      <c r="D23" s="1"/>
      <c r="E23" s="1"/>
      <c r="F23" s="55">
        <f>ROUNDDOWN((DATE(2000,3,20)+TIME(7,29,0))+(year-2000)*365.24238,0)</f>
        <v>43910</v>
      </c>
      <c r="G23" s="38" t="s">
        <v>84</v>
      </c>
    </row>
    <row r="24" spans="1:7" x14ac:dyDescent="0.2">
      <c r="A24" t="s">
        <v>81</v>
      </c>
      <c r="B24" s="1"/>
      <c r="C24" s="1"/>
      <c r="D24" s="1"/>
      <c r="E24" s="1"/>
      <c r="F24" s="55">
        <f>ROUNDDOWN((DATE(2000,6,21)+TIME(1,36,0))+(year-2000)*365.24163,0)</f>
        <v>44002</v>
      </c>
      <c r="G24" s="38" t="s">
        <v>84</v>
      </c>
    </row>
    <row r="25" spans="1:7" x14ac:dyDescent="0.2">
      <c r="A25" t="s">
        <v>82</v>
      </c>
      <c r="B25" s="1"/>
      <c r="C25" s="1"/>
      <c r="D25" s="1"/>
      <c r="E25" s="1"/>
      <c r="F25" s="55">
        <f>ROUNDDOWN((DATE(2000,9,22)+TIME(17,17,0))+(year-2000)*365.24205,0)</f>
        <v>44096</v>
      </c>
      <c r="G25" s="38" t="s">
        <v>84</v>
      </c>
    </row>
    <row r="26" spans="1:7" x14ac:dyDescent="0.2">
      <c r="A26" t="s">
        <v>83</v>
      </c>
      <c r="B26" s="1"/>
      <c r="C26" s="1"/>
      <c r="D26" s="1"/>
      <c r="E26" s="1"/>
      <c r="F26" s="55">
        <f>ROUNDDOWN((DATE(2000,12,21)+TIME(13,30,0))+(year-2000)*365.242743,0)</f>
        <v>44186</v>
      </c>
      <c r="G26" s="38" t="s">
        <v>84</v>
      </c>
    </row>
    <row r="27" spans="1:7" x14ac:dyDescent="0.2">
      <c r="A27" t="s">
        <v>112</v>
      </c>
      <c r="B27" s="1"/>
      <c r="C27" s="1"/>
      <c r="D27" s="1"/>
      <c r="E27" s="1"/>
      <c r="F27" s="55">
        <f>IF(AND(year&gt;=2013,year&lt;=2030),DATEVALUE(INDEX({"2013-02-10";"2014-01-31";"2015-02-19";"2016-02-08";"2017-01-28";"2018-02-16";"2019-02-05";"2020-01-25";"2021-02-12";"2022-02-01";"2023-01-22";"2024-02-10";"2025-01-29";"2026-02-17";"2027-02-06";"2028-01-26";"2029-02-13";"2030-02-03"},year-2012)),"")</f>
        <v>43855</v>
      </c>
      <c r="G27" s="38" t="s">
        <v>113</v>
      </c>
    </row>
    <row r="28" spans="1:7" x14ac:dyDescent="0.2">
      <c r="A28" t="s">
        <v>114</v>
      </c>
      <c r="B28" s="1"/>
      <c r="C28" s="1"/>
      <c r="D28" s="1"/>
      <c r="E28" s="1"/>
      <c r="F28" s="65">
        <f>IF(AND(year&gt;=2013,year&lt;=2030),DATEVALUE(INDEX({"2013-07-09";"2014-06-28";"2015-06-18";"2016-06-06";"2017-05-27";"2018-05-16";"2019-05-06";"2020-04-24";"2021-04-13";"2022-04-03";"2023-03-23";"2024-03-11";"2025-03-01";"2026-02-18";"2027-02-08";"2028-01-28";"2029-01-16";"2030-01-06"},year-2012)),"")</f>
        <v>43945</v>
      </c>
      <c r="G28" s="38" t="s">
        <v>113</v>
      </c>
    </row>
    <row r="29" spans="1:7" x14ac:dyDescent="0.2">
      <c r="A29" s="66" t="s">
        <v>119</v>
      </c>
      <c r="B29" s="64" t="s">
        <v>120</v>
      </c>
      <c r="C29" s="1"/>
      <c r="D29" s="1"/>
      <c r="E29" s="1"/>
      <c r="F29" s="65">
        <f>IF(ISERROR(F28+30),"",F28+30)</f>
        <v>43975</v>
      </c>
      <c r="G29" s="38" t="s">
        <v>113</v>
      </c>
    </row>
    <row r="30" spans="1:7" x14ac:dyDescent="0.2">
      <c r="A30" s="53" t="s">
        <v>115</v>
      </c>
      <c r="B30" s="1"/>
      <c r="C30" s="1"/>
      <c r="D30" s="1"/>
      <c r="E30" s="1"/>
      <c r="F30" s="65">
        <f>IF(AND(year&gt;=2013,year&lt;=2030),DATEVALUE(INDEX({"2013-09-05";"2014-09-25";"2015-09-14";"2016-10-03";"2017-09-21";"2018-09-10";"2019-09-30";"2020-09-19";"2021-09-07";"2022-09-26";"2023-09-16";"2024-10-03";"2025-09-23";"2026-09-12";"2027-10-02";"2028-09-21";"2029-09-10";"2030-09-28"},year-2012)),"")</f>
        <v>44093</v>
      </c>
      <c r="G30" s="38" t="s">
        <v>113</v>
      </c>
    </row>
    <row r="31" spans="1:7" x14ac:dyDescent="0.2">
      <c r="A31" s="53" t="s">
        <v>116</v>
      </c>
      <c r="B31" s="64" t="s">
        <v>118</v>
      </c>
      <c r="C31" s="1"/>
      <c r="D31" s="1"/>
      <c r="E31" s="1"/>
      <c r="F31" s="65">
        <f>IF(ISERROR(F30+9),"",F30+9)</f>
        <v>44102</v>
      </c>
      <c r="G31" s="38" t="s">
        <v>113</v>
      </c>
    </row>
    <row r="32" spans="1:7" x14ac:dyDescent="0.2">
      <c r="A32" s="53" t="s">
        <v>117</v>
      </c>
      <c r="B32" s="64" t="s">
        <v>118</v>
      </c>
      <c r="C32" s="1"/>
      <c r="D32" s="1"/>
      <c r="E32" s="1"/>
      <c r="F32" s="65">
        <f>IF(ISERROR(F30-163),"",F30-163)</f>
        <v>43930</v>
      </c>
      <c r="G32" s="38" t="s">
        <v>113</v>
      </c>
    </row>
    <row r="33" spans="1:7" x14ac:dyDescent="0.2">
      <c r="A33" s="53" t="s">
        <v>121</v>
      </c>
      <c r="B33" s="64"/>
      <c r="C33" s="1"/>
      <c r="D33" s="1"/>
      <c r="E33" s="1"/>
      <c r="F33" s="65">
        <f>IF(AND(year&gt;=2013,year&lt;=2030),DATEVALUE(INDEX({"2013-11-27";"2014-12-16";"2015-12-06";"2016-12-24";"2017-12-12";"2018-12-02";"2019-12-22";"2020-12-10";"2021-11-28";"2022-12-18";"2023-12-07";"2024-12-25";"2025-12-14";"2026-12-04";"2027-12-24";"2028-12-12";"2029-12-01";"2030-12-20"},year-2012)),"")</f>
        <v>44175</v>
      </c>
      <c r="G33" s="38" t="s">
        <v>113</v>
      </c>
    </row>
    <row r="34" spans="1:7" x14ac:dyDescent="0.2">
      <c r="A34" s="61" t="s">
        <v>122</v>
      </c>
      <c r="B34" s="1"/>
      <c r="C34" s="1"/>
      <c r="D34" s="1"/>
      <c r="E34" s="1"/>
      <c r="F34" s="65">
        <f>DATE(year,5,24)-MOD(WEEKDAY(DATE(year,5,24),1)-2,7)</f>
        <v>43969</v>
      </c>
      <c r="G34" s="38" t="s">
        <v>123</v>
      </c>
    </row>
    <row r="35" spans="1:7" x14ac:dyDescent="0.2">
      <c r="A35" s="53"/>
      <c r="B35" s="64"/>
      <c r="C35" s="1"/>
      <c r="D35" s="1"/>
      <c r="E35" s="1"/>
      <c r="F35" s="65"/>
      <c r="G35" s="38"/>
    </row>
    <row r="36" spans="1:7" x14ac:dyDescent="0.2">
      <c r="G36" s="3"/>
    </row>
    <row r="37" spans="1:7" ht="15" x14ac:dyDescent="0.25">
      <c r="A37" s="23" t="s">
        <v>72</v>
      </c>
      <c r="B37" s="20"/>
      <c r="C37" s="20"/>
      <c r="D37" s="21"/>
      <c r="E37" s="21"/>
      <c r="F37" s="22"/>
      <c r="G37" s="20"/>
    </row>
    <row r="38" spans="1:7" x14ac:dyDescent="0.2">
      <c r="A38" t="s">
        <v>11</v>
      </c>
      <c r="B38" s="1">
        <v>11</v>
      </c>
      <c r="D38" s="1">
        <v>4</v>
      </c>
      <c r="E38" s="1">
        <v>5</v>
      </c>
      <c r="F38" s="55">
        <f>IF(OR(OR(B38="",D38=""),E38=""),"",(DATE(year,B38,1)+(D38-1)*7)+E38-WEEKDAY(DATE(year,B38,1))+IF(E38&lt;WEEKDAY(DATE(year,B38,1)),7,0))</f>
        <v>44161</v>
      </c>
      <c r="G38" s="36" t="s">
        <v>12</v>
      </c>
    </row>
    <row r="39" spans="1:7" x14ac:dyDescent="0.2">
      <c r="A39" t="s">
        <v>13</v>
      </c>
      <c r="B39" s="1">
        <v>1</v>
      </c>
      <c r="C39" s="1"/>
      <c r="D39" s="1">
        <v>3</v>
      </c>
      <c r="E39" s="1">
        <v>2</v>
      </c>
      <c r="F39" s="55">
        <f>IF(OR(OR(B39="",D39=""),E39=""),"",(DATE(year,B39,1)+(D39-1)*7)+E39-WEEKDAY(DATE(year,B39,1))+IF(E39&lt;WEEKDAY(DATE(year,B39,1)),7,0))</f>
        <v>43850</v>
      </c>
      <c r="G39" s="36" t="s">
        <v>14</v>
      </c>
    </row>
    <row r="40" spans="1:7" x14ac:dyDescent="0.2">
      <c r="A40" t="s">
        <v>13</v>
      </c>
      <c r="B40" s="1">
        <v>1</v>
      </c>
      <c r="C40" s="1"/>
      <c r="D40" s="1">
        <v>3</v>
      </c>
      <c r="E40" s="1">
        <v>2</v>
      </c>
      <c r="F40" s="55">
        <f>IF(OR(OR(B40="",D40=""),E40=""),"",(DATE(year+1,B40,1)+(D40-1)*7)+E40-WEEKDAY(DATE(year+1,B40,1))+IF(E40&lt;WEEKDAY(DATE(year+1,B40,1)),7,0))</f>
        <v>44214</v>
      </c>
      <c r="G40" s="38" t="s">
        <v>14</v>
      </c>
    </row>
    <row r="41" spans="1:7" x14ac:dyDescent="0.2">
      <c r="A41" t="s">
        <v>15</v>
      </c>
      <c r="B41" s="1">
        <v>5</v>
      </c>
      <c r="D41" s="1">
        <v>2</v>
      </c>
      <c r="E41" s="1">
        <v>1</v>
      </c>
      <c r="F41" s="55">
        <f t="shared" ref="F41:F53" si="0">IF(OR(OR(B41="",D41=""),E41=""),"",(DATE(year,B41,1)+(D41-1)*7)+E41-WEEKDAY(DATE(year,B41,1))+IF(E41&lt;WEEKDAY(DATE(year,B41,1)),7,0))</f>
        <v>43961</v>
      </c>
      <c r="G41" s="36" t="s">
        <v>16</v>
      </c>
    </row>
    <row r="42" spans="1:7" x14ac:dyDescent="0.2">
      <c r="A42" t="s">
        <v>17</v>
      </c>
      <c r="B42" s="1">
        <v>6</v>
      </c>
      <c r="D42" s="1">
        <v>3</v>
      </c>
      <c r="E42" s="1">
        <v>1</v>
      </c>
      <c r="F42" s="55">
        <f t="shared" si="0"/>
        <v>44003</v>
      </c>
      <c r="G42" s="36" t="s">
        <v>18</v>
      </c>
    </row>
    <row r="43" spans="1:7" x14ac:dyDescent="0.2">
      <c r="A43" t="s">
        <v>19</v>
      </c>
      <c r="B43" s="1">
        <v>7</v>
      </c>
      <c r="C43" s="1"/>
      <c r="D43" s="1">
        <v>4</v>
      </c>
      <c r="E43" s="1">
        <v>1</v>
      </c>
      <c r="F43" s="55">
        <f t="shared" si="0"/>
        <v>44038</v>
      </c>
      <c r="G43" s="36" t="s">
        <v>20</v>
      </c>
    </row>
    <row r="44" spans="1:7" x14ac:dyDescent="0.2">
      <c r="A44" t="s">
        <v>21</v>
      </c>
      <c r="B44" s="1">
        <v>9</v>
      </c>
      <c r="D44" s="1">
        <v>1</v>
      </c>
      <c r="E44" s="1">
        <v>2</v>
      </c>
      <c r="F44" s="55">
        <f t="shared" si="0"/>
        <v>44081</v>
      </c>
      <c r="G44" s="36" t="s">
        <v>22</v>
      </c>
    </row>
    <row r="45" spans="1:7" x14ac:dyDescent="0.2">
      <c r="A45" t="s">
        <v>23</v>
      </c>
      <c r="B45" s="1">
        <v>2</v>
      </c>
      <c r="D45" s="1">
        <v>3</v>
      </c>
      <c r="E45" s="1">
        <v>2</v>
      </c>
      <c r="F45" s="55">
        <f t="shared" si="0"/>
        <v>43878</v>
      </c>
      <c r="G45" s="36" t="s">
        <v>24</v>
      </c>
    </row>
    <row r="46" spans="1:7" x14ac:dyDescent="0.2">
      <c r="A46" t="s">
        <v>25</v>
      </c>
      <c r="B46" s="1">
        <v>10</v>
      </c>
      <c r="C46" s="1"/>
      <c r="D46" s="1">
        <v>2</v>
      </c>
      <c r="E46" s="1">
        <v>2</v>
      </c>
      <c r="F46" s="55">
        <f t="shared" si="0"/>
        <v>44116</v>
      </c>
      <c r="G46" s="36" t="s">
        <v>26</v>
      </c>
    </row>
    <row r="47" spans="1:7" x14ac:dyDescent="0.2">
      <c r="A47" t="s">
        <v>27</v>
      </c>
      <c r="B47" s="1">
        <v>6</v>
      </c>
      <c r="D47" s="1">
        <v>0</v>
      </c>
      <c r="E47" s="1">
        <v>2</v>
      </c>
      <c r="F47" s="55">
        <f t="shared" si="0"/>
        <v>43976</v>
      </c>
      <c r="G47" s="36" t="s">
        <v>28</v>
      </c>
    </row>
    <row r="48" spans="1:7" x14ac:dyDescent="0.2">
      <c r="A48" s="61" t="s">
        <v>99</v>
      </c>
      <c r="B48" s="62">
        <v>5</v>
      </c>
      <c r="C48" s="53"/>
      <c r="D48" s="62">
        <v>1</v>
      </c>
      <c r="E48" s="62">
        <v>2</v>
      </c>
      <c r="F48" s="55">
        <f t="shared" si="0"/>
        <v>43955</v>
      </c>
      <c r="G48" s="36"/>
    </row>
    <row r="49" spans="1:7" x14ac:dyDescent="0.2">
      <c r="A49" s="61" t="s">
        <v>100</v>
      </c>
      <c r="B49" s="62">
        <v>8</v>
      </c>
      <c r="C49" s="53"/>
      <c r="D49" s="62">
        <v>1</v>
      </c>
      <c r="E49" s="62">
        <v>2</v>
      </c>
      <c r="F49" s="55">
        <f t="shared" si="0"/>
        <v>44046</v>
      </c>
      <c r="G49" s="36"/>
    </row>
    <row r="50" spans="1:7" x14ac:dyDescent="0.2">
      <c r="A50" s="61" t="s">
        <v>101</v>
      </c>
      <c r="B50" s="62">
        <v>9</v>
      </c>
      <c r="C50" s="53"/>
      <c r="D50" s="62">
        <v>0</v>
      </c>
      <c r="E50" s="62">
        <v>2</v>
      </c>
      <c r="F50" s="55">
        <f t="shared" si="0"/>
        <v>44074</v>
      </c>
      <c r="G50" s="36"/>
    </row>
    <row r="51" spans="1:7" x14ac:dyDescent="0.2">
      <c r="B51" s="1"/>
      <c r="D51" s="1"/>
      <c r="E51" s="1"/>
      <c r="F51" s="55"/>
      <c r="G51" s="36"/>
    </row>
    <row r="52" spans="1:7" x14ac:dyDescent="0.2">
      <c r="F52" s="55" t="str">
        <f t="shared" si="0"/>
        <v/>
      </c>
      <c r="G52" s="3"/>
    </row>
    <row r="53" spans="1:7" x14ac:dyDescent="0.2">
      <c r="F53" s="55" t="str">
        <f t="shared" si="0"/>
        <v/>
      </c>
      <c r="G53" s="3"/>
    </row>
    <row r="54" spans="1:7" x14ac:dyDescent="0.2">
      <c r="G54" s="3"/>
    </row>
    <row r="55" spans="1:7" ht="15" x14ac:dyDescent="0.25">
      <c r="A55" s="23" t="s">
        <v>71</v>
      </c>
      <c r="B55" s="20"/>
      <c r="C55" s="20"/>
      <c r="D55" s="21"/>
      <c r="E55" s="21"/>
      <c r="F55" s="22"/>
      <c r="G55" s="20"/>
    </row>
    <row r="56" spans="1:7" x14ac:dyDescent="0.2">
      <c r="A56" t="s">
        <v>33</v>
      </c>
      <c r="B56" s="1">
        <v>1</v>
      </c>
      <c r="C56" s="1">
        <v>1</v>
      </c>
      <c r="D56" s="1"/>
      <c r="E56" s="1"/>
      <c r="F56" s="19">
        <f>IF(OR(B56="",C56=""),"",DATE(year,B56,C56))</f>
        <v>43831</v>
      </c>
    </row>
    <row r="57" spans="1:7" x14ac:dyDescent="0.2">
      <c r="A57" t="s">
        <v>33</v>
      </c>
      <c r="B57" s="1">
        <v>1</v>
      </c>
      <c r="C57" s="1">
        <v>1</v>
      </c>
      <c r="D57" s="1"/>
      <c r="E57" s="1"/>
      <c r="F57" s="19">
        <f>IF(OR(B57="",C57=""),"",DATE(year+1,B57,C57))</f>
        <v>44197</v>
      </c>
    </row>
    <row r="58" spans="1:7" x14ac:dyDescent="0.2">
      <c r="A58" t="s">
        <v>39</v>
      </c>
      <c r="B58" s="1">
        <v>2</v>
      </c>
      <c r="C58" s="1">
        <v>2</v>
      </c>
      <c r="D58" s="1"/>
      <c r="E58" s="1"/>
      <c r="F58" s="19">
        <f t="shared" ref="F58:F82" si="1">IF(OR(B58="",C58=""),"",DATE(year,B58,C58))</f>
        <v>43863</v>
      </c>
    </row>
    <row r="59" spans="1:7" x14ac:dyDescent="0.2">
      <c r="A59" t="s">
        <v>40</v>
      </c>
      <c r="B59" s="1">
        <v>2</v>
      </c>
      <c r="C59" s="1">
        <v>12</v>
      </c>
      <c r="D59" s="1"/>
      <c r="E59" s="1"/>
      <c r="F59" s="19">
        <f t="shared" si="1"/>
        <v>43873</v>
      </c>
    </row>
    <row r="60" spans="1:7" x14ac:dyDescent="0.2">
      <c r="A60" t="s">
        <v>41</v>
      </c>
      <c r="B60" s="1">
        <v>2</v>
      </c>
      <c r="C60" s="1">
        <v>14</v>
      </c>
      <c r="D60" s="1"/>
      <c r="E60" s="1"/>
      <c r="F60" s="19">
        <f t="shared" si="1"/>
        <v>43875</v>
      </c>
    </row>
    <row r="61" spans="1:7" x14ac:dyDescent="0.2">
      <c r="A61" t="s">
        <v>126</v>
      </c>
      <c r="B61" s="1">
        <v>3</v>
      </c>
      <c r="C61" s="1">
        <v>14</v>
      </c>
      <c r="D61" s="1"/>
      <c r="E61" s="1"/>
      <c r="F61" s="19">
        <f t="shared" si="1"/>
        <v>43904</v>
      </c>
    </row>
    <row r="62" spans="1:7" x14ac:dyDescent="0.2">
      <c r="A62" t="s">
        <v>34</v>
      </c>
      <c r="B62" s="1">
        <v>3</v>
      </c>
      <c r="C62" s="1">
        <v>17</v>
      </c>
      <c r="D62" s="1"/>
      <c r="E62" s="1"/>
      <c r="F62" s="19">
        <f t="shared" si="1"/>
        <v>43907</v>
      </c>
    </row>
    <row r="63" spans="1:7" x14ac:dyDescent="0.2">
      <c r="A63" t="s">
        <v>35</v>
      </c>
      <c r="B63" s="1">
        <v>4</v>
      </c>
      <c r="C63" s="1">
        <v>1</v>
      </c>
      <c r="D63" s="1"/>
      <c r="E63" s="1"/>
      <c r="F63" s="19">
        <f t="shared" si="1"/>
        <v>43922</v>
      </c>
    </row>
    <row r="64" spans="1:7" x14ac:dyDescent="0.2">
      <c r="A64" t="s">
        <v>42</v>
      </c>
      <c r="B64" s="1">
        <v>4</v>
      </c>
      <c r="C64" s="1">
        <v>22</v>
      </c>
      <c r="D64" s="1"/>
      <c r="E64" s="1"/>
      <c r="F64" s="19">
        <f t="shared" si="1"/>
        <v>43943</v>
      </c>
    </row>
    <row r="65" spans="1:6" x14ac:dyDescent="0.2">
      <c r="A65" t="s">
        <v>124</v>
      </c>
      <c r="B65" s="1">
        <v>5</v>
      </c>
      <c r="C65" s="1">
        <v>4</v>
      </c>
      <c r="D65" s="1"/>
      <c r="E65" s="1"/>
      <c r="F65" s="19">
        <f t="shared" si="1"/>
        <v>43955</v>
      </c>
    </row>
    <row r="66" spans="1:6" x14ac:dyDescent="0.2">
      <c r="A66" t="s">
        <v>125</v>
      </c>
      <c r="B66" s="1">
        <v>5</v>
      </c>
      <c r="C66" s="1">
        <v>5</v>
      </c>
      <c r="D66" s="1"/>
      <c r="E66" s="1"/>
      <c r="F66" s="19">
        <f t="shared" si="1"/>
        <v>43956</v>
      </c>
    </row>
    <row r="67" spans="1:6" x14ac:dyDescent="0.2">
      <c r="A67" t="s">
        <v>36</v>
      </c>
      <c r="B67" s="1">
        <v>6</v>
      </c>
      <c r="C67" s="1">
        <v>14</v>
      </c>
      <c r="D67" s="1"/>
      <c r="E67" s="1"/>
      <c r="F67" s="19">
        <f t="shared" si="1"/>
        <v>43996</v>
      </c>
    </row>
    <row r="68" spans="1:6" x14ac:dyDescent="0.2">
      <c r="A68" t="s">
        <v>37</v>
      </c>
      <c r="B68" s="1">
        <v>7</v>
      </c>
      <c r="C68" s="1">
        <v>4</v>
      </c>
      <c r="D68" s="1"/>
      <c r="E68" s="1"/>
      <c r="F68" s="19">
        <f t="shared" si="1"/>
        <v>44016</v>
      </c>
    </row>
    <row r="69" spans="1:6" x14ac:dyDescent="0.2">
      <c r="A69" t="s">
        <v>75</v>
      </c>
      <c r="B69" s="1">
        <v>8</v>
      </c>
      <c r="C69" s="1">
        <v>19</v>
      </c>
      <c r="D69" s="1"/>
      <c r="E69" s="1"/>
      <c r="F69" s="19">
        <f t="shared" si="1"/>
        <v>44062</v>
      </c>
    </row>
    <row r="70" spans="1:6" x14ac:dyDescent="0.2">
      <c r="A70" t="s">
        <v>73</v>
      </c>
      <c r="B70" s="1">
        <v>9</v>
      </c>
      <c r="C70" s="1">
        <v>11</v>
      </c>
      <c r="D70" s="1"/>
      <c r="E70" s="1"/>
      <c r="F70" s="19">
        <f t="shared" si="1"/>
        <v>44085</v>
      </c>
    </row>
    <row r="71" spans="1:6" x14ac:dyDescent="0.2">
      <c r="A71" t="s">
        <v>127</v>
      </c>
      <c r="B71" s="1">
        <v>9</v>
      </c>
      <c r="C71" s="1">
        <v>17</v>
      </c>
      <c r="D71" s="1"/>
      <c r="E71" s="1"/>
      <c r="F71" s="19">
        <f t="shared" si="1"/>
        <v>44091</v>
      </c>
    </row>
    <row r="72" spans="1:6" x14ac:dyDescent="0.2">
      <c r="A72" t="s">
        <v>128</v>
      </c>
      <c r="B72" s="1">
        <v>10</v>
      </c>
      <c r="C72" s="1">
        <v>16</v>
      </c>
      <c r="D72" s="1"/>
      <c r="E72" s="1"/>
      <c r="F72" s="19">
        <f t="shared" si="1"/>
        <v>44120</v>
      </c>
    </row>
    <row r="73" spans="1:6" x14ac:dyDescent="0.2">
      <c r="A73" t="s">
        <v>43</v>
      </c>
      <c r="B73" s="1">
        <v>10</v>
      </c>
      <c r="C73" s="1">
        <v>24</v>
      </c>
      <c r="D73" s="1"/>
      <c r="E73" s="1"/>
      <c r="F73" s="19">
        <f t="shared" si="1"/>
        <v>44128</v>
      </c>
    </row>
    <row r="74" spans="1:6" x14ac:dyDescent="0.2">
      <c r="A74" t="s">
        <v>29</v>
      </c>
      <c r="B74" s="1">
        <v>10</v>
      </c>
      <c r="C74" s="1">
        <v>31</v>
      </c>
      <c r="D74" s="1"/>
      <c r="E74" s="1"/>
      <c r="F74" s="19">
        <f t="shared" si="1"/>
        <v>44135</v>
      </c>
    </row>
    <row r="75" spans="1:6" x14ac:dyDescent="0.2">
      <c r="A75" t="s">
        <v>38</v>
      </c>
      <c r="B75" s="1">
        <v>11</v>
      </c>
      <c r="C75" s="1">
        <v>11</v>
      </c>
      <c r="D75" s="1"/>
      <c r="E75" s="1"/>
      <c r="F75" s="19">
        <f t="shared" si="1"/>
        <v>44146</v>
      </c>
    </row>
    <row r="76" spans="1:6" x14ac:dyDescent="0.2">
      <c r="A76" t="s">
        <v>129</v>
      </c>
      <c r="B76" s="1">
        <v>12</v>
      </c>
      <c r="C76" s="1">
        <v>7</v>
      </c>
      <c r="D76" s="1"/>
      <c r="E76" s="1"/>
      <c r="F76" s="19">
        <f t="shared" si="1"/>
        <v>44172</v>
      </c>
    </row>
    <row r="77" spans="1:6" x14ac:dyDescent="0.2">
      <c r="A77" t="s">
        <v>31</v>
      </c>
      <c r="B77" s="1">
        <v>12</v>
      </c>
      <c r="C77" s="1">
        <v>24</v>
      </c>
      <c r="D77" s="1"/>
      <c r="E77" s="1"/>
      <c r="F77" s="19">
        <f t="shared" si="1"/>
        <v>44189</v>
      </c>
    </row>
    <row r="78" spans="1:6" x14ac:dyDescent="0.2">
      <c r="A78" t="s">
        <v>30</v>
      </c>
      <c r="B78" s="1">
        <v>12</v>
      </c>
      <c r="C78" s="1">
        <v>25</v>
      </c>
      <c r="D78" s="1"/>
      <c r="E78" s="1"/>
      <c r="F78" s="19">
        <f t="shared" si="1"/>
        <v>44190</v>
      </c>
    </row>
    <row r="79" spans="1:6" x14ac:dyDescent="0.2">
      <c r="A79" t="s">
        <v>74</v>
      </c>
      <c r="B79" s="1">
        <v>12</v>
      </c>
      <c r="C79" s="1">
        <v>26</v>
      </c>
      <c r="F79" s="19">
        <f t="shared" si="1"/>
        <v>44191</v>
      </c>
    </row>
    <row r="80" spans="1:6" x14ac:dyDescent="0.2">
      <c r="A80" s="61" t="s">
        <v>130</v>
      </c>
      <c r="B80" s="1">
        <v>12</v>
      </c>
      <c r="C80" s="1">
        <v>26</v>
      </c>
      <c r="F80" s="19">
        <f t="shared" si="1"/>
        <v>44191</v>
      </c>
    </row>
    <row r="81" spans="1:7" x14ac:dyDescent="0.2">
      <c r="A81" t="s">
        <v>32</v>
      </c>
      <c r="B81" s="1">
        <v>12</v>
      </c>
      <c r="C81" s="1">
        <v>31</v>
      </c>
      <c r="D81" s="1"/>
      <c r="E81" s="1"/>
      <c r="F81" s="19">
        <f t="shared" si="1"/>
        <v>44196</v>
      </c>
    </row>
    <row r="82" spans="1:7" x14ac:dyDescent="0.2">
      <c r="B82" s="1"/>
      <c r="C82" s="1"/>
      <c r="F82" s="19" t="str">
        <f t="shared" si="1"/>
        <v/>
      </c>
    </row>
    <row r="84" spans="1:7" ht="15" x14ac:dyDescent="0.25">
      <c r="A84" s="23" t="s">
        <v>68</v>
      </c>
      <c r="B84" s="20"/>
      <c r="C84" s="20"/>
      <c r="D84" s="21"/>
      <c r="E84" s="21"/>
      <c r="F84" s="22"/>
      <c r="G84" s="20"/>
    </row>
    <row r="85" spans="1:7" x14ac:dyDescent="0.2">
      <c r="A85" s="18"/>
      <c r="F85" s="19" t="str">
        <f>IF(OR(B85="",C85=""),"",DATE(year,B85,C85))</f>
        <v/>
      </c>
    </row>
    <row r="86" spans="1:7" x14ac:dyDescent="0.2">
      <c r="A86" s="18"/>
      <c r="B86" s="1"/>
      <c r="C86" s="1"/>
      <c r="D86" s="1"/>
      <c r="E86" s="1"/>
      <c r="F86" s="19" t="str">
        <f>IF(OR(B86="",C86=""),"",DATE(year,B86,C86))</f>
        <v/>
      </c>
    </row>
    <row r="87" spans="1:7" x14ac:dyDescent="0.2">
      <c r="A87" s="18"/>
      <c r="F87" s="19" t="str">
        <f>IF(OR(B87="",C87=""),"",DATE(year,B87,C87))</f>
        <v/>
      </c>
    </row>
    <row r="88" spans="1:7" x14ac:dyDescent="0.2">
      <c r="A88" s="18"/>
      <c r="F88" s="19" t="str">
        <f>IF(OR(B88="",C88=""),"",DATE(year,B88,C88))</f>
        <v/>
      </c>
    </row>
  </sheetData>
  <mergeCells count="1">
    <mergeCell ref="A3:G6"/>
  </mergeCells>
  <phoneticPr fontId="0" type="noConversion"/>
  <hyperlinks>
    <hyperlink ref="G13" r:id="rId1" tooltip="Daylight Savings Time Info" display="1st Sunday in April, 2nd Sunday in March (starting in 2007)" xr:uid="{00000000-0004-0000-0800-000000000000}"/>
    <hyperlink ref="G14" r:id="rId2" tooltip="Daylight Savings Time Info" display="1st Sunday in April, 2nd Sunday in March (starting in 2007)" xr:uid="{00000000-0004-0000-0800-000001000000}"/>
    <hyperlink ref="G17" r:id="rId3" xr:uid="{00000000-0004-0000-0800-000002000000}"/>
  </hyperlinks>
  <pageMargins left="0.75" right="0.75" top="1" bottom="1" header="0.5" footer="0.5"/>
  <pageSetup orientation="portrait" r:id="rId4"/>
  <headerFooter alignWithMargins="0"/>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C28"/>
  <sheetViews>
    <sheetView showGridLines="0" workbookViewId="0"/>
  </sheetViews>
  <sheetFormatPr defaultRowHeight="12.75" x14ac:dyDescent="0.2"/>
  <cols>
    <col min="1" max="1" width="3" style="53" customWidth="1"/>
    <col min="2" max="2" width="76" style="53" customWidth="1"/>
  </cols>
  <sheetData>
    <row r="1" spans="1:3" ht="32.1" customHeight="1" x14ac:dyDescent="0.2">
      <c r="A1" s="45"/>
      <c r="B1" s="46" t="s">
        <v>59</v>
      </c>
      <c r="C1" s="47"/>
    </row>
    <row r="2" spans="1:3" ht="15" x14ac:dyDescent="0.2">
      <c r="A2" s="45"/>
      <c r="B2" s="48"/>
      <c r="C2" s="47"/>
    </row>
    <row r="3" spans="1:3" ht="14.25" x14ac:dyDescent="0.2">
      <c r="A3" s="45"/>
      <c r="B3" s="49" t="s">
        <v>90</v>
      </c>
      <c r="C3" s="47"/>
    </row>
    <row r="4" spans="1:3" x14ac:dyDescent="0.2">
      <c r="A4" s="45"/>
      <c r="B4" s="54" t="s">
        <v>94</v>
      </c>
      <c r="C4" s="47"/>
    </row>
    <row r="5" spans="1:3" ht="15" x14ac:dyDescent="0.2">
      <c r="A5" s="45"/>
      <c r="B5" s="50"/>
      <c r="C5" s="47"/>
    </row>
    <row r="6" spans="1:3" ht="15.75" x14ac:dyDescent="0.25">
      <c r="A6" s="45"/>
      <c r="B6" s="51" t="s">
        <v>93</v>
      </c>
      <c r="C6" s="47"/>
    </row>
    <row r="7" spans="1:3" ht="15" x14ac:dyDescent="0.2">
      <c r="A7" s="45"/>
      <c r="B7" s="50"/>
      <c r="C7" s="47"/>
    </row>
    <row r="8" spans="1:3" ht="30" x14ac:dyDescent="0.2">
      <c r="A8" s="45"/>
      <c r="B8" s="50" t="s">
        <v>97</v>
      </c>
      <c r="C8" s="47"/>
    </row>
    <row r="9" spans="1:3" ht="15" x14ac:dyDescent="0.2">
      <c r="A9" s="45"/>
      <c r="B9" s="50"/>
      <c r="C9" s="47"/>
    </row>
    <row r="10" spans="1:3" ht="30" x14ac:dyDescent="0.2">
      <c r="A10" s="45"/>
      <c r="B10" s="50" t="s">
        <v>91</v>
      </c>
      <c r="C10" s="47"/>
    </row>
    <row r="11" spans="1:3" ht="15" x14ac:dyDescent="0.2">
      <c r="A11" s="45"/>
      <c r="B11" s="50"/>
      <c r="C11" s="47"/>
    </row>
    <row r="12" spans="1:3" ht="30" x14ac:dyDescent="0.2">
      <c r="A12" s="45"/>
      <c r="B12" s="50" t="s">
        <v>92</v>
      </c>
      <c r="C12" s="47"/>
    </row>
    <row r="13" spans="1:3" ht="15" x14ac:dyDescent="0.2">
      <c r="A13" s="45"/>
      <c r="B13" s="50"/>
      <c r="C13" s="47"/>
    </row>
    <row r="14" spans="1:3" ht="15" x14ac:dyDescent="0.2">
      <c r="A14" s="45"/>
      <c r="B14" s="56" t="s">
        <v>95</v>
      </c>
      <c r="C14" s="47"/>
    </row>
    <row r="15" spans="1:3" ht="15" x14ac:dyDescent="0.2">
      <c r="A15" s="45"/>
      <c r="B15" s="52"/>
      <c r="C15" s="47"/>
    </row>
    <row r="16" spans="1:3" ht="15.75" x14ac:dyDescent="0.25">
      <c r="A16" s="45"/>
      <c r="B16" s="57" t="s">
        <v>96</v>
      </c>
      <c r="C16" s="47"/>
    </row>
    <row r="17" spans="1:3" x14ac:dyDescent="0.2">
      <c r="A17" s="45"/>
      <c r="B17" s="45"/>
      <c r="C17" s="47"/>
    </row>
    <row r="18" spans="1:3" x14ac:dyDescent="0.2">
      <c r="A18" s="45"/>
      <c r="B18" s="45"/>
      <c r="C18" s="47"/>
    </row>
    <row r="19" spans="1:3" x14ac:dyDescent="0.2">
      <c r="A19" s="45"/>
      <c r="B19" s="45"/>
      <c r="C19" s="47"/>
    </row>
    <row r="20" spans="1:3" x14ac:dyDescent="0.2">
      <c r="A20" s="45"/>
      <c r="B20" s="45"/>
      <c r="C20" s="47"/>
    </row>
    <row r="21" spans="1:3" x14ac:dyDescent="0.2">
      <c r="A21" s="45"/>
      <c r="B21" s="45"/>
      <c r="C21" s="47"/>
    </row>
    <row r="22" spans="1:3" x14ac:dyDescent="0.2">
      <c r="A22" s="45"/>
      <c r="B22" s="45"/>
      <c r="C22" s="47"/>
    </row>
    <row r="23" spans="1:3" x14ac:dyDescent="0.2">
      <c r="A23" s="45"/>
      <c r="B23" s="45"/>
      <c r="C23" s="47"/>
    </row>
    <row r="24" spans="1:3" x14ac:dyDescent="0.2">
      <c r="A24" s="45"/>
      <c r="B24" s="45"/>
      <c r="C24" s="47"/>
    </row>
    <row r="25" spans="1:3" x14ac:dyDescent="0.2">
      <c r="A25" s="45"/>
      <c r="B25" s="45"/>
      <c r="C25" s="47"/>
    </row>
    <row r="26" spans="1:3" x14ac:dyDescent="0.2">
      <c r="A26" s="45"/>
      <c r="B26" s="45"/>
      <c r="C26" s="47"/>
    </row>
    <row r="27" spans="1:3" x14ac:dyDescent="0.2">
      <c r="A27" s="45"/>
      <c r="B27" s="45"/>
      <c r="C27" s="47"/>
    </row>
    <row r="28" spans="1:3" x14ac:dyDescent="0.2">
      <c r="A28" s="45"/>
      <c r="B28" s="45"/>
      <c r="C28" s="47"/>
    </row>
  </sheetData>
  <hyperlinks>
    <hyperlink ref="B4" r:id="rId1" xr:uid="{00000000-0004-0000-0900-000000000000}"/>
    <hyperlink ref="B14" r:id="rId2" xr:uid="{00000000-0004-0000-09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Days1-2</vt:lpstr>
      <vt:lpstr>3-4</vt:lpstr>
      <vt:lpstr>5-6</vt:lpstr>
      <vt:lpstr>7-8</vt:lpstr>
      <vt:lpstr>Events</vt:lpstr>
      <vt:lpstr>Holidays</vt:lpstr>
      <vt:lpstr>©</vt:lpstr>
      <vt:lpstr>arr_event</vt:lpstr>
      <vt:lpstr>arr_eventdate</vt:lpstr>
      <vt:lpstr>arr_holiday</vt:lpstr>
      <vt:lpstr>arr_holidaydate</vt:lpstr>
      <vt:lpstr>month</vt:lpstr>
      <vt:lpstr>'3-4'!Print_Area</vt:lpstr>
      <vt:lpstr>'5-6'!Print_Area</vt:lpstr>
      <vt:lpstr>'7-8'!Print_Area</vt:lpstr>
      <vt:lpstr>'Days1-2'!Print_Area</vt:lpstr>
      <vt:lpstr>year</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Daily Planner</dc:title>
  <dc:creator>Vertex42.com</dc:creator>
  <dc:description>(c) 2009-2017 Vertex42 LLC. All Rights Reserved.</dc:description>
  <cp:lastModifiedBy>Dia</cp:lastModifiedBy>
  <cp:lastPrinted>2020-02-17T11:20:51Z</cp:lastPrinted>
  <dcterms:created xsi:type="dcterms:W3CDTF">2004-08-16T18:44:14Z</dcterms:created>
  <dcterms:modified xsi:type="dcterms:W3CDTF">2020-05-04T22:29:04Z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2009-2017 Vertex42 LLC</vt:lpwstr>
  </property>
  <property fmtid="{D5CDD505-2E9C-101B-9397-08002B2CF9AE}" pid="3" name="Source">
    <vt:lpwstr>https://www.vertex42.com/calendars/daily-planner.html</vt:lpwstr>
  </property>
  <property fmtid="{D5CDD505-2E9C-101B-9397-08002B2CF9AE}" pid="4" name="Version">
    <vt:lpwstr>1.3.2</vt:lpwstr>
  </property>
</Properties>
</file>