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08515050-505C-4723-A684-B25925C7FE68}"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3"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2" i="3"/>
  <c r="C67" i="3"/>
  <c r="C75"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4"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6" i="3" l="1"/>
  <c r="C69" i="3"/>
  <c r="C70" i="3"/>
  <c r="C18" i="3"/>
  <c r="C68" i="3"/>
  <c r="C74" i="3"/>
  <c r="C32" i="3"/>
  <c r="C17" i="3"/>
  <c r="C31" i="3"/>
  <c r="C55" i="3"/>
  <c r="C59" i="3"/>
  <c r="C73" i="3"/>
  <c r="C77" i="3"/>
  <c r="C85" i="3"/>
  <c r="C86" i="3"/>
  <c r="C15" i="3"/>
  <c r="C29" i="3"/>
  <c r="C33" i="3"/>
  <c r="C57" i="3"/>
  <c r="C71" i="3"/>
  <c r="C79" i="3"/>
  <c r="C83" i="3"/>
  <c r="C87"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tc={23FEAEFE-858C-47F3-B2D6-0AB494B27C35}</author>
    <author>tc={1E04211C-A7B0-4EE0-8B61-B6EB75085550}</author>
    <author>tc={A7C9F0DC-D840-4AC2-8A8B-200D75FF7709}</author>
    <author>tc={66912768-1D0D-4FF4-8046-A373F5FF31D3}</author>
    <author>tc={96623DD9-4B0E-4CA3-B14F-C355000801A2}</author>
    <author>tc={B2537D0C-0629-4AA7-8A50-18CAE7B6A82F}</author>
    <author>tc={B2E15E67-F4A6-4D14-8613-60060E783473}</author>
    <author>tc={E2EBBFC9-E4DB-442A-AD82-6D87DF726F7C}</author>
    <author>tc={58634830-4D36-41EB-8A5B-D939D653DE56}</author>
    <author>Sebastian</author>
    <author>tc={0E94A2D5-5A61-4079-8DAF-2AD91D30F02D}</author>
    <author>tc={382860A6-D19A-4E49-9A61-16B860804B01}</author>
    <author>tc={C567DCEE-51B2-4698-A771-19BF6E3C9843}</author>
    <author>tc={76AC274E-95CB-4401-AD5D-580246522DC6}</author>
    <author>tc={EA37A2D5-9689-402A-9AB5-13DAA34F1D82}</author>
    <author>tc={DC2A7B6D-8AAE-4AE8-BB8E-B77436151A11}</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<sst xmlns="http://schemas.openxmlformats.org/spreadsheetml/2006/main" count="1126" uniqueCount="257">
  <si>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</si>
  <si>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</si>
  <si>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</si>
  <si>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</si>
  <si>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</si>
  <si>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</si>
  <si>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</si>
  <si>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</si>
  <si>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</si>
  <si>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</si>
  <si>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</si>
  <si>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</si>
  <si>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</si>
  <si>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</si>
  <si>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</si>
  <si>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</si>
  <si>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</si>
  <si>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</si>
  <si>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</si>
  <si>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</si>
  <si>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</si>
  <si>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</si>
  <si>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</si>
  <si>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</si>
  <si>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</si>
  <si>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</si>
  <si>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</si>
  <si>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</si>
  <si>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</si>
  <si>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</si>
  <si>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</si>
  <si>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</si>
  <si>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</si>
  <si>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</si>
  <si>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</si>
  <si>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</si>
  <si>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</si>
  <si>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</si>
  <si>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</si>
  <si>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</si>
  <si>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</si>
  <si>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</si>
  <si>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</si>
  <si>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</si>
  <si>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</si>
  <si>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</si>
  <si>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</si>
  <si>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</si>
  <si>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</si>
  <si>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</si>
  <si>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</si>
  <si>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</si>
  <si>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</si>
  <si>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</si>
  <si>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</si>
  <si>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</si>
  <si>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</si>
  <si>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</si>
  <si>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</si>
  <si>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</si>
  <si>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</si>
  <si>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</si>
  <si>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</si>
  <si>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</si>
  <si>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</si>
  <si>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</si>
  <si>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</si>
  <si>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</si>
  <si>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</si>
  <si>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</si>
  <si>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</si>
  <si>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</si>
  <si>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</si>
  <si>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</si>
  <si>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</si>
  <si>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</si>
  <si>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</si>
  <si>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</si>
  <si>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</si>
  <si>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</si>
  <si>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</si>
  <si>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</si>
  <si>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</si>
  <si>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</si>
  <si>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</si>
  <si>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</si>
  <si>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</si>
  <si>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</si>
  <si>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</si>
  <si>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</si>
  <si>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</si>
  <si>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</si>
  <si>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</si>
  <si>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</si>
  <si>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</si>
  <si>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</si>
  <si>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</si>
  <si>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</si>
  <si>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</si>
  <si>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</si>
  <si>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</si>
  <si>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</si>
  <si>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</si>
  <si>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</si>
  <si>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</si>
  <si>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</si>
  <si>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</si>
  <si>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</si>
  <si>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</si>
  <si>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</si>
  <si>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</si>
  <si>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</si>
  <si>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</si>
  <si>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</si>
  <si>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</si>
  <si>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</si>
  <si>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</si>
  <si>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</si>
  <si>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</si>
  <si>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</si>
  <si>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</si>
  <si>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</si>
  <si>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</si>
  <si>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</si>
  <si>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</si>
  <si>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</si>
  <si>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</si>
  <si>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</si>
  <si>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</si>
  <si>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</si>
  <si>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</si>
  <si>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</si>
  <si>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</si>
  <si>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</si>
  <si>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</si>
  <si>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</si>
  <si>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</si>
  <si>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</si>
  <si>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</si>
  <si>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</si>
  <si>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</si>
  <si>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</si>
  <si>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</si>
  <si>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</si>
  <si>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</si>
  <si>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</si>
  <si>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</si>
  <si>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</si>
  <si>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</si>
  <si>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</si>
  <si>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</si>
  <si>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</si>
  <si>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</si>
  <si>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</si>
  <si>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</si>
  <si>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</si>
  <si>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</si>
  <si>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</si>
  <si>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</si>
  <si>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</si>
  <si>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</si>
  <si>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</si>
  <si>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</si>
  <si>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</si>
  <si>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</si>
  <si>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</si>
  <si>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</si>
  <si>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</si>
  <si>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</si>
  <si>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</si>
  <si>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</si>
  <si>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</si>
  <si>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</si>
  <si>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</si>
  <si>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</si>
  <si>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</si>
  <si>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</si>
  <si>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</si>
  <si>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</si>
  <si>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</si>
  <si>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</si>
  <si>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</si>
  <si>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</si>
  <si>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</si>
  <si>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</si>
  <si>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</si>
  <si>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</si>
  <si>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</si>
  <si>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</si>
  <si>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</si>
  <si>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</si>
  <si>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</si>
  <si>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</si>
  <si>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</si>
  <si>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</si>
  <si>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</si>
  <si>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</si>
  <si>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</si>
  <si>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environment-migration linkages: a review</t>
  </si>
  <si>
    <t>SA</t>
  </si>
  <si>
    <t>Q30</t>
  </si>
  <si>
    <t>Therefore, it is time to systematically review existing ABMs of environment-migration linkages to further advance the development of ABMs in this field.</t>
  </si>
  <si>
    <t>Only of one particular journal</t>
  </si>
  <si>
    <t>March 2017 was the search performed</t>
  </si>
  <si>
    <t>And even distinguish the number of articles vs. Number of ABMs. Some ABMs are used in multiple articles</t>
  </si>
  <si>
    <t>Which is 15 ABMS</t>
  </si>
  <si>
    <t xml:space="preserve">p.7 factors influencing migration decision </t>
  </si>
  <si>
    <t>p.7 Coupling of the social-ecological system</t>
  </si>
  <si>
    <t>p.8 The challenge of matching the conceptual framework</t>
  </si>
  <si>
    <t>Self-developed conceptuel framework for classification; and questionaire (see table 2)</t>
  </si>
  <si>
    <t>Extensive combination of article sources, also reporting those that did not lead additional articels.</t>
  </si>
  <si>
    <t>own expertise</t>
  </si>
  <si>
    <t xml:space="preserve">final article list </t>
  </si>
  <si>
    <t>MB</t>
  </si>
  <si>
    <t>Q36.4, 39, 41, 42, 43</t>
  </si>
  <si>
    <t>"to obtain a systematic and unbiased literature selection"</t>
  </si>
  <si>
    <t>Only for the seminal work.</t>
  </si>
  <si>
    <t>{add which intercoder-rater measure was used}</t>
  </si>
  <si>
    <t>In a table in the methods section.</t>
  </si>
  <si>
    <t>See the use of the conceptual diagram.</t>
  </si>
  <si>
    <t>Conceptual diagram + We developed a standardized protocol for categorizing the models and investigating how rural migration is modeled</t>
  </si>
  <si>
    <t>In the analysis step: "Each ABM was categorized by two authors of this article and we subsequently sent our results to the developer of the ABM for an additional cross-check. This final step enabled us to eradicate
possible misinterpretations" +inclusion of definitions, see Methods, Model categorization</t>
  </si>
  <si>
    <t>SA: Therefore, it is time to systematically review existing ABMs of environment-migration linkages to further advance the development of ABMs in this field. MB: "to obtain a systematic and unbiased literature selection"</t>
  </si>
  <si>
    <t/>
  </si>
  <si>
    <t>SA: {if yes, please reference and note down your thoughts} MB:</t>
  </si>
  <si>
    <t>SA: own expertise MB: {Please remark here which "Other"}</t>
  </si>
  <si>
    <t>SA: Only of one particular journal MB: Only for the seminal work.</t>
  </si>
  <si>
    <t>SA: MB: 42795</t>
  </si>
  <si>
    <t>SA: March 2017 was the search performed MB:</t>
  </si>
  <si>
    <t>SA:   MB:</t>
  </si>
  <si>
    <t>SA:   MB: {add which intercoder-rater measure was used}</t>
  </si>
  <si>
    <t>SA: MB: {Use this cell for general comments on the reviews ability of theory development}</t>
  </si>
  <si>
    <t>SA: final article list  MB:</t>
  </si>
  <si>
    <t>SA: And even distinguish the number of articles vs. Number of ABMs. Some ABMs are used in multiple articles MB: In a table in the methods section.</t>
  </si>
  <si>
    <t>SA: Which is 15 ABMS MB:</t>
  </si>
  <si>
    <t>SA: p.7 factors influencing migration decision  MB: See the use of the conceptual diagram.</t>
  </si>
  <si>
    <t>SA: p.7 Coupling of the social-ecological system MB:</t>
  </si>
  <si>
    <t>SA: p.8 The challenge of matching the conceptual framework MB:</t>
  </si>
  <si>
    <t>Comparison</t>
  </si>
  <si>
    <t>Remark</t>
  </si>
  <si>
    <t>manuel check</t>
  </si>
  <si>
    <t>Q30; Q36.4, 39, 41, 42, 43</t>
  </si>
  <si>
    <t>Furthermore, we included four relevant papers identified by
Klabunde and Willekens (2016) and within our own network.
Additionally, we added two non-ISI-listed technical reports as
additional references for two of the identified publications
because they provided a more detailed model description than the
respective ISI-listed publication. Finally, we checked all
publications that cited the review of Klabunde and Willekens
(2016) and performed a Web of Science topic search using
“microsimulation” instead of “agent-based model” and
“mobility” and “movement” instead of “migration.”</t>
  </si>
  <si>
    <t>yes</t>
  </si>
  <si>
    <t>MB agrees with SA.</t>
  </si>
  <si>
    <t>"we added two non-ISI-listed technical reports as
additional references for two of the identified publications
because they provided a more detailed model description than the
respective ISI-listed publication."</t>
  </si>
  <si>
    <t>"Only publications describing ABMs in which migration decisions in rural contexts are influenced by at least one environmental factor, e.g., rainfall. We excluded urban-urban migration as well as constantly moving societies including pastoralists, hunter and gatherers."</t>
  </si>
  <si>
    <t>Same text.</t>
  </si>
  <si>
    <t>same</t>
  </si>
  <si>
    <t>We say the same thing. I change the rsults in column R into "same"</t>
  </si>
  <si>
    <t>SA agrees with MB</t>
  </si>
  <si>
    <t>MB agrees with SA. (MB: Is the final list part of the sampling process? SA: I would say so yes. That case does not happen often, but thats how I coded it.)</t>
  </si>
  <si>
    <t>SA: Extensive combination of article sources, also reporting those that did not lead additional articels. MB: In the analysis step: "Each ABM was categorized by two authors of this article and we subsequently sent our results to the developer of the ABM for an additional cross-check. This final step enabled us to eradicate possible misinterpretations" +inclusion of definitions, see Methods, Model categorization</t>
  </si>
  <si>
    <t>MB and SA agree with each others comments and add them together.</t>
  </si>
  <si>
    <t>Same</t>
  </si>
  <si>
    <t>MB agrees with SA (MB: I would still code "yes". SA: I do not see where the paper presents and discusses the results of the ABM papers regarding their findings on migration. All section are about how certain aspects of migration are modeled. Therefore, for me, this paper has no insight perspective.)</t>
  </si>
  <si>
    <t>OK, as both entries are added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</si>
</sst>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
      <sz val="11"/>
      <color rgb="FFFF0000"/>
      <name val="Calibri"/>
      <family val="2"/>
      <scheme val="minor"/>
    </font>
    <font>
      <sz val="11"/>
      <color rgb="FFFF0000"/>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3">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6" xfId="0" applyFont="1" applyBorder="1" applyAlignment="1">
      <alignment horizontal="center" vertical="center"/>
    </xf>
    <xf numFmtId="0" fontId="0" fillId="0" borderId="6" xfId="0" applyBorder="1"/>
    <xf numFmtId="0" fontId="12" fillId="0" borderId="6" xfId="0" applyFont="1" applyBorder="1" applyAlignment="1">
      <alignment vertical="center" wrapText="1"/>
    </xf>
    <xf numFmtId="0" fontId="12" fillId="0" borderId="6" xfId="0" applyFont="1" applyBorder="1"/>
    <xf numFmtId="0" fontId="12" fillId="0" borderId="7" xfId="0" applyFont="1" applyBorder="1"/>
    <xf numFmtId="0" fontId="12" fillId="0" borderId="8" xfId="0" applyFont="1" applyBorder="1"/>
    <xf numFmtId="0" fontId="13" fillId="0" borderId="0" xfId="0" applyFont="1"/>
    <xf numFmtId="0" fontId="0" fillId="0" borderId="9" xfId="0" applyBorder="1"/>
    <xf numFmtId="0" fontId="0" fillId="0" borderId="5"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0" xfId="0" applyFill="1" applyBorder="1"/>
    <xf numFmtId="0" fontId="17"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7"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6" fillId="0" borderId="16" xfId="0" applyFont="1" applyBorder="1" applyAlignment="1">
      <alignment horizontal="center" vertical="center" wrapText="1"/>
    </xf>
    <xf numFmtId="0" fontId="0" fillId="5" borderId="17" xfId="0" applyFill="1" applyBorder="1"/>
    <xf numFmtId="0" fontId="17" fillId="7" borderId="18"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0" xfId="0" applyFill="1" applyBorder="1"/>
    <xf numFmtId="0" fontId="17" fillId="7" borderId="11"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0" xfId="0" applyFill="1" applyBorder="1"/>
    <xf numFmtId="0" fontId="17" fillId="8" borderId="11"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0" xfId="0" applyFill="1" applyBorder="1"/>
    <xf numFmtId="0" fontId="17" fillId="9" borderId="11" xfId="0" applyFont="1" applyFill="1" applyBorder="1" applyAlignment="1">
      <alignment horizontal="center" vertical="center" wrapText="1"/>
    </xf>
    <xf numFmtId="0" fontId="0" fillId="0" borderId="13" xfId="0" applyBorder="1" applyAlignment="1">
      <alignment horizontal="center" vertical="center"/>
    </xf>
    <xf numFmtId="0" fontId="16"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6" fillId="0" borderId="19" xfId="0" applyFont="1" applyBorder="1" applyAlignment="1">
      <alignment horizontal="center" vertical="center" wrapText="1"/>
    </xf>
    <xf numFmtId="0" fontId="0" fillId="0" borderId="20" xfId="0" applyBorder="1"/>
    <xf numFmtId="0" fontId="17"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7"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5" xfId="0" applyFont="1" applyBorder="1" applyAlignment="1">
      <alignment horizontal="center" vertical="center" wrapText="1"/>
    </xf>
    <xf numFmtId="0" fontId="20" fillId="0" borderId="0" xfId="0" applyFont="1" applyAlignment="1">
      <alignment horizontal="center" vertical="center" wrapText="1"/>
    </xf>
    <xf numFmtId="0" fontId="19" fillId="0" borderId="13" xfId="0" applyFont="1" applyBorder="1" applyAlignment="1">
      <alignment vertical="center" wrapText="1"/>
    </xf>
    <xf numFmtId="0" fontId="0" fillId="7" borderId="15"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3" xfId="0" applyFont="1" applyFill="1" applyBorder="1" applyAlignment="1">
      <alignment horizontal="center" vertical="center" wrapText="1"/>
    </xf>
    <xf numFmtId="0" fontId="11" fillId="0" borderId="13" xfId="0" applyFont="1" applyBorder="1" applyAlignment="1">
      <alignment vertical="center" wrapText="1"/>
    </xf>
    <xf numFmtId="0" fontId="23" fillId="10" borderId="13"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3" xfId="0" applyFont="1" applyBorder="1" applyAlignment="1">
      <alignment wrapText="1"/>
    </xf>
    <xf numFmtId="0" fontId="17" fillId="0" borderId="16" xfId="0" applyFont="1" applyBorder="1" applyAlignment="1">
      <alignment wrapText="1"/>
    </xf>
    <xf numFmtId="0" fontId="8" fillId="0" borderId="13" xfId="0" applyFont="1" applyBorder="1" applyAlignment="1">
      <alignment wrapText="1"/>
    </xf>
    <xf numFmtId="0" fontId="8" fillId="0" borderId="16" xfId="0" applyFont="1" applyBorder="1" applyAlignment="1">
      <alignment vertical="center" wrapText="1"/>
    </xf>
    <xf numFmtId="0" fontId="0" fillId="11" borderId="16" xfId="0" applyFill="1" applyBorder="1" applyAlignment="1">
      <alignment horizontal="center" vertical="center"/>
    </xf>
    <xf numFmtId="0" fontId="17" fillId="7" borderId="12" xfId="0" applyFont="1" applyFill="1" applyBorder="1" applyAlignment="1">
      <alignment horizontal="center" vertical="center" wrapText="1"/>
    </xf>
    <xf numFmtId="0" fontId="8" fillId="0" borderId="0" xfId="0" applyFont="1" applyAlignment="1">
      <alignment vertical="center" wrapText="1"/>
    </xf>
    <xf numFmtId="0" fontId="0" fillId="0" borderId="10" xfId="0" applyBorder="1"/>
    <xf numFmtId="0" fontId="17"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8" fillId="0" borderId="13"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19" xfId="0" applyFont="1" applyFill="1" applyBorder="1" applyAlignment="1">
      <alignment horizontal="center" vertical="center"/>
    </xf>
    <xf numFmtId="0" fontId="16" fillId="0" borderId="0" xfId="0" applyFont="1" applyAlignment="1">
      <alignment wrapText="1"/>
    </xf>
    <xf numFmtId="0" fontId="7" fillId="0" borderId="13"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3" xfId="0" applyFont="1" applyBorder="1" applyAlignment="1">
      <alignment vertical="center" wrapText="1"/>
    </xf>
    <xf numFmtId="0" fontId="5" fillId="0" borderId="0" xfId="0" applyFont="1" applyAlignment="1">
      <alignment horizontal="left" vertical="center" wrapText="1"/>
    </xf>
    <xf numFmtId="0" fontId="5" fillId="0" borderId="19"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3"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12" borderId="0" xfId="0" applyFill="1"/>
    <xf numFmtId="0" fontId="0" fillId="0" borderId="12" xfId="0" applyBorder="1"/>
    <xf numFmtId="0" fontId="17" fillId="8" borderId="12" xfId="0" applyFont="1" applyFill="1" applyBorder="1" applyAlignment="1">
      <alignment horizontal="center" vertical="center" wrapText="1"/>
    </xf>
    <xf numFmtId="0" fontId="17" fillId="9" borderId="12" xfId="0" applyFont="1" applyFill="1" applyBorder="1" applyAlignment="1">
      <alignment horizontal="center" vertical="center" wrapText="1"/>
    </xf>
    <xf numFmtId="17" fontId="17" fillId="7" borderId="12" xfId="0" applyNumberFormat="1" applyFont="1" applyFill="1" applyBorder="1" applyAlignment="1">
      <alignment horizontal="center" vertical="center" wrapText="1"/>
    </xf>
    <xf numFmtId="0" fontId="0" fillId="5" borderId="17" xfId="0" applyFill="1" applyBorder="1" applyAlignment="1">
      <alignment horizontal="center" vertical="center" wrapText="1"/>
    </xf>
    <xf numFmtId="0" fontId="3" fillId="5" borderId="22" xfId="0" applyFont="1" applyFill="1" applyBorder="1" applyAlignment="1">
      <alignment wrapText="1"/>
    </xf>
    <xf numFmtId="0" fontId="0" fillId="5" borderId="22" xfId="0" applyFill="1" applyBorder="1" applyAlignment="1">
      <alignment wrapText="1"/>
    </xf>
    <xf numFmtId="0" fontId="0" fillId="7" borderId="23" xfId="0" applyFill="1" applyBorder="1"/>
    <xf numFmtId="0" fontId="3" fillId="7" borderId="23" xfId="0" applyFont="1" applyFill="1" applyBorder="1" applyAlignment="1">
      <alignment wrapText="1"/>
    </xf>
    <xf numFmtId="0" fontId="3" fillId="7" borderId="23" xfId="0" applyFont="1" applyFill="1" applyBorder="1"/>
    <xf numFmtId="0" fontId="12" fillId="0" borderId="4" xfId="0" applyFont="1" applyBorder="1"/>
    <xf numFmtId="0" fontId="12" fillId="0" borderId="0" xfId="0" applyFont="1"/>
    <xf numFmtId="0" fontId="0" fillId="13" borderId="10" xfId="0" applyFill="1" applyBorder="1"/>
    <xf numFmtId="17" fontId="17" fillId="7" borderId="23" xfId="0" applyNumberFormat="1" applyFont="1" applyFill="1" applyBorder="1" applyAlignment="1">
      <alignment horizontal="center" vertical="center" wrapText="1"/>
    </xf>
    <xf numFmtId="0" fontId="2" fillId="5" borderId="22" xfId="0" applyFont="1" applyFill="1" applyBorder="1"/>
    <xf numFmtId="0" fontId="0" fillId="11" borderId="0" xfId="0" applyFill="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4" fillId="5" borderId="10" xfId="0" applyFont="1" applyFill="1" applyBorder="1" applyAlignment="1">
      <alignment horizontal="center"/>
    </xf>
    <xf numFmtId="0" fontId="27" fillId="0" borderId="12" xfId="0" applyFont="1" applyBorder="1"/>
    <xf numFmtId="0" fontId="3" fillId="5" borderId="10" xfId="0" applyFont="1" applyFill="1" applyBorder="1" applyAlignment="1">
      <alignment horizontal="center" vertical="center" wrapText="1"/>
    </xf>
    <xf numFmtId="0" fontId="27" fillId="0" borderId="12" xfId="0" applyFont="1" applyBorder="1" applyAlignment="1">
      <alignment vertical="center" wrapText="1"/>
    </xf>
    <xf numFmtId="0" fontId="17" fillId="10" borderId="0" xfId="0" applyFont="1" applyFill="1" applyAlignment="1">
      <alignment horizontal="left" vertical="top" wrapText="1"/>
    </xf>
    <xf numFmtId="0" fontId="3" fillId="5" borderId="10" xfId="0" applyFont="1" applyFill="1" applyBorder="1" applyAlignment="1">
      <alignment horizontal="center"/>
    </xf>
    <xf numFmtId="0" fontId="14" fillId="0" borderId="12" xfId="0" applyFont="1" applyBorder="1"/>
    <xf numFmtId="0" fontId="0" fillId="5" borderId="10" xfId="0" applyFill="1" applyBorder="1" applyAlignment="1">
      <alignment horizontal="center"/>
    </xf>
    <xf numFmtId="0" fontId="28" fillId="5" borderId="10" xfId="0" applyFont="1" applyFill="1" applyBorder="1" applyAlignment="1">
      <alignment horizontal="center" vertical="center" wrapText="1"/>
    </xf>
    <xf numFmtId="0" fontId="29" fillId="0" borderId="12" xfId="0" applyFont="1" applyBorder="1" applyAlignment="1">
      <alignment vertical="center" wrapText="1"/>
    </xf>
    <xf numFmtId="0" fontId="4" fillId="5" borderId="10" xfId="0" applyFont="1" applyFill="1" applyBorder="1" applyAlignment="1">
      <alignment horizontal="center" vertical="center" wrapText="1"/>
    </xf>
    <xf numFmtId="0" fontId="1" fillId="5" borderId="14" xfId="0" applyFont="1" applyFill="1" applyBorder="1"/>
    <xf numFmtId="0" fontId="1" fillId="5" borderId="10" xfId="0" applyFont="1" applyFill="1" applyBorder="1"/>
    <xf numFmtId="0" fontId="1" fillId="13" borderId="10" xfId="0" applyFont="1" applyFill="1" applyBorder="1"/>
    <xf numFmtId="0" fontId="1" fillId="0" borderId="0" xfId="0" applyFont="1" applyAlignment="1">
      <alignment vertical="center" wrapText="1"/>
    </xf>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3FEAEFE-858C-47F3-B2D6-0AB494B27C35}">
    <text>When does it count as "varying"? Use paper 105 as lower limit example? Here the keyword search uses "agent-based" and "mulit-agent", is that varying enough?</text>
  </threadedComment>
  <threadedComment ref="C21" dT="2022-07-29T06:26:38.19" personId="{7E3A1C85-06E8-46C0-83AC-8D7DCE8212F2}" id="{6B9ADE6D-ACC8-4D69-8FC5-361A87935535}" parentId="{23FEAEFE-858C-47F3-B2D6-0AB494B27C35}">
    <text>Yes, this is enough. Add that to the description.</text>
  </threadedComment>
  <threadedComment ref="C35" dT="2022-08-12T14:09:41.88" personId="{7E3A1C85-06E8-46C0-83AC-8D7DCE8212F2}" id="{1E04211C-A7B0-4EE0-8B61-B6EB75085550}">
    <text>New in update from 02.08.22</text>
  </threadedComment>
  <threadedComment ref="C39" dT="2022-07-26T16:21:49.72" personId="{7E3A1C85-06E8-46C0-83AC-8D7DCE8212F2}" id="{A7C9F0DC-D840-4AC2-8A8B-200D75FF7709}">
    <text>Previously labeled "not indicated" becomes "no".</text>
  </threadedComment>
  <threadedComment ref="C39" dT="2022-07-26T16:42:35.75" personId="{7E3A1C85-06E8-46C0-83AC-8D7DCE8212F2}" id="{8D79E31A-4766-49F7-AADD-E7D6934E6004}" parentId="{A7C9F0DC-D840-4AC2-8A8B-200D75FF7709}">
    <text>Formulation adjusted</text>
  </threadedComment>
  <threadedComment ref="C49" dT="2022-07-26T16:42:46.82" personId="{7E3A1C85-06E8-46C0-83AC-8D7DCE8212F2}" id="{66912768-1D0D-4FF4-8046-A373F5FF31D3}">
    <text>Example adjusted</text>
  </threadedComment>
  <threadedComment ref="C50" dT="2022-08-02T17:18:36.73" personId="{7E3A1C85-06E8-46C0-83AC-8D7DCE8212F2}" id="{96623DD9-4B0E-4CA3-B14F-C355000801A2}">
    <text>changed answer options</text>
  </threadedComment>
  <threadedComment ref="C53" dT="2022-07-26T16:45:55.25" personId="{7E3A1C85-06E8-46C0-83AC-8D7DCE8212F2}" id="{B2537D0C-0629-4AA7-8A50-18CAE7B6A82F}">
    <text>Melania had the issue that it was disclosed in two parts. Should we make it a multiple-choice question?
Or ask "where has it been mainly disclosed"?</text>
  </threadedComment>
  <threadedComment ref="C53" dT="2022-07-29T07:02:18.18" personId="{7E3A1C85-06E8-46C0-83AC-8D7DCE8212F2}" id="{5BCE5C14-1927-4412-8259-C9F6B4167DF6}" parentId="{B2537D0C-0629-4AA7-8A50-18CAE7B6A82F}">
    <text>MAke it a multi-select questions. Decided together with Melania</text>
  </threadedComment>
  <threadedComment ref="C60" dT="2022-08-02T17:18:24.47" personId="{7E3A1C85-06E8-46C0-83AC-8D7DCE8212F2}" id="{B2E15E67-F4A6-4D14-8613-60060E783473}">
    <text>changed answer options</text>
  </threadedComment>
  <threadedComment ref="C61" dT="2022-08-12T14:06:04.99" personId="{7E3A1C85-06E8-46C0-83AC-8D7DCE8212F2}" id="{E2EBBFC9-E4DB-442A-AD82-6D87DF726F7C}">
    <text>Deleted the question that was previously here (Q29) and replaced it what was previously Q20 but reformulated.</text>
  </threadedComment>
  <threadedComment ref="F68" dT="2022-08-16T14:21:51.48" personId="{7E3A1C85-06E8-46C0-83AC-8D7DCE8212F2}" id="{58634830-4D36-41EB-8A5B-D939D653DE56}">
    <text>Focus on mechanism / or focus on interaction/ Can we integrate Q33.1 with Q33.2?</text>
  </threadedComment>
  <threadedComment ref="F69" dT="2022-08-16T14:21:08.10" personId="{7E3A1C85-06E8-46C0-83AC-8D7DCE8212F2}" id="{0E94A2D5-5A61-4079-8DAF-2AD91D30F02D}">
    <text>Focus is on comparison</text>
  </threadedComment>
  <threadedComment ref="C71" dT="2022-08-22T12:52:40.15" personId="{7E3A1C85-06E8-46C0-83AC-8D7DCE8212F2}" id="{382860A6-D19A-4E49-9A61-16B860804B01}">
    <text>formulation extended by challenges and recommendations.</text>
  </threadedComment>
  <threadedComment ref="F71" dT="2022-08-16T14:27:52.40" personId="{7E3A1C85-06E8-46C0-83AC-8D7DCE8212F2}" id="{C567DCEE-51B2-4698-A771-19BF6E3C9843}">
    <text>Be strikt what to include here. Only when it is a focus of the study, more then one paragraph.</text>
  </threadedComment>
  <threadedComment ref="F72" dT="2022-08-16T14:23:28.14" personId="{7E3A1C85-06E8-46C0-83AC-8D7DCE8212F2}" id="{76AC274E-95CB-4401-AD5D-580246522DC6}">
    <text>Focus purely on formalization. Different from focus on "representation" in Q33.2</text>
  </threadedComment>
  <threadedComment ref="F78" dT="2022-08-16T15:42:08.36" personId="{7E3A1C85-06E8-46C0-83AC-8D7DCE8212F2}" id="{EA37A2D5-9689-402A-9AB5-13DAA34F1D82}">
    <text>Apart from how something is modeled.</text>
  </threadedComment>
  <threadedComment ref="C86" dT="2022-07-29T08:27:52.27" personId="{7E3A1C85-06E8-46C0-83AC-8D7DCE8212F2}" id="{DC2A7B6D-8AAE-4AE8-BB8E-B77436151A1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3" t="s">
        <v>5</v>
      </c>
      <c r="C10" s="134"/>
      <c r="D10" s="134"/>
      <c r="E10" s="134"/>
      <c r="F10" s="134"/>
      <c r="G10" s="134"/>
      <c r="H10" s="134"/>
      <c r="I10" s="134"/>
      <c r="J10" s="135"/>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183</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184</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185</v>
      </c>
    </row>
    <row r="14" spans="2:13" outlineLevel="1" x14ac:dyDescent="0.25">
      <c r="B14" s="5"/>
      <c r="C14" s="5" t="s">
        <v>23</v>
      </c>
      <c r="D14" s="5"/>
      <c r="E14" s="5" t="s">
        <v>24</v>
      </c>
      <c r="F14" s="5" t="s">
        <v>25</v>
      </c>
      <c r="G14" s="104" t="s">
        <v>186</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4" zoomScale="90" zoomScaleNormal="90" workbookViewId="0">
      <pane xSplit="6" topLeftCell="G1" activePane="topRight" state="frozen"/>
      <selection pane="topRight" activeCell="L75" sqref="L75"/>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197</v>
      </c>
      <c r="H2" s="142" t="s">
        <v>164</v>
      </c>
      <c r="I2" s="142"/>
      <c r="J2" s="142"/>
      <c r="L2" s="138" t="s">
        <v>198</v>
      </c>
      <c r="M2" s="139"/>
    </row>
    <row r="3" spans="2:14" x14ac:dyDescent="0.25">
      <c r="C3" s="6"/>
      <c r="F3" s="7"/>
      <c r="H3" s="142"/>
      <c r="I3" s="142"/>
      <c r="J3" s="142"/>
      <c r="L3" s="138" t="s">
        <v>199</v>
      </c>
      <c r="M3" s="139"/>
    </row>
    <row r="4" spans="2:14" ht="30.75" customHeight="1" x14ac:dyDescent="0.25">
      <c r="C4" s="6"/>
      <c r="F4" s="7"/>
      <c r="L4" s="140" t="s">
        <v>241</v>
      </c>
      <c r="M4" s="141"/>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t="s">
        <v>222</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6</v>
      </c>
      <c r="M9" s="65" t="s">
        <v>223</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224</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6</v>
      </c>
      <c r="M14" s="90" t="s">
        <v>223</v>
      </c>
      <c r="N14" s="116"/>
    </row>
    <row r="15" spans="2:14" ht="30" customHeight="1" outlineLevel="1" x14ac:dyDescent="0.25">
      <c r="B15" s="14"/>
      <c r="C15" s="94" t="str">
        <f>_xlfn.CONCAT($C$13,".2")</f>
        <v>Q3.2</v>
      </c>
      <c r="F15" s="108" t="s">
        <v>192</v>
      </c>
      <c r="G15" s="14"/>
      <c r="H15" s="36" t="s">
        <v>41</v>
      </c>
      <c r="I15" s="74"/>
      <c r="J15" s="14"/>
      <c r="L15" s="38" t="s">
        <v>6</v>
      </c>
      <c r="M15" s="90" t="s">
        <v>223</v>
      </c>
      <c r="N15" s="116"/>
    </row>
    <row r="16" spans="2:14" ht="30" customHeight="1" outlineLevel="1" x14ac:dyDescent="0.25">
      <c r="B16" s="14"/>
      <c r="C16" s="94" t="str">
        <f>_xlfn.CONCAT($C$13,".3")</f>
        <v>Q3.3</v>
      </c>
      <c r="F16" s="7" t="s">
        <v>14</v>
      </c>
      <c r="G16" s="14"/>
      <c r="H16" s="36" t="s">
        <v>41</v>
      </c>
      <c r="I16" s="74"/>
      <c r="J16" s="14"/>
      <c r="L16" s="38" t="s">
        <v>6</v>
      </c>
      <c r="M16" s="90" t="s">
        <v>223</v>
      </c>
      <c r="N16" s="116"/>
    </row>
    <row r="17" spans="2:14" ht="30" customHeight="1" outlineLevel="1" x14ac:dyDescent="0.25">
      <c r="B17" s="14"/>
      <c r="C17" s="94" t="str">
        <f>_xlfn.CONCAT($C$13,".4")</f>
        <v>Q3.4</v>
      </c>
      <c r="F17" s="91" t="s">
        <v>27</v>
      </c>
      <c r="G17" s="14"/>
      <c r="H17" s="36" t="s">
        <v>41</v>
      </c>
      <c r="I17" s="74"/>
      <c r="J17" s="14"/>
      <c r="L17" s="38" t="s">
        <v>6</v>
      </c>
      <c r="M17" s="39" t="s">
        <v>225</v>
      </c>
      <c r="N17" s="116"/>
    </row>
    <row r="18" spans="2:14" ht="30" customHeight="1" outlineLevel="1" x14ac:dyDescent="0.25">
      <c r="B18" s="14"/>
      <c r="C18" s="94" t="str">
        <f>_xlfn.CONCAT($C$13,".5")</f>
        <v>Q3.5</v>
      </c>
      <c r="F18" s="91" t="s">
        <v>165</v>
      </c>
      <c r="G18" s="14"/>
      <c r="H18" s="36" t="s">
        <v>41</v>
      </c>
      <c r="I18" s="74"/>
      <c r="J18" s="14"/>
      <c r="L18" s="38" t="s">
        <v>10</v>
      </c>
      <c r="M18" s="90" t="s">
        <v>223</v>
      </c>
      <c r="N18" s="116"/>
    </row>
    <row r="19" spans="2:14" outlineLevel="1" x14ac:dyDescent="0.25">
      <c r="C19" s="6"/>
      <c r="D19" s="47"/>
      <c r="E19" s="48" t="s">
        <v>49</v>
      </c>
      <c r="F19" s="47"/>
      <c r="G19" s="47" t="s">
        <v>31</v>
      </c>
      <c r="H19" s="49"/>
      <c r="I19" s="50"/>
      <c r="J19" s="47"/>
      <c r="K19" s="47"/>
      <c r="L19" s="51"/>
      <c r="M19" s="52"/>
    </row>
    <row r="20" spans="2:14"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223</v>
      </c>
    </row>
    <row r="21" spans="2:14" ht="30" customHeight="1" outlineLevel="1" x14ac:dyDescent="0.25">
      <c r="B21" s="24">
        <v>1</v>
      </c>
      <c r="C21" s="95" t="str">
        <f>TEXT(SUM(B$7:B21),"Q#")</f>
        <v>Q5</v>
      </c>
      <c r="D21" s="24"/>
      <c r="E21" s="24"/>
      <c r="F21" s="25" t="s">
        <v>53</v>
      </c>
      <c r="G21" s="24" t="s">
        <v>31</v>
      </c>
      <c r="H21" s="26" t="s">
        <v>51</v>
      </c>
      <c r="I21" s="54" t="s">
        <v>188</v>
      </c>
      <c r="J21" s="24" t="s">
        <v>42</v>
      </c>
      <c r="K21" s="24"/>
      <c r="L21" s="27" t="s">
        <v>6</v>
      </c>
      <c r="M21" s="28" t="s">
        <v>223</v>
      </c>
    </row>
    <row r="22" spans="2:14" ht="30" customHeight="1" outlineLevel="1" x14ac:dyDescent="0.25">
      <c r="B22" s="14">
        <v>1</v>
      </c>
      <c r="C22" s="6" t="str">
        <f>TEXT(SUM(B$7:B22),"Q#")</f>
        <v>Q6</v>
      </c>
      <c r="F22" s="7" t="s">
        <v>54</v>
      </c>
      <c r="G22" s="14" t="s">
        <v>31</v>
      </c>
      <c r="H22" s="36" t="s">
        <v>51</v>
      </c>
      <c r="I22" s="37" t="s">
        <v>187</v>
      </c>
      <c r="J22" s="14" t="s">
        <v>42</v>
      </c>
      <c r="L22" s="38" t="s">
        <v>10</v>
      </c>
      <c r="M22" s="39" t="s">
        <v>223</v>
      </c>
    </row>
    <row r="23" spans="2:14" outlineLevel="1" x14ac:dyDescent="0.25">
      <c r="C23" s="6"/>
      <c r="D23" s="47"/>
      <c r="E23" s="48" t="s">
        <v>55</v>
      </c>
      <c r="F23" s="47"/>
      <c r="G23" s="47" t="s">
        <v>31</v>
      </c>
      <c r="H23" s="49"/>
      <c r="I23" s="50"/>
      <c r="J23" s="47"/>
      <c r="K23" s="47"/>
      <c r="L23" s="51"/>
      <c r="M23" s="52"/>
    </row>
    <row r="24" spans="2:14" ht="30" customHeight="1" outlineLevel="1" x14ac:dyDescent="0.25">
      <c r="B24" s="24">
        <v>1</v>
      </c>
      <c r="C24" s="53" t="str">
        <f>TEXT(SUM(B$7:B24),"Q#")</f>
        <v>Q7</v>
      </c>
      <c r="D24" s="24"/>
      <c r="E24" s="24"/>
      <c r="F24" s="25" t="s">
        <v>56</v>
      </c>
      <c r="G24" s="24" t="s">
        <v>31</v>
      </c>
      <c r="H24" s="26" t="s">
        <v>57</v>
      </c>
      <c r="I24" s="54"/>
      <c r="J24" s="24" t="s">
        <v>48</v>
      </c>
      <c r="K24" s="24"/>
      <c r="L24" s="27" t="s">
        <v>6</v>
      </c>
      <c r="M24" s="28" t="s">
        <v>223</v>
      </c>
    </row>
    <row r="25" spans="2:14"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226</v>
      </c>
    </row>
    <row r="26" spans="2:14" ht="30" customHeight="1" outlineLevel="1" x14ac:dyDescent="0.25">
      <c r="B26" s="24">
        <v>1</v>
      </c>
      <c r="C26" s="53" t="str">
        <f>TEXT(SUM(B$7:B26),"Q#")</f>
        <v>Q9</v>
      </c>
      <c r="D26" s="24"/>
      <c r="E26" s="24"/>
      <c r="F26" s="25" t="s">
        <v>60</v>
      </c>
      <c r="G26" s="24" t="s">
        <v>31</v>
      </c>
      <c r="H26" s="26" t="s">
        <v>57</v>
      </c>
      <c r="I26" s="54" t="s">
        <v>59</v>
      </c>
      <c r="J26" s="24" t="s">
        <v>48</v>
      </c>
      <c r="K26" s="24"/>
      <c r="L26" s="27" t="s">
        <v>6</v>
      </c>
      <c r="M26" s="28" t="s">
        <v>223</v>
      </c>
      <c r="N26" s="116"/>
    </row>
    <row r="27" spans="2:14" ht="30" customHeight="1" outlineLevel="1" x14ac:dyDescent="0.25">
      <c r="B27" s="24">
        <v>1</v>
      </c>
      <c r="C27" s="53" t="str">
        <f>TEXT(SUM(B$7:B27),"Q#")</f>
        <v>Q10</v>
      </c>
      <c r="D27" s="24"/>
      <c r="E27" s="24"/>
      <c r="F27" s="105" t="s">
        <v>189</v>
      </c>
      <c r="G27" s="24" t="s">
        <v>31</v>
      </c>
      <c r="H27" s="26" t="s">
        <v>61</v>
      </c>
      <c r="I27" s="54"/>
      <c r="J27" s="24" t="s">
        <v>48</v>
      </c>
      <c r="K27" s="24"/>
      <c r="L27" s="27">
        <v>1</v>
      </c>
      <c r="M27" s="28" t="s">
        <v>223</v>
      </c>
    </row>
    <row r="28" spans="2:14" ht="30" customHeight="1" outlineLevel="1" x14ac:dyDescent="0.25">
      <c r="B28" s="55">
        <v>1</v>
      </c>
      <c r="C28" s="56" t="str">
        <f>TEXT(SUM(B$7:B28),"Q#")</f>
        <v>Q11</v>
      </c>
      <c r="D28" s="55"/>
      <c r="E28" s="55"/>
      <c r="F28" s="107" t="s">
        <v>191</v>
      </c>
      <c r="G28" s="55" t="s">
        <v>31</v>
      </c>
      <c r="H28" s="58" t="s">
        <v>62</v>
      </c>
      <c r="I28" s="59"/>
      <c r="J28" s="55" t="s">
        <v>48</v>
      </c>
      <c r="K28" s="55"/>
      <c r="L28" s="60"/>
      <c r="M28" s="61"/>
    </row>
    <row r="29" spans="2:14" ht="30" customHeight="1" outlineLevel="1" x14ac:dyDescent="0.25">
      <c r="C29" s="6" t="str">
        <f>_xlfn.CONCAT($C$28,".1")</f>
        <v>Q11.1</v>
      </c>
      <c r="F29" s="106" t="s">
        <v>190</v>
      </c>
      <c r="G29" t="s">
        <v>31</v>
      </c>
      <c r="H29" s="36" t="s">
        <v>41</v>
      </c>
      <c r="I29" s="37"/>
      <c r="L29" s="38" t="s">
        <v>10</v>
      </c>
      <c r="M29" s="39" t="s">
        <v>223</v>
      </c>
    </row>
    <row r="30" spans="2:14" ht="30" customHeight="1" outlineLevel="1" x14ac:dyDescent="0.25">
      <c r="C30" s="6" t="str">
        <f>_xlfn.CONCAT($C$28,".2")</f>
        <v>Q11.2</v>
      </c>
      <c r="F30" s="62" t="s">
        <v>63</v>
      </c>
      <c r="G30" t="s">
        <v>31</v>
      </c>
      <c r="H30" s="36" t="s">
        <v>41</v>
      </c>
      <c r="I30" s="37"/>
      <c r="L30" s="38" t="s">
        <v>10</v>
      </c>
      <c r="M30" s="39" t="s">
        <v>223</v>
      </c>
    </row>
    <row r="31" spans="2:14" ht="30" customHeight="1" outlineLevel="1" x14ac:dyDescent="0.25">
      <c r="C31" s="6" t="str">
        <f>_xlfn.CONCAT($C$28,".3")</f>
        <v>Q11.3</v>
      </c>
      <c r="F31" s="62" t="s">
        <v>64</v>
      </c>
      <c r="G31" t="s">
        <v>31</v>
      </c>
      <c r="H31" s="36" t="s">
        <v>41</v>
      </c>
      <c r="I31" s="37"/>
      <c r="L31" s="38" t="s">
        <v>6</v>
      </c>
      <c r="M31" s="39" t="s">
        <v>223</v>
      </c>
    </row>
    <row r="32" spans="2:14" ht="30" customHeight="1" outlineLevel="1" x14ac:dyDescent="0.25">
      <c r="C32" s="6" t="str">
        <f>_xlfn.CONCAT($C$28,".4")</f>
        <v>Q11.4</v>
      </c>
      <c r="F32" s="62" t="s">
        <v>65</v>
      </c>
      <c r="G32" t="s">
        <v>31</v>
      </c>
      <c r="H32" s="36" t="s">
        <v>41</v>
      </c>
      <c r="I32" s="37"/>
      <c r="L32" s="38" t="s">
        <v>10</v>
      </c>
      <c r="M32" s="39" t="s">
        <v>223</v>
      </c>
    </row>
    <row r="33" spans="2:14" ht="30" customHeight="1" outlineLevel="1" x14ac:dyDescent="0.25">
      <c r="B33" s="24"/>
      <c r="C33" s="53" t="str">
        <f>_xlfn.CONCAT($C$28,".5")</f>
        <v>Q11.5</v>
      </c>
      <c r="D33" s="24"/>
      <c r="E33" s="24"/>
      <c r="F33" s="63" t="s">
        <v>66</v>
      </c>
      <c r="G33" s="24" t="s">
        <v>31</v>
      </c>
      <c r="H33" s="26" t="s">
        <v>67</v>
      </c>
      <c r="I33" s="54"/>
      <c r="J33" s="24"/>
      <c r="K33" s="24"/>
      <c r="L33" s="27" t="s">
        <v>10</v>
      </c>
      <c r="M33" s="28" t="s">
        <v>223</v>
      </c>
    </row>
    <row r="34" spans="2:14" ht="45" customHeight="1" outlineLevel="1" x14ac:dyDescent="0.25">
      <c r="B34" s="24">
        <v>1</v>
      </c>
      <c r="C34" s="53" t="str">
        <f>TEXT(SUM(B$7:B34),"Q#")</f>
        <v>Q12</v>
      </c>
      <c r="D34" s="24"/>
      <c r="E34" s="24"/>
      <c r="F34" s="25" t="s">
        <v>68</v>
      </c>
      <c r="G34" s="24" t="s">
        <v>31</v>
      </c>
      <c r="H34" s="26" t="s">
        <v>41</v>
      </c>
      <c r="I34" s="54"/>
      <c r="J34" s="24" t="s">
        <v>48</v>
      </c>
      <c r="K34" s="24"/>
      <c r="L34" s="27" t="s">
        <v>6</v>
      </c>
      <c r="M34" s="28" t="s">
        <v>223</v>
      </c>
    </row>
    <row r="35" spans="2:14" ht="30" customHeight="1" outlineLevel="1" x14ac:dyDescent="0.25">
      <c r="B35" s="97">
        <v>1</v>
      </c>
      <c r="C35" s="100" t="str">
        <f>TEXT(SUM(B$7:B35),"Q#")</f>
        <v>Q13</v>
      </c>
      <c r="D35" s="97"/>
      <c r="E35" s="97"/>
      <c r="F35" s="99" t="s">
        <v>170</v>
      </c>
      <c r="G35" s="97"/>
      <c r="H35" s="36" t="s">
        <v>41</v>
      </c>
      <c r="I35" s="98" t="s">
        <v>171</v>
      </c>
      <c r="J35" s="97"/>
      <c r="K35" s="97"/>
      <c r="L35" s="38" t="s">
        <v>6</v>
      </c>
      <c r="M35" s="90" t="s">
        <v>227</v>
      </c>
      <c r="N35" s="116"/>
    </row>
    <row r="36" spans="2:14" ht="15.75" customHeight="1" outlineLevel="1" x14ac:dyDescent="0.25">
      <c r="C36" s="6"/>
      <c r="D36" s="40" t="s">
        <v>69</v>
      </c>
      <c r="E36" s="42"/>
      <c r="F36" s="41"/>
      <c r="G36" s="41" t="s">
        <v>31</v>
      </c>
      <c r="H36" s="43"/>
      <c r="I36" s="44"/>
      <c r="J36" s="41"/>
      <c r="K36" s="41"/>
      <c r="L36" s="45"/>
      <c r="M36" s="46"/>
    </row>
    <row r="37" spans="2:14" ht="15.75" customHeight="1" outlineLevel="1" x14ac:dyDescent="0.25">
      <c r="C37" s="6"/>
      <c r="D37" s="47"/>
      <c r="E37" s="48" t="s">
        <v>70</v>
      </c>
      <c r="F37" s="47"/>
      <c r="G37" s="47" t="s">
        <v>31</v>
      </c>
      <c r="H37" s="49"/>
      <c r="I37" s="50"/>
      <c r="J37" s="47"/>
      <c r="K37" s="47"/>
      <c r="L37" s="51"/>
      <c r="M37" s="52"/>
    </row>
    <row r="38" spans="2:14"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4" ht="30" customHeight="1" outlineLevel="1" x14ac:dyDescent="0.25">
      <c r="B39" s="24">
        <v>1</v>
      </c>
      <c r="C39" s="95" t="str">
        <f>TEXT(SUM(B$7:B39),"Q#")</f>
        <v>Q15</v>
      </c>
      <c r="D39" s="24"/>
      <c r="E39" s="24"/>
      <c r="F39" s="96" t="s">
        <v>166</v>
      </c>
      <c r="G39" s="24"/>
      <c r="H39" s="85" t="s">
        <v>41</v>
      </c>
      <c r="I39" s="76" t="s">
        <v>73</v>
      </c>
      <c r="J39" s="24" t="s">
        <v>42</v>
      </c>
      <c r="K39" s="24"/>
      <c r="L39" s="27" t="s">
        <v>10</v>
      </c>
      <c r="M39" s="28" t="s">
        <v>72</v>
      </c>
    </row>
    <row r="40" spans="2:14" ht="30" customHeight="1" outlineLevel="1" x14ac:dyDescent="0.25">
      <c r="B40" s="24">
        <v>1</v>
      </c>
      <c r="C40" s="95" t="str">
        <f>TEXT(SUM(B$7:B40),"Q#")</f>
        <v>Q16</v>
      </c>
      <c r="D40" s="24"/>
      <c r="E40" s="24"/>
      <c r="F40" s="96" t="s">
        <v>167</v>
      </c>
      <c r="G40" s="24" t="s">
        <v>31</v>
      </c>
      <c r="H40" s="85" t="s">
        <v>41</v>
      </c>
      <c r="I40" s="54"/>
      <c r="J40" s="24" t="s">
        <v>42</v>
      </c>
      <c r="K40" s="24"/>
      <c r="L40" s="27" t="s">
        <v>10</v>
      </c>
      <c r="M40" s="28" t="s">
        <v>72</v>
      </c>
    </row>
    <row r="41" spans="2:14" ht="30" customHeight="1" outlineLevel="1" x14ac:dyDescent="0.25">
      <c r="B41" s="24">
        <v>1</v>
      </c>
      <c r="C41" s="95" t="str">
        <f>TEXT(SUM(B$7:B41),"Q#")</f>
        <v>Q17</v>
      </c>
      <c r="D41" s="24"/>
      <c r="E41" s="24"/>
      <c r="F41" s="96" t="s">
        <v>168</v>
      </c>
      <c r="G41" s="24" t="s">
        <v>31</v>
      </c>
      <c r="H41" s="85" t="s">
        <v>41</v>
      </c>
      <c r="I41" s="54"/>
      <c r="J41" s="24" t="s">
        <v>48</v>
      </c>
      <c r="K41" s="24"/>
      <c r="L41" s="27" t="s">
        <v>10</v>
      </c>
      <c r="M41" s="28" t="s">
        <v>72</v>
      </c>
    </row>
    <row r="42" spans="2:14" ht="45" customHeight="1" outlineLevel="1" x14ac:dyDescent="0.25">
      <c r="B42" s="24">
        <v>1</v>
      </c>
      <c r="C42" s="95" t="str">
        <f>TEXT(SUM(B$7:B42),"Q#")</f>
        <v>Q18</v>
      </c>
      <c r="D42" s="24"/>
      <c r="E42" s="24"/>
      <c r="F42" s="96" t="s">
        <v>169</v>
      </c>
      <c r="G42" s="24" t="s">
        <v>31</v>
      </c>
      <c r="H42" s="85" t="s">
        <v>41</v>
      </c>
      <c r="I42" s="54"/>
      <c r="J42" s="24" t="s">
        <v>48</v>
      </c>
      <c r="K42" s="24"/>
      <c r="L42" s="27" t="s">
        <v>6</v>
      </c>
      <c r="M42" s="28" t="s">
        <v>245</v>
      </c>
    </row>
    <row r="43" spans="2:14"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4"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223</v>
      </c>
    </row>
    <row r="45" spans="2:14" ht="30" customHeight="1" outlineLevel="1" x14ac:dyDescent="0.25">
      <c r="B45" s="24">
        <v>1</v>
      </c>
      <c r="C45" s="30" t="str">
        <f>TEXT(SUM(B$7:B45),"Q#")</f>
        <v>Q21</v>
      </c>
      <c r="D45" s="24"/>
      <c r="E45" s="24"/>
      <c r="F45" s="31" t="s">
        <v>77</v>
      </c>
      <c r="G45" s="24"/>
      <c r="H45" s="32" t="s">
        <v>41</v>
      </c>
      <c r="I45" s="79" t="s">
        <v>193</v>
      </c>
      <c r="J45" s="29" t="s">
        <v>42</v>
      </c>
      <c r="K45" s="24"/>
      <c r="L45" s="64" t="s">
        <v>6</v>
      </c>
      <c r="M45" s="65" t="s">
        <v>223</v>
      </c>
    </row>
    <row r="46" spans="2:14"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223</v>
      </c>
    </row>
    <row r="47" spans="2:14"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4" ht="30" customHeight="1" outlineLevel="1" x14ac:dyDescent="0.25">
      <c r="B48" s="29">
        <v>1</v>
      </c>
      <c r="C48" s="30" t="str">
        <f>TEXT(SUM(B$7:B48),"Q#")</f>
        <v>Q24</v>
      </c>
      <c r="D48" s="29"/>
      <c r="E48" s="29"/>
      <c r="F48" s="88" t="s">
        <v>82</v>
      </c>
      <c r="G48" s="29"/>
      <c r="H48" s="86" t="s">
        <v>161</v>
      </c>
      <c r="I48" s="33" t="s">
        <v>84</v>
      </c>
      <c r="J48" s="29" t="s">
        <v>42</v>
      </c>
      <c r="K48" s="29"/>
      <c r="L48" s="66" t="s">
        <v>24</v>
      </c>
      <c r="M48" s="35" t="s">
        <v>228</v>
      </c>
    </row>
    <row r="49" spans="2:14" ht="30" customHeight="1" outlineLevel="1" x14ac:dyDescent="0.25">
      <c r="B49" s="29">
        <v>1</v>
      </c>
      <c r="C49" s="89" t="str">
        <f>TEXT(SUM(B$7:B49),"Q#")</f>
        <v>Q25</v>
      </c>
      <c r="D49" s="29"/>
      <c r="E49" s="29"/>
      <c r="F49" s="31" t="s">
        <v>177</v>
      </c>
      <c r="G49" s="29" t="s">
        <v>31</v>
      </c>
      <c r="H49" s="32" t="s">
        <v>85</v>
      </c>
      <c r="I49" s="33" t="s">
        <v>172</v>
      </c>
      <c r="J49" s="29" t="s">
        <v>42</v>
      </c>
      <c r="K49" s="29"/>
      <c r="L49" s="149" t="s">
        <v>246</v>
      </c>
      <c r="M49" s="35" t="s">
        <v>229</v>
      </c>
    </row>
    <row r="50" spans="2:14" ht="45" customHeight="1" outlineLevel="1" x14ac:dyDescent="0.25">
      <c r="B50" s="14">
        <v>1</v>
      </c>
      <c r="C50" s="94" t="str">
        <f>TEXT(SUM(B$7:B50),"Q#")</f>
        <v>Q26</v>
      </c>
      <c r="F50" s="91" t="s">
        <v>173</v>
      </c>
      <c r="G50" s="14" t="s">
        <v>31</v>
      </c>
      <c r="H50" s="101" t="s">
        <v>178</v>
      </c>
      <c r="I50" s="37" t="s">
        <v>179</v>
      </c>
      <c r="J50" s="14" t="s">
        <v>48</v>
      </c>
      <c r="L50" s="38" t="s">
        <v>18</v>
      </c>
      <c r="M50" s="39" t="s">
        <v>230</v>
      </c>
    </row>
    <row r="51" spans="2:14" ht="15.75" customHeight="1" outlineLevel="1" x14ac:dyDescent="0.25">
      <c r="C51" s="6"/>
      <c r="D51" s="40" t="s">
        <v>86</v>
      </c>
      <c r="E51" s="42"/>
      <c r="F51" s="41"/>
      <c r="G51" s="41" t="s">
        <v>31</v>
      </c>
      <c r="H51" s="43"/>
      <c r="I51" s="44"/>
      <c r="J51" s="41"/>
      <c r="K51" s="41"/>
      <c r="L51" s="45"/>
      <c r="M51" s="46"/>
    </row>
    <row r="52" spans="2:14" ht="15.75" customHeight="1" outlineLevel="1" x14ac:dyDescent="0.25">
      <c r="C52" s="6"/>
      <c r="D52" s="47"/>
      <c r="E52" s="48" t="s">
        <v>87</v>
      </c>
      <c r="F52" s="47"/>
      <c r="G52" s="47" t="s">
        <v>31</v>
      </c>
      <c r="H52" s="49"/>
      <c r="I52" s="50"/>
      <c r="J52" s="47"/>
      <c r="K52" s="47"/>
      <c r="L52" s="51"/>
      <c r="M52" s="52"/>
    </row>
    <row r="53" spans="2:14" ht="51" outlineLevel="1" x14ac:dyDescent="0.25">
      <c r="B53" s="24">
        <v>1</v>
      </c>
      <c r="C53" s="109" t="str">
        <f>TEXT(SUM(B$7:B53),"Q#")</f>
        <v>Q27</v>
      </c>
      <c r="D53" s="97"/>
      <c r="E53" s="97"/>
      <c r="F53" s="110" t="s">
        <v>88</v>
      </c>
      <c r="G53" s="97" t="s">
        <v>31</v>
      </c>
      <c r="H53" s="111" t="s">
        <v>62</v>
      </c>
      <c r="I53" s="98"/>
      <c r="J53" s="97" t="s">
        <v>48</v>
      </c>
      <c r="K53" s="97"/>
      <c r="L53" s="15"/>
      <c r="M53" s="69" t="s">
        <v>231</v>
      </c>
    </row>
    <row r="54" spans="2:14" ht="30" customHeight="1" outlineLevel="1" x14ac:dyDescent="0.25">
      <c r="B54" s="24"/>
      <c r="C54" s="112" t="str">
        <f>_xlfn.CONCAT($C$53,".1")</f>
        <v>Q27.1</v>
      </c>
      <c r="D54" s="97"/>
      <c r="E54" s="97"/>
      <c r="F54" s="110" t="s">
        <v>8</v>
      </c>
      <c r="G54" s="97"/>
      <c r="H54" s="111" t="s">
        <v>41</v>
      </c>
      <c r="I54" s="98"/>
      <c r="J54" s="97"/>
      <c r="K54" s="97"/>
      <c r="L54" s="38" t="s">
        <v>6</v>
      </c>
      <c r="M54" s="90" t="s">
        <v>223</v>
      </c>
      <c r="N54" s="116"/>
    </row>
    <row r="55" spans="2:14" ht="30" customHeight="1" outlineLevel="1" x14ac:dyDescent="0.25">
      <c r="B55" s="24"/>
      <c r="C55" s="112" t="str">
        <f>_xlfn.CONCAT($C$53,".2")</f>
        <v>Q27.2</v>
      </c>
      <c r="D55" s="97"/>
      <c r="E55" s="97"/>
      <c r="F55" s="110" t="s">
        <v>12</v>
      </c>
      <c r="G55" s="97"/>
      <c r="H55" s="111" t="s">
        <v>41</v>
      </c>
      <c r="I55" s="98"/>
      <c r="J55" s="97"/>
      <c r="K55" s="97"/>
      <c r="L55" s="38" t="s">
        <v>10</v>
      </c>
      <c r="M55" s="90" t="s">
        <v>223</v>
      </c>
      <c r="N55" s="116"/>
    </row>
    <row r="56" spans="2:14" ht="30" customHeight="1" outlineLevel="1" x14ac:dyDescent="0.25">
      <c r="B56" s="24"/>
      <c r="C56" s="109" t="str">
        <f>_xlfn.CONCAT($C$53,".3")</f>
        <v>Q27.3</v>
      </c>
      <c r="D56" s="97"/>
      <c r="E56" s="97"/>
      <c r="F56" s="110" t="s">
        <v>17</v>
      </c>
      <c r="G56" s="97"/>
      <c r="H56" s="111" t="s">
        <v>41</v>
      </c>
      <c r="I56" s="98"/>
      <c r="J56" s="97"/>
      <c r="K56" s="97"/>
      <c r="L56" s="38" t="s">
        <v>6</v>
      </c>
      <c r="M56" s="90" t="s">
        <v>232</v>
      </c>
      <c r="N56" s="116"/>
    </row>
    <row r="57" spans="2:14" ht="30" customHeight="1" outlineLevel="1" x14ac:dyDescent="0.25">
      <c r="B57" s="24"/>
      <c r="C57" s="109" t="str">
        <f>_xlfn.CONCAT($C$53,".4")</f>
        <v>Q27.4</v>
      </c>
      <c r="D57" s="97"/>
      <c r="E57" s="97"/>
      <c r="F57" s="110" t="s">
        <v>25</v>
      </c>
      <c r="G57" s="97"/>
      <c r="H57" s="111" t="s">
        <v>41</v>
      </c>
      <c r="I57" s="98"/>
      <c r="J57" s="97"/>
      <c r="K57" s="97"/>
      <c r="L57" s="38" t="s">
        <v>10</v>
      </c>
      <c r="M57" s="90" t="s">
        <v>223</v>
      </c>
      <c r="N57" s="116"/>
    </row>
    <row r="58" spans="2:14" ht="30" customHeight="1" outlineLevel="1" x14ac:dyDescent="0.25">
      <c r="B58" s="24"/>
      <c r="C58" s="109" t="str">
        <f>_xlfn.CONCAT($C$53,".5")</f>
        <v>Q27.5</v>
      </c>
      <c r="D58" s="97"/>
      <c r="E58" s="97"/>
      <c r="F58" s="110" t="s">
        <v>28</v>
      </c>
      <c r="G58" s="97"/>
      <c r="H58" s="111" t="s">
        <v>41</v>
      </c>
      <c r="I58" s="98"/>
      <c r="J58" s="97"/>
      <c r="K58" s="97"/>
      <c r="L58" s="38" t="s">
        <v>10</v>
      </c>
      <c r="M58" s="90" t="s">
        <v>223</v>
      </c>
      <c r="N58" s="116"/>
    </row>
    <row r="59" spans="2:14" ht="30" customHeight="1" outlineLevel="1" x14ac:dyDescent="0.25">
      <c r="B59" s="24"/>
      <c r="C59" s="95" t="str">
        <f>_xlfn.CONCAT($C$53,".6")</f>
        <v>Q27.6</v>
      </c>
      <c r="D59" s="24"/>
      <c r="E59" s="24"/>
      <c r="F59" s="102" t="s">
        <v>176</v>
      </c>
      <c r="G59" s="24"/>
      <c r="H59" s="26" t="s">
        <v>41</v>
      </c>
      <c r="I59" s="54"/>
      <c r="J59" s="24"/>
      <c r="K59" s="24"/>
      <c r="L59" s="64" t="s">
        <v>10</v>
      </c>
      <c r="M59" s="65" t="s">
        <v>223</v>
      </c>
      <c r="N59" s="116"/>
    </row>
    <row r="60" spans="2:14"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223</v>
      </c>
    </row>
    <row r="61" spans="2:14" ht="45" customHeight="1" outlineLevel="1" x14ac:dyDescent="0.25">
      <c r="B61" s="14">
        <v>1</v>
      </c>
      <c r="C61" s="94" t="str">
        <f>TEXT(SUM(B$7:B61),"Q#")</f>
        <v>Q29</v>
      </c>
      <c r="F61" s="7" t="s">
        <v>181</v>
      </c>
      <c r="G61" s="14" t="s">
        <v>31</v>
      </c>
      <c r="H61" s="103" t="s">
        <v>182</v>
      </c>
      <c r="I61" s="37" t="s">
        <v>90</v>
      </c>
      <c r="J61" s="14" t="s">
        <v>42</v>
      </c>
      <c r="L61" s="38" t="s">
        <v>184</v>
      </c>
      <c r="M61" s="39" t="s">
        <v>223</v>
      </c>
      <c r="N61" s="116"/>
    </row>
    <row r="62" spans="2:14" ht="15.75" customHeight="1" outlineLevel="1" x14ac:dyDescent="0.25">
      <c r="C62" s="6"/>
      <c r="D62" s="47"/>
      <c r="E62" s="48" t="s">
        <v>91</v>
      </c>
      <c r="F62" s="47"/>
      <c r="G62" s="47" t="s">
        <v>31</v>
      </c>
      <c r="H62" s="49"/>
      <c r="I62" s="50"/>
      <c r="J62" s="47"/>
      <c r="K62" s="47"/>
      <c r="L62" s="51"/>
      <c r="M62" s="52"/>
    </row>
    <row r="63" spans="2:14" ht="76.5" outlineLevel="1" x14ac:dyDescent="0.25">
      <c r="B63" s="24">
        <v>1</v>
      </c>
      <c r="C63" s="95" t="str">
        <f>TEXT(SUM(B$7:B63),"Q#")</f>
        <v>Q30</v>
      </c>
      <c r="D63" s="24"/>
      <c r="E63" s="24"/>
      <c r="F63" s="25" t="s">
        <v>174</v>
      </c>
      <c r="G63" s="24" t="s">
        <v>31</v>
      </c>
      <c r="H63" s="26" t="s">
        <v>57</v>
      </c>
      <c r="I63" s="54" t="s">
        <v>180</v>
      </c>
      <c r="J63" s="24" t="s">
        <v>48</v>
      </c>
      <c r="K63" s="24"/>
      <c r="L63" s="27" t="s">
        <v>6</v>
      </c>
      <c r="M63" s="28" t="s">
        <v>233</v>
      </c>
    </row>
    <row r="64" spans="2:14"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223</v>
      </c>
    </row>
    <row r="65" spans="2:13" ht="30" customHeight="1" outlineLevel="1" x14ac:dyDescent="0.25">
      <c r="B65" s="24">
        <v>1</v>
      </c>
      <c r="C65" s="53" t="str">
        <f>TEXT(SUM(B$7:B65),"Q#")</f>
        <v>Q32</v>
      </c>
      <c r="D65" s="24"/>
      <c r="E65" s="24"/>
      <c r="F65" s="25" t="s">
        <v>94</v>
      </c>
      <c r="G65" s="24" t="s">
        <v>31</v>
      </c>
      <c r="H65" s="26" t="s">
        <v>83</v>
      </c>
      <c r="I65" s="67"/>
      <c r="J65" s="24" t="s">
        <v>48</v>
      </c>
      <c r="K65" s="24"/>
      <c r="L65" s="27">
        <v>21</v>
      </c>
      <c r="M65" s="28" t="s">
        <v>234</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235</v>
      </c>
    </row>
    <row r="69" spans="2:13" ht="30" customHeight="1" outlineLevel="1" x14ac:dyDescent="0.25">
      <c r="C69" s="6" t="str">
        <f>_xlfn.CONCAT($C$67,".2")</f>
        <v>Q33.2</v>
      </c>
      <c r="F69" s="62" t="s">
        <v>100</v>
      </c>
      <c r="G69" s="14" t="s">
        <v>31</v>
      </c>
      <c r="H69" s="36" t="s">
        <v>41</v>
      </c>
      <c r="I69" s="74" t="s">
        <v>148</v>
      </c>
      <c r="L69" s="38" t="s">
        <v>6</v>
      </c>
      <c r="M69" s="39" t="s">
        <v>236</v>
      </c>
    </row>
    <row r="70" spans="2:13" ht="30" customHeight="1" outlineLevel="1" x14ac:dyDescent="0.25">
      <c r="C70" s="6" t="str">
        <f>_xlfn.CONCAT($C$67,".3")</f>
        <v>Q33.3</v>
      </c>
      <c r="F70" s="62" t="s">
        <v>101</v>
      </c>
      <c r="G70" s="14" t="s">
        <v>31</v>
      </c>
      <c r="H70" s="36" t="s">
        <v>41</v>
      </c>
      <c r="I70" s="74" t="s">
        <v>149</v>
      </c>
      <c r="L70" s="38" t="s">
        <v>10</v>
      </c>
      <c r="M70" s="39" t="s">
        <v>223</v>
      </c>
    </row>
    <row r="71" spans="2:13" ht="30" customHeight="1" outlineLevel="1" x14ac:dyDescent="0.25">
      <c r="C71" s="94" t="str">
        <f>_xlfn.CONCAT($C$67,".4")</f>
        <v>Q33.4</v>
      </c>
      <c r="F71" s="114" t="s">
        <v>196</v>
      </c>
      <c r="G71" s="14" t="s">
        <v>31</v>
      </c>
      <c r="H71" s="36" t="s">
        <v>41</v>
      </c>
      <c r="I71" s="74" t="s">
        <v>148</v>
      </c>
      <c r="L71" s="38" t="s">
        <v>6</v>
      </c>
      <c r="M71" s="39" t="s">
        <v>237</v>
      </c>
    </row>
    <row r="72" spans="2:13" ht="48" customHeight="1" outlineLevel="1" x14ac:dyDescent="0.25">
      <c r="C72" s="6" t="str">
        <f>_xlfn.CONCAT($C$67,".5")</f>
        <v>Q33.5</v>
      </c>
      <c r="F72" s="62" t="s">
        <v>102</v>
      </c>
      <c r="G72" s="14" t="s">
        <v>31</v>
      </c>
      <c r="H72" s="36" t="s">
        <v>41</v>
      </c>
      <c r="I72" s="74" t="s">
        <v>150</v>
      </c>
      <c r="L72" s="38" t="s">
        <v>10</v>
      </c>
      <c r="M72" s="39" t="s">
        <v>223</v>
      </c>
    </row>
    <row r="73" spans="2:13" ht="30" customHeight="1" outlineLevel="1" x14ac:dyDescent="0.25">
      <c r="C73" s="6" t="str">
        <f>_xlfn.CONCAT($C$67,".6")</f>
        <v>Q33.6</v>
      </c>
      <c r="F73" s="62" t="s">
        <v>103</v>
      </c>
      <c r="G73" s="14" t="s">
        <v>31</v>
      </c>
      <c r="H73" s="36" t="s">
        <v>41</v>
      </c>
      <c r="I73" s="75" t="s">
        <v>104</v>
      </c>
      <c r="L73" s="38" t="s">
        <v>10</v>
      </c>
      <c r="M73" s="39" t="s">
        <v>223</v>
      </c>
    </row>
    <row r="74" spans="2:13" ht="30" customHeight="1" outlineLevel="1" x14ac:dyDescent="0.25">
      <c r="C74" s="6" t="str">
        <f>_xlfn.CONCAT($C$67,".7")</f>
        <v>Q33.7</v>
      </c>
      <c r="F74" s="62" t="s">
        <v>105</v>
      </c>
      <c r="G74" s="14" t="s">
        <v>31</v>
      </c>
      <c r="H74" s="36" t="s">
        <v>41</v>
      </c>
      <c r="I74" s="74" t="s">
        <v>151</v>
      </c>
      <c r="L74" s="38" t="s">
        <v>10</v>
      </c>
      <c r="M74" s="39" t="s">
        <v>223</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229</v>
      </c>
    </row>
    <row r="76" spans="2:13" ht="45" customHeight="1" outlineLevel="1" x14ac:dyDescent="0.25">
      <c r="B76" s="14">
        <v>1</v>
      </c>
      <c r="C76" s="6" t="str">
        <f>TEXT(SUM(B$9:B76),"Q#")</f>
        <v>Q34</v>
      </c>
      <c r="F76" s="7" t="s">
        <v>108</v>
      </c>
      <c r="G76" s="14" t="s">
        <v>31</v>
      </c>
      <c r="H76" s="36" t="s">
        <v>62</v>
      </c>
      <c r="I76" s="68" t="s">
        <v>109</v>
      </c>
      <c r="J76" s="14" t="s">
        <v>42</v>
      </c>
      <c r="L76" s="15"/>
      <c r="M76" s="69" t="s">
        <v>223</v>
      </c>
    </row>
    <row r="77" spans="2:13" ht="45" customHeight="1" outlineLevel="1" x14ac:dyDescent="0.25">
      <c r="C77" s="6" t="str">
        <f>_xlfn.CONCAT($C$76,".1")</f>
        <v>Q34.1</v>
      </c>
      <c r="F77" s="62" t="s">
        <v>110</v>
      </c>
      <c r="G77" s="14" t="s">
        <v>31</v>
      </c>
      <c r="H77" s="36" t="s">
        <v>41</v>
      </c>
      <c r="I77" s="136" t="s">
        <v>153</v>
      </c>
      <c r="L77" s="38" t="s">
        <v>6</v>
      </c>
      <c r="M77" s="39" t="s">
        <v>223</v>
      </c>
    </row>
    <row r="78" spans="2:13" ht="45" customHeight="1" outlineLevel="1" x14ac:dyDescent="0.25">
      <c r="C78" s="6" t="str">
        <f>_xlfn.CONCAT($C$76,".2")</f>
        <v>Q34.2</v>
      </c>
      <c r="F78" s="106" t="s">
        <v>194</v>
      </c>
      <c r="G78" s="14" t="s">
        <v>31</v>
      </c>
      <c r="H78" s="36" t="s">
        <v>41</v>
      </c>
      <c r="I78" s="137"/>
      <c r="L78" s="38" t="s">
        <v>10</v>
      </c>
      <c r="M78" s="39" t="s">
        <v>223</v>
      </c>
    </row>
    <row r="79" spans="2:13" ht="45" customHeight="1" outlineLevel="1" x14ac:dyDescent="0.25">
      <c r="C79" s="6" t="str">
        <f>_xlfn.CONCAT($C$76,".3")</f>
        <v>Q34.3</v>
      </c>
      <c r="F79" s="62" t="s">
        <v>111</v>
      </c>
      <c r="G79" s="14" t="s">
        <v>31</v>
      </c>
      <c r="H79" s="36" t="s">
        <v>41</v>
      </c>
      <c r="I79" s="137"/>
      <c r="L79" s="38" t="s">
        <v>10</v>
      </c>
      <c r="M79" s="39" t="s">
        <v>223</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223</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223</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223</v>
      </c>
    </row>
    <row r="83" spans="2:14" ht="30" customHeight="1" outlineLevel="1" x14ac:dyDescent="0.25">
      <c r="C83" s="6" t="str">
        <f>_xlfn.CONCAT($C$82,".1")</f>
        <v>Q36.1</v>
      </c>
      <c r="F83" s="62" t="s">
        <v>116</v>
      </c>
      <c r="G83" s="14" t="s">
        <v>31</v>
      </c>
      <c r="H83" s="36" t="s">
        <v>41</v>
      </c>
      <c r="I83" s="70" t="s">
        <v>117</v>
      </c>
      <c r="L83" s="38" t="s">
        <v>10</v>
      </c>
      <c r="M83" s="39" t="s">
        <v>223</v>
      </c>
    </row>
    <row r="84" spans="2:14" ht="30" customHeight="1" outlineLevel="1" x14ac:dyDescent="0.25">
      <c r="C84" s="6" t="str">
        <f>_xlfn.CONCAT($C$82,".2")</f>
        <v>Q36.2</v>
      </c>
      <c r="F84" s="62" t="s">
        <v>118</v>
      </c>
      <c r="G84" s="14" t="s">
        <v>31</v>
      </c>
      <c r="H84" s="36" t="s">
        <v>41</v>
      </c>
      <c r="I84" s="70" t="s">
        <v>119</v>
      </c>
      <c r="L84" s="38" t="s">
        <v>10</v>
      </c>
      <c r="M84" s="39" t="s">
        <v>223</v>
      </c>
    </row>
    <row r="85" spans="2:14" ht="30" customHeight="1" outlineLevel="1" x14ac:dyDescent="0.25">
      <c r="C85" s="6" t="str">
        <f>_xlfn.CONCAT($C$82,".3")</f>
        <v>Q36.3</v>
      </c>
      <c r="F85" s="62" t="s">
        <v>120</v>
      </c>
      <c r="G85" s="14" t="s">
        <v>31</v>
      </c>
      <c r="H85" s="36" t="s">
        <v>41</v>
      </c>
      <c r="I85" s="70" t="s">
        <v>121</v>
      </c>
      <c r="L85" s="38" t="s">
        <v>10</v>
      </c>
      <c r="M85" s="39" t="s">
        <v>223</v>
      </c>
    </row>
    <row r="86" spans="2:14" ht="45" customHeight="1" outlineLevel="1" x14ac:dyDescent="0.25">
      <c r="C86" s="94" t="str">
        <f>_xlfn.CONCAT($C$82,".4")</f>
        <v>Q36.4</v>
      </c>
      <c r="F86" s="73" t="s">
        <v>154</v>
      </c>
      <c r="G86" s="14" t="s">
        <v>31</v>
      </c>
      <c r="H86" s="36" t="s">
        <v>41</v>
      </c>
      <c r="I86" s="75" t="s">
        <v>175</v>
      </c>
      <c r="J86" s="14" t="s">
        <v>31</v>
      </c>
      <c r="K86" s="14" t="s">
        <v>31</v>
      </c>
      <c r="L86" s="38" t="s">
        <v>6</v>
      </c>
      <c r="M86" s="39" t="s">
        <v>223</v>
      </c>
      <c r="N86" t="s">
        <v>31</v>
      </c>
    </row>
    <row r="87" spans="2:14" ht="45" customHeight="1" outlineLevel="1" x14ac:dyDescent="0.25">
      <c r="C87" s="6" t="str">
        <f>_xlfn.CONCAT($C$82,".5")</f>
        <v>Q36.5</v>
      </c>
      <c r="F87" s="62" t="s">
        <v>122</v>
      </c>
      <c r="G87" s="14" t="s">
        <v>31</v>
      </c>
      <c r="H87" s="36" t="s">
        <v>41</v>
      </c>
      <c r="I87" s="75" t="s">
        <v>123</v>
      </c>
      <c r="J87" s="14" t="s">
        <v>31</v>
      </c>
      <c r="K87" s="14" t="s">
        <v>31</v>
      </c>
      <c r="L87" s="38" t="s">
        <v>10</v>
      </c>
      <c r="M87" s="39" t="s">
        <v>223</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223</v>
      </c>
    </row>
    <row r="89" spans="2:14" ht="60" customHeight="1" outlineLevel="1" x14ac:dyDescent="0.25">
      <c r="B89" s="24">
        <v>1</v>
      </c>
      <c r="C89" s="53" t="str">
        <f>TEXT(SUM(B$7:B89),"Q#")</f>
        <v>Q37</v>
      </c>
      <c r="D89" s="24"/>
      <c r="E89" s="24"/>
      <c r="F89" s="113" t="s">
        <v>195</v>
      </c>
      <c r="G89" s="24" t="s">
        <v>31</v>
      </c>
      <c r="H89" s="26" t="s">
        <v>107</v>
      </c>
      <c r="I89" s="78" t="s">
        <v>155</v>
      </c>
      <c r="J89" s="24" t="s">
        <v>42</v>
      </c>
      <c r="K89" s="24"/>
      <c r="L89" s="27" t="s">
        <v>209</v>
      </c>
      <c r="M89" s="28" t="s">
        <v>229</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252</v>
      </c>
      <c r="M91" s="28" t="s">
        <v>229</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26</v>
      </c>
      <c r="M93" s="72" t="s">
        <v>223</v>
      </c>
    </row>
    <row r="94" spans="2:14" ht="45" customHeight="1" outlineLevel="1" x14ac:dyDescent="0.25">
      <c r="B94">
        <v>1</v>
      </c>
      <c r="C94" s="53" t="str">
        <f>TEXT(SUM(B$7:B94),"Q#")</f>
        <v>Q41</v>
      </c>
      <c r="D94" s="24"/>
      <c r="E94" s="24"/>
      <c r="F94" s="25" t="s">
        <v>135</v>
      </c>
      <c r="G94" s="24"/>
      <c r="H94" s="26" t="s">
        <v>133</v>
      </c>
      <c r="I94" s="71" t="s">
        <v>136</v>
      </c>
      <c r="J94" s="24" t="s">
        <v>42</v>
      </c>
      <c r="K94" s="24"/>
      <c r="L94" s="27" t="s">
        <v>26</v>
      </c>
      <c r="M94" s="72" t="s">
        <v>223</v>
      </c>
    </row>
    <row r="95" spans="2:14" ht="45" customHeight="1" outlineLevel="1" x14ac:dyDescent="0.25">
      <c r="B95">
        <v>1</v>
      </c>
      <c r="C95" s="53" t="str">
        <f>TEXT(SUM(B$7:B95),"Q#")</f>
        <v>Q42</v>
      </c>
      <c r="D95" s="24"/>
      <c r="E95" s="24"/>
      <c r="F95" s="25" t="s">
        <v>137</v>
      </c>
      <c r="G95" s="24"/>
      <c r="H95" s="26" t="s">
        <v>133</v>
      </c>
      <c r="I95" s="71" t="s">
        <v>138</v>
      </c>
      <c r="J95" s="24" t="s">
        <v>42</v>
      </c>
      <c r="K95" s="24"/>
      <c r="L95" s="27" t="s">
        <v>26</v>
      </c>
      <c r="M95" s="72" t="s">
        <v>223</v>
      </c>
    </row>
    <row r="96" spans="2:14" ht="45" customHeight="1" outlineLevel="1" x14ac:dyDescent="0.25">
      <c r="B96">
        <v>1</v>
      </c>
      <c r="C96" s="53" t="str">
        <f>TEXT(SUM(B$7:B96),"Q#")</f>
        <v>Q43</v>
      </c>
      <c r="D96" s="24"/>
      <c r="E96" s="24"/>
      <c r="F96" s="25" t="s">
        <v>139</v>
      </c>
      <c r="G96" s="24"/>
      <c r="H96" s="26" t="s">
        <v>133</v>
      </c>
      <c r="I96" s="71" t="s">
        <v>140</v>
      </c>
      <c r="J96" s="24" t="s">
        <v>42</v>
      </c>
      <c r="K96" s="24"/>
      <c r="L96" s="27" t="s">
        <v>26</v>
      </c>
      <c r="M96" s="72" t="s">
        <v>223</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223</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V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197</v>
      </c>
      <c r="H2" s="142" t="s">
        <v>164</v>
      </c>
      <c r="I2" s="142"/>
      <c r="J2" s="142"/>
      <c r="L2" s="138" t="s">
        <v>198</v>
      </c>
      <c r="M2" s="139"/>
      <c r="O2" s="143" t="s">
        <v>198</v>
      </c>
      <c r="P2" s="144"/>
    </row>
    <row r="3" spans="2:21" x14ac:dyDescent="0.25">
      <c r="C3" s="6"/>
      <c r="F3" s="7"/>
      <c r="H3" s="142"/>
      <c r="I3" s="142"/>
      <c r="J3" s="142"/>
      <c r="L3" s="138" t="s">
        <v>199</v>
      </c>
      <c r="M3" s="139"/>
      <c r="O3" s="145" t="s">
        <v>213</v>
      </c>
      <c r="P3" s="144"/>
    </row>
    <row r="4" spans="2:21" x14ac:dyDescent="0.25">
      <c r="C4" s="6"/>
      <c r="F4" s="7"/>
      <c r="L4" s="148" t="s">
        <v>200</v>
      </c>
      <c r="M4" s="141"/>
      <c r="O4" s="146" t="s">
        <v>214</v>
      </c>
      <c r="P4" s="147"/>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7" t="s">
        <v>238</v>
      </c>
      <c r="S5" s="128" t="s">
        <v>239</v>
      </c>
    </row>
    <row r="6" spans="2:21" x14ac:dyDescent="0.25">
      <c r="C6" s="6"/>
      <c r="F6" s="7"/>
      <c r="G6" s="14" t="s">
        <v>31</v>
      </c>
      <c r="L6" s="15"/>
      <c r="M6" s="16"/>
      <c r="O6" s="92"/>
      <c r="P6" s="117"/>
    </row>
    <row r="7" spans="2:21" ht="89.25" x14ac:dyDescent="0.25">
      <c r="B7" s="14"/>
      <c r="C7" s="83" t="s">
        <v>159</v>
      </c>
      <c r="F7" s="84" t="s">
        <v>160</v>
      </c>
      <c r="G7" s="14" t="s">
        <v>31</v>
      </c>
      <c r="H7" s="36" t="s">
        <v>41</v>
      </c>
      <c r="I7" s="74" t="s">
        <v>45</v>
      </c>
      <c r="J7" s="14" t="s">
        <v>42</v>
      </c>
      <c r="L7" s="38" t="s">
        <v>6</v>
      </c>
      <c r="M7" s="39" t="s">
        <v>201</v>
      </c>
      <c r="O7" s="38" t="s">
        <v>6</v>
      </c>
      <c r="P7" s="90" t="s">
        <v>215</v>
      </c>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162</v>
      </c>
      <c r="I9" s="76" t="s">
        <v>144</v>
      </c>
      <c r="J9" s="24" t="s">
        <v>42</v>
      </c>
      <c r="K9" s="24"/>
      <c r="L9" s="27" t="s">
        <v>6</v>
      </c>
      <c r="M9" s="65"/>
      <c r="O9" s="64" t="s">
        <v>6</v>
      </c>
      <c r="P9" s="65"/>
      <c r="R9" t="str">
        <f>IF(L9=O9,"Same","Diff")</f>
        <v>Same</v>
      </c>
      <c r="S9" s="38"/>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6</v>
      </c>
      <c r="M14" s="90"/>
      <c r="N14" s="116"/>
      <c r="O14" s="38" t="s">
        <v>6</v>
      </c>
      <c r="P14" s="90"/>
      <c r="R14" t="str">
        <f t="shared" ref="R14:R18" si="0">IF(L14=O14,"Same","Diff")</f>
        <v>Same</v>
      </c>
      <c r="S14" s="38"/>
      <c r="U14" t="b">
        <f>L14=Coding_agreement!L14</f>
        <v>1</v>
      </c>
    </row>
    <row r="15" spans="2:21" x14ac:dyDescent="0.25">
      <c r="B15" s="14"/>
      <c r="C15" s="94" t="str">
        <f>_xlfn.CONCAT($C$13,".2")</f>
        <v>Q3.2</v>
      </c>
      <c r="F15" s="108" t="s">
        <v>192</v>
      </c>
      <c r="G15" s="14"/>
      <c r="H15" s="36" t="s">
        <v>41</v>
      </c>
      <c r="I15" s="74"/>
      <c r="J15" s="14"/>
      <c r="L15" s="38" t="s">
        <v>6</v>
      </c>
      <c r="M15" s="90"/>
      <c r="N15" s="116"/>
      <c r="O15" s="38" t="s">
        <v>6</v>
      </c>
      <c r="P15" s="90"/>
      <c r="R15" t="str">
        <f t="shared" si="0"/>
        <v>Same</v>
      </c>
      <c r="S15" s="38"/>
      <c r="U15" t="b">
        <f>L15=Coding_agreement!L15</f>
        <v>1</v>
      </c>
    </row>
    <row r="16" spans="2:21" x14ac:dyDescent="0.25">
      <c r="B16" s="14"/>
      <c r="C16" s="94" t="str">
        <f>_xlfn.CONCAT($C$13,".3")</f>
        <v>Q3.3</v>
      </c>
      <c r="F16" s="7" t="s">
        <v>14</v>
      </c>
      <c r="G16" s="14"/>
      <c r="H16" s="36" t="s">
        <v>41</v>
      </c>
      <c r="I16" s="74"/>
      <c r="J16" s="14"/>
      <c r="L16" s="38" t="s">
        <v>6</v>
      </c>
      <c r="M16" s="90"/>
      <c r="N16" s="116"/>
      <c r="O16" s="38" t="s">
        <v>6</v>
      </c>
      <c r="P16" s="90"/>
      <c r="R16" t="str">
        <f t="shared" si="0"/>
        <v>Same</v>
      </c>
      <c r="S16" s="38"/>
      <c r="U16" t="b">
        <f>L16=Coding_agreement!L16</f>
        <v>1</v>
      </c>
    </row>
    <row r="17" spans="2:21" ht="36" customHeight="1" x14ac:dyDescent="0.25">
      <c r="B17" s="14"/>
      <c r="C17" s="94" t="str">
        <f>_xlfn.CONCAT($C$13,".4")</f>
        <v>Q3.4</v>
      </c>
      <c r="F17" s="91" t="s">
        <v>27</v>
      </c>
      <c r="G17" s="14"/>
      <c r="H17" s="36" t="s">
        <v>41</v>
      </c>
      <c r="I17" s="74"/>
      <c r="J17" s="14"/>
      <c r="L17" s="38" t="s">
        <v>6</v>
      </c>
      <c r="M17" s="39" t="s">
        <v>211</v>
      </c>
      <c r="N17" s="116"/>
      <c r="O17" s="38" t="s">
        <v>243</v>
      </c>
      <c r="P17" s="90" t="s">
        <v>242</v>
      </c>
      <c r="R17" t="str">
        <f t="shared" si="0"/>
        <v>Same</v>
      </c>
      <c r="S17" s="129" t="s">
        <v>244</v>
      </c>
      <c r="U17" t="b">
        <f>L17=Coding_agreement!L17</f>
        <v>1</v>
      </c>
    </row>
    <row r="18" spans="2:21" x14ac:dyDescent="0.25">
      <c r="B18" s="14"/>
      <c r="C18" s="94" t="str">
        <f>_xlfn.CONCAT($C$13,".5")</f>
        <v>Q3.5</v>
      </c>
      <c r="F18" s="91" t="s">
        <v>165</v>
      </c>
      <c r="G18" s="14"/>
      <c r="H18" s="36" t="s">
        <v>41</v>
      </c>
      <c r="I18" s="74"/>
      <c r="J18" s="14"/>
      <c r="L18" s="38" t="s">
        <v>10</v>
      </c>
      <c r="M18" s="90"/>
      <c r="N18" s="116"/>
      <c r="O18" s="38" t="s">
        <v>10</v>
      </c>
      <c r="P18" s="90"/>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19"/>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53</v>
      </c>
      <c r="G21" s="24" t="s">
        <v>31</v>
      </c>
      <c r="H21" s="26" t="s">
        <v>51</v>
      </c>
      <c r="I21" s="54" t="s">
        <v>188</v>
      </c>
      <c r="J21" s="24" t="s">
        <v>42</v>
      </c>
      <c r="K21" s="24"/>
      <c r="L21" s="27" t="s">
        <v>6</v>
      </c>
      <c r="M21" s="28"/>
      <c r="O21" s="64" t="s">
        <v>6</v>
      </c>
      <c r="P21" s="65"/>
      <c r="R21" t="str">
        <f t="shared" si="1"/>
        <v>Same</v>
      </c>
      <c r="S21" s="38"/>
      <c r="U21" t="b">
        <f>L21=Coding_agreement!L21</f>
        <v>1</v>
      </c>
    </row>
    <row r="22" spans="2:21" ht="30" x14ac:dyDescent="0.25">
      <c r="B22" s="14">
        <v>1</v>
      </c>
      <c r="C22" s="6" t="str">
        <f>TEXT(SUM(B$7:B22),"Q#")</f>
        <v>Q6</v>
      </c>
      <c r="F22" s="7" t="s">
        <v>54</v>
      </c>
      <c r="G22" s="14" t="s">
        <v>31</v>
      </c>
      <c r="H22" s="36" t="s">
        <v>51</v>
      </c>
      <c r="I22" s="37" t="s">
        <v>187</v>
      </c>
      <c r="J22" s="14" t="s">
        <v>42</v>
      </c>
      <c r="L22" s="38" t="s">
        <v>10</v>
      </c>
      <c r="M22" s="39"/>
      <c r="O22" s="38" t="s">
        <v>10</v>
      </c>
      <c r="P22" s="90"/>
      <c r="R22" t="str">
        <f t="shared" si="1"/>
        <v>Same</v>
      </c>
      <c r="S22" s="38"/>
      <c r="U22" t="b">
        <f>L22=Coding_agreement!L22</f>
        <v>1</v>
      </c>
    </row>
    <row r="23" spans="2:21" x14ac:dyDescent="0.25">
      <c r="C23" s="6"/>
      <c r="D23" s="47"/>
      <c r="E23" s="48" t="s">
        <v>55</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6</v>
      </c>
      <c r="M24" s="28"/>
      <c r="O24" s="64" t="s">
        <v>6</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t="s">
        <v>202</v>
      </c>
      <c r="O25" s="64" t="s">
        <v>10</v>
      </c>
      <c r="P25" s="65" t="s">
        <v>216</v>
      </c>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6</v>
      </c>
      <c r="M26" s="28"/>
      <c r="N26" s="116"/>
      <c r="O26" s="64" t="s">
        <v>243</v>
      </c>
      <c r="P26" s="65"/>
      <c r="R26" t="str">
        <f t="shared" si="2"/>
        <v>Same</v>
      </c>
      <c r="S26" s="129" t="s">
        <v>244</v>
      </c>
      <c r="U26" t="b">
        <f>L26=Coding_agreement!L26</f>
        <v>1</v>
      </c>
    </row>
    <row r="27" spans="2:21" ht="30" x14ac:dyDescent="0.25">
      <c r="B27" s="24">
        <v>1</v>
      </c>
      <c r="C27" s="53" t="str">
        <f>TEXT(SUM(B$7:B27),"Q#")</f>
        <v>Q10</v>
      </c>
      <c r="D27" s="24"/>
      <c r="E27" s="24"/>
      <c r="F27" s="105" t="s">
        <v>189</v>
      </c>
      <c r="G27" s="24" t="s">
        <v>31</v>
      </c>
      <c r="H27" s="26" t="s">
        <v>61</v>
      </c>
      <c r="I27" s="54"/>
      <c r="J27" s="24" t="s">
        <v>48</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191</v>
      </c>
      <c r="G28" s="55" t="s">
        <v>31</v>
      </c>
      <c r="H28" s="58" t="s">
        <v>62</v>
      </c>
      <c r="I28" s="59"/>
      <c r="J28" s="55" t="s">
        <v>48</v>
      </c>
      <c r="K28" s="55"/>
      <c r="L28" s="60"/>
      <c r="M28" s="61"/>
      <c r="O28" s="60"/>
      <c r="P28" s="61"/>
      <c r="U28" t="b">
        <f>L28=Coding_agreement!L28</f>
        <v>1</v>
      </c>
    </row>
    <row r="29" spans="2:21" x14ac:dyDescent="0.25">
      <c r="C29" s="6" t="str">
        <f>_xlfn.CONCAT($C$28,".1")</f>
        <v>Q11.1</v>
      </c>
      <c r="F29" s="106" t="s">
        <v>190</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240</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6</v>
      </c>
      <c r="M34" s="28"/>
      <c r="O34" s="64" t="s">
        <v>243</v>
      </c>
      <c r="P34" s="65"/>
      <c r="R34" t="str">
        <f>IF(L34=O34,"Same","Diff")</f>
        <v>Same</v>
      </c>
      <c r="S34" s="129" t="s">
        <v>244</v>
      </c>
      <c r="U34" t="b">
        <f>L34=Coding_agreement!L34</f>
        <v>1</v>
      </c>
    </row>
    <row r="35" spans="2:21" ht="30" x14ac:dyDescent="0.25">
      <c r="B35" s="97">
        <v>1</v>
      </c>
      <c r="C35" s="100" t="str">
        <f>TEXT(SUM(B$7:B35),"Q#")</f>
        <v>Q13</v>
      </c>
      <c r="D35" s="97"/>
      <c r="E35" s="97"/>
      <c r="F35" s="99" t="s">
        <v>170</v>
      </c>
      <c r="G35" s="97"/>
      <c r="H35" s="36" t="s">
        <v>41</v>
      </c>
      <c r="I35" s="98" t="s">
        <v>171</v>
      </c>
      <c r="J35" s="97"/>
      <c r="K35" s="97"/>
      <c r="L35" s="38" t="s">
        <v>6</v>
      </c>
      <c r="M35" s="90"/>
      <c r="N35" s="116"/>
      <c r="O35" s="38" t="s">
        <v>6</v>
      </c>
      <c r="P35" s="120">
        <v>42795</v>
      </c>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8"/>
      <c r="U36" t="b">
        <f>L36=Coding_agreement!L36</f>
        <v>1</v>
      </c>
    </row>
    <row r="37" spans="2:21" x14ac:dyDescent="0.25">
      <c r="C37" s="6"/>
      <c r="D37" s="47"/>
      <c r="E37" s="48" t="s">
        <v>70</v>
      </c>
      <c r="F37" s="47"/>
      <c r="G37" s="47" t="s">
        <v>31</v>
      </c>
      <c r="H37" s="49"/>
      <c r="I37" s="50"/>
      <c r="J37" s="47"/>
      <c r="K37" s="47"/>
      <c r="L37" s="51"/>
      <c r="M37" s="52"/>
      <c r="O37" s="51"/>
      <c r="P37" s="119"/>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73</v>
      </c>
      <c r="J39" s="24" t="s">
        <v>42</v>
      </c>
      <c r="K39" s="24"/>
      <c r="L39" s="27" t="s">
        <v>10</v>
      </c>
      <c r="M39" s="28" t="s">
        <v>72</v>
      </c>
      <c r="O39" s="64" t="s">
        <v>10</v>
      </c>
      <c r="P39" s="65" t="s">
        <v>72</v>
      </c>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72</v>
      </c>
      <c r="O40" s="64" t="s">
        <v>10</v>
      </c>
      <c r="P40" s="65" t="s">
        <v>72</v>
      </c>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48</v>
      </c>
      <c r="K41" s="24"/>
      <c r="L41" s="27" t="s">
        <v>10</v>
      </c>
      <c r="M41" s="28" t="s">
        <v>72</v>
      </c>
      <c r="O41" s="64" t="s">
        <v>10</v>
      </c>
      <c r="P41" s="65" t="s">
        <v>72</v>
      </c>
      <c r="R41" t="str">
        <f t="shared" si="4"/>
        <v>Same</v>
      </c>
      <c r="S41" s="38"/>
      <c r="U41" t="b">
        <f>L41=Coding_agreement!L41</f>
        <v>1</v>
      </c>
    </row>
    <row r="42" spans="2:21" ht="52.5" customHeight="1" x14ac:dyDescent="0.25">
      <c r="B42" s="24">
        <v>1</v>
      </c>
      <c r="C42" s="95" t="str">
        <f>TEXT(SUM(B$7:B42),"Q#")</f>
        <v>Q18</v>
      </c>
      <c r="D42" s="24"/>
      <c r="E42" s="24"/>
      <c r="F42" s="96" t="s">
        <v>169</v>
      </c>
      <c r="G42" s="24" t="s">
        <v>31</v>
      </c>
      <c r="H42" s="85" t="s">
        <v>41</v>
      </c>
      <c r="I42" s="54"/>
      <c r="J42" s="24" t="s">
        <v>48</v>
      </c>
      <c r="K42" s="24"/>
      <c r="L42" s="27" t="s">
        <v>6</v>
      </c>
      <c r="M42" s="65" t="s">
        <v>245</v>
      </c>
      <c r="O42" s="64" t="s">
        <v>6</v>
      </c>
      <c r="P42" s="65" t="s">
        <v>245</v>
      </c>
      <c r="R42" t="str">
        <f t="shared" si="4"/>
        <v>Same</v>
      </c>
      <c r="S42" s="129" t="s">
        <v>250</v>
      </c>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193</v>
      </c>
      <c r="J45" s="29" t="s">
        <v>42</v>
      </c>
      <c r="K45" s="24"/>
      <c r="L45" s="64" t="s">
        <v>6</v>
      </c>
      <c r="M45" s="65"/>
      <c r="O45" s="64" t="s">
        <v>243</v>
      </c>
      <c r="P45" s="130">
        <v>42795</v>
      </c>
      <c r="R45" t="str">
        <f t="shared" si="4"/>
        <v>Same</v>
      </c>
      <c r="S45" s="129" t="s">
        <v>244</v>
      </c>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24</v>
      </c>
      <c r="M48" s="35" t="s">
        <v>203</v>
      </c>
      <c r="O48" s="121" t="s">
        <v>24</v>
      </c>
      <c r="P48" s="35"/>
      <c r="R48" t="str">
        <f t="shared" si="4"/>
        <v>Same</v>
      </c>
      <c r="S48" s="129" t="s">
        <v>244</v>
      </c>
      <c r="U48" t="b">
        <f>L48=Coding_agreement!L48</f>
        <v>1</v>
      </c>
    </row>
    <row r="49" spans="2:21" ht="33.75" x14ac:dyDescent="0.25">
      <c r="B49" s="29">
        <v>1</v>
      </c>
      <c r="C49" s="89" t="str">
        <f>TEXT(SUM(B$7:B49),"Q#")</f>
        <v>Q25</v>
      </c>
      <c r="D49" s="29"/>
      <c r="E49" s="29"/>
      <c r="F49" s="31" t="s">
        <v>177</v>
      </c>
      <c r="G49" s="29" t="s">
        <v>31</v>
      </c>
      <c r="H49" s="32" t="s">
        <v>85</v>
      </c>
      <c r="I49" s="33" t="s">
        <v>172</v>
      </c>
      <c r="J49" s="29" t="s">
        <v>42</v>
      </c>
      <c r="K49" s="29"/>
      <c r="L49" s="27" t="s">
        <v>246</v>
      </c>
      <c r="M49" s="35" t="s">
        <v>31</v>
      </c>
      <c r="O49" s="131" t="s">
        <v>246</v>
      </c>
      <c r="P49" s="35"/>
      <c r="R49" t="str">
        <f t="shared" si="4"/>
        <v>Same</v>
      </c>
      <c r="S49" s="38" t="s">
        <v>240</v>
      </c>
      <c r="T49" s="132" t="s">
        <v>247</v>
      </c>
      <c r="U49" t="b">
        <f>L49=Coding_agreement!L49</f>
        <v>1</v>
      </c>
    </row>
    <row r="50" spans="2:21" ht="57" x14ac:dyDescent="0.25">
      <c r="B50" s="14">
        <v>1</v>
      </c>
      <c r="C50" s="94" t="str">
        <f>TEXT(SUM(B$7:B50),"Q#")</f>
        <v>Q26</v>
      </c>
      <c r="F50" s="91" t="s">
        <v>173</v>
      </c>
      <c r="G50" s="14" t="s">
        <v>31</v>
      </c>
      <c r="H50" s="101" t="s">
        <v>178</v>
      </c>
      <c r="I50" s="37" t="s">
        <v>179</v>
      </c>
      <c r="J50" s="14" t="s">
        <v>48</v>
      </c>
      <c r="L50" s="38" t="s">
        <v>18</v>
      </c>
      <c r="M50" s="39" t="s">
        <v>31</v>
      </c>
      <c r="O50" s="38" t="s">
        <v>18</v>
      </c>
      <c r="P50" s="90" t="s">
        <v>217</v>
      </c>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8"/>
      <c r="U51" t="b">
        <f>L51=Coding_agreement!L51</f>
        <v>1</v>
      </c>
    </row>
    <row r="52" spans="2:21" x14ac:dyDescent="0.25">
      <c r="C52" s="6"/>
      <c r="D52" s="47"/>
      <c r="E52" s="48" t="s">
        <v>87</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c r="O53" s="92"/>
      <c r="P53" s="93" t="s">
        <v>98</v>
      </c>
      <c r="U53" t="b">
        <f>L53=Coding_agreement!L53</f>
        <v>1</v>
      </c>
    </row>
    <row r="54" spans="2:21" x14ac:dyDescent="0.25">
      <c r="B54" s="24"/>
      <c r="C54" s="112" t="str">
        <f>_xlfn.CONCAT($C$53,".1")</f>
        <v>Q27.1</v>
      </c>
      <c r="D54" s="97"/>
      <c r="E54" s="97"/>
      <c r="F54" s="110" t="s">
        <v>8</v>
      </c>
      <c r="G54" s="97"/>
      <c r="H54" s="111" t="s">
        <v>41</v>
      </c>
      <c r="I54" s="98"/>
      <c r="J54" s="97"/>
      <c r="K54" s="97"/>
      <c r="L54" s="38" t="s">
        <v>6</v>
      </c>
      <c r="M54" s="90"/>
      <c r="N54" s="116"/>
      <c r="O54" s="38" t="s">
        <v>6</v>
      </c>
      <c r="P54" s="90"/>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N55" s="116"/>
      <c r="O55" s="38" t="s">
        <v>10</v>
      </c>
      <c r="P55" s="90"/>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6</v>
      </c>
      <c r="M56" s="90" t="s">
        <v>212</v>
      </c>
      <c r="N56" s="116"/>
      <c r="O56" s="150" t="s">
        <v>6</v>
      </c>
      <c r="P56" s="90"/>
      <c r="R56" t="str">
        <f t="shared" si="5"/>
        <v>Same</v>
      </c>
      <c r="S56" s="129" t="s">
        <v>251</v>
      </c>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N57" s="116"/>
      <c r="O57" s="38" t="s">
        <v>10</v>
      </c>
      <c r="P57" s="90"/>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N58" s="116"/>
      <c r="O58" s="38" t="s">
        <v>10</v>
      </c>
      <c r="P58" s="90"/>
      <c r="R58" t="str">
        <f t="shared" si="5"/>
        <v>Same</v>
      </c>
      <c r="S58" s="38"/>
      <c r="U58" t="b">
        <f>L58=Coding_agreement!L58</f>
        <v>1</v>
      </c>
    </row>
    <row r="59" spans="2:21" x14ac:dyDescent="0.25">
      <c r="B59" s="24"/>
      <c r="C59" s="95" t="str">
        <f>_xlfn.CONCAT($C$53,".6")</f>
        <v>Q27.6</v>
      </c>
      <c r="D59" s="24"/>
      <c r="E59" s="24"/>
      <c r="F59" s="102" t="s">
        <v>176</v>
      </c>
      <c r="G59" s="24"/>
      <c r="H59" s="26" t="s">
        <v>41</v>
      </c>
      <c r="I59" s="54"/>
      <c r="J59" s="24"/>
      <c r="K59" s="24"/>
      <c r="L59" s="64" t="s">
        <v>10</v>
      </c>
      <c r="M59" s="65"/>
      <c r="N59" s="116"/>
      <c r="O59" s="64" t="s">
        <v>10</v>
      </c>
      <c r="P59" s="65"/>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181</v>
      </c>
      <c r="G61" s="14" t="s">
        <v>31</v>
      </c>
      <c r="H61" s="103" t="s">
        <v>182</v>
      </c>
      <c r="I61" s="37" t="s">
        <v>90</v>
      </c>
      <c r="J61" s="14" t="s">
        <v>42</v>
      </c>
      <c r="L61" s="38" t="s">
        <v>184</v>
      </c>
      <c r="M61" s="39"/>
      <c r="N61" s="116"/>
      <c r="O61" s="38" t="s">
        <v>184</v>
      </c>
      <c r="P61" s="90"/>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19"/>
      <c r="U62" t="b">
        <f>L62=Coding_agreement!L62</f>
        <v>1</v>
      </c>
    </row>
    <row r="63" spans="2:21" ht="63.75" x14ac:dyDescent="0.25">
      <c r="B63" s="24">
        <v>1</v>
      </c>
      <c r="C63" s="95" t="str">
        <f>TEXT(SUM(B$7:B63),"Q#")</f>
        <v>Q30</v>
      </c>
      <c r="D63" s="24"/>
      <c r="E63" s="24"/>
      <c r="F63" s="25" t="s">
        <v>174</v>
      </c>
      <c r="G63" s="24" t="s">
        <v>31</v>
      </c>
      <c r="H63" s="26" t="s">
        <v>57</v>
      </c>
      <c r="I63" s="54" t="s">
        <v>180</v>
      </c>
      <c r="J63" s="24" t="s">
        <v>48</v>
      </c>
      <c r="K63" s="24"/>
      <c r="L63" s="27" t="s">
        <v>6</v>
      </c>
      <c r="M63" s="28" t="s">
        <v>204</v>
      </c>
      <c r="O63" s="64" t="s">
        <v>6</v>
      </c>
      <c r="P63" s="65" t="s">
        <v>218</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21</v>
      </c>
      <c r="M65" s="28" t="s">
        <v>205</v>
      </c>
      <c r="O65" s="64">
        <v>21</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6</v>
      </c>
      <c r="M68" s="39" t="s">
        <v>206</v>
      </c>
      <c r="O68" s="38" t="s">
        <v>6</v>
      </c>
      <c r="P68" s="90" t="s">
        <v>219</v>
      </c>
      <c r="R68" t="str">
        <f t="shared" ref="R68:R75" si="7">IF(L68=O68,"Same","Diff")</f>
        <v>Same</v>
      </c>
      <c r="S68" s="38"/>
      <c r="U68" t="b">
        <f>L68=Coding_agreement!L68</f>
        <v>1</v>
      </c>
    </row>
    <row r="69" spans="2:21" ht="30" x14ac:dyDescent="0.25">
      <c r="C69" s="6" t="str">
        <f>_xlfn.CONCAT($C$67,".2")</f>
        <v>Q33.2</v>
      </c>
      <c r="F69" s="62" t="s">
        <v>100</v>
      </c>
      <c r="G69" s="14" t="s">
        <v>31</v>
      </c>
      <c r="H69" s="36" t="s">
        <v>41</v>
      </c>
      <c r="I69" s="74" t="s">
        <v>148</v>
      </c>
      <c r="L69" s="38" t="s">
        <v>6</v>
      </c>
      <c r="M69" s="39" t="s">
        <v>207</v>
      </c>
      <c r="O69" s="38" t="s">
        <v>6</v>
      </c>
      <c r="P69" s="90"/>
      <c r="R69" t="str">
        <f t="shared" si="7"/>
        <v>Same</v>
      </c>
      <c r="S69" s="38"/>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8.25" x14ac:dyDescent="0.25">
      <c r="C71" s="94" t="str">
        <f>_xlfn.CONCAT($C$67,".4")</f>
        <v>Q33.4</v>
      </c>
      <c r="F71" s="114" t="s">
        <v>196</v>
      </c>
      <c r="G71" s="14" t="s">
        <v>31</v>
      </c>
      <c r="H71" s="36" t="s">
        <v>41</v>
      </c>
      <c r="I71" s="74" t="s">
        <v>148</v>
      </c>
      <c r="L71" s="38" t="s">
        <v>6</v>
      </c>
      <c r="M71" s="39" t="s">
        <v>208</v>
      </c>
      <c r="O71" s="38" t="s">
        <v>6</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t="s">
        <v>31</v>
      </c>
      <c r="O75" s="64" t="s">
        <v>10</v>
      </c>
      <c r="P75" s="65"/>
      <c r="R75" t="str">
        <f t="shared" si="7"/>
        <v>Same</v>
      </c>
      <c r="S75" s="129" t="s">
        <v>250</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36" t="s">
        <v>153</v>
      </c>
      <c r="L77" s="38" t="s">
        <v>6</v>
      </c>
      <c r="M77" s="39"/>
      <c r="O77" s="38" t="s">
        <v>6</v>
      </c>
      <c r="P77" s="90"/>
      <c r="R77" t="str">
        <f t="shared" ref="R77:R81" si="8">IF(L77=O77,"Same","Diff")</f>
        <v>Same</v>
      </c>
      <c r="S77" s="38"/>
      <c r="U77" t="b">
        <f>L77=Coding_agreement!L77</f>
        <v>1</v>
      </c>
    </row>
    <row r="78" spans="2:21" ht="24.75" customHeight="1" x14ac:dyDescent="0.25">
      <c r="C78" s="6" t="str">
        <f>_xlfn.CONCAT($C$76,".2")</f>
        <v>Q34.2</v>
      </c>
      <c r="F78" s="106" t="s">
        <v>194</v>
      </c>
      <c r="G78" s="14" t="s">
        <v>31</v>
      </c>
      <c r="H78" s="36" t="s">
        <v>41</v>
      </c>
      <c r="I78" s="137"/>
      <c r="L78" s="38" t="s">
        <v>10</v>
      </c>
      <c r="M78" s="39"/>
      <c r="O78" s="150" t="s">
        <v>10</v>
      </c>
      <c r="P78" s="90"/>
      <c r="R78" t="str">
        <f t="shared" si="8"/>
        <v>Same</v>
      </c>
      <c r="S78" s="151" t="s">
        <v>255</v>
      </c>
      <c r="U78" t="b">
        <f>L78=Coding_agreement!L78</f>
        <v>1</v>
      </c>
    </row>
    <row r="79" spans="2:21" ht="30" x14ac:dyDescent="0.25">
      <c r="C79" s="6" t="str">
        <f>_xlfn.CONCAT($C$76,".3")</f>
        <v>Q34.3</v>
      </c>
      <c r="F79" s="62" t="s">
        <v>111</v>
      </c>
      <c r="G79" s="14" t="s">
        <v>31</v>
      </c>
      <c r="H79" s="36" t="s">
        <v>41</v>
      </c>
      <c r="I79" s="137"/>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240</v>
      </c>
      <c r="U80" t="b">
        <f>L80=Coding_agreement!L80</f>
        <v>1</v>
      </c>
    </row>
    <row r="81" spans="2:22"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240</v>
      </c>
      <c r="U81" t="b">
        <f>L81=Coding_agreement!L81</f>
        <v>1</v>
      </c>
    </row>
    <row r="82" spans="2:22"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2" x14ac:dyDescent="0.25">
      <c r="C83" s="6" t="str">
        <f>_xlfn.CONCAT($C$82,".1")</f>
        <v>Q36.1</v>
      </c>
      <c r="F83" s="62" t="s">
        <v>116</v>
      </c>
      <c r="G83" s="14" t="s">
        <v>31</v>
      </c>
      <c r="H83" s="36" t="s">
        <v>41</v>
      </c>
      <c r="I83" s="70" t="s">
        <v>117</v>
      </c>
      <c r="L83" s="38" t="s">
        <v>10</v>
      </c>
      <c r="M83" s="39"/>
      <c r="O83" s="38" t="s">
        <v>10</v>
      </c>
      <c r="P83" s="90"/>
      <c r="R83" t="str">
        <f t="shared" ref="R83:R90" si="9">IF(L83=O83,"Same","Diff")</f>
        <v>Same</v>
      </c>
      <c r="S83" s="38"/>
      <c r="U83" t="b">
        <f>L83=Coding_agreement!L83</f>
        <v>1</v>
      </c>
    </row>
    <row r="84" spans="2:22"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2"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2" ht="78.75" x14ac:dyDescent="0.25">
      <c r="C86" s="94" t="str">
        <f>_xlfn.CONCAT($C$82,".4")</f>
        <v>Q36.4</v>
      </c>
      <c r="F86" s="73" t="s">
        <v>154</v>
      </c>
      <c r="G86" s="14" t="s">
        <v>31</v>
      </c>
      <c r="H86" s="36" t="s">
        <v>41</v>
      </c>
      <c r="I86" s="75" t="s">
        <v>175</v>
      </c>
      <c r="J86" s="14" t="s">
        <v>31</v>
      </c>
      <c r="K86" s="14" t="s">
        <v>31</v>
      </c>
      <c r="L86" s="38" t="s">
        <v>6</v>
      </c>
      <c r="M86" s="39"/>
      <c r="N86" t="s">
        <v>31</v>
      </c>
      <c r="O86" s="38" t="s">
        <v>6</v>
      </c>
      <c r="P86" s="90"/>
      <c r="Q86" t="s">
        <v>31</v>
      </c>
      <c r="R86" t="str">
        <f t="shared" si="9"/>
        <v>Same</v>
      </c>
      <c r="S86" s="38"/>
      <c r="U86" t="b">
        <f>L86=Coding_agreement!L86</f>
        <v>1</v>
      </c>
    </row>
    <row r="87" spans="2:22" ht="45" x14ac:dyDescent="0.25">
      <c r="C87" s="6" t="str">
        <f>_xlfn.CONCAT($C$82,".5")</f>
        <v>Q36.5</v>
      </c>
      <c r="F87" s="62" t="s">
        <v>122</v>
      </c>
      <c r="G87" s="14" t="s">
        <v>31</v>
      </c>
      <c r="H87" s="36" t="s">
        <v>41</v>
      </c>
      <c r="I87" s="75" t="s">
        <v>123</v>
      </c>
      <c r="J87" s="14" t="s">
        <v>31</v>
      </c>
      <c r="K87" s="14" t="s">
        <v>31</v>
      </c>
      <c r="L87" s="38" t="s">
        <v>10</v>
      </c>
      <c r="M87" s="39"/>
      <c r="N87" t="s">
        <v>31</v>
      </c>
      <c r="O87" s="38" t="s">
        <v>10</v>
      </c>
      <c r="P87" s="90"/>
      <c r="Q87" t="s">
        <v>31</v>
      </c>
      <c r="R87" t="str">
        <f t="shared" si="9"/>
        <v>Same</v>
      </c>
      <c r="S87" s="38"/>
      <c r="U87" t="b">
        <f>L87=Coding_agreement!L87</f>
        <v>1</v>
      </c>
    </row>
    <row r="88" spans="2:22"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240</v>
      </c>
      <c r="U88" t="b">
        <f>L88=Coding_agreement!L88</f>
        <v>1</v>
      </c>
    </row>
    <row r="89" spans="2:22" ht="90" x14ac:dyDescent="0.25">
      <c r="B89" s="24">
        <v>1</v>
      </c>
      <c r="C89" s="53" t="str">
        <f>TEXT(SUM(B$7:B89),"Q#")</f>
        <v>Q37</v>
      </c>
      <c r="D89" s="24"/>
      <c r="E89" s="24"/>
      <c r="F89" s="113" t="s">
        <v>195</v>
      </c>
      <c r="G89" s="24" t="s">
        <v>31</v>
      </c>
      <c r="H89" s="26" t="s">
        <v>107</v>
      </c>
      <c r="I89" s="78" t="s">
        <v>155</v>
      </c>
      <c r="J89" s="24" t="s">
        <v>42</v>
      </c>
      <c r="K89" s="24"/>
      <c r="L89" s="27" t="s">
        <v>209</v>
      </c>
      <c r="M89" s="28" t="s">
        <v>31</v>
      </c>
      <c r="O89" s="122" t="s">
        <v>220</v>
      </c>
      <c r="P89" s="65"/>
      <c r="R89" t="s">
        <v>248</v>
      </c>
      <c r="S89" s="129" t="s">
        <v>249</v>
      </c>
      <c r="U89" t="b">
        <f>L89=Coding_agreement!L89</f>
        <v>1</v>
      </c>
    </row>
    <row r="90" spans="2:22"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2" ht="210" x14ac:dyDescent="0.25">
      <c r="B91" s="24">
        <v>1</v>
      </c>
      <c r="C91" s="53" t="str">
        <f>TEXT(SUM(B$7:B91),"Q#")</f>
        <v>Q39</v>
      </c>
      <c r="D91" s="24"/>
      <c r="E91" s="24"/>
      <c r="F91" s="25" t="s">
        <v>129</v>
      </c>
      <c r="G91" s="24" t="s">
        <v>31</v>
      </c>
      <c r="H91" s="26" t="s">
        <v>125</v>
      </c>
      <c r="I91" s="54" t="s">
        <v>130</v>
      </c>
      <c r="J91" s="24" t="s">
        <v>42</v>
      </c>
      <c r="K91" s="24"/>
      <c r="L91" s="27" t="s">
        <v>210</v>
      </c>
      <c r="M91" s="28" t="s">
        <v>31</v>
      </c>
      <c r="O91" s="123" t="s">
        <v>221</v>
      </c>
      <c r="P91" s="65"/>
      <c r="R91" t="s">
        <v>254</v>
      </c>
      <c r="S91" s="129" t="s">
        <v>253</v>
      </c>
      <c r="U91" t="b">
        <f>L91=Coding_agreement!L91</f>
        <v>0</v>
      </c>
      <c r="V91" s="152" t="s">
        <v>256</v>
      </c>
    </row>
    <row r="92" spans="2:22" x14ac:dyDescent="0.25">
      <c r="B92" s="17"/>
      <c r="C92" s="18" t="s">
        <v>131</v>
      </c>
      <c r="D92" s="17"/>
      <c r="E92" s="17"/>
      <c r="F92" s="19"/>
      <c r="G92" s="17" t="s">
        <v>31</v>
      </c>
      <c r="H92" s="20"/>
      <c r="I92" s="21"/>
      <c r="J92" s="17"/>
      <c r="K92" s="17"/>
      <c r="L92" s="22"/>
      <c r="M92" s="23"/>
      <c r="O92" s="22"/>
      <c r="P92" s="80"/>
      <c r="U92" t="b">
        <f>L92=Coding_agreement!L92</f>
        <v>1</v>
      </c>
    </row>
    <row r="93" spans="2:22" ht="36" x14ac:dyDescent="0.25">
      <c r="B93">
        <v>1</v>
      </c>
      <c r="C93" s="53" t="str">
        <f>TEXT(SUM(B$7:B93),"Q#")</f>
        <v>Q40</v>
      </c>
      <c r="D93" s="24"/>
      <c r="E93" s="24"/>
      <c r="F93" s="25" t="s">
        <v>132</v>
      </c>
      <c r="G93" s="24"/>
      <c r="H93" s="26" t="s">
        <v>133</v>
      </c>
      <c r="I93" s="71" t="s">
        <v>134</v>
      </c>
      <c r="J93" s="24" t="s">
        <v>42</v>
      </c>
      <c r="K93" s="24"/>
      <c r="L93" s="27" t="s">
        <v>26</v>
      </c>
      <c r="M93" s="72"/>
      <c r="O93" s="64" t="s">
        <v>26</v>
      </c>
      <c r="P93" s="124"/>
      <c r="R93" t="str">
        <f t="shared" ref="R93:R97" si="10">IF(L93=O93,"Same","Diff")</f>
        <v>Same</v>
      </c>
      <c r="S93" s="38"/>
      <c r="U93" t="b">
        <f>L93=Coding_agreement!L93</f>
        <v>1</v>
      </c>
    </row>
    <row r="94" spans="2:22" ht="45" x14ac:dyDescent="0.25">
      <c r="B94">
        <v>1</v>
      </c>
      <c r="C94" s="53" t="str">
        <f>TEXT(SUM(B$7:B94),"Q#")</f>
        <v>Q41</v>
      </c>
      <c r="D94" s="24"/>
      <c r="E94" s="24"/>
      <c r="F94" s="25" t="s">
        <v>135</v>
      </c>
      <c r="G94" s="24"/>
      <c r="H94" s="26" t="s">
        <v>133</v>
      </c>
      <c r="I94" s="71" t="s">
        <v>136</v>
      </c>
      <c r="J94" s="24" t="s">
        <v>42</v>
      </c>
      <c r="K94" s="24"/>
      <c r="L94" s="27" t="s">
        <v>26</v>
      </c>
      <c r="M94" s="72"/>
      <c r="O94" s="64" t="s">
        <v>29</v>
      </c>
      <c r="P94" s="124"/>
      <c r="R94" t="s">
        <v>254</v>
      </c>
      <c r="S94" s="38"/>
      <c r="U94" t="b">
        <f>L94=Coding_agreement!L94</f>
        <v>1</v>
      </c>
    </row>
    <row r="95" spans="2:22" ht="36" x14ac:dyDescent="0.25">
      <c r="B95">
        <v>1</v>
      </c>
      <c r="C95" s="53" t="str">
        <f>TEXT(SUM(B$7:B95),"Q#")</f>
        <v>Q42</v>
      </c>
      <c r="D95" s="24"/>
      <c r="E95" s="24"/>
      <c r="F95" s="25" t="s">
        <v>137</v>
      </c>
      <c r="G95" s="24"/>
      <c r="H95" s="26" t="s">
        <v>133</v>
      </c>
      <c r="I95" s="71" t="s">
        <v>138</v>
      </c>
      <c r="J95" s="24" t="s">
        <v>42</v>
      </c>
      <c r="K95" s="24"/>
      <c r="L95" s="27" t="s">
        <v>26</v>
      </c>
      <c r="M95" s="72"/>
      <c r="O95" s="64" t="s">
        <v>29</v>
      </c>
      <c r="P95" s="125"/>
      <c r="R95" t="s">
        <v>254</v>
      </c>
      <c r="S95" s="38"/>
      <c r="U95" t="b">
        <f>L95=Coding_agreement!L95</f>
        <v>1</v>
      </c>
    </row>
    <row r="96" spans="2:22" ht="30" x14ac:dyDescent="0.25">
      <c r="B96">
        <v>1</v>
      </c>
      <c r="C96" s="53" t="str">
        <f>TEXT(SUM(B$7:B96),"Q#")</f>
        <v>Q43</v>
      </c>
      <c r="D96" s="24"/>
      <c r="E96" s="24"/>
      <c r="F96" s="25" t="s">
        <v>139</v>
      </c>
      <c r="G96" s="24"/>
      <c r="H96" s="26" t="s">
        <v>133</v>
      </c>
      <c r="I96" s="71" t="s">
        <v>140</v>
      </c>
      <c r="J96" s="24" t="s">
        <v>42</v>
      </c>
      <c r="K96" s="24"/>
      <c r="L96" s="27" t="s">
        <v>26</v>
      </c>
      <c r="M96" s="72"/>
      <c r="O96" s="64" t="s">
        <v>29</v>
      </c>
      <c r="P96" s="126"/>
      <c r="R96" t="s">
        <v>254</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13</v>
      </c>
      <c r="M97" s="72"/>
      <c r="O97" s="64" t="s">
        <v>13</v>
      </c>
      <c r="P97" s="124"/>
      <c r="R97" t="str">
        <f t="shared" si="10"/>
        <v>Same</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