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
    </mc:Choice>
  </mc:AlternateContent>
  <xr:revisionPtr revIDLastSave="0" documentId="13_ncr:1_{507E2C77-74F9-4923-ABFB-C654E7D1742D}"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6" i="3"/>
  <c r="C84" i="3"/>
  <c r="C82" i="3"/>
  <c r="C87" i="3" s="1"/>
  <c r="C81" i="3"/>
  <c r="C76" i="3"/>
  <c r="C79" i="3" s="1"/>
  <c r="C73" i="3"/>
  <c r="C68" i="3"/>
  <c r="C67" i="3"/>
  <c r="C75" i="3" s="1"/>
  <c r="C65" i="3"/>
  <c r="C64" i="3"/>
  <c r="C63" i="3"/>
  <c r="C61" i="3"/>
  <c r="C60" i="3"/>
  <c r="C53" i="3"/>
  <c r="C57" i="3" s="1"/>
  <c r="C50" i="3"/>
  <c r="C49" i="3"/>
  <c r="C48" i="3"/>
  <c r="C47" i="3"/>
  <c r="C46" i="3"/>
  <c r="C45" i="3"/>
  <c r="C44" i="3"/>
  <c r="C43" i="3"/>
  <c r="C42" i="3"/>
  <c r="C41" i="3"/>
  <c r="C40" i="3"/>
  <c r="C39" i="3"/>
  <c r="C38" i="3"/>
  <c r="C35" i="3"/>
  <c r="C34" i="3"/>
  <c r="C28" i="3"/>
  <c r="C33" i="3" s="1"/>
  <c r="C27" i="3"/>
  <c r="C26" i="3"/>
  <c r="C25" i="3"/>
  <c r="C24" i="3"/>
  <c r="C22" i="3"/>
  <c r="C21" i="3"/>
  <c r="C20"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30" i="3" l="1"/>
  <c r="C58" i="3"/>
  <c r="C14" i="3"/>
  <c r="C54" i="3"/>
  <c r="C59" i="3"/>
  <c r="C69" i="3"/>
  <c r="C74" i="3"/>
  <c r="C16" i="3"/>
  <c r="C55" i="3"/>
  <c r="C70" i="3"/>
  <c r="C18" i="3"/>
  <c r="C56" i="3"/>
  <c r="C72" i="3"/>
  <c r="C80" i="3"/>
  <c r="C17" i="3"/>
  <c r="C31" i="3"/>
  <c r="C77" i="3"/>
  <c r="C85" i="3"/>
  <c r="C32" i="3"/>
  <c r="C78" i="3"/>
  <c r="C29" i="3"/>
  <c r="C71" i="3"/>
  <c r="C83"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tc={ABE286AF-C85D-44ED-89B5-00661F4F6AF5}</author>
    <author>tc={730CE0AE-03C5-4729-8DD9-32E57B12C2D1}</author>
    <author>tc={03D7D52B-D730-4890-B35B-69D6F05DCC5A}</author>
    <author>tc={B07B9F81-C8EA-4631-8240-1E9AAE90E3A9}</author>
    <author>tc={DE0F6118-9DAC-4D50-9DDC-F76268A60D26}</author>
    <author>tc={72BD9A86-1FBA-4164-835E-88712FAF3456}</author>
    <author>tc={C3436321-49CE-4038-A4BA-C5CC31D98E58}</author>
    <author>tc={11401F2C-71DF-4CA1-AD49-2A8A3C20B2C4}</author>
    <author>tc={5E1629EF-A9D2-45AB-8751-47085978C709}</author>
    <author>Sebastian</author>
    <author>tc={2B9C04F0-1566-4391-ABDB-61347EE8A056}</author>
    <author>tc={D53A17A8-8046-4A93-A4A4-FBBF3C286DE7}</author>
    <author>tc={6A97258D-C878-464F-9BAE-04C95374BB33}</author>
    <author>tc={22A722B8-345C-4047-A86F-817C6B323CC1}</author>
    <author>tc={1629C322-65C5-4D44-A0FF-5EE5659DE42E}</author>
    <author>tc={90F8637A-A4BE-4409-96CE-1679C7117C3B}</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<sst xmlns="http://schemas.openxmlformats.org/spreadsheetml/2006/main" count="1120" uniqueCount="252">
  <si>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</si>
  <si>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</si>
  <si>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</si>
  <si>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</si>
  <si>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</si>
  <si>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</si>
  <si>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</si>
  <si>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</si>
  <si>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</si>
  <si>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</si>
  <si>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</si>
  <si>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</si>
  <si>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</si>
  <si>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</si>
  <si>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</si>
  <si>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</si>
  <si>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</si>
  <si>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</si>
  <si>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</si>
  <si>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</si>
  <si>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</si>
  <si>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</si>
  <si>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</si>
  <si>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</si>
  <si>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</si>
  <si>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</si>
  <si>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</si>
  <si>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</si>
  <si>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</si>
  <si>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</si>
  <si>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</si>
  <si>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</si>
  <si>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</si>
  <si>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</si>
  <si>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</si>
  <si>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</si>
  <si>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</si>
  <si>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</si>
  <si>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</si>
  <si>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</si>
  <si>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</si>
  <si>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</si>
  <si>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</si>
  <si>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</si>
  <si>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</si>
  <si>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</si>
  <si>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</si>
  <si>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</si>
  <si>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</si>
  <si>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</si>
  <si>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</si>
  <si>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</si>
  <si>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</si>
  <si>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</si>
  <si>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</si>
  <si>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</si>
  <si>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</si>
  <si>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</si>
  <si>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</si>
  <si>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</si>
  <si>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</si>
  <si>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</si>
  <si>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</si>
  <si>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</si>
  <si>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</si>
  <si>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</si>
  <si>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</si>
  <si>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</si>
  <si>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</si>
  <si>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</si>
  <si>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</si>
  <si>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</si>
  <si>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</si>
  <si>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</si>
  <si>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</si>
  <si>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</si>
  <si>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</si>
  <si>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</si>
  <si>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</si>
  <si>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</si>
  <si>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</si>
  <si>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</si>
  <si>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</si>
  <si>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</si>
  <si>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</si>
  <si>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</si>
  <si>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</si>
  <si>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</si>
  <si>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</si>
  <si>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</si>
  <si>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</si>
  <si>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</si>
  <si>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</si>
  <si>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</si>
  <si>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</si>
  <si>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</si>
  <si>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</si>
  <si>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</si>
  <si>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</si>
  <si>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</si>
  <si>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</si>
  <si>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</si>
  <si>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</si>
  <si>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</si>
  <si>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</si>
  <si>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</si>
  <si>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</si>
  <si>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</si>
  <si>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</si>
  <si>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</si>
  <si>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</si>
  <si>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</si>
  <si>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</si>
  <si>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</si>
  <si>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</si>
  <si>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</si>
  <si>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</si>
  <si>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</si>
  <si>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</si>
  <si>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</si>
  <si>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</si>
  <si>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</si>
  <si>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</si>
  <si>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</si>
  <si>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</si>
  <si>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</si>
  <si>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</si>
  <si>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</si>
  <si>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</si>
  <si>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</si>
  <si>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</si>
  <si>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</si>
  <si>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</si>
  <si>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</si>
  <si>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</si>
  <si>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</si>
  <si>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</si>
  <si>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</si>
  <si>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</si>
  <si>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</si>
  <si>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</si>
  <si>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</si>
  <si>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</si>
  <si>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</si>
  <si>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</si>
  <si>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</si>
  <si>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</si>
  <si>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</si>
  <si>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</si>
  <si>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</si>
  <si>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</si>
  <si>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</si>
  <si>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</si>
  <si>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</si>
  <si>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</si>
  <si>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</si>
  <si>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</si>
  <si>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</si>
  <si>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</si>
  <si>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</si>
  <si>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</si>
  <si>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</si>
  <si>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</si>
  <si>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</si>
  <si>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</si>
  <si>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</si>
  <si>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</si>
  <si>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</si>
  <si>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</si>
  <si>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</si>
  <si>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</si>
  <si>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</si>
  <si>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</si>
  <si>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</si>
  <si>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</si>
  <si>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</si>
  <si>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</si>
  <si>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</si>
  <si>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</si>
  <si>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</si>
  <si>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</si>
  <si>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</si>
  <si>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</si>
  <si>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</si>
  <si>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</si>
  <si>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</si>
  <si>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</si>
  <si>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</si>
  <si>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</si>
  <si>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</si>
  <si>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</si>
  <si>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</si>
  <si>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</si>
  <si>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</si>
  <si>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</si>
  <si>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</si>
  <si>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</si>
  <si>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</si>
  <si>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</si>
  <si>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 confluences of ideas leading to, and the flow of ideas emerging from,
individual-based modeling of riverine fishes</t>
  </si>
  <si>
    <t>SA</t>
  </si>
  <si>
    <t>Used two, but not for testing robustness, at least not disclosed.</t>
  </si>
  <si>
    <t>For one of the two search strings a time range is disclosed. But as we do not know which results where used in the article. We cannot be sure that this was acutally a criteria.</t>
  </si>
  <si>
    <t>Seems like only HIJ was responsible for the selection process. But not disclosed explicitly.</t>
  </si>
  <si>
    <t>But can hardly be called a sampling process. Every step is very vague and ambigious, if disclosed at all.</t>
  </si>
  <si>
    <t>Two search strings let to 54 and "just below 200" articles. Which of these are included is unclear.</t>
  </si>
  <si>
    <t>It is not, but the way the results are presented pushes towards theory development. Although never made explicit. However, this could be an example what theory development is for ABM, as they compare the insights and advances of IBMs in light of groups of research questions adressed by the field. Assuming RQ strive for theoretical developement we must assume that this is an implicit objective of the paper.</t>
  </si>
  <si>
    <t>Q33.7</t>
  </si>
  <si>
    <t>They organized the discussion of the articles according to research questions (or research purposes) addressed by the articles. Unfortunatly they do not disclose how they arrived the the 8 purposes the use.</t>
  </si>
  <si>
    <t>Organize discussion around research questions / purposes of a field. However, create and disclose a transparent process how these classes are derived.</t>
  </si>
  <si>
    <t>Not in terms of its structure, but in terms of the content adressed.</t>
  </si>
  <si>
    <t>The confluences of ideas leading to, and the flow of ideas emerging from, individual-based modeling of riverine fishes</t>
  </si>
  <si>
    <t>MB</t>
  </si>
  <si>
    <t>IMPORTANT: Interesting - narrating the results. Interesting figures.</t>
  </si>
  <si>
    <t>Only those in computer science.</t>
  </si>
  <si>
    <t>most cited conference paper from computer sciences</t>
  </si>
  <si>
    <t>but included among the other references.</t>
  </si>
  <si>
    <t/>
  </si>
  <si>
    <t>SA: {if yes, please reference and note down your thoughts} MB:</t>
  </si>
  <si>
    <t>SA: Used two, but not for testing robustness, at least not disclosed. MB:</t>
  </si>
  <si>
    <t>SA: {report uncertainty or other specifics here} MB:</t>
  </si>
  <si>
    <t>SA: {report uncertainty or other specifics here} MB: Only those in computer science.</t>
  </si>
  <si>
    <t>SA: {report uncertainty or other specifics here} MB: most cited conference paper from computer sciences</t>
  </si>
  <si>
    <t>SA: For one of the two search strings a time range is disclosed. But as we do not know which results where used in the article. We cannot be sure that this was acutally a criteria. MB:</t>
  </si>
  <si>
    <t>SA: {feel free to report the given reason here, if it was given} MB:</t>
  </si>
  <si>
    <t>SA: Seems like only HIJ was responsible for the selection process. But not disclosed explicitly. MB:</t>
  </si>
  <si>
    <t>SA: {Use this cell for general comments on the reviews ability of theory development} MB:</t>
  </si>
  <si>
    <t>SA: But can hardly be called a sampling process. Every step is very vague and ambigious, if disclosed at all. MB:</t>
  </si>
  <si>
    <t>SA: MB: but included among the other references.</t>
  </si>
  <si>
    <t>SA: Two search strings let to 54 and "just below 200" articles. Which of these are included is unclear. MB:</t>
  </si>
  <si>
    <t>SA: It is not, but the way the results are presented pushes towards theory development. Although never made explicit. However, this could be an example what theory development is for ABM, as they compare the insights and advances of IBMs in light of groups of research questions adressed by the field. Assuming RQ strive for theoretical developement we must assume that this is an implicit objective of the paper. MB:</t>
  </si>
  <si>
    <t>SA:   MB:</t>
  </si>
  <si>
    <t>SA: Not in terms of its structure, but in terms of the content adressed. MB:</t>
  </si>
  <si>
    <t>Comparison</t>
  </si>
  <si>
    <t>Remark</t>
  </si>
  <si>
    <t>manuel check</t>
  </si>
  <si>
    <t>Q33.7; IMPORTANT: Interesting - narrating the results. Interesting figures.</t>
  </si>
  <si>
    <t>"n this paper, we trace the ideas leading to modeling of river fish
populations using IBMs, we highlight some of the key contributions
IBMs have made to understanding aquatic populations in river habitat,
and we suggest future opportunities for new discoveries"</t>
  </si>
  <si>
    <t>yes</t>
  </si>
  <si>
    <t>MB agrees with SA.</t>
  </si>
  <si>
    <t>no</t>
  </si>
  <si>
    <t>MB agrees with SA's comment.</t>
  </si>
  <si>
    <t>two search strings have been disclosed. However, it is unclear which results where used of the two. (page 345 first paragraph)</t>
  </si>
  <si>
    <t>MB agrees with SA</t>
  </si>
  <si>
    <t>SA:two search strings have been disclosed. However, it is unclear which results where used of the two. (page 345 first paragraph) MB:</t>
  </si>
  <si>
    <t>MB agrees with SA (MB: SA code missing. SA: No, I coded 1 see page 345 first paragraph.)</t>
  </si>
  <si>
    <t>MB agrees with SA (MB: Please double-check your coding. SA: I did, see page 345)</t>
  </si>
  <si>
    <t>MB agrees with SA? (MB: What makes you say that only HIJ was responsible? SA: page 345 first paragraph, it says that HIJ did conduct the review, however, it is ambigiuous if he also selected the sample.)</t>
  </si>
  <si>
    <t>MB agrees with SA (MB: I would keep my coding. SA: page 345 first paragraph)</t>
  </si>
  <si>
    <t>SA agrees with MB</t>
  </si>
  <si>
    <t>Same</t>
  </si>
  <si>
    <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</si>
</sst>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6" fillId="0" borderId="0" applyNumberFormat="0" applyFill="0" applyBorder="0" applyAlignment="0" applyProtection="0"/>
  </cellStyleXfs>
  <cellXfs count="153">
    <xf numFmtId="0" fontId="0" fillId="0" borderId="0" xfId="0"/>
    <xf numFmtId="0" fontId="13" fillId="2" borderId="0" xfId="0" applyFont="1" applyFill="1"/>
    <xf numFmtId="0" fontId="14"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3" fillId="0" borderId="8" xfId="0" applyFont="1" applyBorder="1" applyAlignment="1">
      <alignment horizontal="center" vertical="center"/>
    </xf>
    <xf numFmtId="0" fontId="0" fillId="0" borderId="8" xfId="0" applyBorder="1"/>
    <xf numFmtId="0" fontId="13" fillId="0" borderId="8" xfId="0" applyFont="1" applyBorder="1" applyAlignment="1">
      <alignment vertical="center" wrapText="1"/>
    </xf>
    <xf numFmtId="0" fontId="13" fillId="0" borderId="8" xfId="0" applyFont="1" applyBorder="1"/>
    <xf numFmtId="0" fontId="13" fillId="0" borderId="9" xfId="0" applyFont="1" applyBorder="1"/>
    <xf numFmtId="0" fontId="13" fillId="0" borderId="10" xfId="0" applyFont="1" applyBorder="1"/>
    <xf numFmtId="0" fontId="14" fillId="0" borderId="0" xfId="0" applyFont="1"/>
    <xf numFmtId="0" fontId="0" fillId="0" borderId="11" xfId="0" applyBorder="1"/>
    <xf numFmtId="0" fontId="0" fillId="0" borderId="7" xfId="0" applyBorder="1"/>
    <xf numFmtId="0" fontId="0" fillId="6" borderId="4" xfId="0" applyFill="1" applyBorder="1"/>
    <xf numFmtId="0" fontId="13"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7" fillId="6" borderId="4" xfId="0" applyFont="1" applyFill="1" applyBorder="1" applyAlignment="1">
      <alignment horizontal="center" vertical="center" wrapText="1"/>
    </xf>
    <xf numFmtId="0" fontId="0" fillId="6" borderId="12" xfId="0" applyFill="1" applyBorder="1"/>
    <xf numFmtId="0" fontId="18"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8"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7" fillId="0" borderId="18" xfId="0" applyFont="1" applyBorder="1" applyAlignment="1">
      <alignment horizontal="center" vertical="center" wrapText="1"/>
    </xf>
    <xf numFmtId="0" fontId="0" fillId="5" borderId="19" xfId="0" applyFill="1" applyBorder="1"/>
    <xf numFmtId="0" fontId="18" fillId="7" borderId="20" xfId="0" applyFont="1" applyFill="1" applyBorder="1" applyAlignment="1">
      <alignment horizontal="center" vertical="center" wrapText="1"/>
    </xf>
    <xf numFmtId="0" fontId="0" fillId="0" borderId="0" xfId="0" applyAlignment="1">
      <alignment wrapText="1"/>
    </xf>
    <xf numFmtId="0" fontId="17" fillId="0" borderId="0" xfId="0" applyFont="1" applyAlignment="1">
      <alignment horizontal="center" vertical="center" wrapText="1"/>
    </xf>
    <xf numFmtId="0" fontId="0" fillId="5" borderId="12" xfId="0" applyFill="1" applyBorder="1"/>
    <xf numFmtId="0" fontId="18" fillId="7" borderId="13" xfId="0" applyFont="1" applyFill="1" applyBorder="1" applyAlignment="1">
      <alignment horizontal="center" vertical="center" wrapText="1"/>
    </xf>
    <xf numFmtId="0" fontId="13"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7" fillId="8" borderId="4" xfId="0" applyFont="1" applyFill="1" applyBorder="1" applyAlignment="1">
      <alignment horizontal="center" vertical="center" wrapText="1"/>
    </xf>
    <xf numFmtId="0" fontId="0" fillId="8" borderId="12" xfId="0" applyFill="1" applyBorder="1"/>
    <xf numFmtId="0" fontId="18" fillId="8" borderId="13" xfId="0" applyFont="1" applyFill="1" applyBorder="1" applyAlignment="1">
      <alignment horizontal="center" vertical="center" wrapText="1"/>
    </xf>
    <xf numFmtId="0" fontId="0" fillId="9" borderId="4" xfId="0" applyFill="1" applyBorder="1"/>
    <xf numFmtId="0" fontId="19" fillId="9" borderId="4" xfId="0" applyFont="1" applyFill="1" applyBorder="1" applyAlignment="1">
      <alignment vertical="center"/>
    </xf>
    <xf numFmtId="0" fontId="0" fillId="9" borderId="4" xfId="0" applyFill="1" applyBorder="1" applyAlignment="1">
      <alignment wrapText="1"/>
    </xf>
    <xf numFmtId="0" fontId="17" fillId="9" borderId="4" xfId="0" applyFont="1" applyFill="1" applyBorder="1" applyAlignment="1">
      <alignment horizontal="center" vertical="center" wrapText="1"/>
    </xf>
    <xf numFmtId="0" fontId="0" fillId="9" borderId="12" xfId="0" applyFill="1" applyBorder="1"/>
    <xf numFmtId="0" fontId="18" fillId="9" borderId="13" xfId="0" applyFont="1" applyFill="1" applyBorder="1" applyAlignment="1">
      <alignment horizontal="center" vertical="center" wrapText="1"/>
    </xf>
    <xf numFmtId="0" fontId="0" fillId="0" borderId="15" xfId="0" applyBorder="1" applyAlignment="1">
      <alignment horizontal="center" vertical="center"/>
    </xf>
    <xf numFmtId="0" fontId="17"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7" fillId="0" borderId="21" xfId="0" applyFont="1" applyBorder="1" applyAlignment="1">
      <alignment horizontal="center" vertical="center" wrapText="1"/>
    </xf>
    <xf numFmtId="0" fontId="0" fillId="0" borderId="22" xfId="0" applyBorder="1"/>
    <xf numFmtId="0" fontId="18"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8"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6" fillId="0" borderId="0" xfId="0" applyFont="1" applyAlignment="1">
      <alignment wrapText="1"/>
    </xf>
    <xf numFmtId="0" fontId="17" fillId="2" borderId="0" xfId="0" applyFont="1" applyFill="1" applyAlignment="1">
      <alignment horizontal="center" vertical="center" wrapText="1"/>
    </xf>
    <xf numFmtId="0" fontId="18" fillId="0" borderId="7" xfId="0" applyFont="1" applyBorder="1" applyAlignment="1">
      <alignment horizontal="center" vertical="center" wrapText="1"/>
    </xf>
    <xf numFmtId="0" fontId="21" fillId="0" borderId="0" xfId="0" applyFont="1" applyAlignment="1">
      <alignment horizontal="center" vertical="center" wrapText="1"/>
    </xf>
    <xf numFmtId="0" fontId="20" fillId="0" borderId="15" xfId="0" applyFont="1" applyBorder="1" applyAlignment="1">
      <alignment vertical="center" wrapText="1"/>
    </xf>
    <xf numFmtId="0" fontId="0" fillId="7" borderId="17" xfId="0" applyFill="1" applyBorder="1"/>
    <xf numFmtId="0" fontId="12" fillId="0" borderId="0" xfId="0" applyFont="1" applyAlignment="1">
      <alignment horizontal="left" vertical="center" wrapText="1"/>
    </xf>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17" fillId="10" borderId="15" xfId="0" applyFont="1" applyFill="1" applyBorder="1" applyAlignment="1">
      <alignment horizontal="center" vertical="center" wrapText="1"/>
    </xf>
    <xf numFmtId="0" fontId="12" fillId="0" borderId="15" xfId="0" applyFont="1" applyBorder="1" applyAlignment="1">
      <alignment vertical="center" wrapText="1"/>
    </xf>
    <xf numFmtId="0" fontId="24" fillId="10" borderId="15"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0" fillId="10" borderId="0" xfId="0" applyFill="1"/>
    <xf numFmtId="0" fontId="26" fillId="10" borderId="0" xfId="1" applyFill="1" applyAlignment="1"/>
    <xf numFmtId="0" fontId="11" fillId="0" borderId="0" xfId="0" applyFont="1" applyAlignment="1">
      <alignment horizontal="center" vertical="center"/>
    </xf>
    <xf numFmtId="0" fontId="11" fillId="0" borderId="0" xfId="0" applyFont="1" applyAlignment="1">
      <alignment vertical="center" wrapText="1"/>
    </xf>
    <xf numFmtId="0" fontId="10" fillId="0" borderId="15" xfId="0" applyFont="1" applyBorder="1" applyAlignment="1">
      <alignment wrapText="1"/>
    </xf>
    <xf numFmtId="0" fontId="18" fillId="0" borderId="18" xfId="0" applyFont="1" applyBorder="1" applyAlignment="1">
      <alignment wrapText="1"/>
    </xf>
    <xf numFmtId="0" fontId="9" fillId="0" borderId="15" xfId="0" applyFont="1" applyBorder="1" applyAlignment="1">
      <alignment wrapText="1"/>
    </xf>
    <xf numFmtId="0" fontId="9" fillId="0" borderId="18" xfId="0" applyFont="1" applyBorder="1" applyAlignment="1">
      <alignment vertical="center" wrapText="1"/>
    </xf>
    <xf numFmtId="0" fontId="0" fillId="11" borderId="18" xfId="0" applyFill="1" applyBorder="1" applyAlignment="1">
      <alignment horizontal="center" vertical="center"/>
    </xf>
    <xf numFmtId="0" fontId="18" fillId="7" borderId="14" xfId="0" applyFont="1" applyFill="1" applyBorder="1" applyAlignment="1">
      <alignment horizontal="center" vertical="center" wrapText="1"/>
    </xf>
    <xf numFmtId="0" fontId="9" fillId="0" borderId="0" xfId="0" applyFont="1" applyAlignment="1">
      <alignment vertical="center" wrapText="1"/>
    </xf>
    <xf numFmtId="0" fontId="0" fillId="0" borderId="12" xfId="0" applyBorder="1"/>
    <xf numFmtId="0" fontId="18"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9" fillId="0" borderId="15" xfId="0" applyFont="1" applyBorder="1" applyAlignment="1">
      <alignment vertical="center" wrapText="1"/>
    </xf>
    <xf numFmtId="0" fontId="0" fillId="0" borderId="4" xfId="0" applyBorder="1"/>
    <xf numFmtId="0" fontId="17" fillId="0" borderId="4" xfId="0" applyFont="1" applyBorder="1" applyAlignment="1">
      <alignment horizontal="center" vertical="center" wrapText="1"/>
    </xf>
    <xf numFmtId="0" fontId="9" fillId="0" borderId="4" xfId="0" applyFont="1" applyBorder="1" applyAlignment="1">
      <alignment vertical="center" wrapText="1"/>
    </xf>
    <xf numFmtId="0" fontId="9" fillId="11" borderId="21" xfId="0" applyFont="1" applyFill="1" applyBorder="1" applyAlignment="1">
      <alignment horizontal="center" vertical="center"/>
    </xf>
    <xf numFmtId="0" fontId="17" fillId="0" borderId="0" xfId="0" applyFont="1" applyAlignment="1">
      <alignment wrapText="1"/>
    </xf>
    <xf numFmtId="0" fontId="8" fillId="0" borderId="15" xfId="0" applyFont="1" applyBorder="1" applyAlignment="1">
      <alignment vertical="center" wrapText="1"/>
    </xf>
    <xf numFmtId="0" fontId="7" fillId="0" borderId="0" xfId="0" applyFont="1" applyAlignment="1">
      <alignment horizontal="left" vertical="top" wrapText="1"/>
    </xf>
    <xf numFmtId="0" fontId="7" fillId="4" borderId="4" xfId="0" applyFont="1" applyFill="1" applyBorder="1"/>
    <xf numFmtId="0" fontId="6" fillId="0" borderId="15" xfId="0" applyFont="1" applyBorder="1" applyAlignment="1">
      <alignment vertical="center" wrapText="1"/>
    </xf>
    <xf numFmtId="0" fontId="6" fillId="0" borderId="0" xfId="0" applyFont="1" applyAlignment="1">
      <alignment horizontal="left" vertical="center" wrapText="1"/>
    </xf>
    <xf numFmtId="0" fontId="6" fillId="0" borderId="21" xfId="0" applyFont="1" applyBorder="1" applyAlignment="1">
      <alignment vertical="center" wrapText="1"/>
    </xf>
    <xf numFmtId="0" fontId="6"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8" fillId="11" borderId="4" xfId="0" applyFont="1" applyFill="1" applyBorder="1" applyAlignment="1">
      <alignment horizontal="center" vertical="center"/>
    </xf>
    <xf numFmtId="0" fontId="27" fillId="0" borderId="15"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0" fillId="5" borderId="16" xfId="0" applyFill="1" applyBorder="1" applyAlignment="1">
      <alignment wrapText="1"/>
    </xf>
    <xf numFmtId="0" fontId="0" fillId="7" borderId="17" xfId="0" applyFill="1" applyBorder="1" applyAlignment="1">
      <alignment wrapText="1"/>
    </xf>
    <xf numFmtId="0" fontId="0" fillId="0" borderId="14" xfId="0" applyBorder="1"/>
    <xf numFmtId="0" fontId="18" fillId="8" borderId="14" xfId="0" applyFont="1" applyFill="1" applyBorder="1" applyAlignment="1">
      <alignment horizontal="center" vertical="center" wrapText="1"/>
    </xf>
    <xf numFmtId="0" fontId="0" fillId="12" borderId="0" xfId="0" applyFill="1"/>
    <xf numFmtId="0" fontId="18" fillId="9" borderId="14" xfId="0" applyFont="1" applyFill="1" applyBorder="1" applyAlignment="1">
      <alignment horizontal="center" vertical="center" wrapText="1"/>
    </xf>
    <xf numFmtId="0" fontId="0" fillId="7" borderId="25" xfId="0" applyFill="1" applyBorder="1"/>
    <xf numFmtId="0" fontId="13" fillId="0" borderId="4" xfId="0" applyFont="1" applyBorder="1"/>
    <xf numFmtId="0" fontId="13" fillId="0" borderId="0" xfId="0" applyFont="1"/>
    <xf numFmtId="0" fontId="3" fillId="5" borderId="12" xfId="0" applyFont="1" applyFill="1" applyBorder="1"/>
    <xf numFmtId="0" fontId="3" fillId="13" borderId="12" xfId="0" applyFont="1" applyFill="1" applyBorder="1"/>
    <xf numFmtId="0" fontId="0" fillId="13" borderId="12" xfId="0" applyFill="1" applyBorder="1"/>
    <xf numFmtId="0" fontId="27" fillId="13" borderId="12" xfId="0" applyFont="1" applyFill="1" applyBorder="1"/>
    <xf numFmtId="0" fontId="2" fillId="5" borderId="24" xfId="0" applyFont="1" applyFill="1" applyBorder="1"/>
    <xf numFmtId="0" fontId="2" fillId="13" borderId="12" xfId="0" applyFont="1" applyFill="1" applyBorder="1"/>
    <xf numFmtId="0" fontId="2" fillId="0" borderId="0" xfId="0" applyFont="1"/>
    <xf numFmtId="0" fontId="3" fillId="11" borderId="0" xfId="0" applyFont="1" applyFill="1"/>
    <xf numFmtId="0" fontId="2" fillId="11" borderId="0" xfId="0" applyFont="1" applyFill="1"/>
    <xf numFmtId="0" fontId="0" fillId="3" borderId="1" xfId="0" applyFill="1" applyBorder="1" applyAlignment="1">
      <alignment horizontal="center"/>
    </xf>
    <xf numFmtId="0" fontId="15" fillId="0" borderId="2" xfId="0" applyFont="1" applyBorder="1"/>
    <xf numFmtId="0" fontId="15" fillId="0" borderId="3" xfId="0" applyFont="1" applyBorder="1"/>
    <xf numFmtId="0" fontId="24" fillId="10" borderId="0" xfId="0" applyFont="1" applyFill="1" applyAlignment="1">
      <alignment horizontal="center" vertical="center" wrapText="1"/>
    </xf>
    <xf numFmtId="0" fontId="17" fillId="10" borderId="0" xfId="0" applyFont="1" applyFill="1" applyAlignment="1">
      <alignment horizontal="center" vertical="center" wrapText="1"/>
    </xf>
    <xf numFmtId="0" fontId="0" fillId="5" borderId="5" xfId="0" applyFill="1" applyBorder="1" applyAlignment="1">
      <alignment horizontal="center"/>
    </xf>
    <xf numFmtId="0" fontId="15" fillId="0" borderId="6" xfId="0" applyFont="1" applyBorder="1"/>
    <xf numFmtId="0" fontId="4" fillId="5" borderId="5" xfId="0" applyFont="1" applyFill="1" applyBorder="1" applyAlignment="1">
      <alignment horizontal="center" vertical="center" wrapText="1"/>
    </xf>
    <xf numFmtId="0" fontId="15" fillId="0" borderId="6" xfId="0" applyFont="1" applyBorder="1" applyAlignment="1">
      <alignment vertical="center" wrapText="1"/>
    </xf>
    <xf numFmtId="0" fontId="0" fillId="5" borderId="5" xfId="0" applyFill="1" applyBorder="1" applyAlignment="1">
      <alignment horizontal="center" wrapText="1"/>
    </xf>
    <xf numFmtId="0" fontId="18" fillId="10" borderId="0" xfId="0" applyFont="1" applyFill="1" applyAlignment="1">
      <alignment horizontal="left" vertical="top" wrapText="1"/>
    </xf>
    <xf numFmtId="0" fontId="3" fillId="5" borderId="12" xfId="0" applyFont="1" applyFill="1" applyBorder="1" applyAlignment="1">
      <alignment horizontal="left"/>
    </xf>
    <xf numFmtId="0" fontId="28" fillId="0" borderId="14" xfId="0" applyFont="1" applyBorder="1" applyAlignment="1">
      <alignment horizontal="left"/>
    </xf>
    <xf numFmtId="0" fontId="0" fillId="5" borderId="12" xfId="0" applyFill="1" applyBorder="1" applyAlignment="1">
      <alignment horizontal="center"/>
    </xf>
    <xf numFmtId="0" fontId="28" fillId="0" borderId="14" xfId="0" applyFont="1" applyBorder="1"/>
    <xf numFmtId="0" fontId="4" fillId="5" borderId="12" xfId="0" applyFont="1" applyFill="1" applyBorder="1" applyAlignment="1">
      <alignment horizontal="center" vertical="center" wrapText="1"/>
    </xf>
    <xf numFmtId="0" fontId="28" fillId="0" borderId="14" xfId="0" applyFont="1" applyBorder="1" applyAlignment="1">
      <alignment vertical="center" wrapText="1"/>
    </xf>
    <xf numFmtId="0" fontId="0" fillId="5" borderId="5" xfId="0" applyFill="1" applyBorder="1" applyAlignment="1">
      <alignment horizontal="center" vertical="center" wrapText="1"/>
    </xf>
    <xf numFmtId="0" fontId="1" fillId="5" borderId="12" xfId="0" applyFont="1" applyFill="1" applyBorder="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ABE286AF-C85D-44ED-89B5-00661F4F6AF5}">
    <text>When does it count as "varying"? Use paper 105 as lower limit example? Here the keyword search uses "agent-based" and "mulit-agent", is that varying enough?</text>
  </threadedComment>
  <threadedComment ref="C21" dT="2022-07-29T06:26:38.19" personId="{7E3A1C85-06E8-46C0-83AC-8D7DCE8212F2}" id="{9FB716DE-33DB-43B9-9A28-E01299E0B161}" parentId="{ABE286AF-C85D-44ED-89B5-00661F4F6AF5}">
    <text>Yes, this is enough. Add that to the description.</text>
  </threadedComment>
  <threadedComment ref="C35" dT="2022-08-12T14:09:41.88" personId="{7E3A1C85-06E8-46C0-83AC-8D7DCE8212F2}" id="{730CE0AE-03C5-4729-8DD9-32E57B12C2D1}">
    <text>New in update from 02.08.22</text>
  </threadedComment>
  <threadedComment ref="C39" dT="2022-07-26T16:21:49.72" personId="{7E3A1C85-06E8-46C0-83AC-8D7DCE8212F2}" id="{03D7D52B-D730-4890-B35B-69D6F05DCC5A}">
    <text>Previously labeled "not indicated" becomes "no".</text>
  </threadedComment>
  <threadedComment ref="C39" dT="2022-07-26T16:42:35.75" personId="{7E3A1C85-06E8-46C0-83AC-8D7DCE8212F2}" id="{CC8897A3-45EC-4088-A395-EBD937113BDA}" parentId="{03D7D52B-D730-4890-B35B-69D6F05DCC5A}">
    <text>Formulation adjusted</text>
  </threadedComment>
  <threadedComment ref="C49" dT="2022-07-26T16:42:46.82" personId="{7E3A1C85-06E8-46C0-83AC-8D7DCE8212F2}" id="{B07B9F81-C8EA-4631-8240-1E9AAE90E3A9}">
    <text>Example adjusted</text>
  </threadedComment>
  <threadedComment ref="C50" dT="2022-08-02T17:18:36.73" personId="{7E3A1C85-06E8-46C0-83AC-8D7DCE8212F2}" id="{DE0F6118-9DAC-4D50-9DDC-F76268A60D26}">
    <text>changed answer options</text>
  </threadedComment>
  <threadedComment ref="C53" dT="2022-07-26T16:45:55.25" personId="{7E3A1C85-06E8-46C0-83AC-8D7DCE8212F2}" id="{72BD9A86-1FBA-4164-835E-88712FAF3456}">
    <text>Melania had the issue that it was disclosed in two parts. Should we make it a multiple-choice question?
Or ask "where has it been mainly disclosed"?</text>
  </threadedComment>
  <threadedComment ref="C53" dT="2022-07-29T07:02:18.18" personId="{7E3A1C85-06E8-46C0-83AC-8D7DCE8212F2}" id="{072A324F-8824-4538-B344-CD1FACC239DD}" parentId="{72BD9A86-1FBA-4164-835E-88712FAF3456}">
    <text>MAke it a multi-select questions. Decided together with Melania</text>
  </threadedComment>
  <threadedComment ref="C60" dT="2022-08-02T17:18:24.47" personId="{7E3A1C85-06E8-46C0-83AC-8D7DCE8212F2}" id="{C3436321-49CE-4038-A4BA-C5CC31D98E58}">
    <text>changed answer options</text>
  </threadedComment>
  <threadedComment ref="C61" dT="2022-08-12T14:06:04.99" personId="{7E3A1C85-06E8-46C0-83AC-8D7DCE8212F2}" id="{11401F2C-71DF-4CA1-AD49-2A8A3C20B2C4}">
    <text>Deleted the question that was previously here (Q29) and replaced it what was previously Q20 but reformulated.</text>
  </threadedComment>
  <threadedComment ref="F68" dT="2022-08-16T14:21:51.48" personId="{7E3A1C85-06E8-46C0-83AC-8D7DCE8212F2}" id="{5E1629EF-A9D2-45AB-8751-47085978C709}">
    <text>Focus on mechanism / or focus on interaction/ Can we integrate Q33.1 with Q33.2?</text>
  </threadedComment>
  <threadedComment ref="F69" dT="2022-08-16T14:21:08.10" personId="{7E3A1C85-06E8-46C0-83AC-8D7DCE8212F2}" id="{2B9C04F0-1566-4391-ABDB-61347EE8A056}">
    <text>Focus is on comparison</text>
  </threadedComment>
  <threadedComment ref="C71" dT="2022-08-22T12:52:40.15" personId="{7E3A1C85-06E8-46C0-83AC-8D7DCE8212F2}" id="{D53A17A8-8046-4A93-A4A4-FBBF3C286DE7}">
    <text>formulation extended by challenges and recommendations.</text>
  </threadedComment>
  <threadedComment ref="F71" dT="2022-08-16T14:27:52.40" personId="{7E3A1C85-06E8-46C0-83AC-8D7DCE8212F2}" id="{6A97258D-C878-464F-9BAE-04C95374BB33}">
    <text>Be strikt what to include here. Only when it is a focus of the study, more then one paragraph.</text>
  </threadedComment>
  <threadedComment ref="F72" dT="2022-08-16T14:23:28.14" personId="{7E3A1C85-06E8-46C0-83AC-8D7DCE8212F2}" id="{22A722B8-345C-4047-A86F-817C6B323CC1}">
    <text>Focus purely on formalization. Different from focus on "representation" in Q33.2</text>
  </threadedComment>
  <threadedComment ref="F78" dT="2022-08-16T15:42:08.36" personId="{7E3A1C85-06E8-46C0-83AC-8D7DCE8212F2}" id="{1629C322-65C5-4D44-A0FF-5EE5659DE42E}">
    <text>Apart from how something is modeled.</text>
  </threadedComment>
  <threadedComment ref="C86" dT="2022-07-29T08:27:52.27" personId="{7E3A1C85-06E8-46C0-83AC-8D7DCE8212F2}" id="{90F8637A-A4BE-4409-96CE-1679C7117C3B}">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34" t="s">
        <v>5</v>
      </c>
      <c r="C10" s="135"/>
      <c r="D10" s="135"/>
      <c r="E10" s="135"/>
      <c r="F10" s="135"/>
      <c r="G10" s="135"/>
      <c r="H10" s="135"/>
      <c r="I10" s="135"/>
      <c r="J10" s="136"/>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184</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185</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186</v>
      </c>
    </row>
    <row r="14" spans="2:13" outlineLevel="1" x14ac:dyDescent="0.25">
      <c r="B14" s="5"/>
      <c r="C14" s="5" t="s">
        <v>23</v>
      </c>
      <c r="D14" s="5"/>
      <c r="E14" s="5" t="s">
        <v>24</v>
      </c>
      <c r="F14" s="5" t="s">
        <v>25</v>
      </c>
      <c r="G14" s="104" t="s">
        <v>187</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48" zoomScaleNormal="100" workbookViewId="0">
      <pane xSplit="6" topLeftCell="G1" activePane="topRight" state="frozen"/>
      <selection pane="topRight" activeCell="L60" sqref="L60"/>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198</v>
      </c>
      <c r="H2" s="144" t="s">
        <v>164</v>
      </c>
      <c r="I2" s="144"/>
      <c r="J2" s="144"/>
      <c r="L2" s="143" t="s">
        <v>199</v>
      </c>
      <c r="M2" s="140"/>
    </row>
    <row r="3" spans="2:14" x14ac:dyDescent="0.25">
      <c r="C3" s="6"/>
      <c r="F3" s="7"/>
      <c r="H3" s="144"/>
      <c r="I3" s="144"/>
      <c r="J3" s="144"/>
      <c r="L3" s="139" t="s">
        <v>200</v>
      </c>
      <c r="M3" s="140"/>
    </row>
    <row r="4" spans="2:14" ht="30.75" customHeight="1" x14ac:dyDescent="0.25">
      <c r="C4" s="6"/>
      <c r="F4" s="7"/>
      <c r="L4" s="141" t="s">
        <v>236</v>
      </c>
      <c r="M4" s="142"/>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10</v>
      </c>
      <c r="M7" s="39" t="s">
        <v>217</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10</v>
      </c>
      <c r="M9" s="65" t="s">
        <v>217</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20</v>
      </c>
      <c r="M10" s="35" t="s">
        <v>218</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217</v>
      </c>
    </row>
    <row r="15" spans="2:14" ht="30" customHeight="1" outlineLevel="1" x14ac:dyDescent="0.25">
      <c r="B15" s="14"/>
      <c r="C15" s="94" t="str">
        <f>_xlfn.CONCAT($C$13,".2")</f>
        <v>Q3.2</v>
      </c>
      <c r="F15" s="108" t="s">
        <v>193</v>
      </c>
      <c r="G15" s="14"/>
      <c r="H15" s="36" t="s">
        <v>41</v>
      </c>
      <c r="I15" s="74"/>
      <c r="J15" s="14"/>
      <c r="L15" s="38" t="s">
        <v>10</v>
      </c>
      <c r="M15" s="90" t="s">
        <v>217</v>
      </c>
    </row>
    <row r="16" spans="2:14" ht="30" customHeight="1" outlineLevel="1" x14ac:dyDescent="0.25">
      <c r="B16" s="14"/>
      <c r="C16" s="94" t="str">
        <f>_xlfn.CONCAT($C$13,".3")</f>
        <v>Q3.3</v>
      </c>
      <c r="F16" s="7" t="s">
        <v>14</v>
      </c>
      <c r="G16" s="14"/>
      <c r="H16" s="36" t="s">
        <v>41</v>
      </c>
      <c r="I16" s="74"/>
      <c r="J16" s="14"/>
      <c r="L16" s="38" t="s">
        <v>10</v>
      </c>
      <c r="M16" s="90" t="s">
        <v>217</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6</v>
      </c>
      <c r="M18" s="90" t="s">
        <v>217</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t="s">
        <v>244</v>
      </c>
    </row>
    <row r="21" spans="2:13" ht="30" customHeight="1" outlineLevel="1" x14ac:dyDescent="0.25">
      <c r="B21" s="24">
        <v>1</v>
      </c>
      <c r="C21" s="95" t="str">
        <f>TEXT(SUM(B$7:B21),"Q#")</f>
        <v>Q5</v>
      </c>
      <c r="D21" s="24"/>
      <c r="E21" s="24"/>
      <c r="F21" s="25" t="s">
        <v>53</v>
      </c>
      <c r="G21" s="24" t="s">
        <v>31</v>
      </c>
      <c r="H21" s="26" t="s">
        <v>51</v>
      </c>
      <c r="I21" s="54" t="s">
        <v>189</v>
      </c>
      <c r="J21" s="24" t="s">
        <v>42</v>
      </c>
      <c r="K21" s="24"/>
      <c r="L21" s="27" t="s">
        <v>10</v>
      </c>
      <c r="M21" s="28" t="s">
        <v>217</v>
      </c>
    </row>
    <row r="22" spans="2:13" ht="30" customHeight="1" outlineLevel="1" x14ac:dyDescent="0.25">
      <c r="B22" s="14">
        <v>1</v>
      </c>
      <c r="C22" s="6" t="str">
        <f>TEXT(SUM(B$7:B22),"Q#")</f>
        <v>Q6</v>
      </c>
      <c r="F22" s="7" t="s">
        <v>54</v>
      </c>
      <c r="G22" s="14" t="s">
        <v>31</v>
      </c>
      <c r="H22" s="36" t="s">
        <v>51</v>
      </c>
      <c r="I22" s="37" t="s">
        <v>188</v>
      </c>
      <c r="J22" s="14" t="s">
        <v>42</v>
      </c>
      <c r="L22" s="38" t="s">
        <v>10</v>
      </c>
      <c r="M22" s="39" t="s">
        <v>219</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217</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10</v>
      </c>
      <c r="M25" s="28" t="s">
        <v>217</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10</v>
      </c>
      <c r="M26" s="28" t="s">
        <v>217</v>
      </c>
    </row>
    <row r="27" spans="2:13" ht="30" customHeight="1" outlineLevel="1" x14ac:dyDescent="0.25">
      <c r="B27" s="24">
        <v>1</v>
      </c>
      <c r="C27" s="53" t="str">
        <f>TEXT(SUM(B$7:B27),"Q#")</f>
        <v>Q10</v>
      </c>
      <c r="D27" s="24"/>
      <c r="E27" s="24"/>
      <c r="F27" s="105" t="s">
        <v>190</v>
      </c>
      <c r="G27" s="24" t="s">
        <v>31</v>
      </c>
      <c r="H27" s="26" t="s">
        <v>61</v>
      </c>
      <c r="I27" s="54"/>
      <c r="J27" s="24" t="s">
        <v>48</v>
      </c>
      <c r="K27" s="24"/>
      <c r="L27" s="27">
        <v>1</v>
      </c>
      <c r="M27" s="28" t="s">
        <v>217</v>
      </c>
    </row>
    <row r="28" spans="2:13" ht="30" customHeight="1" outlineLevel="1" x14ac:dyDescent="0.25">
      <c r="B28" s="55">
        <v>1</v>
      </c>
      <c r="C28" s="56" t="str">
        <f>TEXT(SUM(B$7:B28),"Q#")</f>
        <v>Q11</v>
      </c>
      <c r="D28" s="55"/>
      <c r="E28" s="55"/>
      <c r="F28" s="107" t="s">
        <v>192</v>
      </c>
      <c r="G28" s="55" t="s">
        <v>31</v>
      </c>
      <c r="H28" s="58" t="s">
        <v>62</v>
      </c>
      <c r="I28" s="59"/>
      <c r="J28" s="55" t="s">
        <v>48</v>
      </c>
      <c r="K28" s="55"/>
      <c r="L28" s="60"/>
      <c r="M28" s="61"/>
    </row>
    <row r="29" spans="2:13" ht="30" customHeight="1" outlineLevel="1" x14ac:dyDescent="0.25">
      <c r="C29" s="6" t="str">
        <f>_xlfn.CONCAT($C$28,".1")</f>
        <v>Q11.1</v>
      </c>
      <c r="F29" s="106" t="s">
        <v>191</v>
      </c>
      <c r="G29" t="s">
        <v>31</v>
      </c>
      <c r="H29" s="36" t="s">
        <v>41</v>
      </c>
      <c r="I29" s="37"/>
      <c r="L29" s="38" t="s">
        <v>10</v>
      </c>
      <c r="M29" s="39" t="s">
        <v>217</v>
      </c>
    </row>
    <row r="30" spans="2:13" ht="30" customHeight="1" outlineLevel="1" x14ac:dyDescent="0.25">
      <c r="C30" s="6" t="str">
        <f>_xlfn.CONCAT($C$28,".2")</f>
        <v>Q11.2</v>
      </c>
      <c r="F30" s="62" t="s">
        <v>63</v>
      </c>
      <c r="G30" t="s">
        <v>31</v>
      </c>
      <c r="H30" s="36" t="s">
        <v>41</v>
      </c>
      <c r="I30" s="37"/>
      <c r="L30" s="38" t="s">
        <v>10</v>
      </c>
      <c r="M30" s="39" t="s">
        <v>217</v>
      </c>
    </row>
    <row r="31" spans="2:13" ht="30" customHeight="1" outlineLevel="1" x14ac:dyDescent="0.25">
      <c r="C31" s="6" t="str">
        <f>_xlfn.CONCAT($C$28,".3")</f>
        <v>Q11.3</v>
      </c>
      <c r="F31" s="62" t="s">
        <v>64</v>
      </c>
      <c r="G31" t="s">
        <v>31</v>
      </c>
      <c r="H31" s="36" t="s">
        <v>41</v>
      </c>
      <c r="I31" s="37"/>
      <c r="L31" s="38" t="s">
        <v>6</v>
      </c>
      <c r="M31" s="39" t="s">
        <v>217</v>
      </c>
    </row>
    <row r="32" spans="2:13" ht="30" customHeight="1" outlineLevel="1" x14ac:dyDescent="0.25">
      <c r="C32" s="6" t="str">
        <f>_xlfn.CONCAT($C$28,".4")</f>
        <v>Q11.4</v>
      </c>
      <c r="F32" s="62" t="s">
        <v>65</v>
      </c>
      <c r="G32" t="s">
        <v>31</v>
      </c>
      <c r="H32" s="36" t="s">
        <v>41</v>
      </c>
      <c r="I32" s="37"/>
      <c r="L32" s="38" t="s">
        <v>10</v>
      </c>
      <c r="M32" s="39" t="s">
        <v>217</v>
      </c>
    </row>
    <row r="33" spans="2:13" ht="30" customHeight="1" outlineLevel="1" x14ac:dyDescent="0.25">
      <c r="B33" s="24"/>
      <c r="C33" s="53" t="str">
        <f>_xlfn.CONCAT($C$28,".5")</f>
        <v>Q11.5</v>
      </c>
      <c r="D33" s="24"/>
      <c r="E33" s="24"/>
      <c r="F33" s="63" t="s">
        <v>66</v>
      </c>
      <c r="G33" s="24" t="s">
        <v>31</v>
      </c>
      <c r="H33" s="26" t="s">
        <v>67</v>
      </c>
      <c r="I33" s="54"/>
      <c r="J33" s="24"/>
      <c r="K33" s="24"/>
      <c r="L33" s="27" t="s">
        <v>10</v>
      </c>
      <c r="M33" s="28" t="s">
        <v>217</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217</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217</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10</v>
      </c>
      <c r="M38" s="28" t="s">
        <v>220</v>
      </c>
    </row>
    <row r="39" spans="2:13" ht="30" customHeight="1" outlineLevel="1" x14ac:dyDescent="0.25">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221</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222</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217</v>
      </c>
    </row>
    <row r="45" spans="2:13" ht="30" customHeight="1" outlineLevel="1" x14ac:dyDescent="0.25">
      <c r="B45" s="24">
        <v>1</v>
      </c>
      <c r="C45" s="30" t="str">
        <f>TEXT(SUM(B$7:B45),"Q#")</f>
        <v>Q21</v>
      </c>
      <c r="D45" s="24"/>
      <c r="E45" s="24"/>
      <c r="F45" s="31" t="s">
        <v>77</v>
      </c>
      <c r="G45" s="24"/>
      <c r="H45" s="32" t="s">
        <v>41</v>
      </c>
      <c r="I45" s="79" t="s">
        <v>194</v>
      </c>
      <c r="J45" s="29" t="s">
        <v>42</v>
      </c>
      <c r="K45" s="24"/>
      <c r="L45" s="64" t="s">
        <v>10</v>
      </c>
      <c r="M45" s="65" t="s">
        <v>217</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223</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224</v>
      </c>
    </row>
    <row r="48" spans="2:13" ht="30" customHeight="1" outlineLevel="1" x14ac:dyDescent="0.25">
      <c r="B48" s="29">
        <v>1</v>
      </c>
      <c r="C48" s="30" t="str">
        <f>TEXT(SUM(B$7:B48),"Q#")</f>
        <v>Q24</v>
      </c>
      <c r="D48" s="29"/>
      <c r="E48" s="29"/>
      <c r="F48" s="88" t="s">
        <v>82</v>
      </c>
      <c r="G48" s="29"/>
      <c r="H48" s="86" t="s">
        <v>161</v>
      </c>
      <c r="I48" s="33" t="s">
        <v>84</v>
      </c>
      <c r="J48" s="29" t="s">
        <v>42</v>
      </c>
      <c r="K48" s="29"/>
      <c r="L48" s="66" t="s">
        <v>16</v>
      </c>
      <c r="M48" s="35" t="s">
        <v>217</v>
      </c>
    </row>
    <row r="49" spans="2:13" ht="30" customHeight="1" outlineLevel="1" x14ac:dyDescent="0.25">
      <c r="B49" s="29">
        <v>1</v>
      </c>
      <c r="C49" s="89" t="str">
        <f>TEXT(SUM(B$7:B49),"Q#")</f>
        <v>Q25</v>
      </c>
      <c r="D49" s="29"/>
      <c r="E49" s="29"/>
      <c r="F49" s="31" t="s">
        <v>178</v>
      </c>
      <c r="G49" s="29" t="s">
        <v>31</v>
      </c>
      <c r="H49" s="32" t="s">
        <v>85</v>
      </c>
      <c r="I49" s="33" t="s">
        <v>173</v>
      </c>
      <c r="J49" s="29" t="s">
        <v>42</v>
      </c>
      <c r="K49" s="29"/>
      <c r="L49" s="27" t="s">
        <v>10</v>
      </c>
      <c r="M49" s="35" t="s">
        <v>217</v>
      </c>
    </row>
    <row r="50" spans="2:13" ht="45" customHeight="1" outlineLevel="1" x14ac:dyDescent="0.25">
      <c r="B50" s="14">
        <v>1</v>
      </c>
      <c r="C50" s="94" t="str">
        <f>TEXT(SUM(B$7:B50),"Q#")</f>
        <v>Q26</v>
      </c>
      <c r="F50" s="91" t="s">
        <v>174</v>
      </c>
      <c r="G50" s="14" t="s">
        <v>31</v>
      </c>
      <c r="H50" s="101" t="s">
        <v>179</v>
      </c>
      <c r="I50" s="37" t="s">
        <v>180</v>
      </c>
      <c r="J50" s="14" t="s">
        <v>48</v>
      </c>
      <c r="L50" s="38" t="s">
        <v>187</v>
      </c>
      <c r="M50" s="39" t="s">
        <v>225</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226</v>
      </c>
    </row>
    <row r="54" spans="2:13" ht="30" customHeight="1" outlineLevel="1" x14ac:dyDescent="0.25">
      <c r="B54" s="24"/>
      <c r="C54" s="112" t="str">
        <f>_xlfn.CONCAT($C$53,".1")</f>
        <v>Q27.1</v>
      </c>
      <c r="D54" s="97"/>
      <c r="E54" s="97"/>
      <c r="F54" s="110" t="s">
        <v>8</v>
      </c>
      <c r="G54" s="97"/>
      <c r="H54" s="111" t="s">
        <v>41</v>
      </c>
      <c r="I54" s="98"/>
      <c r="J54" s="97"/>
      <c r="K54" s="97"/>
      <c r="L54" s="38" t="s">
        <v>6</v>
      </c>
      <c r="M54" s="90" t="s">
        <v>227</v>
      </c>
    </row>
    <row r="55" spans="2:13" ht="30" customHeight="1" outlineLevel="1" x14ac:dyDescent="0.25">
      <c r="B55" s="24"/>
      <c r="C55" s="112" t="str">
        <f>_xlfn.CONCAT($C$53,".2")</f>
        <v>Q27.2</v>
      </c>
      <c r="D55" s="97"/>
      <c r="E55" s="97"/>
      <c r="F55" s="110" t="s">
        <v>12</v>
      </c>
      <c r="G55" s="97"/>
      <c r="H55" s="111" t="s">
        <v>41</v>
      </c>
      <c r="I55" s="98"/>
      <c r="J55" s="97"/>
      <c r="K55" s="97"/>
      <c r="L55" s="38" t="s">
        <v>10</v>
      </c>
      <c r="M55" s="90" t="s">
        <v>217</v>
      </c>
    </row>
    <row r="56" spans="2:13" ht="30" customHeight="1" outlineLevel="1" x14ac:dyDescent="0.25">
      <c r="B56" s="24"/>
      <c r="C56" s="109" t="str">
        <f>_xlfn.CONCAT($C$53,".3")</f>
        <v>Q27.3</v>
      </c>
      <c r="D56" s="97"/>
      <c r="E56" s="97"/>
      <c r="F56" s="110" t="s">
        <v>17</v>
      </c>
      <c r="G56" s="97"/>
      <c r="H56" s="111" t="s">
        <v>41</v>
      </c>
      <c r="I56" s="98"/>
      <c r="J56" s="97"/>
      <c r="K56" s="97"/>
      <c r="L56" s="38" t="s">
        <v>10</v>
      </c>
      <c r="M56" s="90" t="s">
        <v>217</v>
      </c>
    </row>
    <row r="57" spans="2:13" ht="30" customHeight="1" outlineLevel="1" x14ac:dyDescent="0.25">
      <c r="B57" s="24"/>
      <c r="C57" s="109" t="str">
        <f>_xlfn.CONCAT($C$53,".4")</f>
        <v>Q27.4</v>
      </c>
      <c r="D57" s="97"/>
      <c r="E57" s="97"/>
      <c r="F57" s="110" t="s">
        <v>25</v>
      </c>
      <c r="G57" s="97"/>
      <c r="H57" s="111" t="s">
        <v>41</v>
      </c>
      <c r="I57" s="98"/>
      <c r="J57" s="97"/>
      <c r="K57" s="97"/>
      <c r="L57" s="38" t="s">
        <v>10</v>
      </c>
      <c r="M57" s="90" t="s">
        <v>217</v>
      </c>
    </row>
    <row r="58" spans="2:13" ht="30" customHeight="1" outlineLevel="1" x14ac:dyDescent="0.25">
      <c r="B58" s="24"/>
      <c r="C58" s="109" t="str">
        <f>_xlfn.CONCAT($C$53,".5")</f>
        <v>Q27.5</v>
      </c>
      <c r="D58" s="97"/>
      <c r="E58" s="97"/>
      <c r="F58" s="110" t="s">
        <v>28</v>
      </c>
      <c r="G58" s="97"/>
      <c r="H58" s="111" t="s">
        <v>41</v>
      </c>
      <c r="I58" s="98"/>
      <c r="J58" s="97"/>
      <c r="K58" s="97"/>
      <c r="L58" s="38" t="s">
        <v>10</v>
      </c>
      <c r="M58" s="90" t="s">
        <v>217</v>
      </c>
    </row>
    <row r="59" spans="2:13" ht="30" customHeight="1" outlineLevel="1" x14ac:dyDescent="0.25">
      <c r="B59" s="24"/>
      <c r="C59" s="95" t="str">
        <f>_xlfn.CONCAT($C$53,".6")</f>
        <v>Q27.6</v>
      </c>
      <c r="D59" s="24"/>
      <c r="E59" s="24"/>
      <c r="F59" s="102" t="s">
        <v>177</v>
      </c>
      <c r="G59" s="24"/>
      <c r="H59" s="26" t="s">
        <v>41</v>
      </c>
      <c r="I59" s="54"/>
      <c r="J59" s="24"/>
      <c r="K59" s="24"/>
      <c r="L59" s="64" t="s">
        <v>10</v>
      </c>
      <c r="M59" s="65" t="s">
        <v>217</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10</v>
      </c>
      <c r="M60" s="28" t="s">
        <v>217</v>
      </c>
    </row>
    <row r="61" spans="2:13" ht="45" customHeight="1" outlineLevel="1" x14ac:dyDescent="0.25">
      <c r="B61" s="14">
        <v>1</v>
      </c>
      <c r="C61" s="94" t="str">
        <f>TEXT(SUM(B$7:B61),"Q#")</f>
        <v>Q29</v>
      </c>
      <c r="F61" s="7" t="s">
        <v>182</v>
      </c>
      <c r="G61" s="14" t="s">
        <v>31</v>
      </c>
      <c r="H61" s="103" t="s">
        <v>183</v>
      </c>
      <c r="I61" s="37" t="s">
        <v>90</v>
      </c>
      <c r="J61" s="14" t="s">
        <v>42</v>
      </c>
      <c r="L61" s="38" t="s">
        <v>185</v>
      </c>
      <c r="M61" s="39" t="s">
        <v>217</v>
      </c>
    </row>
    <row r="62" spans="2:13" ht="15.75" customHeight="1" outlineLevel="1" x14ac:dyDescent="0.25">
      <c r="C62" s="6"/>
      <c r="D62" s="47"/>
      <c r="E62" s="48" t="s">
        <v>91</v>
      </c>
      <c r="F62" s="47"/>
      <c r="G62" s="47" t="s">
        <v>31</v>
      </c>
      <c r="H62" s="49"/>
      <c r="I62" s="50"/>
      <c r="J62" s="47"/>
      <c r="K62" s="47"/>
      <c r="L62" s="51"/>
      <c r="M62" s="52"/>
    </row>
    <row r="63" spans="2:13" ht="30" outlineLevel="1" x14ac:dyDescent="0.25">
      <c r="B63" s="24">
        <v>1</v>
      </c>
      <c r="C63" s="95" t="str">
        <f>TEXT(SUM(B$7:B63),"Q#")</f>
        <v>Q30</v>
      </c>
      <c r="D63" s="24"/>
      <c r="E63" s="24"/>
      <c r="F63" s="25" t="s">
        <v>175</v>
      </c>
      <c r="G63" s="24" t="s">
        <v>31</v>
      </c>
      <c r="H63" s="26" t="s">
        <v>57</v>
      </c>
      <c r="I63" s="54" t="s">
        <v>181</v>
      </c>
      <c r="J63" s="24" t="s">
        <v>48</v>
      </c>
      <c r="K63" s="24"/>
      <c r="L63" s="27" t="s">
        <v>10</v>
      </c>
      <c r="M63" s="28" t="s">
        <v>228</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217</v>
      </c>
    </row>
    <row r="65" spans="2:13" ht="30" customHeight="1" outlineLevel="1" x14ac:dyDescent="0.25">
      <c r="B65" s="24">
        <v>1</v>
      </c>
      <c r="C65" s="53" t="str">
        <f>TEXT(SUM(B$7:B65),"Q#")</f>
        <v>Q32</v>
      </c>
      <c r="D65" s="24"/>
      <c r="E65" s="24"/>
      <c r="F65" s="25" t="s">
        <v>94</v>
      </c>
      <c r="G65" s="24" t="s">
        <v>31</v>
      </c>
      <c r="H65" s="26" t="s">
        <v>83</v>
      </c>
      <c r="I65" s="67"/>
      <c r="J65" s="24" t="s">
        <v>48</v>
      </c>
      <c r="K65" s="24"/>
      <c r="L65" s="27" t="s">
        <v>16</v>
      </c>
      <c r="M65" s="28" t="s">
        <v>229</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6</v>
      </c>
      <c r="M68" s="39" t="s">
        <v>217</v>
      </c>
    </row>
    <row r="69" spans="2:13" ht="30" customHeight="1" outlineLevel="1" x14ac:dyDescent="0.25">
      <c r="C69" s="6" t="str">
        <f>_xlfn.CONCAT($C$67,".2")</f>
        <v>Q33.2</v>
      </c>
      <c r="F69" s="62" t="s">
        <v>100</v>
      </c>
      <c r="G69" s="14" t="s">
        <v>31</v>
      </c>
      <c r="H69" s="36" t="s">
        <v>41</v>
      </c>
      <c r="I69" s="74" t="s">
        <v>148</v>
      </c>
      <c r="L69" s="38" t="s">
        <v>6</v>
      </c>
      <c r="M69" s="39" t="s">
        <v>217</v>
      </c>
    </row>
    <row r="70" spans="2:13" ht="30" customHeight="1" outlineLevel="1" x14ac:dyDescent="0.25">
      <c r="C70" s="6" t="str">
        <f>_xlfn.CONCAT($C$67,".3")</f>
        <v>Q33.3</v>
      </c>
      <c r="F70" s="62" t="s">
        <v>101</v>
      </c>
      <c r="G70" s="14" t="s">
        <v>31</v>
      </c>
      <c r="H70" s="36" t="s">
        <v>41</v>
      </c>
      <c r="I70" s="74" t="s">
        <v>149</v>
      </c>
      <c r="L70" s="38" t="s">
        <v>10</v>
      </c>
      <c r="M70" s="39" t="s">
        <v>217</v>
      </c>
    </row>
    <row r="71" spans="2:13" ht="30" customHeight="1" outlineLevel="1" x14ac:dyDescent="0.25">
      <c r="C71" s="94" t="str">
        <f>_xlfn.CONCAT($C$67,".4")</f>
        <v>Q33.4</v>
      </c>
      <c r="F71" s="114" t="s">
        <v>197</v>
      </c>
      <c r="G71" s="14" t="s">
        <v>31</v>
      </c>
      <c r="H71" s="36" t="s">
        <v>41</v>
      </c>
      <c r="I71" s="74" t="s">
        <v>148</v>
      </c>
      <c r="L71" s="38" t="s">
        <v>10</v>
      </c>
      <c r="M71" s="39" t="s">
        <v>217</v>
      </c>
    </row>
    <row r="72" spans="2:13" ht="48" customHeight="1" outlineLevel="1" x14ac:dyDescent="0.25">
      <c r="C72" s="6" t="str">
        <f>_xlfn.CONCAT($C$67,".5")</f>
        <v>Q33.5</v>
      </c>
      <c r="F72" s="62" t="s">
        <v>102</v>
      </c>
      <c r="G72" s="14" t="s">
        <v>31</v>
      </c>
      <c r="H72" s="36" t="s">
        <v>41</v>
      </c>
      <c r="I72" s="74" t="s">
        <v>150</v>
      </c>
      <c r="L72" s="38" t="s">
        <v>10</v>
      </c>
      <c r="M72" s="39" t="s">
        <v>217</v>
      </c>
    </row>
    <row r="73" spans="2:13" ht="30" customHeight="1" outlineLevel="1" x14ac:dyDescent="0.25">
      <c r="C73" s="6" t="str">
        <f>_xlfn.CONCAT($C$67,".6")</f>
        <v>Q33.6</v>
      </c>
      <c r="F73" s="62" t="s">
        <v>103</v>
      </c>
      <c r="G73" s="14" t="s">
        <v>31</v>
      </c>
      <c r="H73" s="36" t="s">
        <v>41</v>
      </c>
      <c r="I73" s="75" t="s">
        <v>104</v>
      </c>
      <c r="L73" s="38" t="s">
        <v>10</v>
      </c>
      <c r="M73" s="39" t="s">
        <v>217</v>
      </c>
    </row>
    <row r="74" spans="2:13" ht="30" customHeight="1" outlineLevel="1" x14ac:dyDescent="0.25">
      <c r="C74" s="6" t="str">
        <f>_xlfn.CONCAT($C$67,".7")</f>
        <v>Q33.7</v>
      </c>
      <c r="F74" s="62" t="s">
        <v>105</v>
      </c>
      <c r="G74" s="14" t="s">
        <v>31</v>
      </c>
      <c r="H74" s="36" t="s">
        <v>41</v>
      </c>
      <c r="I74" s="74" t="s">
        <v>151</v>
      </c>
      <c r="L74" s="38" t="s">
        <v>10</v>
      </c>
      <c r="M74" s="39" t="s">
        <v>230</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217</v>
      </c>
    </row>
    <row r="76" spans="2:13" ht="45" customHeight="1" outlineLevel="1" x14ac:dyDescent="0.25">
      <c r="B76" s="14">
        <v>1</v>
      </c>
      <c r="C76" s="6" t="str">
        <f>TEXT(SUM(B$9:B76),"Q#")</f>
        <v>Q34</v>
      </c>
      <c r="F76" s="7" t="s">
        <v>108</v>
      </c>
      <c r="G76" s="14" t="s">
        <v>31</v>
      </c>
      <c r="H76" s="36" t="s">
        <v>62</v>
      </c>
      <c r="I76" s="68" t="s">
        <v>109</v>
      </c>
      <c r="J76" s="14" t="s">
        <v>42</v>
      </c>
      <c r="L76" s="15"/>
      <c r="M76" s="69" t="s">
        <v>217</v>
      </c>
    </row>
    <row r="77" spans="2:13" ht="45" customHeight="1" outlineLevel="1" x14ac:dyDescent="0.25">
      <c r="C77" s="6" t="str">
        <f>_xlfn.CONCAT($C$76,".1")</f>
        <v>Q34.1</v>
      </c>
      <c r="F77" s="62" t="s">
        <v>110</v>
      </c>
      <c r="G77" s="14" t="s">
        <v>31</v>
      </c>
      <c r="H77" s="36" t="s">
        <v>41</v>
      </c>
      <c r="I77" s="137" t="s">
        <v>153</v>
      </c>
      <c r="L77" s="38" t="s">
        <v>6</v>
      </c>
      <c r="M77" s="39" t="s">
        <v>217</v>
      </c>
    </row>
    <row r="78" spans="2:13" ht="45" customHeight="1" outlineLevel="1" x14ac:dyDescent="0.25">
      <c r="C78" s="6" t="str">
        <f>_xlfn.CONCAT($C$76,".2")</f>
        <v>Q34.2</v>
      </c>
      <c r="F78" s="106" t="s">
        <v>195</v>
      </c>
      <c r="G78" s="14" t="s">
        <v>31</v>
      </c>
      <c r="H78" s="36" t="s">
        <v>41</v>
      </c>
      <c r="I78" s="138"/>
      <c r="L78" s="38" t="s">
        <v>6</v>
      </c>
      <c r="M78" s="39" t="s">
        <v>217</v>
      </c>
    </row>
    <row r="79" spans="2:13" ht="45" customHeight="1" outlineLevel="1" x14ac:dyDescent="0.25">
      <c r="C79" s="6" t="str">
        <f>_xlfn.CONCAT($C$76,".3")</f>
        <v>Q34.3</v>
      </c>
      <c r="F79" s="62" t="s">
        <v>111</v>
      </c>
      <c r="G79" s="14" t="s">
        <v>31</v>
      </c>
      <c r="H79" s="36" t="s">
        <v>41</v>
      </c>
      <c r="I79" s="138"/>
      <c r="L79" s="38" t="s">
        <v>10</v>
      </c>
      <c r="M79" s="39" t="s">
        <v>217</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217</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217</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217</v>
      </c>
    </row>
    <row r="83" spans="2:14" ht="30" customHeight="1" outlineLevel="1" x14ac:dyDescent="0.25">
      <c r="C83" s="6" t="str">
        <f>_xlfn.CONCAT($C$82,".1")</f>
        <v>Q36.1</v>
      </c>
      <c r="F83" s="62" t="s">
        <v>116</v>
      </c>
      <c r="G83" s="14" t="s">
        <v>31</v>
      </c>
      <c r="H83" s="36" t="s">
        <v>41</v>
      </c>
      <c r="I83" s="70" t="s">
        <v>117</v>
      </c>
      <c r="L83" s="38" t="s">
        <v>10</v>
      </c>
      <c r="M83" s="39" t="s">
        <v>217</v>
      </c>
    </row>
    <row r="84" spans="2:14" ht="30" customHeight="1" outlineLevel="1" x14ac:dyDescent="0.25">
      <c r="C84" s="6" t="str">
        <f>_xlfn.CONCAT($C$82,".2")</f>
        <v>Q36.2</v>
      </c>
      <c r="F84" s="62" t="s">
        <v>118</v>
      </c>
      <c r="G84" s="14" t="s">
        <v>31</v>
      </c>
      <c r="H84" s="36" t="s">
        <v>41</v>
      </c>
      <c r="I84" s="70" t="s">
        <v>119</v>
      </c>
      <c r="L84" s="38" t="s">
        <v>10</v>
      </c>
      <c r="M84" s="39" t="s">
        <v>217</v>
      </c>
    </row>
    <row r="85" spans="2:14" ht="30" customHeight="1" outlineLevel="1" x14ac:dyDescent="0.25">
      <c r="C85" s="6" t="str">
        <f>_xlfn.CONCAT($C$82,".3")</f>
        <v>Q36.3</v>
      </c>
      <c r="F85" s="62" t="s">
        <v>120</v>
      </c>
      <c r="G85" s="14" t="s">
        <v>31</v>
      </c>
      <c r="H85" s="36" t="s">
        <v>41</v>
      </c>
      <c r="I85" s="70" t="s">
        <v>121</v>
      </c>
      <c r="L85" s="38" t="s">
        <v>10</v>
      </c>
      <c r="M85" s="39" t="s">
        <v>217</v>
      </c>
    </row>
    <row r="86" spans="2:14" ht="45" customHeight="1" outlineLevel="1" x14ac:dyDescent="0.25">
      <c r="C86" s="94" t="str">
        <f>_xlfn.CONCAT($C$82,".4")</f>
        <v>Q36.4</v>
      </c>
      <c r="F86" s="73" t="s">
        <v>154</v>
      </c>
      <c r="G86" s="14" t="s">
        <v>31</v>
      </c>
      <c r="H86" s="36" t="s">
        <v>41</v>
      </c>
      <c r="I86" s="75" t="s">
        <v>176</v>
      </c>
      <c r="J86" s="14" t="s">
        <v>31</v>
      </c>
      <c r="K86" s="14" t="s">
        <v>31</v>
      </c>
      <c r="L86" s="38" t="s">
        <v>10</v>
      </c>
      <c r="M86" s="39" t="s">
        <v>217</v>
      </c>
      <c r="N86" t="s">
        <v>31</v>
      </c>
    </row>
    <row r="87" spans="2:14" ht="45" customHeight="1" outlineLevel="1" x14ac:dyDescent="0.25">
      <c r="C87" s="6" t="str">
        <f>_xlfn.CONCAT($C$82,".5")</f>
        <v>Q36.5</v>
      </c>
      <c r="F87" s="62" t="s">
        <v>122</v>
      </c>
      <c r="G87" s="14" t="s">
        <v>31</v>
      </c>
      <c r="H87" s="36" t="s">
        <v>41</v>
      </c>
      <c r="I87" s="75" t="s">
        <v>123</v>
      </c>
      <c r="J87" s="14" t="s">
        <v>31</v>
      </c>
      <c r="K87" s="14" t="s">
        <v>31</v>
      </c>
      <c r="L87" s="38" t="s">
        <v>6</v>
      </c>
      <c r="M87" s="39" t="s">
        <v>217</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217</v>
      </c>
    </row>
    <row r="89" spans="2:14" ht="60" customHeight="1" outlineLevel="1" x14ac:dyDescent="0.25">
      <c r="B89" s="24">
        <v>1</v>
      </c>
      <c r="C89" s="53" t="str">
        <f>TEXT(SUM(B$7:B89),"Q#")</f>
        <v>Q37</v>
      </c>
      <c r="D89" s="24"/>
      <c r="E89" s="24"/>
      <c r="F89" s="113" t="s">
        <v>196</v>
      </c>
      <c r="G89" s="24" t="s">
        <v>31</v>
      </c>
      <c r="H89" s="26" t="s">
        <v>107</v>
      </c>
      <c r="I89" s="78" t="s">
        <v>155</v>
      </c>
      <c r="J89" s="24" t="s">
        <v>42</v>
      </c>
      <c r="K89" s="24"/>
      <c r="L89" s="116" t="s">
        <v>208</v>
      </c>
      <c r="M89" s="28" t="s">
        <v>231</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116" t="s">
        <v>209</v>
      </c>
      <c r="M91" s="28" t="s">
        <v>231</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9</v>
      </c>
      <c r="M93" s="72" t="s">
        <v>217</v>
      </c>
    </row>
    <row r="94" spans="2:14" ht="45" customHeight="1" outlineLevel="1" x14ac:dyDescent="0.25">
      <c r="B94">
        <v>1</v>
      </c>
      <c r="C94" s="53" t="str">
        <f>TEXT(SUM(B$7:B94),"Q#")</f>
        <v>Q41</v>
      </c>
      <c r="D94" s="24"/>
      <c r="E94" s="24"/>
      <c r="F94" s="25" t="s">
        <v>135</v>
      </c>
      <c r="G94" s="24"/>
      <c r="H94" s="26" t="s">
        <v>133</v>
      </c>
      <c r="I94" s="71" t="s">
        <v>136</v>
      </c>
      <c r="J94" s="24" t="s">
        <v>42</v>
      </c>
      <c r="K94" s="24"/>
      <c r="L94" s="27" t="s">
        <v>9</v>
      </c>
      <c r="M94" s="72" t="s">
        <v>217</v>
      </c>
    </row>
    <row r="95" spans="2:14" ht="45" customHeight="1" outlineLevel="1" x14ac:dyDescent="0.25">
      <c r="B95">
        <v>1</v>
      </c>
      <c r="C95" s="53" t="str">
        <f>TEXT(SUM(B$7:B95),"Q#")</f>
        <v>Q42</v>
      </c>
      <c r="D95" s="24"/>
      <c r="E95" s="24"/>
      <c r="F95" s="25" t="s">
        <v>137</v>
      </c>
      <c r="G95" s="24"/>
      <c r="H95" s="26" t="s">
        <v>133</v>
      </c>
      <c r="I95" s="71" t="s">
        <v>138</v>
      </c>
      <c r="J95" s="24" t="s">
        <v>42</v>
      </c>
      <c r="K95" s="24"/>
      <c r="L95" s="27" t="s">
        <v>21</v>
      </c>
      <c r="M95" s="117" t="s">
        <v>232</v>
      </c>
    </row>
    <row r="96" spans="2:14" ht="45" customHeight="1" outlineLevel="1" x14ac:dyDescent="0.25">
      <c r="B96">
        <v>1</v>
      </c>
      <c r="C96" s="53" t="str">
        <f>TEXT(SUM(B$7:B96),"Q#")</f>
        <v>Q43</v>
      </c>
      <c r="D96" s="24"/>
      <c r="E96" s="24"/>
      <c r="F96" s="25" t="s">
        <v>139</v>
      </c>
      <c r="G96" s="24"/>
      <c r="H96" s="26" t="s">
        <v>133</v>
      </c>
      <c r="I96" s="71" t="s">
        <v>140</v>
      </c>
      <c r="J96" s="24" t="s">
        <v>42</v>
      </c>
      <c r="K96" s="24"/>
      <c r="L96" s="27" t="s">
        <v>9</v>
      </c>
      <c r="M96" s="72" t="s">
        <v>217</v>
      </c>
    </row>
    <row r="97" spans="2:13" ht="45" customHeight="1" outlineLevel="1" x14ac:dyDescent="0.25">
      <c r="B97">
        <v>1</v>
      </c>
      <c r="C97" s="53" t="str">
        <f>TEXT(SUM(B$7:B97),"Q#")</f>
        <v>Q44</v>
      </c>
      <c r="D97" s="24"/>
      <c r="E97" s="24"/>
      <c r="F97" s="25" t="s">
        <v>141</v>
      </c>
      <c r="G97" s="24"/>
      <c r="H97" s="26" t="s">
        <v>133</v>
      </c>
      <c r="I97" s="71" t="s">
        <v>142</v>
      </c>
      <c r="J97" s="24" t="s">
        <v>42</v>
      </c>
      <c r="K97" s="24"/>
      <c r="L97" s="27" t="s">
        <v>26</v>
      </c>
      <c r="M97" s="72" t="s">
        <v>217</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C1" sqref="C1"/>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198</v>
      </c>
      <c r="H2" s="144" t="s">
        <v>164</v>
      </c>
      <c r="I2" s="144"/>
      <c r="J2" s="144"/>
      <c r="L2" s="143" t="s">
        <v>199</v>
      </c>
      <c r="M2" s="140"/>
      <c r="O2" s="145" t="s">
        <v>211</v>
      </c>
      <c r="P2" s="146"/>
    </row>
    <row r="3" spans="2:21" x14ac:dyDescent="0.25">
      <c r="C3" s="6"/>
      <c r="F3" s="7"/>
      <c r="H3" s="144"/>
      <c r="I3" s="144"/>
      <c r="J3" s="144"/>
      <c r="L3" s="139" t="s">
        <v>200</v>
      </c>
      <c r="M3" s="140"/>
      <c r="O3" s="147" t="s">
        <v>212</v>
      </c>
      <c r="P3" s="148"/>
    </row>
    <row r="4" spans="2:21" x14ac:dyDescent="0.25">
      <c r="C4" s="6"/>
      <c r="F4" s="7"/>
      <c r="L4" s="151" t="s">
        <v>207</v>
      </c>
      <c r="M4" s="142"/>
      <c r="O4" s="149" t="s">
        <v>213</v>
      </c>
      <c r="P4" s="150"/>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3" t="s">
        <v>233</v>
      </c>
      <c r="S5" s="124" t="s">
        <v>234</v>
      </c>
    </row>
    <row r="6" spans="2:21" x14ac:dyDescent="0.25">
      <c r="C6" s="6"/>
      <c r="F6" s="7"/>
      <c r="G6" s="14" t="s">
        <v>31</v>
      </c>
      <c r="L6" s="15"/>
      <c r="M6" s="16"/>
      <c r="O6" s="92"/>
      <c r="P6" s="118"/>
    </row>
    <row r="7" spans="2:21" ht="33.75" x14ac:dyDescent="0.25">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153" x14ac:dyDescent="0.25">
      <c r="B9" s="24">
        <v>1</v>
      </c>
      <c r="C9" s="53" t="str">
        <f>TEXT(SUM(B$7:B9),"Q#")</f>
        <v>Q1</v>
      </c>
      <c r="D9" s="24"/>
      <c r="E9" s="24"/>
      <c r="F9" s="25" t="s">
        <v>40</v>
      </c>
      <c r="G9" s="24" t="s">
        <v>31</v>
      </c>
      <c r="H9" s="87" t="s">
        <v>162</v>
      </c>
      <c r="I9" s="76" t="s">
        <v>144</v>
      </c>
      <c r="J9" s="24" t="s">
        <v>42</v>
      </c>
      <c r="K9" s="24"/>
      <c r="L9" s="27" t="s">
        <v>10</v>
      </c>
      <c r="M9" s="65"/>
      <c r="O9" s="64" t="s">
        <v>10</v>
      </c>
      <c r="P9" s="65" t="s">
        <v>237</v>
      </c>
      <c r="R9" t="str">
        <f>IF(L9=O9,"Same","Diff")</f>
        <v>Same</v>
      </c>
      <c r="S9" s="127" t="s">
        <v>239</v>
      </c>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20</v>
      </c>
      <c r="M10" s="35" t="s">
        <v>43</v>
      </c>
      <c r="O10" s="34" t="s">
        <v>20</v>
      </c>
      <c r="P10" s="35"/>
      <c r="R10" t="str">
        <f>IF(L10=O10,"Same","Diff")</f>
        <v>Same</v>
      </c>
      <c r="S10" s="127" t="s">
        <v>239</v>
      </c>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9"/>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20"/>
      <c r="R14" t="str">
        <f t="shared" ref="R14:R18" si="0">IF(L14=O14,"Same","Diff")</f>
        <v>Same</v>
      </c>
      <c r="S14" s="38"/>
      <c r="U14" t="b">
        <f>L14=Coding_agreement!L14</f>
        <v>1</v>
      </c>
    </row>
    <row r="15" spans="2:21" x14ac:dyDescent="0.25">
      <c r="B15" s="14"/>
      <c r="C15" s="94" t="str">
        <f>_xlfn.CONCAT($C$13,".2")</f>
        <v>Q3.2</v>
      </c>
      <c r="F15" s="108" t="s">
        <v>193</v>
      </c>
      <c r="G15" s="14"/>
      <c r="H15" s="36" t="s">
        <v>41</v>
      </c>
      <c r="I15" s="74"/>
      <c r="J15" s="14"/>
      <c r="L15" s="38" t="s">
        <v>10</v>
      </c>
      <c r="M15" s="90"/>
      <c r="O15" s="38" t="s">
        <v>10</v>
      </c>
      <c r="P15" s="90"/>
      <c r="Q15" s="120"/>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20"/>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166</v>
      </c>
      <c r="O17" s="38" t="s">
        <v>10</v>
      </c>
      <c r="P17" s="90" t="s">
        <v>166</v>
      </c>
      <c r="Q17" s="120"/>
      <c r="R17" t="str">
        <f t="shared" si="0"/>
        <v>Same</v>
      </c>
      <c r="S17" s="38"/>
      <c r="U17" t="b">
        <f>L17=Coding_agreement!L17</f>
        <v>1</v>
      </c>
    </row>
    <row r="18" spans="2:21" x14ac:dyDescent="0.25">
      <c r="B18" s="14"/>
      <c r="C18" s="94" t="str">
        <f>_xlfn.CONCAT($C$13,".5")</f>
        <v>Q3.5</v>
      </c>
      <c r="F18" s="91" t="s">
        <v>165</v>
      </c>
      <c r="G18" s="14"/>
      <c r="H18" s="36" t="s">
        <v>41</v>
      </c>
      <c r="I18" s="74"/>
      <c r="J18" s="14"/>
      <c r="L18" s="38" t="s">
        <v>6</v>
      </c>
      <c r="M18" s="90"/>
      <c r="O18" s="38" t="s">
        <v>6</v>
      </c>
      <c r="P18" s="90"/>
      <c r="Q18" s="120"/>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21"/>
      <c r="U19" t="b">
        <f>L19=Coding_agreement!L19</f>
        <v>1</v>
      </c>
    </row>
    <row r="20" spans="2:21" ht="63.75" x14ac:dyDescent="0.25">
      <c r="B20" s="24">
        <v>1</v>
      </c>
      <c r="C20" s="53" t="str">
        <f>TEXT(SUM(B$7:B20),"Q#")</f>
        <v>Q4</v>
      </c>
      <c r="D20" s="24"/>
      <c r="E20" s="24"/>
      <c r="F20" s="25" t="s">
        <v>50</v>
      </c>
      <c r="G20" s="24" t="s">
        <v>31</v>
      </c>
      <c r="H20" s="26" t="s">
        <v>51</v>
      </c>
      <c r="I20" s="54" t="s">
        <v>52</v>
      </c>
      <c r="J20" s="24" t="s">
        <v>48</v>
      </c>
      <c r="K20" s="24"/>
      <c r="L20" s="27" t="s">
        <v>6</v>
      </c>
      <c r="M20" s="28" t="s">
        <v>242</v>
      </c>
      <c r="O20" s="129" t="s">
        <v>6</v>
      </c>
      <c r="P20" s="65"/>
      <c r="R20" t="str">
        <f t="shared" ref="R20:R22" si="1">IF(L20=O20,"Same","Diff")</f>
        <v>Same</v>
      </c>
      <c r="S20" s="128" t="s">
        <v>243</v>
      </c>
      <c r="U20" t="b">
        <f>L20=Coding_agreement!L20</f>
        <v>1</v>
      </c>
    </row>
    <row r="21" spans="2:21" ht="45" x14ac:dyDescent="0.25">
      <c r="B21" s="24">
        <v>1</v>
      </c>
      <c r="C21" s="95" t="str">
        <f>TEXT(SUM(B$7:B21),"Q#")</f>
        <v>Q5</v>
      </c>
      <c r="D21" s="24"/>
      <c r="E21" s="24"/>
      <c r="F21" s="25" t="s">
        <v>53</v>
      </c>
      <c r="G21" s="24" t="s">
        <v>31</v>
      </c>
      <c r="H21" s="26" t="s">
        <v>51</v>
      </c>
      <c r="I21" s="54" t="s">
        <v>189</v>
      </c>
      <c r="J21" s="24" t="s">
        <v>42</v>
      </c>
      <c r="K21" s="24"/>
      <c r="L21" s="27" t="s">
        <v>10</v>
      </c>
      <c r="M21" s="28"/>
      <c r="O21" s="64" t="s">
        <v>10</v>
      </c>
      <c r="P21" s="65"/>
      <c r="R21" t="str">
        <f t="shared" si="1"/>
        <v>Same</v>
      </c>
      <c r="S21" s="38"/>
      <c r="U21" t="b">
        <f>L21=Coding_agreement!L21</f>
        <v>1</v>
      </c>
    </row>
    <row r="22" spans="2:21" ht="38.25" x14ac:dyDescent="0.25">
      <c r="B22" s="14">
        <v>1</v>
      </c>
      <c r="C22" s="6" t="str">
        <f>TEXT(SUM(B$7:B22),"Q#")</f>
        <v>Q6</v>
      </c>
      <c r="F22" s="7" t="s">
        <v>54</v>
      </c>
      <c r="G22" s="14" t="s">
        <v>31</v>
      </c>
      <c r="H22" s="36" t="s">
        <v>51</v>
      </c>
      <c r="I22" s="37" t="s">
        <v>188</v>
      </c>
      <c r="J22" s="14" t="s">
        <v>42</v>
      </c>
      <c r="L22" s="38" t="s">
        <v>10</v>
      </c>
      <c r="M22" s="39" t="s">
        <v>201</v>
      </c>
      <c r="O22" s="38" t="s">
        <v>10</v>
      </c>
      <c r="P22" s="90"/>
      <c r="R22" t="str">
        <f t="shared" si="1"/>
        <v>Same</v>
      </c>
      <c r="S22" s="38"/>
      <c r="U22" t="b">
        <f>L22=Coding_agreement!L22</f>
        <v>1</v>
      </c>
    </row>
    <row r="23" spans="2:21" x14ac:dyDescent="0.25">
      <c r="C23" s="6"/>
      <c r="D23" s="47"/>
      <c r="E23" s="48" t="s">
        <v>55</v>
      </c>
      <c r="F23" s="47"/>
      <c r="G23" s="47" t="s">
        <v>31</v>
      </c>
      <c r="H23" s="49"/>
      <c r="I23" s="50"/>
      <c r="J23" s="47"/>
      <c r="K23" s="47"/>
      <c r="L23" s="51"/>
      <c r="M23" s="52"/>
      <c r="O23" s="51"/>
      <c r="P23" s="121"/>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30" x14ac:dyDescent="0.25">
      <c r="B27" s="24">
        <v>1</v>
      </c>
      <c r="C27" s="53" t="str">
        <f>TEXT(SUM(B$7:B27),"Q#")</f>
        <v>Q10</v>
      </c>
      <c r="D27" s="24"/>
      <c r="E27" s="24"/>
      <c r="F27" s="105" t="s">
        <v>190</v>
      </c>
      <c r="G27" s="24" t="s">
        <v>31</v>
      </c>
      <c r="H27" s="26" t="s">
        <v>61</v>
      </c>
      <c r="I27" s="54"/>
      <c r="J27" s="24" t="s">
        <v>48</v>
      </c>
      <c r="K27" s="24"/>
      <c r="L27" s="27">
        <v>1</v>
      </c>
      <c r="M27" s="28"/>
      <c r="O27" s="64">
        <v>1</v>
      </c>
      <c r="P27" s="65"/>
      <c r="R27" t="str">
        <f t="shared" si="2"/>
        <v>Same</v>
      </c>
      <c r="S27" s="130" t="s">
        <v>245</v>
      </c>
      <c r="U27" t="b">
        <f>L27=Coding_agreement!L27</f>
        <v>1</v>
      </c>
    </row>
    <row r="28" spans="2:21" ht="30" x14ac:dyDescent="0.25">
      <c r="B28" s="55">
        <v>1</v>
      </c>
      <c r="C28" s="56" t="str">
        <f>TEXT(SUM(B$7:B28),"Q#")</f>
        <v>Q11</v>
      </c>
      <c r="D28" s="55"/>
      <c r="E28" s="55"/>
      <c r="F28" s="107" t="s">
        <v>192</v>
      </c>
      <c r="G28" s="55" t="s">
        <v>31</v>
      </c>
      <c r="H28" s="58" t="s">
        <v>62</v>
      </c>
      <c r="I28" s="59"/>
      <c r="J28" s="55" t="s">
        <v>48</v>
      </c>
      <c r="K28" s="55"/>
      <c r="L28" s="60"/>
      <c r="M28" s="61"/>
      <c r="O28" s="60"/>
      <c r="P28" s="61"/>
      <c r="U28" t="b">
        <f>L28=Coding_agreement!L28</f>
        <v>1</v>
      </c>
    </row>
    <row r="29" spans="2:21" x14ac:dyDescent="0.25">
      <c r="C29" s="6" t="str">
        <f>_xlfn.CONCAT($C$28,".1")</f>
        <v>Q11.1</v>
      </c>
      <c r="F29" s="106" t="s">
        <v>191</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6</v>
      </c>
      <c r="M31" s="39"/>
      <c r="O31" s="152" t="s">
        <v>6</v>
      </c>
      <c r="P31" s="90"/>
      <c r="R31" t="str">
        <f t="shared" si="3"/>
        <v>Same</v>
      </c>
      <c r="S31" s="130" t="s">
        <v>246</v>
      </c>
      <c r="U31" t="b">
        <f>L31=Coding_agreement!L31</f>
        <v>1</v>
      </c>
    </row>
    <row r="32" spans="2:21" x14ac:dyDescent="0.25">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10</v>
      </c>
      <c r="M33" s="28"/>
      <c r="O33" s="64" t="s">
        <v>10</v>
      </c>
      <c r="P33" s="65"/>
      <c r="R33" t="str">
        <f t="shared" si="3"/>
        <v>Same</v>
      </c>
      <c r="S33" s="38" t="s">
        <v>235</v>
      </c>
      <c r="U33" t="b">
        <f>L33=Coding_agreement!L33</f>
        <v>1</v>
      </c>
    </row>
    <row r="34" spans="2:21" ht="45" x14ac:dyDescent="0.25">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30" x14ac:dyDescent="0.25">
      <c r="B35" s="97">
        <v>1</v>
      </c>
      <c r="C35" s="100" t="str">
        <f>TEXT(SUM(B$7:B35),"Q#")</f>
        <v>Q13</v>
      </c>
      <c r="D35" s="97"/>
      <c r="E35" s="97"/>
      <c r="F35" s="99" t="s">
        <v>171</v>
      </c>
      <c r="G35" s="97"/>
      <c r="H35" s="36" t="s">
        <v>41</v>
      </c>
      <c r="I35" s="98" t="s">
        <v>172</v>
      </c>
      <c r="J35" s="97"/>
      <c r="K35" s="97"/>
      <c r="L35" s="38" t="s">
        <v>10</v>
      </c>
      <c r="M35" s="90"/>
      <c r="O35" s="38" t="s">
        <v>10</v>
      </c>
      <c r="P35" s="90"/>
      <c r="Q35" s="120"/>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9"/>
      <c r="U36" t="b">
        <f>L36=Coding_agreement!L36</f>
        <v>1</v>
      </c>
    </row>
    <row r="37" spans="2:21" x14ac:dyDescent="0.25">
      <c r="C37" s="6"/>
      <c r="D37" s="47"/>
      <c r="E37" s="48" t="s">
        <v>70</v>
      </c>
      <c r="F37" s="47"/>
      <c r="G37" s="47" t="s">
        <v>31</v>
      </c>
      <c r="H37" s="49"/>
      <c r="I37" s="50"/>
      <c r="J37" s="47"/>
      <c r="K37" s="47"/>
      <c r="L37" s="51"/>
      <c r="M37" s="52"/>
      <c r="O37" s="51"/>
      <c r="P37" s="121"/>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10</v>
      </c>
      <c r="M38" s="28" t="s">
        <v>72</v>
      </c>
      <c r="O38" s="64" t="s">
        <v>10</v>
      </c>
      <c r="P38" s="65"/>
      <c r="R38" t="str">
        <f t="shared" ref="R38:R50" si="4">IF(L38=O38,"Same","Diff")</f>
        <v>Same</v>
      </c>
      <c r="S38" s="38"/>
      <c r="U38" t="b">
        <f>L38=Coding_agreement!L38</f>
        <v>1</v>
      </c>
    </row>
    <row r="39" spans="2:21" ht="33.75" x14ac:dyDescent="0.25">
      <c r="B39" s="24">
        <v>1</v>
      </c>
      <c r="C39" s="95" t="str">
        <f>TEXT(SUM(B$7:B39),"Q#")</f>
        <v>Q15</v>
      </c>
      <c r="D39" s="24"/>
      <c r="E39" s="24"/>
      <c r="F39" s="96" t="s">
        <v>167</v>
      </c>
      <c r="G39" s="24"/>
      <c r="H39" s="85" t="s">
        <v>41</v>
      </c>
      <c r="I39" s="76" t="s">
        <v>73</v>
      </c>
      <c r="J39" s="24" t="s">
        <v>42</v>
      </c>
      <c r="K39" s="24"/>
      <c r="L39" s="27" t="s">
        <v>10</v>
      </c>
      <c r="M39" s="28" t="s">
        <v>72</v>
      </c>
      <c r="O39" s="64" t="s">
        <v>10</v>
      </c>
      <c r="P39" s="65" t="s">
        <v>72</v>
      </c>
      <c r="Q39" s="120"/>
      <c r="R39" t="str">
        <f t="shared" si="4"/>
        <v>Same</v>
      </c>
      <c r="S39" s="38"/>
      <c r="U39" t="b">
        <f>L39=Coding_agreement!L39</f>
        <v>1</v>
      </c>
    </row>
    <row r="40" spans="2:21" ht="45" x14ac:dyDescent="0.25">
      <c r="B40" s="24">
        <v>1</v>
      </c>
      <c r="C40" s="95" t="str">
        <f>TEXT(SUM(B$7:B40),"Q#")</f>
        <v>Q16</v>
      </c>
      <c r="D40" s="24"/>
      <c r="E40" s="24"/>
      <c r="F40" s="96" t="s">
        <v>168</v>
      </c>
      <c r="G40" s="24" t="s">
        <v>31</v>
      </c>
      <c r="H40" s="85" t="s">
        <v>41</v>
      </c>
      <c r="I40" s="54"/>
      <c r="J40" s="24" t="s">
        <v>42</v>
      </c>
      <c r="K40" s="24"/>
      <c r="L40" s="27" t="s">
        <v>10</v>
      </c>
      <c r="M40" s="28" t="s">
        <v>72</v>
      </c>
      <c r="O40" s="64" t="s">
        <v>10</v>
      </c>
      <c r="P40" s="65" t="s">
        <v>214</v>
      </c>
      <c r="Q40" s="120"/>
      <c r="R40" t="str">
        <f t="shared" si="4"/>
        <v>Same</v>
      </c>
      <c r="S40" s="38"/>
      <c r="U40" t="b">
        <f>L40=Coding_agreement!L40</f>
        <v>1</v>
      </c>
    </row>
    <row r="41" spans="2:21" ht="30" x14ac:dyDescent="0.25">
      <c r="B41" s="24">
        <v>1</v>
      </c>
      <c r="C41" s="95" t="str">
        <f>TEXT(SUM(B$7:B41),"Q#")</f>
        <v>Q17</v>
      </c>
      <c r="D41" s="24"/>
      <c r="E41" s="24"/>
      <c r="F41" s="96" t="s">
        <v>169</v>
      </c>
      <c r="G41" s="24" t="s">
        <v>31</v>
      </c>
      <c r="H41" s="85" t="s">
        <v>41</v>
      </c>
      <c r="I41" s="54"/>
      <c r="J41" s="24" t="s">
        <v>48</v>
      </c>
      <c r="K41" s="24"/>
      <c r="L41" s="27" t="s">
        <v>10</v>
      </c>
      <c r="M41" s="28" t="s">
        <v>72</v>
      </c>
      <c r="O41" s="64" t="s">
        <v>10</v>
      </c>
      <c r="P41" s="65" t="s">
        <v>72</v>
      </c>
      <c r="Q41" s="120"/>
      <c r="R41" t="str">
        <f t="shared" si="4"/>
        <v>Same</v>
      </c>
      <c r="S41" s="38"/>
      <c r="U41" t="b">
        <f>L41=Coding_agreement!L41</f>
        <v>1</v>
      </c>
    </row>
    <row r="42" spans="2:21"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Q42" s="120"/>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215</v>
      </c>
      <c r="Q43" s="120"/>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20"/>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194</v>
      </c>
      <c r="J45" s="29" t="s">
        <v>42</v>
      </c>
      <c r="K45" s="24"/>
      <c r="L45" s="64" t="s">
        <v>10</v>
      </c>
      <c r="M45" s="65"/>
      <c r="O45" s="64" t="s">
        <v>10</v>
      </c>
      <c r="P45" s="65"/>
      <c r="R45" t="str">
        <f t="shared" si="4"/>
        <v>Same</v>
      </c>
      <c r="S45" s="38"/>
      <c r="U45" t="b">
        <f>L45=Coding_agreement!L45</f>
        <v>1</v>
      </c>
    </row>
    <row r="46" spans="2:21" ht="89.25" x14ac:dyDescent="0.25">
      <c r="B46" s="29">
        <v>1</v>
      </c>
      <c r="C46" s="30" t="str">
        <f>TEXT(SUM(B$7:B46),"Q#")</f>
        <v>Q22</v>
      </c>
      <c r="D46" s="29"/>
      <c r="E46" s="29"/>
      <c r="F46" s="31" t="s">
        <v>78</v>
      </c>
      <c r="G46" s="29" t="s">
        <v>31</v>
      </c>
      <c r="H46" s="32" t="s">
        <v>41</v>
      </c>
      <c r="I46" s="33" t="s">
        <v>147</v>
      </c>
      <c r="J46" s="29" t="s">
        <v>42</v>
      </c>
      <c r="K46" s="29"/>
      <c r="L46" s="34" t="s">
        <v>10</v>
      </c>
      <c r="M46" s="35" t="s">
        <v>202</v>
      </c>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c r="R47" t="str">
        <f t="shared" si="4"/>
        <v>Same</v>
      </c>
      <c r="S47" s="38"/>
      <c r="U47" t="b">
        <f>L47=Coding_agreement!L47</f>
        <v>1</v>
      </c>
    </row>
    <row r="48" spans="2:21" ht="26.25" x14ac:dyDescent="0.25">
      <c r="B48" s="29">
        <v>1</v>
      </c>
      <c r="C48" s="30" t="str">
        <f>TEXT(SUM(B$7:B48),"Q#")</f>
        <v>Q24</v>
      </c>
      <c r="D48" s="29"/>
      <c r="E48" s="29"/>
      <c r="F48" s="88" t="s">
        <v>82</v>
      </c>
      <c r="G48" s="29"/>
      <c r="H48" s="86" t="s">
        <v>161</v>
      </c>
      <c r="I48" s="33" t="s">
        <v>84</v>
      </c>
      <c r="J48" s="29" t="s">
        <v>42</v>
      </c>
      <c r="K48" s="29"/>
      <c r="L48" s="66" t="s">
        <v>16</v>
      </c>
      <c r="M48" s="35"/>
      <c r="O48" s="66" t="s">
        <v>16</v>
      </c>
      <c r="P48" s="35"/>
      <c r="R48" t="str">
        <f t="shared" si="4"/>
        <v>Same</v>
      </c>
      <c r="S48" s="38"/>
      <c r="U48" t="b">
        <f>L48=Coding_agreement!L48</f>
        <v>1</v>
      </c>
    </row>
    <row r="49" spans="2:21" ht="33.75" x14ac:dyDescent="0.25">
      <c r="B49" s="29">
        <v>1</v>
      </c>
      <c r="C49" s="89" t="str">
        <f>TEXT(SUM(B$7:B49),"Q#")</f>
        <v>Q25</v>
      </c>
      <c r="D49" s="29"/>
      <c r="E49" s="29"/>
      <c r="F49" s="31" t="s">
        <v>178</v>
      </c>
      <c r="G49" s="29" t="s">
        <v>31</v>
      </c>
      <c r="H49" s="32" t="s">
        <v>85</v>
      </c>
      <c r="I49" s="33" t="s">
        <v>173</v>
      </c>
      <c r="J49" s="29" t="s">
        <v>42</v>
      </c>
      <c r="K49" s="29"/>
      <c r="L49" s="27" t="s">
        <v>10</v>
      </c>
      <c r="M49" s="35"/>
      <c r="O49" s="64" t="s">
        <v>10</v>
      </c>
      <c r="P49" s="35"/>
      <c r="R49" t="str">
        <f t="shared" si="4"/>
        <v>Same</v>
      </c>
      <c r="S49" s="38" t="s">
        <v>235</v>
      </c>
      <c r="U49" t="b">
        <f>L49=Coding_agreement!L49</f>
        <v>1</v>
      </c>
    </row>
    <row r="50" spans="2:21" ht="57" x14ac:dyDescent="0.25">
      <c r="B50" s="14">
        <v>1</v>
      </c>
      <c r="C50" s="94" t="str">
        <f>TEXT(SUM(B$7:B50),"Q#")</f>
        <v>Q26</v>
      </c>
      <c r="F50" s="91" t="s">
        <v>174</v>
      </c>
      <c r="G50" s="14" t="s">
        <v>31</v>
      </c>
      <c r="H50" s="101" t="s">
        <v>179</v>
      </c>
      <c r="I50" s="37" t="s">
        <v>180</v>
      </c>
      <c r="J50" s="14" t="s">
        <v>48</v>
      </c>
      <c r="L50" s="38" t="s">
        <v>187</v>
      </c>
      <c r="M50" s="39" t="s">
        <v>203</v>
      </c>
      <c r="O50" s="38" t="s">
        <v>187</v>
      </c>
      <c r="P50" s="90"/>
      <c r="Q50" s="120"/>
      <c r="R50" t="str">
        <f t="shared" si="4"/>
        <v>Same</v>
      </c>
      <c r="S50" s="130" t="s">
        <v>247</v>
      </c>
      <c r="U50" t="b">
        <f>L50=Coding_agreement!L50</f>
        <v>1</v>
      </c>
    </row>
    <row r="51" spans="2:21" x14ac:dyDescent="0.25">
      <c r="C51" s="6"/>
      <c r="D51" s="40" t="s">
        <v>86</v>
      </c>
      <c r="E51" s="42"/>
      <c r="F51" s="41"/>
      <c r="G51" s="41" t="s">
        <v>31</v>
      </c>
      <c r="H51" s="43"/>
      <c r="I51" s="44"/>
      <c r="J51" s="41"/>
      <c r="K51" s="41"/>
      <c r="L51" s="45"/>
      <c r="M51" s="46"/>
      <c r="O51" s="45"/>
      <c r="P51" s="119"/>
      <c r="U51" t="b">
        <f>L51=Coding_agreement!L51</f>
        <v>1</v>
      </c>
    </row>
    <row r="52" spans="2:21" x14ac:dyDescent="0.25">
      <c r="C52" s="6"/>
      <c r="D52" s="47"/>
      <c r="E52" s="48" t="s">
        <v>87</v>
      </c>
      <c r="F52" s="47"/>
      <c r="G52" s="47" t="s">
        <v>31</v>
      </c>
      <c r="H52" s="49"/>
      <c r="I52" s="50"/>
      <c r="J52" s="47"/>
      <c r="K52" s="47"/>
      <c r="L52" s="51"/>
      <c r="M52" s="52"/>
      <c r="O52" s="51"/>
      <c r="P52" s="121"/>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ht="51" x14ac:dyDescent="0.25">
      <c r="B54" s="24"/>
      <c r="C54" s="112" t="str">
        <f>_xlfn.CONCAT($C$53,".1")</f>
        <v>Q27.1</v>
      </c>
      <c r="D54" s="97"/>
      <c r="E54" s="97"/>
      <c r="F54" s="110" t="s">
        <v>8</v>
      </c>
      <c r="G54" s="97"/>
      <c r="H54" s="111" t="s">
        <v>41</v>
      </c>
      <c r="I54" s="98"/>
      <c r="J54" s="97"/>
      <c r="K54" s="97"/>
      <c r="L54" s="38" t="s">
        <v>6</v>
      </c>
      <c r="M54" s="90" t="s">
        <v>204</v>
      </c>
      <c r="O54" s="152" t="s">
        <v>6</v>
      </c>
      <c r="P54" s="90"/>
      <c r="Q54" s="120"/>
      <c r="R54" t="str">
        <f t="shared" ref="R54:R61" si="5">IF(L54=O54,"Same","Diff")</f>
        <v>Same</v>
      </c>
      <c r="S54" s="130" t="s">
        <v>248</v>
      </c>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20"/>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10</v>
      </c>
      <c r="M56" s="90"/>
      <c r="O56" s="38" t="s">
        <v>10</v>
      </c>
      <c r="P56" s="90"/>
      <c r="Q56" s="120"/>
      <c r="R56" t="str">
        <f t="shared" si="5"/>
        <v>Same</v>
      </c>
      <c r="S56" s="38"/>
      <c r="U56" t="b">
        <f>L56=Coding_agreement!L56</f>
        <v>1</v>
      </c>
    </row>
    <row r="57" spans="2:21" x14ac:dyDescent="0.25">
      <c r="B57" s="24"/>
      <c r="C57" s="109" t="str">
        <f>_xlfn.CONCAT($C$53,".4")</f>
        <v>Q27.4</v>
      </c>
      <c r="D57" s="97"/>
      <c r="E57" s="97"/>
      <c r="F57" s="110" t="s">
        <v>25</v>
      </c>
      <c r="G57" s="97"/>
      <c r="H57" s="111" t="s">
        <v>41</v>
      </c>
      <c r="I57" s="98"/>
      <c r="J57" s="97"/>
      <c r="K57" s="97"/>
      <c r="L57" s="38" t="s">
        <v>10</v>
      </c>
      <c r="M57" s="90"/>
      <c r="O57" s="38" t="s">
        <v>10</v>
      </c>
      <c r="P57" s="90"/>
      <c r="Q57" s="120"/>
      <c r="R57" t="str">
        <f t="shared" si="5"/>
        <v>Same</v>
      </c>
      <c r="S57" s="38"/>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O58" s="152" t="s">
        <v>10</v>
      </c>
      <c r="P58" s="90"/>
      <c r="Q58" s="120"/>
      <c r="R58" t="str">
        <f t="shared" si="5"/>
        <v>Same</v>
      </c>
      <c r="S58" s="126" t="s">
        <v>248</v>
      </c>
      <c r="U58" t="b">
        <f>L58=Coding_agreement!L58</f>
        <v>1</v>
      </c>
    </row>
    <row r="59" spans="2:21" x14ac:dyDescent="0.25">
      <c r="B59" s="24"/>
      <c r="C59" s="95" t="str">
        <f>_xlfn.CONCAT($C$53,".6")</f>
        <v>Q27.6</v>
      </c>
      <c r="D59" s="24"/>
      <c r="E59" s="24"/>
      <c r="F59" s="102" t="s">
        <v>177</v>
      </c>
      <c r="G59" s="24"/>
      <c r="H59" s="26" t="s">
        <v>41</v>
      </c>
      <c r="I59" s="54"/>
      <c r="J59" s="24"/>
      <c r="K59" s="24"/>
      <c r="L59" s="64" t="s">
        <v>10</v>
      </c>
      <c r="M59" s="65"/>
      <c r="O59" s="64" t="s">
        <v>10</v>
      </c>
      <c r="P59" s="65"/>
      <c r="Q59" s="120"/>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130" t="s">
        <v>249</v>
      </c>
      <c r="U60" t="b">
        <f>L60=Coding_agreement!L60</f>
        <v>1</v>
      </c>
    </row>
    <row r="61" spans="2:21" ht="90" x14ac:dyDescent="0.25">
      <c r="B61" s="14">
        <v>1</v>
      </c>
      <c r="C61" s="94" t="str">
        <f>TEXT(SUM(B$7:B61),"Q#")</f>
        <v>Q29</v>
      </c>
      <c r="F61" s="7" t="s">
        <v>182</v>
      </c>
      <c r="G61" s="14" t="s">
        <v>31</v>
      </c>
      <c r="H61" s="103" t="s">
        <v>183</v>
      </c>
      <c r="I61" s="37" t="s">
        <v>90</v>
      </c>
      <c r="J61" s="14" t="s">
        <v>42</v>
      </c>
      <c r="L61" s="38" t="s">
        <v>185</v>
      </c>
      <c r="M61" s="39"/>
      <c r="O61" s="38" t="s">
        <v>185</v>
      </c>
      <c r="P61" s="90"/>
      <c r="Q61" s="120"/>
      <c r="R61" t="str">
        <f t="shared" si="5"/>
        <v>Same</v>
      </c>
      <c r="S61" s="38"/>
      <c r="U61" t="b">
        <f>L61=Coding_agreement!L61</f>
        <v>1</v>
      </c>
    </row>
    <row r="62" spans="2:21" x14ac:dyDescent="0.25">
      <c r="C62" s="6"/>
      <c r="D62" s="47"/>
      <c r="E62" s="48" t="s">
        <v>91</v>
      </c>
      <c r="F62" s="47"/>
      <c r="G62" s="47" t="s">
        <v>31</v>
      </c>
      <c r="H62" s="49"/>
      <c r="I62" s="50"/>
      <c r="J62" s="47"/>
      <c r="K62" s="47"/>
      <c r="L62" s="51"/>
      <c r="M62" s="52"/>
      <c r="O62" s="51"/>
      <c r="P62" s="121"/>
      <c r="U62" t="b">
        <f>L62=Coding_agreement!L62</f>
        <v>1</v>
      </c>
    </row>
    <row r="63" spans="2:21" ht="30" x14ac:dyDescent="0.25">
      <c r="B63" s="24">
        <v>1</v>
      </c>
      <c r="C63" s="95" t="str">
        <f>TEXT(SUM(B$7:B63),"Q#")</f>
        <v>Q30</v>
      </c>
      <c r="D63" s="24"/>
      <c r="E63" s="24"/>
      <c r="F63" s="25" t="s">
        <v>175</v>
      </c>
      <c r="G63" s="24" t="s">
        <v>31</v>
      </c>
      <c r="H63" s="26" t="s">
        <v>57</v>
      </c>
      <c r="I63" s="54" t="s">
        <v>181</v>
      </c>
      <c r="J63" s="24" t="s">
        <v>48</v>
      </c>
      <c r="K63" s="24"/>
      <c r="L63" s="27" t="s">
        <v>10</v>
      </c>
      <c r="M63" s="28"/>
      <c r="O63" s="64" t="s">
        <v>10</v>
      </c>
      <c r="P63" s="65" t="s">
        <v>216</v>
      </c>
      <c r="R63" t="str">
        <f t="shared" ref="R63:R65" si="6">IF(L63=O63,"Same","Diff")</f>
        <v>Same</v>
      </c>
      <c r="S63" s="38"/>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51" x14ac:dyDescent="0.25">
      <c r="B65" s="24">
        <v>1</v>
      </c>
      <c r="C65" s="53" t="str">
        <f>TEXT(SUM(B$7:B65),"Q#")</f>
        <v>Q32</v>
      </c>
      <c r="D65" s="24"/>
      <c r="E65" s="24"/>
      <c r="F65" s="25" t="s">
        <v>94</v>
      </c>
      <c r="G65" s="24" t="s">
        <v>31</v>
      </c>
      <c r="H65" s="26" t="s">
        <v>83</v>
      </c>
      <c r="I65" s="67"/>
      <c r="J65" s="24" t="s">
        <v>48</v>
      </c>
      <c r="K65" s="24"/>
      <c r="L65" s="27" t="s">
        <v>16</v>
      </c>
      <c r="M65" s="28" t="s">
        <v>205</v>
      </c>
      <c r="O65" s="64" t="s">
        <v>16</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148</v>
      </c>
      <c r="L68" s="38" t="s">
        <v>6</v>
      </c>
      <c r="M68" s="39"/>
      <c r="O68" s="125" t="s">
        <v>238</v>
      </c>
      <c r="P68" s="90"/>
      <c r="R68" t="str">
        <f t="shared" ref="R68:R75" si="7">IF(L68=O68,"Same","Diff")</f>
        <v>Same</v>
      </c>
      <c r="S68" s="126" t="s">
        <v>239</v>
      </c>
      <c r="U68" t="b">
        <f>L68=Coding_agreement!L68</f>
        <v>1</v>
      </c>
    </row>
    <row r="69" spans="2:21" ht="30" x14ac:dyDescent="0.25">
      <c r="C69" s="6" t="str">
        <f>_xlfn.CONCAT($C$67,".2")</f>
        <v>Q33.2</v>
      </c>
      <c r="F69" s="62" t="s">
        <v>100</v>
      </c>
      <c r="G69" s="14" t="s">
        <v>31</v>
      </c>
      <c r="H69" s="36" t="s">
        <v>41</v>
      </c>
      <c r="I69" s="74" t="s">
        <v>148</v>
      </c>
      <c r="L69" s="38" t="s">
        <v>6</v>
      </c>
      <c r="M69" s="39"/>
      <c r="O69" s="125" t="s">
        <v>238</v>
      </c>
      <c r="P69" s="90"/>
      <c r="R69" t="str">
        <f t="shared" si="7"/>
        <v>Same</v>
      </c>
      <c r="S69" s="126" t="s">
        <v>239</v>
      </c>
      <c r="U69" t="b">
        <f>L69=Coding_agreement!L69</f>
        <v>1</v>
      </c>
    </row>
    <row r="70" spans="2:21" ht="30" x14ac:dyDescent="0.25">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30" x14ac:dyDescent="0.25">
      <c r="C71" s="94" t="str">
        <f>_xlfn.CONCAT($C$67,".4")</f>
        <v>Q33.4</v>
      </c>
      <c r="F71" s="114" t="s">
        <v>197</v>
      </c>
      <c r="G71" s="14" t="s">
        <v>31</v>
      </c>
      <c r="H71" s="36" t="s">
        <v>41</v>
      </c>
      <c r="I71" s="74" t="s">
        <v>148</v>
      </c>
      <c r="L71" s="38" t="s">
        <v>10</v>
      </c>
      <c r="M71" s="39"/>
      <c r="O71" s="125" t="s">
        <v>240</v>
      </c>
      <c r="P71" s="90"/>
      <c r="R71" t="str">
        <f t="shared" si="7"/>
        <v>Same</v>
      </c>
      <c r="S71" s="126" t="s">
        <v>239</v>
      </c>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30" x14ac:dyDescent="0.25">
      <c r="C73" s="6" t="str">
        <f>_xlfn.CONCAT($C$67,".6")</f>
        <v>Q33.6</v>
      </c>
      <c r="F73" s="62" t="s">
        <v>103</v>
      </c>
      <c r="G73" s="14" t="s">
        <v>31</v>
      </c>
      <c r="H73" s="36" t="s">
        <v>41</v>
      </c>
      <c r="I73" s="75" t="s">
        <v>104</v>
      </c>
      <c r="L73" s="38" t="s">
        <v>10</v>
      </c>
      <c r="M73" s="39"/>
      <c r="O73" s="125" t="s">
        <v>240</v>
      </c>
      <c r="P73" s="90"/>
      <c r="R73" t="str">
        <f t="shared" si="7"/>
        <v>Same</v>
      </c>
      <c r="S73" s="126" t="s">
        <v>239</v>
      </c>
      <c r="U73" t="b">
        <f>L73=Coding_agreement!L73</f>
        <v>1</v>
      </c>
    </row>
    <row r="74" spans="2:21" ht="204" x14ac:dyDescent="0.25">
      <c r="C74" s="6" t="str">
        <f>_xlfn.CONCAT($C$67,".7")</f>
        <v>Q33.7</v>
      </c>
      <c r="F74" s="62" t="s">
        <v>105</v>
      </c>
      <c r="G74" s="14" t="s">
        <v>31</v>
      </c>
      <c r="H74" s="36" t="s">
        <v>41</v>
      </c>
      <c r="I74" s="74" t="s">
        <v>151</v>
      </c>
      <c r="L74" s="38" t="s">
        <v>10</v>
      </c>
      <c r="M74" s="39" t="s">
        <v>206</v>
      </c>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235</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37" t="s">
        <v>153</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195</v>
      </c>
      <c r="G78" s="14" t="s">
        <v>31</v>
      </c>
      <c r="H78" s="36" t="s">
        <v>41</v>
      </c>
      <c r="I78" s="138"/>
      <c r="L78" s="38" t="s">
        <v>6</v>
      </c>
      <c r="M78" s="39"/>
      <c r="O78" s="38" t="s">
        <v>6</v>
      </c>
      <c r="P78" s="90"/>
      <c r="R78" t="str">
        <f t="shared" si="8"/>
        <v>Same</v>
      </c>
      <c r="S78" s="38"/>
      <c r="U78" t="b">
        <f>L78=Coding_agreement!L78</f>
        <v>1</v>
      </c>
    </row>
    <row r="79" spans="2:21" ht="30" x14ac:dyDescent="0.25">
      <c r="C79" s="6" t="str">
        <f>_xlfn.CONCAT($C$76,".3")</f>
        <v>Q34.3</v>
      </c>
      <c r="F79" s="62" t="s">
        <v>111</v>
      </c>
      <c r="G79" s="14" t="s">
        <v>31</v>
      </c>
      <c r="H79" s="36" t="s">
        <v>41</v>
      </c>
      <c r="I79" s="138"/>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235</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235</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78.75" x14ac:dyDescent="0.25">
      <c r="C86" s="94" t="str">
        <f>_xlfn.CONCAT($C$82,".4")</f>
        <v>Q36.4</v>
      </c>
      <c r="F86" s="73" t="s">
        <v>154</v>
      </c>
      <c r="G86" s="14" t="s">
        <v>31</v>
      </c>
      <c r="H86" s="36" t="s">
        <v>41</v>
      </c>
      <c r="I86" s="75" t="s">
        <v>176</v>
      </c>
      <c r="J86" s="14" t="s">
        <v>31</v>
      </c>
      <c r="K86" s="14" t="s">
        <v>31</v>
      </c>
      <c r="L86" s="38" t="s">
        <v>10</v>
      </c>
      <c r="M86" s="39"/>
      <c r="N86" t="s">
        <v>31</v>
      </c>
      <c r="O86" s="38" t="s">
        <v>10</v>
      </c>
      <c r="P86" s="90"/>
      <c r="Q86" t="s">
        <v>31</v>
      </c>
      <c r="R86" t="str">
        <f t="shared" si="9"/>
        <v>Same</v>
      </c>
      <c r="S86" s="38"/>
      <c r="U86" t="b">
        <f>L86=Coding_agreement!L86</f>
        <v>1</v>
      </c>
    </row>
    <row r="87" spans="2:21" ht="45" x14ac:dyDescent="0.25">
      <c r="C87" s="6" t="str">
        <f>_xlfn.CONCAT($C$82,".5")</f>
        <v>Q36.5</v>
      </c>
      <c r="F87" s="62" t="s">
        <v>122</v>
      </c>
      <c r="G87" s="14" t="s">
        <v>31</v>
      </c>
      <c r="H87" s="36" t="s">
        <v>41</v>
      </c>
      <c r="I87" s="75" t="s">
        <v>123</v>
      </c>
      <c r="J87" s="14" t="s">
        <v>31</v>
      </c>
      <c r="K87" s="14" t="s">
        <v>31</v>
      </c>
      <c r="L87" s="38" t="s">
        <v>6</v>
      </c>
      <c r="M87" s="39"/>
      <c r="N87" t="s">
        <v>31</v>
      </c>
      <c r="O87" s="38" t="s">
        <v>6</v>
      </c>
      <c r="P87" s="90"/>
      <c r="Q87" t="s">
        <v>31</v>
      </c>
      <c r="R87" t="str">
        <f t="shared" si="9"/>
        <v>Same</v>
      </c>
      <c r="S87" s="38"/>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235</v>
      </c>
      <c r="U88" t="b">
        <f>L88=Coding_agreement!L88</f>
        <v>1</v>
      </c>
    </row>
    <row r="89" spans="2:21" ht="135" x14ac:dyDescent="0.25">
      <c r="B89" s="24">
        <v>1</v>
      </c>
      <c r="C89" s="53" t="str">
        <f>TEXT(SUM(B$7:B89),"Q#")</f>
        <v>Q37</v>
      </c>
      <c r="D89" s="24"/>
      <c r="E89" s="24"/>
      <c r="F89" s="113" t="s">
        <v>196</v>
      </c>
      <c r="G89" s="24" t="s">
        <v>31</v>
      </c>
      <c r="H89" s="26" t="s">
        <v>107</v>
      </c>
      <c r="I89" s="78" t="s">
        <v>155</v>
      </c>
      <c r="J89" s="24" t="s">
        <v>42</v>
      </c>
      <c r="K89" s="24"/>
      <c r="L89" s="116" t="s">
        <v>208</v>
      </c>
      <c r="M89" s="28" t="s">
        <v>31</v>
      </c>
      <c r="O89" s="64" t="s">
        <v>16</v>
      </c>
      <c r="P89" s="65"/>
      <c r="R89" s="131" t="s">
        <v>250</v>
      </c>
      <c r="S89" s="132" t="s">
        <v>241</v>
      </c>
      <c r="U89" t="b">
        <f>L89=Coding_agreement!L89</f>
        <v>1</v>
      </c>
    </row>
    <row r="90" spans="2:21"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105" x14ac:dyDescent="0.25">
      <c r="B91" s="24">
        <v>1</v>
      </c>
      <c r="C91" s="53" t="str">
        <f>TEXT(SUM(B$7:B91),"Q#")</f>
        <v>Q39</v>
      </c>
      <c r="D91" s="24"/>
      <c r="E91" s="24"/>
      <c r="F91" s="25" t="s">
        <v>129</v>
      </c>
      <c r="G91" s="24" t="s">
        <v>31</v>
      </c>
      <c r="H91" s="26" t="s">
        <v>125</v>
      </c>
      <c r="I91" s="54" t="s">
        <v>130</v>
      </c>
      <c r="J91" s="24" t="s">
        <v>42</v>
      </c>
      <c r="K91" s="24"/>
      <c r="L91" s="116" t="s">
        <v>209</v>
      </c>
      <c r="M91" s="28" t="s">
        <v>31</v>
      </c>
      <c r="O91" s="64" t="s">
        <v>16</v>
      </c>
      <c r="P91" s="65"/>
      <c r="R91" t="str">
        <f t="shared" si="9"/>
        <v>Diff</v>
      </c>
      <c r="S91" s="38" t="s">
        <v>235</v>
      </c>
      <c r="T91" s="133" t="s">
        <v>251</v>
      </c>
      <c r="U91" t="b">
        <f>L91=Coding_agreement!L91</f>
        <v>1</v>
      </c>
    </row>
    <row r="92" spans="2:21" x14ac:dyDescent="0.25">
      <c r="B92" s="17"/>
      <c r="C92" s="18" t="s">
        <v>131</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132</v>
      </c>
      <c r="G93" s="24"/>
      <c r="H93" s="26" t="s">
        <v>133</v>
      </c>
      <c r="I93" s="71" t="s">
        <v>134</v>
      </c>
      <c r="J93" s="24" t="s">
        <v>42</v>
      </c>
      <c r="K93" s="24"/>
      <c r="L93" s="27" t="s">
        <v>9</v>
      </c>
      <c r="M93" s="72"/>
      <c r="O93" s="64" t="s">
        <v>9</v>
      </c>
      <c r="P93" s="122"/>
      <c r="R93" t="str">
        <f t="shared" ref="R93:R97" si="10">IF(L93=O93,"Same","Diff")</f>
        <v>Same</v>
      </c>
      <c r="S93" s="38"/>
      <c r="U93" t="b">
        <f>L93=Coding_agreement!L93</f>
        <v>1</v>
      </c>
    </row>
    <row r="94" spans="2:21" ht="45" x14ac:dyDescent="0.25">
      <c r="B94">
        <v>1</v>
      </c>
      <c r="C94" s="53" t="str">
        <f>TEXT(SUM(B$7:B94),"Q#")</f>
        <v>Q41</v>
      </c>
      <c r="D94" s="24"/>
      <c r="E94" s="24"/>
      <c r="F94" s="25" t="s">
        <v>135</v>
      </c>
      <c r="G94" s="24"/>
      <c r="H94" s="26" t="s">
        <v>133</v>
      </c>
      <c r="I94" s="71" t="s">
        <v>136</v>
      </c>
      <c r="J94" s="24" t="s">
        <v>42</v>
      </c>
      <c r="K94" s="24"/>
      <c r="L94" s="27" t="s">
        <v>9</v>
      </c>
      <c r="M94" s="72"/>
      <c r="O94" s="64" t="s">
        <v>9</v>
      </c>
      <c r="P94" s="122"/>
      <c r="R94" t="str">
        <f t="shared" si="10"/>
        <v>Same</v>
      </c>
      <c r="S94" s="38"/>
      <c r="U94" t="b">
        <f>L94=Coding_agreement!L94</f>
        <v>1</v>
      </c>
    </row>
    <row r="95" spans="2:21" ht="45" x14ac:dyDescent="0.25">
      <c r="B95">
        <v>1</v>
      </c>
      <c r="C95" s="53" t="str">
        <f>TEXT(SUM(B$7:B95),"Q#")</f>
        <v>Q42</v>
      </c>
      <c r="D95" s="24"/>
      <c r="E95" s="24"/>
      <c r="F95" s="25" t="s">
        <v>137</v>
      </c>
      <c r="G95" s="24"/>
      <c r="H95" s="26" t="s">
        <v>133</v>
      </c>
      <c r="I95" s="71" t="s">
        <v>138</v>
      </c>
      <c r="J95" s="24" t="s">
        <v>42</v>
      </c>
      <c r="K95" s="24"/>
      <c r="L95" s="27" t="s">
        <v>21</v>
      </c>
      <c r="M95" s="117" t="s">
        <v>210</v>
      </c>
      <c r="O95" s="64" t="s">
        <v>9</v>
      </c>
      <c r="P95" s="122"/>
      <c r="R95" t="str">
        <f t="shared" si="10"/>
        <v>Diff</v>
      </c>
      <c r="S95" s="38"/>
      <c r="U95" t="b">
        <f>L95=Coding_agreement!L95</f>
        <v>1</v>
      </c>
    </row>
    <row r="96" spans="2:21" ht="30" x14ac:dyDescent="0.25">
      <c r="B96">
        <v>1</v>
      </c>
      <c r="C96" s="53" t="str">
        <f>TEXT(SUM(B$7:B96),"Q#")</f>
        <v>Q43</v>
      </c>
      <c r="D96" s="24"/>
      <c r="E96" s="24"/>
      <c r="F96" s="25" t="s">
        <v>139</v>
      </c>
      <c r="G96" s="24"/>
      <c r="H96" s="26" t="s">
        <v>133</v>
      </c>
      <c r="I96" s="71" t="s">
        <v>140</v>
      </c>
      <c r="J96" s="24" t="s">
        <v>42</v>
      </c>
      <c r="K96" s="24"/>
      <c r="L96" s="27" t="s">
        <v>9</v>
      </c>
      <c r="M96" s="72"/>
      <c r="O96" s="64" t="s">
        <v>9</v>
      </c>
      <c r="P96" s="122"/>
      <c r="R96" t="str">
        <f t="shared" si="10"/>
        <v>Same</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26</v>
      </c>
      <c r="M97" s="72"/>
      <c r="O97" s="64" t="s">
        <v>9</v>
      </c>
      <c r="P97" s="122"/>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 O50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 O10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2022-09-07T07:34:27Z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