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83" documentId="13_ncr:1_{3D241276-2ACC-466E-A02D-2C14D0C02021}" xr6:coauthVersionLast="47" xr6:coauthVersionMax="47" xr10:uidLastSave="{D8B1D0DC-A9D2-4C19-8B95-446974D1BA00}"/>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3" i="3"/>
  <c r="C82" i="3"/>
  <c r="C88" i="3" s="1"/>
  <c r="C81" i="3"/>
  <c r="C79" i="3"/>
  <c r="C76" i="3"/>
  <c r="C80" i="3" s="1"/>
  <c r="C67" i="3"/>
  <c r="C72" i="3" s="1"/>
  <c r="C65" i="3"/>
  <c r="C64" i="3"/>
  <c r="C63" i="3"/>
  <c r="C61" i="3"/>
  <c r="C60" i="3"/>
  <c r="C53" i="3"/>
  <c r="C58" i="3" s="1"/>
  <c r="C50" i="3"/>
  <c r="C49" i="3"/>
  <c r="C48" i="3"/>
  <c r="C47" i="3"/>
  <c r="C46" i="3"/>
  <c r="C45" i="3"/>
  <c r="C44" i="3"/>
  <c r="C43" i="3"/>
  <c r="C42" i="3"/>
  <c r="C41" i="3"/>
  <c r="C40" i="3"/>
  <c r="C39" i="3"/>
  <c r="C38" i="3"/>
  <c r="C35" i="3"/>
  <c r="C34" i="3"/>
  <c r="C33" i="3"/>
  <c r="C29" i="3"/>
  <c r="C28" i="3"/>
  <c r="C30" i="3" s="1"/>
  <c r="C27" i="3"/>
  <c r="C26" i="3"/>
  <c r="C25" i="3"/>
  <c r="C24" i="3"/>
  <c r="C22" i="3"/>
  <c r="C21" i="3"/>
  <c r="C20" i="3"/>
  <c r="C18" i="3"/>
  <c r="C15" i="3"/>
  <c r="C14"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17" i="3"/>
  <c r="C31" i="3"/>
  <c r="C55" i="3"/>
  <c r="C59" i="3"/>
  <c r="C69" i="3"/>
  <c r="C73" i="3"/>
  <c r="C77" i="3"/>
  <c r="C85" i="3"/>
  <c r="C32" i="3"/>
  <c r="C56" i="3"/>
  <c r="C70" i="3"/>
  <c r="C74" i="3"/>
  <c r="C78" i="3"/>
  <c r="C86"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tc={E291B9EA-9971-407C-AC9B-E7709B2280F2}</author>
    <author>tc={96A0FD2B-B212-4B02-80FC-A683C82AF72A}</author>
    <author>tc={CA3EA6D5-FB77-4046-BEC4-5D22CA27C5DC}</author>
    <author>tc={4D765CD3-68AC-4FD7-8210-82B47D82DB5F}</author>
    <author>tc={62EEB607-07EE-49C0-909C-94DB8F9C83B1}</author>
    <author>tc={9692898C-7E78-4D71-9A3F-18682A8A7313}</author>
    <author>tc={F84B3B81-FA28-47C9-B293-4B83A59F68F8}</author>
    <author>tc={A6E4C267-02D0-47FE-B6C9-5425734CAB48}</author>
    <author>tc={CEAA5A7F-5B28-4EE9-8705-80E54D3D1674}</author>
    <author>Sebastian</author>
    <author>tc={15ACFA20-B4B4-4ECA-8314-7C90D1DCC386}</author>
    <author>tc={FED5B960-A1BF-4F3D-959F-415D0FC0826B}</author>
    <author>tc={5C65678F-EBCB-4BC2-8E08-65E6D2B6114B}</author>
    <author>tc={65A99EEE-1C93-4328-8C12-D3F0D2ACFB01}</author>
    <author>tc={B5326CCA-14D5-4CAD-99E9-F597B8687A81}</author>
    <author>tc={D6334D8C-859B-450C-A0EA-6AD18C9ED60E}</author>
    <author/>
  </authors>
  <commentList>
    <comment ref="C21" authorId="0" shapeId="0" xr:uid="{E291B9EA-9971-407C-AC9B-E7709B2280F2}">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96A0FD2B-B212-4B02-80FC-A683C82AF72A}">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CA3EA6D5-FB77-4046-BEC4-5D22CA27C5DC}">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4D765CD3-68AC-4FD7-8210-82B47D82DB5F}">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62EEB607-07EE-49C0-909C-94DB8F9C83B1}">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9692898C-7E78-4D71-9A3F-18682A8A7313}">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F84B3B81-FA28-47C9-B293-4B83A59F68F8}">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A6E4C267-02D0-47FE-B6C9-5425734CAB48}">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CEAA5A7F-5B28-4EE9-8705-80E54D3D1674}">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83F9391C-A490-4A5F-AF60-C48628625608}">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15ACFA20-B4B4-4ECA-8314-7C90D1DCC386}">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6091C45B-AC21-4A5C-BEA8-0F07C009794A}">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ED5B960-A1BF-4F3D-959F-415D0FC0826B}">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5C65678F-EBCB-4BC2-8E08-65E6D2B6114B}">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6E0288B4-0E86-4BDC-A078-31EB26171DAA}">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5A99EEE-1C93-4328-8C12-D3F0D2ACFB01}">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E7B6A98D-FCD9-471C-BA75-8F9DDC35DB19}">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B5326CCA-14D5-4CAD-99E9-F597B8687A81}">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D6334D8C-859B-450C-A0EA-6AD18C9ED60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D8BA7B46-1CE1-4431-A4CA-9ED19337EB26}">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<sst xmlns="http://schemas.openxmlformats.org/spreadsheetml/2006/main" count="1111" uniqueCount="233">
  <si>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</si>
  <si>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</si>
  <si>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</si>
  <si>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</si>
  <si>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</si>
  <si>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</si>
  <si>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</si>
  <si>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</si>
  <si>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</si>
  <si>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</si>
  <si>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</si>
  <si>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</si>
  <si>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</si>
  <si>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</si>
  <si>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</si>
  <si>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</si>
  <si>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</si>
  <si>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</si>
  <si>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</si>
  <si>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</si>
  <si>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</si>
  <si>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</si>
  <si>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</si>
  <si>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</si>
  <si>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</si>
  <si>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</si>
  <si>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</si>
  <si>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</si>
  <si>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</si>
  <si>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</si>
  <si>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</si>
  <si>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</si>
  <si>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</si>
  <si>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</si>
  <si>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</si>
  <si>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</si>
  <si>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</si>
  <si>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</si>
  <si>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</si>
  <si>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</si>
  <si>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</si>
  <si>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</si>
  <si>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</si>
  <si>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</si>
  <si>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</si>
  <si>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</si>
  <si>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</si>
  <si>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</si>
  <si>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</si>
  <si>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</si>
  <si>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</si>
  <si>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</si>
  <si>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</si>
  <si>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</si>
  <si>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</si>
  <si>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</si>
  <si>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</si>
  <si>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</si>
  <si>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</si>
  <si>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</si>
  <si>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</si>
  <si>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</si>
  <si>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</si>
  <si>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</si>
  <si>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</si>
  <si>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</si>
  <si>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</si>
  <si>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</si>
  <si>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</si>
  <si>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</si>
  <si>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</si>
  <si>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</si>
  <si>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</si>
  <si>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</si>
  <si>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</si>
  <si>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</si>
  <si>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</si>
  <si>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</si>
  <si>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</si>
  <si>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</si>
  <si>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</si>
  <si>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</si>
  <si>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</si>
  <si>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</si>
  <si>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</si>
  <si>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</si>
  <si>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</si>
  <si>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</si>
  <si>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</si>
  <si>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</si>
  <si>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</si>
  <si>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</si>
  <si>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</si>
  <si>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</si>
  <si>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</si>
  <si>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</si>
  <si>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</si>
  <si>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</si>
  <si>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</si>
  <si>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</si>
  <si>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</si>
  <si>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</si>
  <si>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</si>
  <si>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</si>
  <si>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</si>
  <si>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</si>
  <si>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</si>
  <si>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</si>
  <si>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</si>
  <si>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</si>
  <si>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</si>
  <si>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</si>
  <si>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</si>
  <si>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</si>
  <si>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</si>
  <si>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</si>
  <si>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</si>
  <si>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</si>
  <si>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</si>
  <si>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</si>
  <si>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</si>
  <si>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</si>
  <si>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</si>
  <si>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</si>
  <si>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</si>
  <si>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</si>
  <si>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</si>
  <si>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</si>
  <si>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</si>
  <si>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</si>
  <si>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</si>
  <si>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</si>
  <si>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</si>
  <si>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</si>
  <si>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</si>
  <si>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</si>
  <si>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</si>
  <si>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</si>
  <si>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</si>
  <si>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</si>
  <si>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</si>
  <si>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</si>
  <si>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</si>
  <si>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</si>
  <si>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</si>
  <si>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</si>
  <si>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</si>
  <si>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</si>
  <si>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</si>
  <si>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</si>
  <si>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</si>
  <si>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</si>
  <si>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</si>
  <si>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</si>
  <si>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</si>
  <si>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</si>
  <si>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</si>
  <si>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</si>
  <si>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</si>
  <si>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</si>
  <si>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</si>
  <si>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</si>
  <si>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</si>
  <si>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</si>
  <si>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</si>
  <si>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</si>
  <si>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</si>
  <si>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</si>
  <si>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</si>
  <si>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</si>
  <si>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</si>
  <si>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</si>
  <si>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</si>
  <si>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</si>
  <si>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</si>
  <si>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</si>
  <si>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</si>
  <si>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</si>
  <si>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</si>
  <si>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</si>
  <si>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</si>
  <si>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</si>
  <si>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</si>
  <si>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</si>
  <si>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</si>
  <si>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</si>
  <si>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</si>
  <si>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</si>
  <si>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</si>
  <si>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</si>
  <si>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</si>
  <si>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</si>
  <si>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</si>
  <si>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</si>
  <si>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</si>
  <si>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</si>
  <si>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</si>
  <si>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</si>
  <si>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</si>
  <si>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systematic review of agent-based modelling and simulation applications in the higher education domain</t>
  </si>
  <si>
    <t>SA</t>
  </si>
  <si>
    <t>only agent-based model and agent-based simulation</t>
  </si>
  <si>
    <t>Not very comprehensivly but their is some explanation why those keywords are used.</t>
  </si>
  <si>
    <t>call it "Web of Knowledge"</t>
  </si>
  <si>
    <t>ACM Digital Library; Proquest; Science Direct Journals; SpringerLink; EBSCO MegaFile Premier; Wiley Online Library; Computer and Applied Sciences Complete; Engineering Village; Oxford Journals Online; Sages; Google</t>
  </si>
  <si>
    <t>Search was done with help of "librarian consultation". Not exactly sure what that means and how far the "help" extended into the review process.</t>
  </si>
  <si>
    <t>"In cases where insufficient information was available in these fields to determine relevance of an individual article, the full text of the potential literature was peer reviewed. Any conflicts were resolved by consensus between the authors."</t>
  </si>
  <si>
    <t>Chapter 3.3.</t>
  </si>
  <si>
    <t>Q33.8</t>
  </si>
  <si>
    <t>MB</t>
  </si>
  <si>
    <t>Is "model" or "simulation" enough variation?</t>
  </si>
  <si>
    <t>web of Knowledge</t>
  </si>
  <si>
    <t>{add which intercoder-rater measure was used}</t>
  </si>
  <si>
    <t/>
  </si>
  <si>
    <t>SA: {if yes, please reference and note down your thoughts} MB:</t>
  </si>
  <si>
    <t>SA: only agent-based model and agent-based simulation MB: Is "model" or "simulation" enough variation?</t>
  </si>
  <si>
    <t>SA: Not very comprehensivly but their is some explanation why those keywords are used. MB:</t>
  </si>
  <si>
    <t>SA: call it "Web of Knowledge" MB: web of Knowledge</t>
  </si>
  <si>
    <t>SA: Search was done with help of "librarian consultation". Not exactly sure what that means and how far the "help" extended into the review process. MB:</t>
  </si>
  <si>
    <t>SA:   MB:</t>
  </si>
  <si>
    <t>SA: "In cases where insufficient information was available in these fields to determine relevance of an individual article, the full text of the potential literature was peer reviewed. Any conflicts were resolved by consensus between the authors." MB: {add which intercoder-rater measure was used}</t>
  </si>
  <si>
    <t>SA: Chapter 3.3. MB:</t>
  </si>
  <si>
    <t>Comparison</t>
  </si>
  <si>
    <t>Remark</t>
  </si>
  <si>
    <t>manuel check</t>
  </si>
  <si>
    <t>MB agrees with SA</t>
  </si>
  <si>
    <t>including google scholar as a database and including google search engine</t>
  </si>
  <si>
    <t>SA agrees with MB</t>
  </si>
  <si>
    <t>SA: including google scholar as a database and including google search engine MB:</t>
  </si>
  <si>
    <t>typing error</t>
  </si>
  <si>
    <t>Same</t>
  </si>
  <si>
    <t>exclusion through certain keywords (see table 2); based on manual screening checking "An article is considered relevant if it (a) applies or considers an agent-based approach and (b) the focus of the ABMS is a facet of the HE system. The exclusion terms were selected due to their high incidence of co-occurrence in search results with Components 1 and 2 on a case-by-case basis", from these manual search they also determined the exclusion keywords in table 2.</t>
  </si>
  <si>
    <t>MA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</si>
</sst>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5">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0" fillId="5" borderId="24" xfId="0" applyFill="1" applyBorder="1" applyAlignment="1">
      <alignment wrapText="1"/>
    </xf>
    <xf numFmtId="17" fontId="16"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1" fillId="5" borderId="24" xfId="0" applyFont="1" applyFill="1" applyBorder="1" applyAlignment="1">
      <alignment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12" borderId="12" xfId="0" applyFill="1" applyBorder="1"/>
    <xf numFmtId="0" fontId="0" fillId="5" borderId="16" xfId="0" applyFill="1" applyBorder="1" applyAlignment="1">
      <alignment wrapText="1"/>
    </xf>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E291B9EA-9971-407C-AC9B-E7709B2280F2}">
    <text>When does it count as "varying"? Use paper 105 as lower limit example? Here the keyword search uses "agent-based" and "mulit-agent", is that varying enough?</text>
  </threadedComment>
  <threadedComment ref="C21" dT="2022-07-29T06:26:38.19" personId="{7E3A1C85-06E8-46C0-83AC-8D7DCE8212F2}" id="{2B42E0DA-CB93-4AE4-86E1-57FAED97284D}" parentId="{E291B9EA-9971-407C-AC9B-E7709B2280F2}">
    <text>Yes, this is enough. Add that to the description.</text>
  </threadedComment>
  <threadedComment ref="C35" dT="2022-08-12T14:09:41.88" personId="{7E3A1C85-06E8-46C0-83AC-8D7DCE8212F2}" id="{96A0FD2B-B212-4B02-80FC-A683C82AF72A}">
    <text>New in update from 02.08.22</text>
  </threadedComment>
  <threadedComment ref="C39" dT="2022-07-26T16:21:49.72" personId="{7E3A1C85-06E8-46C0-83AC-8D7DCE8212F2}" id="{CA3EA6D5-FB77-4046-BEC4-5D22CA27C5DC}">
    <text>Previously labeled "not indicated" becomes "no".</text>
  </threadedComment>
  <threadedComment ref="C39" dT="2022-07-26T16:42:35.75" personId="{7E3A1C85-06E8-46C0-83AC-8D7DCE8212F2}" id="{96F05E8C-7858-4D9D-AE2C-14E937A05F95}" parentId="{CA3EA6D5-FB77-4046-BEC4-5D22CA27C5DC}">
    <text>Formulation adjusted</text>
  </threadedComment>
  <threadedComment ref="C49" dT="2022-07-26T16:42:46.82" personId="{7E3A1C85-06E8-46C0-83AC-8D7DCE8212F2}" id="{4D765CD3-68AC-4FD7-8210-82B47D82DB5F}">
    <text>Example adjusted</text>
  </threadedComment>
  <threadedComment ref="C50" dT="2022-08-02T17:18:36.73" personId="{7E3A1C85-06E8-46C0-83AC-8D7DCE8212F2}" id="{62EEB607-07EE-49C0-909C-94DB8F9C83B1}">
    <text>changed answer options</text>
  </threadedComment>
  <threadedComment ref="C53" dT="2022-07-26T16:45:55.25" personId="{7E3A1C85-06E8-46C0-83AC-8D7DCE8212F2}" id="{9692898C-7E78-4D71-9A3F-18682A8A7313}">
    <text>Melania had the issue that it was disclosed in two parts. Should we make it a multiple-choice question?
Or ask "where has it been mainly disclosed"?</text>
  </threadedComment>
  <threadedComment ref="C53" dT="2022-07-29T07:02:18.18" personId="{7E3A1C85-06E8-46C0-83AC-8D7DCE8212F2}" id="{3203323A-01CE-484D-8272-C0A394E5358A}" parentId="{9692898C-7E78-4D71-9A3F-18682A8A7313}">
    <text>MAke it a multi-select questions. Decided together with Melania</text>
  </threadedComment>
  <threadedComment ref="C60" dT="2022-08-02T17:18:24.47" personId="{7E3A1C85-06E8-46C0-83AC-8D7DCE8212F2}" id="{F84B3B81-FA28-47C9-B293-4B83A59F68F8}">
    <text>changed answer options</text>
  </threadedComment>
  <threadedComment ref="C61" dT="2022-08-12T14:06:04.99" personId="{7E3A1C85-06E8-46C0-83AC-8D7DCE8212F2}" id="{A6E4C267-02D0-47FE-B6C9-5425734CAB48}">
    <text>Deleted the question that was previously here (Q29) and replaced it what was previously Q20 but reformulated.</text>
  </threadedComment>
  <threadedComment ref="F68" dT="2022-08-16T14:21:51.48" personId="{7E3A1C85-06E8-46C0-83AC-8D7DCE8212F2}" id="{CEAA5A7F-5B28-4EE9-8705-80E54D3D1674}">
    <text>Focus on mechanism / or focus on interaction/ Can we integrate Q33.1 with Q33.2?</text>
  </threadedComment>
  <threadedComment ref="F69" dT="2022-08-16T14:21:08.10" personId="{7E3A1C85-06E8-46C0-83AC-8D7DCE8212F2}" id="{15ACFA20-B4B4-4ECA-8314-7C90D1DCC386}">
    <text>Focus is on comparison</text>
  </threadedComment>
  <threadedComment ref="C71" dT="2022-08-22T12:52:40.15" personId="{7E3A1C85-06E8-46C0-83AC-8D7DCE8212F2}" id="{FED5B960-A1BF-4F3D-959F-415D0FC0826B}">
    <text>formulation extended by challenges and recommendations.</text>
  </threadedComment>
  <threadedComment ref="F71" dT="2022-08-16T14:27:52.40" personId="{7E3A1C85-06E8-46C0-83AC-8D7DCE8212F2}" id="{5C65678F-EBCB-4BC2-8E08-65E6D2B6114B}">
    <text>Be strikt what to include here. Only when it is a focus of the study, more then one paragraph.</text>
  </threadedComment>
  <threadedComment ref="F72" dT="2022-08-16T14:23:28.14" personId="{7E3A1C85-06E8-46C0-83AC-8D7DCE8212F2}" id="{65A99EEE-1C93-4328-8C12-D3F0D2ACFB01}">
    <text>Focus purely on formalization. Different from focus on "representation" in Q33.2</text>
  </threadedComment>
  <threadedComment ref="F78" dT="2022-08-16T15:42:08.36" personId="{7E3A1C85-06E8-46C0-83AC-8D7DCE8212F2}" id="{B5326CCA-14D5-4CAD-99E9-F597B8687A81}">
    <text>Apart from how something is modeled.</text>
  </threadedComment>
  <threadedComment ref="C86" dT="2022-07-29T08:27:52.27" personId="{7E3A1C85-06E8-46C0-83AC-8D7DCE8212F2}" id="{D6334D8C-859B-450C-A0EA-6AD18C9ED60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0" t="s">
        <v>5</v>
      </c>
      <c r="C10" s="131"/>
      <c r="D10" s="131"/>
      <c r="E10" s="131"/>
      <c r="F10" s="131"/>
      <c r="G10" s="131"/>
      <c r="H10" s="131"/>
      <c r="I10" s="131"/>
      <c r="J10" s="132"/>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184</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185</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186</v>
      </c>
    </row>
    <row r="14" spans="2:13" ht="14.4" outlineLevel="1" x14ac:dyDescent="0.3">
      <c r="B14" s="5"/>
      <c r="C14" s="5" t="s">
        <v>23</v>
      </c>
      <c r="D14" s="5"/>
      <c r="E14" s="5" t="s">
        <v>24</v>
      </c>
      <c r="F14" s="5" t="s">
        <v>25</v>
      </c>
      <c r="G14" s="104"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42" zoomScaleNormal="100" workbookViewId="0">
      <pane xSplit="6" topLeftCell="G1" activePane="topRight" state="frozen"/>
      <selection pane="topRight" activeCell="F55" sqref="F55"/>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198</v>
      </c>
      <c r="H2" s="139" t="s">
        <v>164</v>
      </c>
      <c r="I2" s="139"/>
      <c r="J2" s="139"/>
      <c r="L2" s="135" t="s">
        <v>199</v>
      </c>
      <c r="M2" s="136"/>
    </row>
    <row r="3" spans="2:14" ht="14.4" x14ac:dyDescent="0.3">
      <c r="C3" s="6"/>
      <c r="F3" s="7"/>
      <c r="H3" s="139"/>
      <c r="I3" s="139"/>
      <c r="J3" s="139"/>
      <c r="L3" s="135" t="s">
        <v>200</v>
      </c>
      <c r="M3" s="136"/>
    </row>
    <row r="4" spans="2:14" ht="30.75" customHeight="1" x14ac:dyDescent="0.3">
      <c r="C4" s="6"/>
      <c r="F4" s="7"/>
      <c r="L4" s="137" t="s">
        <v>208</v>
      </c>
      <c r="M4" s="138"/>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6</v>
      </c>
      <c r="M7" s="39" t="s">
        <v>213</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6</v>
      </c>
      <c r="M9" s="65" t="s">
        <v>213</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214</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213</v>
      </c>
    </row>
    <row r="15" spans="2:14" ht="30" customHeight="1" outlineLevel="1" x14ac:dyDescent="0.3">
      <c r="B15" s="14"/>
      <c r="C15" s="94" t="str">
        <f>_xlfn.CONCAT($C$13,".2")</f>
        <v>Q3.2</v>
      </c>
      <c r="F15" s="108" t="s">
        <v>193</v>
      </c>
      <c r="G15" s="14"/>
      <c r="H15" s="36" t="s">
        <v>41</v>
      </c>
      <c r="I15" s="74"/>
      <c r="J15" s="14"/>
      <c r="L15" s="38" t="s">
        <v>6</v>
      </c>
      <c r="M15" s="90" t="s">
        <v>213</v>
      </c>
    </row>
    <row r="16" spans="2:14" ht="30" customHeight="1" outlineLevel="1" x14ac:dyDescent="0.3">
      <c r="B16" s="14"/>
      <c r="C16" s="94" t="str">
        <f>_xlfn.CONCAT($C$13,".3")</f>
        <v>Q3.3</v>
      </c>
      <c r="F16" s="7" t="s">
        <v>14</v>
      </c>
      <c r="G16" s="14"/>
      <c r="H16" s="36" t="s">
        <v>41</v>
      </c>
      <c r="I16" s="74"/>
      <c r="J16" s="14"/>
      <c r="L16" s="38" t="s">
        <v>10</v>
      </c>
      <c r="M16" s="90" t="s">
        <v>213</v>
      </c>
    </row>
    <row r="17" spans="2:13" ht="30" customHeight="1" outlineLevel="1" x14ac:dyDescent="0.3">
      <c r="B17" s="14"/>
      <c r="C17" s="94" t="str">
        <f>_xlfn.CONCAT($C$13,".4")</f>
        <v>Q3.4</v>
      </c>
      <c r="F17" s="91" t="s">
        <v>27</v>
      </c>
      <c r="G17" s="14"/>
      <c r="H17" s="36" t="s">
        <v>41</v>
      </c>
      <c r="I17" s="74"/>
      <c r="J17" s="14"/>
      <c r="L17" s="38" t="s">
        <v>10</v>
      </c>
      <c r="M17" s="39" t="s">
        <v>166</v>
      </c>
    </row>
    <row r="18" spans="2:13" ht="30" customHeight="1" outlineLevel="1" x14ac:dyDescent="0.3">
      <c r="B18" s="14"/>
      <c r="C18" s="94" t="str">
        <f>_xlfn.CONCAT($C$13,".5")</f>
        <v>Q3.5</v>
      </c>
      <c r="F18" s="91" t="s">
        <v>165</v>
      </c>
      <c r="G18" s="14"/>
      <c r="H18" s="36" t="s">
        <v>41</v>
      </c>
      <c r="I18" s="74"/>
      <c r="J18" s="14"/>
      <c r="L18" s="38" t="s">
        <v>10</v>
      </c>
      <c r="M18" s="90" t="s">
        <v>213</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6</v>
      </c>
      <c r="M20" s="28" t="s">
        <v>213</v>
      </c>
    </row>
    <row r="21" spans="2:13" ht="30" customHeight="1" outlineLevel="1" x14ac:dyDescent="0.3">
      <c r="B21" s="24">
        <v>1</v>
      </c>
      <c r="C21" s="95" t="str">
        <f>TEXT(SUM(B$7:B21),"Q#")</f>
        <v>Q5</v>
      </c>
      <c r="D21" s="24"/>
      <c r="E21" s="24"/>
      <c r="F21" s="25" t="s">
        <v>53</v>
      </c>
      <c r="G21" s="24" t="s">
        <v>31</v>
      </c>
      <c r="H21" s="26" t="s">
        <v>51</v>
      </c>
      <c r="I21" s="54" t="s">
        <v>189</v>
      </c>
      <c r="J21" s="24" t="s">
        <v>42</v>
      </c>
      <c r="K21" s="24"/>
      <c r="L21" s="27" t="s">
        <v>10</v>
      </c>
      <c r="M21" s="28" t="s">
        <v>215</v>
      </c>
    </row>
    <row r="22" spans="2:13" ht="30" customHeight="1" outlineLevel="1" x14ac:dyDescent="0.3">
      <c r="B22" s="14">
        <v>1</v>
      </c>
      <c r="C22" s="6" t="str">
        <f>TEXT(SUM(B$7:B22),"Q#")</f>
        <v>Q6</v>
      </c>
      <c r="F22" s="7" t="s">
        <v>54</v>
      </c>
      <c r="G22" s="14" t="s">
        <v>31</v>
      </c>
      <c r="H22" s="36" t="s">
        <v>51</v>
      </c>
      <c r="I22" s="37" t="s">
        <v>188</v>
      </c>
      <c r="J22" s="14" t="s">
        <v>42</v>
      </c>
      <c r="L22" s="38" t="s">
        <v>6</v>
      </c>
      <c r="M22" s="39" t="s">
        <v>216</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213</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213</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213</v>
      </c>
    </row>
    <row r="27" spans="2:13" ht="30" customHeight="1" outlineLevel="1" x14ac:dyDescent="0.3">
      <c r="B27" s="24">
        <v>1</v>
      </c>
      <c r="C27" s="53" t="str">
        <f>TEXT(SUM(B$7:B27),"Q#")</f>
        <v>Q10</v>
      </c>
      <c r="D27" s="24"/>
      <c r="E27" s="24"/>
      <c r="F27" s="105" t="s">
        <v>190</v>
      </c>
      <c r="G27" s="24" t="s">
        <v>31</v>
      </c>
      <c r="H27" s="26" t="s">
        <v>61</v>
      </c>
      <c r="I27" s="54"/>
      <c r="J27" s="24" t="s">
        <v>48</v>
      </c>
      <c r="K27" s="24"/>
      <c r="L27" s="27">
        <v>14</v>
      </c>
      <c r="M27" s="28" t="s">
        <v>228</v>
      </c>
    </row>
    <row r="28" spans="2:13" ht="30" customHeight="1" outlineLevel="1" x14ac:dyDescent="0.3">
      <c r="B28" s="55">
        <v>1</v>
      </c>
      <c r="C28" s="56" t="str">
        <f>TEXT(SUM(B$7:B28),"Q#")</f>
        <v>Q11</v>
      </c>
      <c r="D28" s="55"/>
      <c r="E28" s="55"/>
      <c r="F28" s="107" t="s">
        <v>192</v>
      </c>
      <c r="G28" s="55" t="s">
        <v>31</v>
      </c>
      <c r="H28" s="58" t="s">
        <v>62</v>
      </c>
      <c r="I28" s="59"/>
      <c r="J28" s="55" t="s">
        <v>48</v>
      </c>
      <c r="K28" s="55"/>
      <c r="L28" s="60"/>
      <c r="M28" s="61"/>
    </row>
    <row r="29" spans="2:13" ht="30" customHeight="1" outlineLevel="1" x14ac:dyDescent="0.3">
      <c r="C29" s="6" t="str">
        <f>_xlfn.CONCAT($C$28,".1")</f>
        <v>Q11.1</v>
      </c>
      <c r="F29" s="106" t="s">
        <v>191</v>
      </c>
      <c r="G29" t="s">
        <v>31</v>
      </c>
      <c r="H29" s="36" t="s">
        <v>41</v>
      </c>
      <c r="I29" s="37"/>
      <c r="L29" s="38" t="s">
        <v>10</v>
      </c>
      <c r="M29" s="39" t="s">
        <v>213</v>
      </c>
    </row>
    <row r="30" spans="2:13" ht="30" customHeight="1" outlineLevel="1" x14ac:dyDescent="0.3">
      <c r="C30" s="6" t="str">
        <f>_xlfn.CONCAT($C$28,".2")</f>
        <v>Q11.2</v>
      </c>
      <c r="F30" s="62" t="s">
        <v>63</v>
      </c>
      <c r="G30" t="s">
        <v>31</v>
      </c>
      <c r="H30" s="36" t="s">
        <v>41</v>
      </c>
      <c r="I30" s="37"/>
      <c r="L30" s="38" t="s">
        <v>6</v>
      </c>
      <c r="M30" s="39" t="s">
        <v>213</v>
      </c>
    </row>
    <row r="31" spans="2:13" ht="30" customHeight="1" outlineLevel="1" x14ac:dyDescent="0.3">
      <c r="C31" s="6" t="str">
        <f>_xlfn.CONCAT($C$28,".3")</f>
        <v>Q11.3</v>
      </c>
      <c r="F31" s="62" t="s">
        <v>64</v>
      </c>
      <c r="G31" t="s">
        <v>31</v>
      </c>
      <c r="H31" s="36" t="s">
        <v>41</v>
      </c>
      <c r="I31" s="37"/>
      <c r="L31" s="38" t="s">
        <v>6</v>
      </c>
      <c r="M31" s="39" t="s">
        <v>217</v>
      </c>
    </row>
    <row r="32" spans="2:13" ht="30" customHeight="1" outlineLevel="1" x14ac:dyDescent="0.3">
      <c r="C32" s="6" t="str">
        <f>_xlfn.CONCAT($C$28,".4")</f>
        <v>Q11.4</v>
      </c>
      <c r="F32" s="62" t="s">
        <v>65</v>
      </c>
      <c r="G32" t="s">
        <v>31</v>
      </c>
      <c r="H32" s="36" t="s">
        <v>41</v>
      </c>
      <c r="I32" s="37"/>
      <c r="L32" s="38" t="s">
        <v>6</v>
      </c>
      <c r="M32" s="39" t="s">
        <v>213</v>
      </c>
    </row>
    <row r="33" spans="2:13" ht="30" customHeight="1" outlineLevel="1" x14ac:dyDescent="0.3">
      <c r="B33" s="24"/>
      <c r="C33" s="53" t="str">
        <f>_xlfn.CONCAT($C$28,".5")</f>
        <v>Q11.5</v>
      </c>
      <c r="D33" s="24"/>
      <c r="E33" s="24"/>
      <c r="F33" s="63" t="s">
        <v>66</v>
      </c>
      <c r="G33" s="24" t="s">
        <v>31</v>
      </c>
      <c r="H33" s="26" t="s">
        <v>67</v>
      </c>
      <c r="I33" s="54"/>
      <c r="J33" s="24"/>
      <c r="K33" s="24"/>
      <c r="L33" s="27" t="s">
        <v>204</v>
      </c>
      <c r="M33" s="28" t="s">
        <v>218</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213</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213</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6</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6</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6</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213</v>
      </c>
    </row>
    <row r="45" spans="2:13" ht="30" customHeight="1" outlineLevel="1" x14ac:dyDescent="0.3">
      <c r="B45" s="24">
        <v>1</v>
      </c>
      <c r="C45" s="30" t="str">
        <f>TEXT(SUM(B$7:B45),"Q#")</f>
        <v>Q21</v>
      </c>
      <c r="D45" s="24"/>
      <c r="E45" s="24"/>
      <c r="F45" s="31" t="s">
        <v>77</v>
      </c>
      <c r="G45" s="24"/>
      <c r="H45" s="32" t="s">
        <v>41</v>
      </c>
      <c r="I45" s="79" t="s">
        <v>194</v>
      </c>
      <c r="J45" s="29" t="s">
        <v>42</v>
      </c>
      <c r="K45" s="24"/>
      <c r="L45" s="64" t="s">
        <v>10</v>
      </c>
      <c r="M45" s="65" t="s">
        <v>213</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213</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213</v>
      </c>
    </row>
    <row r="49" spans="2:13" ht="30" customHeight="1" outlineLevel="1" x14ac:dyDescent="0.3">
      <c r="B49" s="29">
        <v>1</v>
      </c>
      <c r="C49" s="89" t="str">
        <f>TEXT(SUM(B$7:B49),"Q#")</f>
        <v>Q25</v>
      </c>
      <c r="D49" s="29"/>
      <c r="E49" s="29"/>
      <c r="F49" s="31" t="s">
        <v>178</v>
      </c>
      <c r="G49" s="29" t="s">
        <v>31</v>
      </c>
      <c r="H49" s="32" t="s">
        <v>85</v>
      </c>
      <c r="I49" s="33" t="s">
        <v>173</v>
      </c>
      <c r="J49" s="29" t="s">
        <v>42</v>
      </c>
      <c r="K49" s="29"/>
      <c r="L49" s="27" t="s">
        <v>231</v>
      </c>
      <c r="M49" s="35" t="s">
        <v>219</v>
      </c>
    </row>
    <row r="50" spans="2:13" ht="45" customHeight="1" outlineLevel="1" x14ac:dyDescent="0.3">
      <c r="B50" s="14">
        <v>1</v>
      </c>
      <c r="C50" s="94" t="str">
        <f>TEXT(SUM(B$7:B50),"Q#")</f>
        <v>Q26</v>
      </c>
      <c r="F50" s="91" t="s">
        <v>174</v>
      </c>
      <c r="G50" s="14" t="s">
        <v>31</v>
      </c>
      <c r="H50" s="101" t="s">
        <v>179</v>
      </c>
      <c r="I50" s="37" t="s">
        <v>180</v>
      </c>
      <c r="J50" s="14" t="s">
        <v>48</v>
      </c>
      <c r="L50" s="38" t="s">
        <v>6</v>
      </c>
      <c r="M50" s="39" t="s">
        <v>220</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6</v>
      </c>
      <c r="M54" s="90" t="s">
        <v>213</v>
      </c>
    </row>
    <row r="55" spans="2:13" ht="30" customHeight="1" outlineLevel="1" x14ac:dyDescent="0.3">
      <c r="B55" s="24"/>
      <c r="C55" s="112" t="str">
        <f>_xlfn.CONCAT($C$53,".2")</f>
        <v>Q27.2</v>
      </c>
      <c r="D55" s="97"/>
      <c r="E55" s="97"/>
      <c r="F55" s="110" t="s">
        <v>12</v>
      </c>
      <c r="G55" s="97"/>
      <c r="H55" s="111" t="s">
        <v>41</v>
      </c>
      <c r="I55" s="98"/>
      <c r="J55" s="97"/>
      <c r="K55" s="97"/>
      <c r="L55" s="38" t="s">
        <v>10</v>
      </c>
      <c r="M55" s="90" t="s">
        <v>213</v>
      </c>
    </row>
    <row r="56" spans="2:13" ht="30" customHeight="1" outlineLevel="1" x14ac:dyDescent="0.3">
      <c r="B56" s="24"/>
      <c r="C56" s="109" t="str">
        <f>_xlfn.CONCAT($C$53,".3")</f>
        <v>Q27.3</v>
      </c>
      <c r="D56" s="97"/>
      <c r="E56" s="97"/>
      <c r="F56" s="110" t="s">
        <v>17</v>
      </c>
      <c r="G56" s="97"/>
      <c r="H56" s="111" t="s">
        <v>41</v>
      </c>
      <c r="I56" s="98"/>
      <c r="J56" s="97"/>
      <c r="K56" s="97"/>
      <c r="L56" s="38" t="s">
        <v>10</v>
      </c>
      <c r="M56" s="90" t="s">
        <v>213</v>
      </c>
    </row>
    <row r="57" spans="2:13" ht="30" customHeight="1" outlineLevel="1" x14ac:dyDescent="0.3">
      <c r="B57" s="24"/>
      <c r="C57" s="109" t="str">
        <f>_xlfn.CONCAT($C$53,".4")</f>
        <v>Q27.4</v>
      </c>
      <c r="D57" s="97"/>
      <c r="E57" s="97"/>
      <c r="F57" s="110" t="s">
        <v>25</v>
      </c>
      <c r="G57" s="97"/>
      <c r="H57" s="111" t="s">
        <v>41</v>
      </c>
      <c r="I57" s="98"/>
      <c r="J57" s="97"/>
      <c r="K57" s="97"/>
      <c r="L57" s="38" t="s">
        <v>10</v>
      </c>
      <c r="M57" s="90" t="s">
        <v>213</v>
      </c>
    </row>
    <row r="58" spans="2:13" ht="30" customHeight="1" outlineLevel="1" x14ac:dyDescent="0.3">
      <c r="B58" s="24"/>
      <c r="C58" s="109" t="str">
        <f>_xlfn.CONCAT($C$53,".5")</f>
        <v>Q27.5</v>
      </c>
      <c r="D58" s="97"/>
      <c r="E58" s="97"/>
      <c r="F58" s="110" t="s">
        <v>28</v>
      </c>
      <c r="G58" s="97"/>
      <c r="H58" s="111" t="s">
        <v>41</v>
      </c>
      <c r="I58" s="98"/>
      <c r="J58" s="97"/>
      <c r="K58" s="97"/>
      <c r="L58" s="38" t="s">
        <v>10</v>
      </c>
      <c r="M58" s="90" t="s">
        <v>213</v>
      </c>
    </row>
    <row r="59" spans="2:13" ht="30" customHeight="1" outlineLevel="1" x14ac:dyDescent="0.3">
      <c r="B59" s="24"/>
      <c r="C59" s="95" t="str">
        <f>_xlfn.CONCAT($C$53,".6")</f>
        <v>Q27.6</v>
      </c>
      <c r="D59" s="24"/>
      <c r="E59" s="24"/>
      <c r="F59" s="102" t="s">
        <v>177</v>
      </c>
      <c r="G59" s="24"/>
      <c r="H59" s="26" t="s">
        <v>41</v>
      </c>
      <c r="I59" s="54"/>
      <c r="J59" s="24"/>
      <c r="K59" s="24"/>
      <c r="L59" s="64" t="s">
        <v>10</v>
      </c>
      <c r="M59" s="65" t="s">
        <v>213</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6</v>
      </c>
      <c r="M60" s="28" t="s">
        <v>213</v>
      </c>
    </row>
    <row r="61" spans="2:13" ht="45" customHeight="1" outlineLevel="1" x14ac:dyDescent="0.3">
      <c r="B61" s="14">
        <v>1</v>
      </c>
      <c r="C61" s="94" t="str">
        <f>TEXT(SUM(B$7:B61),"Q#")</f>
        <v>Q29</v>
      </c>
      <c r="F61" s="7" t="s">
        <v>182</v>
      </c>
      <c r="G61" s="14" t="s">
        <v>31</v>
      </c>
      <c r="H61" s="103" t="s">
        <v>183</v>
      </c>
      <c r="I61" s="37" t="s">
        <v>90</v>
      </c>
      <c r="J61" s="14" t="s">
        <v>42</v>
      </c>
      <c r="L61" s="38" t="s">
        <v>186</v>
      </c>
      <c r="M61" s="39" t="s">
        <v>213</v>
      </c>
    </row>
    <row r="62" spans="2:13" ht="15.75" customHeight="1" outlineLevel="1" x14ac:dyDescent="0.3">
      <c r="C62" s="6"/>
      <c r="D62" s="47"/>
      <c r="E62" s="48" t="s">
        <v>91</v>
      </c>
      <c r="F62" s="47"/>
      <c r="G62" s="47" t="s">
        <v>31</v>
      </c>
      <c r="H62" s="49"/>
      <c r="I62" s="50"/>
      <c r="J62" s="47"/>
      <c r="K62" s="47"/>
      <c r="L62" s="51"/>
      <c r="M62" s="52"/>
    </row>
    <row r="63" spans="2:13" ht="28.8" outlineLevel="1" x14ac:dyDescent="0.3">
      <c r="B63" s="24">
        <v>1</v>
      </c>
      <c r="C63" s="95" t="str">
        <f>TEXT(SUM(B$7:B63),"Q#")</f>
        <v>Q30</v>
      </c>
      <c r="D63" s="24"/>
      <c r="E63" s="24"/>
      <c r="F63" s="25" t="s">
        <v>175</v>
      </c>
      <c r="G63" s="24" t="s">
        <v>31</v>
      </c>
      <c r="H63" s="26" t="s">
        <v>57</v>
      </c>
      <c r="I63" s="54" t="s">
        <v>181</v>
      </c>
      <c r="J63" s="24" t="s">
        <v>48</v>
      </c>
      <c r="K63" s="24"/>
      <c r="L63" s="27" t="s">
        <v>10</v>
      </c>
      <c r="M63" s="28" t="s">
        <v>213</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213</v>
      </c>
    </row>
    <row r="65" spans="2:13" ht="30" customHeight="1" outlineLevel="1" x14ac:dyDescent="0.3">
      <c r="B65" s="24">
        <v>1</v>
      </c>
      <c r="C65" s="53" t="str">
        <f>TEXT(SUM(B$7:B65),"Q#")</f>
        <v>Q32</v>
      </c>
      <c r="D65" s="24"/>
      <c r="E65" s="24"/>
      <c r="F65" s="25" t="s">
        <v>94</v>
      </c>
      <c r="G65" s="24" t="s">
        <v>31</v>
      </c>
      <c r="H65" s="26" t="s">
        <v>83</v>
      </c>
      <c r="I65" s="67"/>
      <c r="J65" s="24" t="s">
        <v>48</v>
      </c>
      <c r="K65" s="24"/>
      <c r="L65" s="27">
        <v>35</v>
      </c>
      <c r="M65" s="28" t="s">
        <v>213</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213</v>
      </c>
    </row>
    <row r="69" spans="2:13" ht="30" customHeight="1" outlineLevel="1" x14ac:dyDescent="0.3">
      <c r="C69" s="6" t="str">
        <f>_xlfn.CONCAT($C$67,".2")</f>
        <v>Q33.2</v>
      </c>
      <c r="F69" s="62" t="s">
        <v>100</v>
      </c>
      <c r="G69" s="14" t="s">
        <v>31</v>
      </c>
      <c r="H69" s="36" t="s">
        <v>41</v>
      </c>
      <c r="I69" s="74" t="s">
        <v>148</v>
      </c>
      <c r="L69" s="38" t="s">
        <v>10</v>
      </c>
      <c r="M69" s="39" t="s">
        <v>213</v>
      </c>
    </row>
    <row r="70" spans="2:13" ht="30" customHeight="1" outlineLevel="1" x14ac:dyDescent="0.3">
      <c r="C70" s="6" t="str">
        <f>_xlfn.CONCAT($C$67,".3")</f>
        <v>Q33.3</v>
      </c>
      <c r="F70" s="62" t="s">
        <v>101</v>
      </c>
      <c r="G70" s="14" t="s">
        <v>31</v>
      </c>
      <c r="H70" s="36" t="s">
        <v>41</v>
      </c>
      <c r="I70" s="74" t="s">
        <v>149</v>
      </c>
      <c r="L70" s="38" t="s">
        <v>10</v>
      </c>
      <c r="M70" s="39" t="s">
        <v>213</v>
      </c>
    </row>
    <row r="71" spans="2:13" ht="30" customHeight="1" outlineLevel="1" x14ac:dyDescent="0.3">
      <c r="C71" s="94" t="str">
        <f>_xlfn.CONCAT($C$67,".4")</f>
        <v>Q33.4</v>
      </c>
      <c r="F71" s="115" t="s">
        <v>197</v>
      </c>
      <c r="G71" s="14" t="s">
        <v>31</v>
      </c>
      <c r="H71" s="36" t="s">
        <v>41</v>
      </c>
      <c r="I71" s="74" t="s">
        <v>148</v>
      </c>
      <c r="L71" s="38" t="s">
        <v>6</v>
      </c>
      <c r="M71" s="39" t="s">
        <v>221</v>
      </c>
    </row>
    <row r="72" spans="2:13" ht="48" customHeight="1" outlineLevel="1" x14ac:dyDescent="0.3">
      <c r="C72" s="6" t="str">
        <f>_xlfn.CONCAT($C$67,".5")</f>
        <v>Q33.5</v>
      </c>
      <c r="F72" s="62" t="s">
        <v>102</v>
      </c>
      <c r="G72" s="14" t="s">
        <v>31</v>
      </c>
      <c r="H72" s="36" t="s">
        <v>41</v>
      </c>
      <c r="I72" s="74" t="s">
        <v>150</v>
      </c>
      <c r="L72" s="38" t="s">
        <v>10</v>
      </c>
      <c r="M72" s="39" t="s">
        <v>213</v>
      </c>
    </row>
    <row r="73" spans="2:13" ht="30" customHeight="1" outlineLevel="1" x14ac:dyDescent="0.3">
      <c r="C73" s="6" t="str">
        <f>_xlfn.CONCAT($C$67,".6")</f>
        <v>Q33.6</v>
      </c>
      <c r="F73" s="62" t="s">
        <v>103</v>
      </c>
      <c r="G73" s="14" t="s">
        <v>31</v>
      </c>
      <c r="H73" s="36" t="s">
        <v>41</v>
      </c>
      <c r="I73" s="75" t="s">
        <v>104</v>
      </c>
      <c r="L73" s="38" t="s">
        <v>10</v>
      </c>
      <c r="M73" s="39" t="s">
        <v>213</v>
      </c>
    </row>
    <row r="74" spans="2:13" ht="30" customHeight="1" outlineLevel="1" x14ac:dyDescent="0.3">
      <c r="C74" s="6" t="str">
        <f>_xlfn.CONCAT($C$67,".7")</f>
        <v>Q33.7</v>
      </c>
      <c r="F74" s="62" t="s">
        <v>105</v>
      </c>
      <c r="G74" s="14" t="s">
        <v>31</v>
      </c>
      <c r="H74" s="36" t="s">
        <v>41</v>
      </c>
      <c r="I74" s="74" t="s">
        <v>151</v>
      </c>
      <c r="L74" s="38" t="s">
        <v>10</v>
      </c>
      <c r="M74" s="39" t="s">
        <v>213</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row>
    <row r="76" spans="2:13" ht="45" customHeight="1" outlineLevel="1" x14ac:dyDescent="0.3">
      <c r="B76" s="14">
        <v>1</v>
      </c>
      <c r="C76" s="6" t="str">
        <f>TEXT(SUM(B$9:B76),"Q#")</f>
        <v>Q34</v>
      </c>
      <c r="F76" s="7" t="s">
        <v>108</v>
      </c>
      <c r="G76" s="14" t="s">
        <v>31</v>
      </c>
      <c r="H76" s="36" t="s">
        <v>62</v>
      </c>
      <c r="I76" s="68" t="s">
        <v>109</v>
      </c>
      <c r="J76" s="14" t="s">
        <v>42</v>
      </c>
      <c r="L76" s="15"/>
      <c r="M76" s="69" t="s">
        <v>213</v>
      </c>
    </row>
    <row r="77" spans="2:13" ht="45" customHeight="1" outlineLevel="1" x14ac:dyDescent="0.3">
      <c r="C77" s="6" t="str">
        <f>_xlfn.CONCAT($C$76,".1")</f>
        <v>Q34.1</v>
      </c>
      <c r="F77" s="62" t="s">
        <v>110</v>
      </c>
      <c r="G77" s="14" t="s">
        <v>31</v>
      </c>
      <c r="H77" s="36" t="s">
        <v>41</v>
      </c>
      <c r="I77" s="133" t="s">
        <v>153</v>
      </c>
      <c r="L77" s="38" t="s">
        <v>6</v>
      </c>
      <c r="M77" s="39" t="s">
        <v>213</v>
      </c>
    </row>
    <row r="78" spans="2:13" ht="45" customHeight="1" outlineLevel="1" x14ac:dyDescent="0.3">
      <c r="C78" s="6" t="str">
        <f>_xlfn.CONCAT($C$76,".2")</f>
        <v>Q34.2</v>
      </c>
      <c r="F78" s="106" t="s">
        <v>195</v>
      </c>
      <c r="G78" s="14" t="s">
        <v>31</v>
      </c>
      <c r="H78" s="36" t="s">
        <v>41</v>
      </c>
      <c r="I78" s="134"/>
      <c r="L78" s="38" t="s">
        <v>6</v>
      </c>
      <c r="M78" s="39" t="s">
        <v>213</v>
      </c>
    </row>
    <row r="79" spans="2:13" ht="45" customHeight="1" outlineLevel="1" x14ac:dyDescent="0.3">
      <c r="C79" s="6" t="str">
        <f>_xlfn.CONCAT($C$76,".3")</f>
        <v>Q34.3</v>
      </c>
      <c r="F79" s="62" t="s">
        <v>111</v>
      </c>
      <c r="G79" s="14" t="s">
        <v>31</v>
      </c>
      <c r="H79" s="36" t="s">
        <v>41</v>
      </c>
      <c r="I79" s="134"/>
      <c r="L79" s="38" t="s">
        <v>10</v>
      </c>
      <c r="M79" s="39" t="s">
        <v>213</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213</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213</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213</v>
      </c>
    </row>
    <row r="83" spans="2:14" ht="30" customHeight="1" outlineLevel="1" x14ac:dyDescent="0.3">
      <c r="C83" s="6" t="str">
        <f>_xlfn.CONCAT($C$82,".1")</f>
        <v>Q36.1</v>
      </c>
      <c r="F83" s="62" t="s">
        <v>116</v>
      </c>
      <c r="G83" s="14" t="s">
        <v>31</v>
      </c>
      <c r="H83" s="36" t="s">
        <v>41</v>
      </c>
      <c r="I83" s="70" t="s">
        <v>117</v>
      </c>
      <c r="L83" s="38" t="s">
        <v>10</v>
      </c>
      <c r="M83" s="39" t="s">
        <v>213</v>
      </c>
    </row>
    <row r="84" spans="2:14" ht="30" customHeight="1" outlineLevel="1" x14ac:dyDescent="0.3">
      <c r="C84" s="6" t="str">
        <f>_xlfn.CONCAT($C$82,".2")</f>
        <v>Q36.2</v>
      </c>
      <c r="F84" s="62" t="s">
        <v>118</v>
      </c>
      <c r="G84" s="14" t="s">
        <v>31</v>
      </c>
      <c r="H84" s="36" t="s">
        <v>41</v>
      </c>
      <c r="I84" s="70" t="s">
        <v>119</v>
      </c>
      <c r="L84" s="38" t="s">
        <v>10</v>
      </c>
      <c r="M84" s="39" t="s">
        <v>213</v>
      </c>
    </row>
    <row r="85" spans="2:14" ht="30" customHeight="1" outlineLevel="1" x14ac:dyDescent="0.3">
      <c r="C85" s="6" t="str">
        <f>_xlfn.CONCAT($C$82,".3")</f>
        <v>Q36.3</v>
      </c>
      <c r="F85" s="62" t="s">
        <v>120</v>
      </c>
      <c r="G85" s="14" t="s">
        <v>31</v>
      </c>
      <c r="H85" s="36" t="s">
        <v>41</v>
      </c>
      <c r="I85" s="70" t="s">
        <v>121</v>
      </c>
      <c r="L85" s="38" t="s">
        <v>10</v>
      </c>
      <c r="M85" s="39" t="s">
        <v>213</v>
      </c>
    </row>
    <row r="86" spans="2:14" ht="45" customHeight="1" outlineLevel="1" x14ac:dyDescent="0.3">
      <c r="C86" s="94" t="str">
        <f>_xlfn.CONCAT($C$82,".4")</f>
        <v>Q36.4</v>
      </c>
      <c r="F86" s="73" t="s">
        <v>154</v>
      </c>
      <c r="G86" s="14" t="s">
        <v>31</v>
      </c>
      <c r="H86" s="36" t="s">
        <v>41</v>
      </c>
      <c r="I86" s="75" t="s">
        <v>176</v>
      </c>
      <c r="J86" s="14" t="s">
        <v>31</v>
      </c>
      <c r="K86" s="14" t="s">
        <v>31</v>
      </c>
      <c r="L86" s="38" t="s">
        <v>10</v>
      </c>
      <c r="M86" s="39" t="s">
        <v>213</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213</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213</v>
      </c>
    </row>
    <row r="89" spans="2:14" ht="60" customHeight="1" outlineLevel="1" x14ac:dyDescent="0.3">
      <c r="B89" s="24">
        <v>1</v>
      </c>
      <c r="C89" s="53" t="str">
        <f>TEXT(SUM(B$7:B89),"Q#")</f>
        <v>Q37</v>
      </c>
      <c r="D89" s="24"/>
      <c r="E89" s="24"/>
      <c r="F89" s="113" t="s">
        <v>196</v>
      </c>
      <c r="G89" s="24" t="s">
        <v>31</v>
      </c>
      <c r="H89" s="26" t="s">
        <v>107</v>
      </c>
      <c r="I89" s="78" t="s">
        <v>155</v>
      </c>
      <c r="J89" s="24" t="s">
        <v>42</v>
      </c>
      <c r="K89" s="24"/>
      <c r="L89" s="27" t="s">
        <v>16</v>
      </c>
      <c r="M89" s="28" t="s">
        <v>213</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213</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29</v>
      </c>
      <c r="M93" s="72" t="s">
        <v>213</v>
      </c>
    </row>
    <row r="94" spans="2:14" ht="45" customHeight="1" outlineLevel="1" x14ac:dyDescent="0.3">
      <c r="B94">
        <v>1</v>
      </c>
      <c r="C94" s="53" t="str">
        <f>TEXT(SUM(B$7:B94),"Q#")</f>
        <v>Q41</v>
      </c>
      <c r="D94" s="24"/>
      <c r="E94" s="24"/>
      <c r="F94" s="25" t="s">
        <v>135</v>
      </c>
      <c r="G94" s="24"/>
      <c r="H94" s="26" t="s">
        <v>133</v>
      </c>
      <c r="I94" s="71" t="s">
        <v>136</v>
      </c>
      <c r="J94" s="24" t="s">
        <v>42</v>
      </c>
      <c r="K94" s="24"/>
      <c r="L94" s="27" t="s">
        <v>26</v>
      </c>
      <c r="M94" s="72" t="s">
        <v>213</v>
      </c>
    </row>
    <row r="95" spans="2:14" ht="45" customHeight="1" outlineLevel="1" x14ac:dyDescent="0.3">
      <c r="B95">
        <v>1</v>
      </c>
      <c r="C95" s="53" t="str">
        <f>TEXT(SUM(B$7:B95),"Q#")</f>
        <v>Q42</v>
      </c>
      <c r="D95" s="24"/>
      <c r="E95" s="24"/>
      <c r="F95" s="25" t="s">
        <v>137</v>
      </c>
      <c r="G95" s="24"/>
      <c r="H95" s="26" t="s">
        <v>133</v>
      </c>
      <c r="I95" s="71" t="s">
        <v>138</v>
      </c>
      <c r="J95" s="24" t="s">
        <v>42</v>
      </c>
      <c r="K95" s="24"/>
      <c r="L95" s="27" t="s">
        <v>13</v>
      </c>
      <c r="M95" s="72" t="s">
        <v>213</v>
      </c>
    </row>
    <row r="96" spans="2:14" ht="45" customHeight="1" outlineLevel="1" x14ac:dyDescent="0.3">
      <c r="B96">
        <v>1</v>
      </c>
      <c r="C96" s="53" t="str">
        <f>TEXT(SUM(B$7:B96),"Q#")</f>
        <v>Q43</v>
      </c>
      <c r="D96" s="24"/>
      <c r="E96" s="24"/>
      <c r="F96" s="25" t="s">
        <v>139</v>
      </c>
      <c r="G96" s="24"/>
      <c r="H96" s="26" t="s">
        <v>133</v>
      </c>
      <c r="I96" s="71" t="s">
        <v>140</v>
      </c>
      <c r="J96" s="24" t="s">
        <v>42</v>
      </c>
      <c r="K96" s="24"/>
      <c r="L96" s="27" t="s">
        <v>21</v>
      </c>
      <c r="M96" s="72" t="s">
        <v>213</v>
      </c>
    </row>
    <row r="97" spans="2:13" ht="45" customHeight="1" outlineLevel="1" x14ac:dyDescent="0.3">
      <c r="B97">
        <v>1</v>
      </c>
      <c r="C97" s="53" t="str">
        <f>TEXT(SUM(B$7:B97),"Q#")</f>
        <v>Q44</v>
      </c>
      <c r="D97" s="24"/>
      <c r="E97" s="24"/>
      <c r="F97" s="25" t="s">
        <v>141</v>
      </c>
      <c r="G97" s="24"/>
      <c r="H97" s="26" t="s">
        <v>133</v>
      </c>
      <c r="I97" s="71" t="s">
        <v>142</v>
      </c>
      <c r="J97" s="24" t="s">
        <v>42</v>
      </c>
      <c r="K97" s="24"/>
      <c r="L97" s="27" t="s">
        <v>13</v>
      </c>
      <c r="M97" s="72" t="s">
        <v>213</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55DF1-23AD-4BF9-9FB8-6184A651D109}">
  <sheetPr codeName="Tabelle3"/>
  <dimension ref="B1:U1008"/>
  <sheetViews>
    <sheetView tabSelected="1" topLeftCell="A3" workbookViewId="0">
      <selection activeCell="R5" sqref="R5"/>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198</v>
      </c>
      <c r="H2" s="139" t="s">
        <v>164</v>
      </c>
      <c r="I2" s="139"/>
      <c r="J2" s="139"/>
      <c r="L2" s="135" t="s">
        <v>199</v>
      </c>
      <c r="M2" s="136"/>
      <c r="O2" s="140" t="s">
        <v>199</v>
      </c>
      <c r="P2" s="141"/>
    </row>
    <row r="3" spans="2:21" x14ac:dyDescent="0.3">
      <c r="C3" s="6"/>
      <c r="F3" s="7"/>
      <c r="H3" s="139"/>
      <c r="I3" s="139"/>
      <c r="J3" s="139"/>
      <c r="L3" s="135" t="s">
        <v>200</v>
      </c>
      <c r="M3" s="136"/>
      <c r="O3" s="142" t="s">
        <v>209</v>
      </c>
      <c r="P3" s="141"/>
    </row>
    <row r="4" spans="2:21" x14ac:dyDescent="0.3">
      <c r="C4" s="6"/>
      <c r="F4" s="7"/>
      <c r="L4" s="137" t="s">
        <v>208</v>
      </c>
      <c r="M4" s="138"/>
      <c r="O4" s="143"/>
      <c r="P4" s="144"/>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6" t="s">
        <v>222</v>
      </c>
      <c r="S5" s="127" t="s">
        <v>223</v>
      </c>
    </row>
    <row r="6" spans="2:21" x14ac:dyDescent="0.3">
      <c r="C6" s="6"/>
      <c r="F6" s="7"/>
      <c r="G6" s="14" t="s">
        <v>31</v>
      </c>
      <c r="L6" s="15"/>
      <c r="M6" s="16"/>
      <c r="O6" s="92"/>
      <c r="P6" s="116"/>
    </row>
    <row r="7" spans="2:21" ht="30.6" x14ac:dyDescent="0.3">
      <c r="B7" s="14"/>
      <c r="C7" s="83" t="s">
        <v>159</v>
      </c>
      <c r="F7" s="84" t="s">
        <v>160</v>
      </c>
      <c r="G7" s="14" t="s">
        <v>31</v>
      </c>
      <c r="H7" s="36" t="s">
        <v>41</v>
      </c>
      <c r="I7" s="74" t="s">
        <v>45</v>
      </c>
      <c r="J7" s="14" t="s">
        <v>42</v>
      </c>
      <c r="L7" s="38" t="s">
        <v>6</v>
      </c>
      <c r="M7" s="39"/>
      <c r="O7" s="38" t="s">
        <v>6</v>
      </c>
      <c r="P7" s="90"/>
      <c r="R7" t="str">
        <f>IF(L7=O7,"Same","Diff")</f>
        <v>Same</v>
      </c>
      <c r="S7" s="38"/>
      <c r="U7" t="b">
        <f>L7=Coding_agreement!L7</f>
        <v>1</v>
      </c>
    </row>
    <row r="8" spans="2:21" x14ac:dyDescent="0.3">
      <c r="B8" s="17"/>
      <c r="C8" s="18" t="s">
        <v>39</v>
      </c>
      <c r="D8" s="17"/>
      <c r="E8" s="17"/>
      <c r="F8" s="19"/>
      <c r="G8" s="17" t="s">
        <v>31</v>
      </c>
      <c r="H8" s="20"/>
      <c r="I8" s="21"/>
      <c r="J8" s="17"/>
      <c r="K8" s="17" t="s">
        <v>31</v>
      </c>
      <c r="L8" s="22"/>
      <c r="M8" s="80"/>
      <c r="N8" t="s">
        <v>31</v>
      </c>
      <c r="O8" s="22"/>
      <c r="P8" s="80"/>
      <c r="Q8" t="s">
        <v>31</v>
      </c>
      <c r="U8" t="b">
        <f>L8=Coding_agreement!L8</f>
        <v>1</v>
      </c>
    </row>
    <row r="9" spans="2:21" ht="57.6" x14ac:dyDescent="0.3">
      <c r="B9" s="24">
        <v>1</v>
      </c>
      <c r="C9" s="53" t="str">
        <f>TEXT(SUM(B$7:B9),"Q#")</f>
        <v>Q1</v>
      </c>
      <c r="D9" s="24"/>
      <c r="E9" s="24"/>
      <c r="F9" s="25" t="s">
        <v>40</v>
      </c>
      <c r="G9" s="24" t="s">
        <v>31</v>
      </c>
      <c r="H9" s="87" t="s">
        <v>162</v>
      </c>
      <c r="I9" s="76" t="s">
        <v>144</v>
      </c>
      <c r="J9" s="24" t="s">
        <v>42</v>
      </c>
      <c r="K9" s="24"/>
      <c r="L9" s="27" t="s">
        <v>6</v>
      </c>
      <c r="M9" s="65"/>
      <c r="O9" s="64" t="s">
        <v>6</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7"/>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193</v>
      </c>
      <c r="G15" s="14"/>
      <c r="H15" s="36" t="s">
        <v>41</v>
      </c>
      <c r="I15" s="74"/>
      <c r="J15" s="14"/>
      <c r="L15" s="38" t="s">
        <v>6</v>
      </c>
      <c r="M15" s="90"/>
      <c r="O15" s="38" t="s">
        <v>6</v>
      </c>
      <c r="P15" s="90"/>
      <c r="R15" t="str">
        <f t="shared" si="0"/>
        <v>Same</v>
      </c>
      <c r="S15" s="38"/>
      <c r="U15" t="b">
        <f>L15=Coding_agreement!L15</f>
        <v>1</v>
      </c>
    </row>
    <row r="16" spans="2:21" x14ac:dyDescent="0.3">
      <c r="B16" s="14"/>
      <c r="C16" s="94" t="str">
        <f>_xlfn.CONCAT($C$13,".3")</f>
        <v>Q3.3</v>
      </c>
      <c r="F16" s="7" t="s">
        <v>14</v>
      </c>
      <c r="G16" s="14"/>
      <c r="H16" s="36" t="s">
        <v>41</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t="s">
        <v>166</v>
      </c>
      <c r="R17" t="str">
        <f t="shared" si="0"/>
        <v>Same</v>
      </c>
      <c r="S17" s="38"/>
      <c r="U17" t="b">
        <f>L17=Coding_agreement!L17</f>
        <v>1</v>
      </c>
    </row>
    <row r="18" spans="2:21" x14ac:dyDescent="0.3">
      <c r="B18" s="14"/>
      <c r="C18" s="94" t="str">
        <f>_xlfn.CONCAT($C$13,".5")</f>
        <v>Q3.5</v>
      </c>
      <c r="F18" s="91" t="s">
        <v>165</v>
      </c>
      <c r="G18" s="14"/>
      <c r="H18" s="36" t="s">
        <v>41</v>
      </c>
      <c r="I18" s="74"/>
      <c r="J18" s="14"/>
      <c r="L18" s="38" t="s">
        <v>10</v>
      </c>
      <c r="M18" s="90"/>
      <c r="O18" s="38" t="s">
        <v>10</v>
      </c>
      <c r="P18" s="90"/>
      <c r="R18" t="str">
        <f t="shared" si="0"/>
        <v>Same</v>
      </c>
      <c r="S18" s="38"/>
      <c r="U18" t="b">
        <f>L18=Coding_agreement!L18</f>
        <v>1</v>
      </c>
    </row>
    <row r="19" spans="2:21" x14ac:dyDescent="0.3">
      <c r="C19" s="6"/>
      <c r="D19" s="47"/>
      <c r="E19" s="48" t="s">
        <v>49</v>
      </c>
      <c r="F19" s="47"/>
      <c r="G19" s="47" t="s">
        <v>31</v>
      </c>
      <c r="H19" s="49"/>
      <c r="I19" s="50"/>
      <c r="J19" s="47"/>
      <c r="K19" s="47"/>
      <c r="L19" s="51"/>
      <c r="M19" s="52"/>
      <c r="O19" s="51"/>
      <c r="P19" s="118"/>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3.2" x14ac:dyDescent="0.3">
      <c r="B21" s="24">
        <v>1</v>
      </c>
      <c r="C21" s="95" t="str">
        <f>TEXT(SUM(B$7:B21),"Q#")</f>
        <v>Q5</v>
      </c>
      <c r="D21" s="24"/>
      <c r="E21" s="24"/>
      <c r="F21" s="25" t="s">
        <v>53</v>
      </c>
      <c r="G21" s="24" t="s">
        <v>31</v>
      </c>
      <c r="H21" s="26" t="s">
        <v>51</v>
      </c>
      <c r="I21" s="54" t="s">
        <v>189</v>
      </c>
      <c r="J21" s="24" t="s">
        <v>42</v>
      </c>
      <c r="K21" s="24"/>
      <c r="L21" s="27" t="s">
        <v>10</v>
      </c>
      <c r="M21" s="28" t="s">
        <v>201</v>
      </c>
      <c r="O21" s="64" t="s">
        <v>10</v>
      </c>
      <c r="P21" s="65" t="s">
        <v>210</v>
      </c>
      <c r="R21" t="str">
        <f t="shared" si="1"/>
        <v>Same</v>
      </c>
      <c r="S21" s="128" t="s">
        <v>225</v>
      </c>
      <c r="U21" t="b">
        <f>L21=Coding_agreement!L21</f>
        <v>1</v>
      </c>
    </row>
    <row r="22" spans="2:21" ht="55.2" x14ac:dyDescent="0.3">
      <c r="B22" s="14">
        <v>1</v>
      </c>
      <c r="C22" s="6" t="str">
        <f>TEXT(SUM(B$7:B22),"Q#")</f>
        <v>Q6</v>
      </c>
      <c r="F22" s="7" t="s">
        <v>54</v>
      </c>
      <c r="G22" s="14" t="s">
        <v>31</v>
      </c>
      <c r="H22" s="36" t="s">
        <v>51</v>
      </c>
      <c r="I22" s="37" t="s">
        <v>188</v>
      </c>
      <c r="J22" s="14" t="s">
        <v>42</v>
      </c>
      <c r="L22" s="38" t="s">
        <v>6</v>
      </c>
      <c r="M22" s="39" t="s">
        <v>202</v>
      </c>
      <c r="O22" s="38" t="s">
        <v>6</v>
      </c>
      <c r="P22" s="90"/>
      <c r="R22" t="str">
        <f t="shared" si="1"/>
        <v>Same</v>
      </c>
      <c r="S22" s="128" t="s">
        <v>225</v>
      </c>
      <c r="U22" t="b">
        <f>L22=Coding_agreement!L22</f>
        <v>1</v>
      </c>
    </row>
    <row r="23" spans="2:21" x14ac:dyDescent="0.3">
      <c r="C23" s="6"/>
      <c r="D23" s="47"/>
      <c r="E23" s="48" t="s">
        <v>55</v>
      </c>
      <c r="F23" s="47"/>
      <c r="G23" s="47" t="s">
        <v>31</v>
      </c>
      <c r="H23" s="49"/>
      <c r="I23" s="50"/>
      <c r="J23" s="47"/>
      <c r="K23" s="47"/>
      <c r="L23" s="51"/>
      <c r="M23" s="52"/>
      <c r="O23" s="51"/>
      <c r="P23" s="118"/>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41.4" x14ac:dyDescent="0.3">
      <c r="B27" s="24">
        <v>1</v>
      </c>
      <c r="C27" s="53" t="str">
        <f>TEXT(SUM(B$7:B27),"Q#")</f>
        <v>Q10</v>
      </c>
      <c r="D27" s="24"/>
      <c r="E27" s="24"/>
      <c r="F27" s="105" t="s">
        <v>190</v>
      </c>
      <c r="G27" s="24" t="s">
        <v>31</v>
      </c>
      <c r="H27" s="26" t="s">
        <v>61</v>
      </c>
      <c r="I27" s="54"/>
      <c r="J27" s="24" t="s">
        <v>48</v>
      </c>
      <c r="K27" s="24"/>
      <c r="L27" s="27">
        <v>14</v>
      </c>
      <c r="M27" s="28" t="s">
        <v>226</v>
      </c>
      <c r="O27" s="64">
        <v>14</v>
      </c>
      <c r="P27" s="65"/>
      <c r="R27" t="str">
        <f t="shared" si="2"/>
        <v>Same</v>
      </c>
      <c r="S27" s="128" t="s">
        <v>227</v>
      </c>
      <c r="U27" t="b">
        <f>L27=Coding_agreement!L27</f>
        <v>1</v>
      </c>
    </row>
    <row r="28" spans="2:21" ht="28.8" x14ac:dyDescent="0.3">
      <c r="B28" s="55">
        <v>1</v>
      </c>
      <c r="C28" s="56" t="str">
        <f>TEXT(SUM(B$7:B28),"Q#")</f>
        <v>Q11</v>
      </c>
      <c r="D28" s="55"/>
      <c r="E28" s="55"/>
      <c r="F28" s="107" t="s">
        <v>192</v>
      </c>
      <c r="G28" s="55" t="s">
        <v>31</v>
      </c>
      <c r="H28" s="58" t="s">
        <v>62</v>
      </c>
      <c r="I28" s="59"/>
      <c r="J28" s="55" t="s">
        <v>48</v>
      </c>
      <c r="K28" s="55"/>
      <c r="L28" s="60"/>
      <c r="M28" s="61"/>
      <c r="O28" s="60"/>
      <c r="P28" s="61"/>
      <c r="U28" t="b">
        <f>L28=Coding_agreement!L28</f>
        <v>1</v>
      </c>
    </row>
    <row r="29" spans="2:21" x14ac:dyDescent="0.3">
      <c r="C29" s="6" t="str">
        <f>_xlfn.CONCAT($C$28,".1")</f>
        <v>Q11.1</v>
      </c>
      <c r="F29" s="106" t="s">
        <v>191</v>
      </c>
      <c r="G29" t="s">
        <v>31</v>
      </c>
      <c r="H29" s="36" t="s">
        <v>41</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63</v>
      </c>
      <c r="G30" t="s">
        <v>31</v>
      </c>
      <c r="H30" s="36" t="s">
        <v>41</v>
      </c>
      <c r="I30" s="37"/>
      <c r="L30" s="38" t="s">
        <v>6</v>
      </c>
      <c r="M30" s="39"/>
      <c r="O30" s="38" t="s">
        <v>6</v>
      </c>
      <c r="P30" s="90"/>
      <c r="R30" t="str">
        <f t="shared" si="3"/>
        <v>Same</v>
      </c>
      <c r="S30" s="38"/>
      <c r="U30" t="b">
        <f>L30=Coding_agreement!L30</f>
        <v>1</v>
      </c>
    </row>
    <row r="31" spans="2:21" x14ac:dyDescent="0.3">
      <c r="C31" s="6" t="str">
        <f>_xlfn.CONCAT($C$28,".3")</f>
        <v>Q11.3</v>
      </c>
      <c r="F31" s="62" t="s">
        <v>64</v>
      </c>
      <c r="G31" t="s">
        <v>31</v>
      </c>
      <c r="H31" s="36" t="s">
        <v>41</v>
      </c>
      <c r="I31" s="37"/>
      <c r="L31" s="38" t="s">
        <v>6</v>
      </c>
      <c r="M31" s="39" t="s">
        <v>203</v>
      </c>
      <c r="O31" s="38" t="s">
        <v>6</v>
      </c>
      <c r="P31" s="90" t="s">
        <v>211</v>
      </c>
      <c r="R31" t="str">
        <f t="shared" si="3"/>
        <v>Same</v>
      </c>
      <c r="S31" s="38"/>
      <c r="U31" t="b">
        <f>L31=Coding_agreement!L31</f>
        <v>1</v>
      </c>
    </row>
    <row r="32" spans="2:21" x14ac:dyDescent="0.3">
      <c r="C32" s="6" t="str">
        <f>_xlfn.CONCAT($C$28,".4")</f>
        <v>Q11.4</v>
      </c>
      <c r="F32" s="62" t="s">
        <v>65</v>
      </c>
      <c r="G32" t="s">
        <v>31</v>
      </c>
      <c r="H32" s="36" t="s">
        <v>41</v>
      </c>
      <c r="I32" s="37"/>
      <c r="L32" s="38" t="s">
        <v>6</v>
      </c>
      <c r="M32" s="39"/>
      <c r="O32" s="38" t="s">
        <v>6</v>
      </c>
      <c r="P32" s="90"/>
      <c r="R32" t="str">
        <f t="shared" si="3"/>
        <v>Same</v>
      </c>
      <c r="S32" s="38"/>
      <c r="U32" t="b">
        <f>L32=Coding_agreement!L32</f>
        <v>1</v>
      </c>
    </row>
    <row r="33" spans="2:21" ht="129.6" x14ac:dyDescent="0.3">
      <c r="B33" s="24"/>
      <c r="C33" s="53" t="str">
        <f>_xlfn.CONCAT($C$28,".5")</f>
        <v>Q11.5</v>
      </c>
      <c r="D33" s="24"/>
      <c r="E33" s="24"/>
      <c r="F33" s="63" t="s">
        <v>66</v>
      </c>
      <c r="G33" s="24" t="s">
        <v>31</v>
      </c>
      <c r="H33" s="26" t="s">
        <v>67</v>
      </c>
      <c r="I33" s="54"/>
      <c r="J33" s="24"/>
      <c r="K33" s="24"/>
      <c r="L33" s="129" t="s">
        <v>204</v>
      </c>
      <c r="M33" s="28" t="s">
        <v>205</v>
      </c>
      <c r="O33" s="119" t="s">
        <v>204</v>
      </c>
      <c r="P33" s="65"/>
      <c r="R33" t="str">
        <f t="shared" si="3"/>
        <v>Same</v>
      </c>
      <c r="S33" s="128" t="s">
        <v>229</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7"/>
      <c r="U36" t="b">
        <f>L36=Coding_agreement!L36</f>
        <v>1</v>
      </c>
    </row>
    <row r="37" spans="2:21" x14ac:dyDescent="0.3">
      <c r="C37" s="6"/>
      <c r="D37" s="47"/>
      <c r="E37" s="48" t="s">
        <v>70</v>
      </c>
      <c r="F37" s="47"/>
      <c r="G37" s="47" t="s">
        <v>31</v>
      </c>
      <c r="H37" s="49"/>
      <c r="I37" s="50"/>
      <c r="J37" s="47"/>
      <c r="K37" s="47"/>
      <c r="L37" s="51"/>
      <c r="M37" s="52"/>
      <c r="O37" s="51"/>
      <c r="P37" s="118"/>
      <c r="U37" t="b">
        <f>L37=Coding_agreement!L37</f>
        <v>1</v>
      </c>
    </row>
    <row r="38" spans="2:21" ht="28.8" x14ac:dyDescent="0.3">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c r="U38" t="b">
        <f>L38=Coding_agreement!L38</f>
        <v>1</v>
      </c>
    </row>
    <row r="39" spans="2:21" ht="30.6" x14ac:dyDescent="0.3">
      <c r="B39" s="24">
        <v>1</v>
      </c>
      <c r="C39" s="95" t="str">
        <f>TEXT(SUM(B$7:B39),"Q#")</f>
        <v>Q15</v>
      </c>
      <c r="D39" s="24"/>
      <c r="E39" s="24"/>
      <c r="F39" s="96" t="s">
        <v>167</v>
      </c>
      <c r="G39" s="24"/>
      <c r="H39" s="85" t="s">
        <v>41</v>
      </c>
      <c r="I39" s="76" t="s">
        <v>73</v>
      </c>
      <c r="J39" s="24" t="s">
        <v>42</v>
      </c>
      <c r="K39" s="24"/>
      <c r="L39" s="27" t="s">
        <v>6</v>
      </c>
      <c r="M39" s="28" t="s">
        <v>72</v>
      </c>
      <c r="O39" s="64" t="s">
        <v>6</v>
      </c>
      <c r="P39" s="65" t="s">
        <v>72</v>
      </c>
      <c r="R39" t="str">
        <f t="shared" si="4"/>
        <v>Same</v>
      </c>
      <c r="S39" s="128" t="s">
        <v>227</v>
      </c>
      <c r="U39" t="b">
        <f>L39=Coding_agreement!L39</f>
        <v>1</v>
      </c>
    </row>
    <row r="40" spans="2:21" ht="43.2" x14ac:dyDescent="0.3">
      <c r="B40" s="24">
        <v>1</v>
      </c>
      <c r="C40" s="95" t="str">
        <f>TEXT(SUM(B$7:B40),"Q#")</f>
        <v>Q16</v>
      </c>
      <c r="D40" s="24"/>
      <c r="E40" s="24"/>
      <c r="F40" s="96" t="s">
        <v>168</v>
      </c>
      <c r="G40" s="24" t="s">
        <v>31</v>
      </c>
      <c r="H40" s="85" t="s">
        <v>41</v>
      </c>
      <c r="I40" s="54"/>
      <c r="J40" s="24" t="s">
        <v>42</v>
      </c>
      <c r="K40" s="24"/>
      <c r="L40" s="27" t="s">
        <v>6</v>
      </c>
      <c r="M40" s="28" t="s">
        <v>72</v>
      </c>
      <c r="O40" s="64" t="s">
        <v>6</v>
      </c>
      <c r="P40" s="65" t="s">
        <v>72</v>
      </c>
      <c r="R40" t="str">
        <f t="shared" si="4"/>
        <v>Same</v>
      </c>
      <c r="S40" s="128" t="s">
        <v>227</v>
      </c>
      <c r="U40" t="b">
        <f>L40=Coding_agreement!L40</f>
        <v>1</v>
      </c>
    </row>
    <row r="41" spans="2:21" ht="28.8" x14ac:dyDescent="0.3">
      <c r="B41" s="24">
        <v>1</v>
      </c>
      <c r="C41" s="95" t="str">
        <f>TEXT(SUM(B$7:B41),"Q#")</f>
        <v>Q17</v>
      </c>
      <c r="D41" s="24"/>
      <c r="E41" s="24"/>
      <c r="F41" s="96" t="s">
        <v>169</v>
      </c>
      <c r="G41" s="24" t="s">
        <v>31</v>
      </c>
      <c r="H41" s="85" t="s">
        <v>41</v>
      </c>
      <c r="I41" s="54"/>
      <c r="J41" s="24" t="s">
        <v>48</v>
      </c>
      <c r="K41" s="24"/>
      <c r="L41" s="27" t="s">
        <v>6</v>
      </c>
      <c r="M41" s="28" t="s">
        <v>72</v>
      </c>
      <c r="O41" s="64" t="s">
        <v>6</v>
      </c>
      <c r="P41" s="65" t="s">
        <v>72</v>
      </c>
      <c r="R41" t="str">
        <f t="shared" si="4"/>
        <v>Same</v>
      </c>
      <c r="S41" s="128" t="s">
        <v>227</v>
      </c>
      <c r="U41" t="b">
        <f>L41=Coding_agreement!L41</f>
        <v>1</v>
      </c>
    </row>
    <row r="42" spans="2:21"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194</v>
      </c>
      <c r="J45" s="29" t="s">
        <v>42</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7.6" x14ac:dyDescent="0.3">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178</v>
      </c>
      <c r="G49" s="29" t="s">
        <v>31</v>
      </c>
      <c r="H49" s="32" t="s">
        <v>85</v>
      </c>
      <c r="I49" s="33" t="s">
        <v>173</v>
      </c>
      <c r="J49" s="29" t="s">
        <v>42</v>
      </c>
      <c r="K49" s="29"/>
      <c r="L49" s="27" t="s">
        <v>231</v>
      </c>
      <c r="M49" s="35" t="s">
        <v>31</v>
      </c>
      <c r="O49" s="27" t="s">
        <v>231</v>
      </c>
      <c r="P49" s="35" t="s">
        <v>31</v>
      </c>
      <c r="R49" t="s">
        <v>230</v>
      </c>
      <c r="S49" s="128" t="s">
        <v>225</v>
      </c>
      <c r="U49" t="b">
        <f>L49=Coding_agreement!L49</f>
        <v>1</v>
      </c>
    </row>
    <row r="50" spans="2:21" ht="124.2" x14ac:dyDescent="0.3">
      <c r="B50" s="14">
        <v>1</v>
      </c>
      <c r="C50" s="94" t="str">
        <f>TEXT(SUM(B$7:B50),"Q#")</f>
        <v>Q26</v>
      </c>
      <c r="F50" s="91" t="s">
        <v>174</v>
      </c>
      <c r="G50" s="14" t="s">
        <v>31</v>
      </c>
      <c r="H50" s="101" t="s">
        <v>179</v>
      </c>
      <c r="I50" s="37" t="s">
        <v>180</v>
      </c>
      <c r="J50" s="14" t="s">
        <v>48</v>
      </c>
      <c r="L50" s="38" t="s">
        <v>6</v>
      </c>
      <c r="M50" s="39" t="s">
        <v>206</v>
      </c>
      <c r="O50" s="38" t="s">
        <v>6</v>
      </c>
      <c r="P50" s="90" t="s">
        <v>212</v>
      </c>
      <c r="R50" t="str">
        <f t="shared" si="4"/>
        <v>Same</v>
      </c>
      <c r="S50" s="128" t="s">
        <v>225</v>
      </c>
      <c r="U50" t="b">
        <f>L50=Coding_agreement!L50</f>
        <v>1</v>
      </c>
    </row>
    <row r="51" spans="2:21" x14ac:dyDescent="0.3">
      <c r="C51" s="6"/>
      <c r="D51" s="40" t="s">
        <v>86</v>
      </c>
      <c r="E51" s="42"/>
      <c r="F51" s="41"/>
      <c r="G51" s="41" t="s">
        <v>31</v>
      </c>
      <c r="H51" s="43"/>
      <c r="I51" s="44"/>
      <c r="J51" s="41"/>
      <c r="K51" s="41"/>
      <c r="L51" s="45"/>
      <c r="M51" s="46"/>
      <c r="O51" s="45"/>
      <c r="P51" s="117"/>
      <c r="U51" t="b">
        <f>L51=Coding_agreement!L51</f>
        <v>1</v>
      </c>
    </row>
    <row r="52" spans="2:21" x14ac:dyDescent="0.3">
      <c r="C52" s="6"/>
      <c r="D52" s="47"/>
      <c r="E52" s="48" t="s">
        <v>87</v>
      </c>
      <c r="F52" s="47"/>
      <c r="G52" s="47" t="s">
        <v>31</v>
      </c>
      <c r="H52" s="49"/>
      <c r="I52" s="50"/>
      <c r="J52" s="47"/>
      <c r="K52" s="47"/>
      <c r="L52" s="51"/>
      <c r="M52" s="52"/>
      <c r="O52" s="51"/>
      <c r="P52" s="118"/>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10</v>
      </c>
      <c r="M58" s="90"/>
      <c r="O58" s="38" t="s">
        <v>10</v>
      </c>
      <c r="P58" s="90"/>
      <c r="R58" t="str">
        <f t="shared" si="5"/>
        <v>Same</v>
      </c>
      <c r="S58" s="38"/>
      <c r="U58" t="b">
        <f>L58=Coding_agreement!L58</f>
        <v>1</v>
      </c>
    </row>
    <row r="59" spans="2:21" x14ac:dyDescent="0.3">
      <c r="B59" s="24"/>
      <c r="C59" s="95" t="str">
        <f>_xlfn.CONCAT($C$53,".6")</f>
        <v>Q27.6</v>
      </c>
      <c r="D59" s="24"/>
      <c r="E59" s="24"/>
      <c r="F59" s="102" t="s">
        <v>177</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c r="U60" t="b">
        <f>L60=Coding_agreement!L60</f>
        <v>1</v>
      </c>
    </row>
    <row r="61" spans="2:21" ht="86.4" x14ac:dyDescent="0.3">
      <c r="B61" s="14">
        <v>1</v>
      </c>
      <c r="C61" s="94" t="str">
        <f>TEXT(SUM(B$7:B61),"Q#")</f>
        <v>Q29</v>
      </c>
      <c r="F61" s="7" t="s">
        <v>182</v>
      </c>
      <c r="G61" s="14" t="s">
        <v>31</v>
      </c>
      <c r="H61" s="103" t="s">
        <v>183</v>
      </c>
      <c r="I61" s="37" t="s">
        <v>90</v>
      </c>
      <c r="J61" s="14" t="s">
        <v>42</v>
      </c>
      <c r="L61" s="38" t="s">
        <v>186</v>
      </c>
      <c r="M61" s="39"/>
      <c r="O61" s="38" t="s">
        <v>186</v>
      </c>
      <c r="P61" s="90"/>
      <c r="R61" t="str">
        <f t="shared" si="5"/>
        <v>Same</v>
      </c>
      <c r="S61" s="128" t="s">
        <v>227</v>
      </c>
      <c r="U61" t="b">
        <f>L61=Coding_agreement!L61</f>
        <v>1</v>
      </c>
    </row>
    <row r="62" spans="2:21" x14ac:dyDescent="0.3">
      <c r="C62" s="6"/>
      <c r="D62" s="47"/>
      <c r="E62" s="48" t="s">
        <v>91</v>
      </c>
      <c r="F62" s="47"/>
      <c r="G62" s="47" t="s">
        <v>31</v>
      </c>
      <c r="H62" s="49"/>
      <c r="I62" s="50"/>
      <c r="J62" s="47"/>
      <c r="K62" s="47"/>
      <c r="L62" s="51"/>
      <c r="M62" s="52"/>
      <c r="O62" s="51"/>
      <c r="P62" s="118"/>
      <c r="U62" t="b">
        <f>L62=Coding_agreement!L62</f>
        <v>1</v>
      </c>
    </row>
    <row r="63" spans="2:21" ht="28.8" x14ac:dyDescent="0.3">
      <c r="B63" s="24">
        <v>1</v>
      </c>
      <c r="C63" s="95" t="str">
        <f>TEXT(SUM(B$7:B63),"Q#")</f>
        <v>Q30</v>
      </c>
      <c r="D63" s="24"/>
      <c r="E63" s="24"/>
      <c r="F63" s="25" t="s">
        <v>175</v>
      </c>
      <c r="G63" s="24" t="s">
        <v>31</v>
      </c>
      <c r="H63" s="26" t="s">
        <v>57</v>
      </c>
      <c r="I63" s="54" t="s">
        <v>181</v>
      </c>
      <c r="J63" s="24" t="s">
        <v>48</v>
      </c>
      <c r="K63" s="24"/>
      <c r="L63" s="27" t="s">
        <v>10</v>
      </c>
      <c r="M63" s="28"/>
      <c r="O63" s="64" t="s">
        <v>10</v>
      </c>
      <c r="P63" s="65"/>
      <c r="R63" t="str">
        <f t="shared" ref="R63:R65" si="6">IF(L63=O63,"Same","Diff")</f>
        <v>Same</v>
      </c>
      <c r="S63" s="38"/>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94</v>
      </c>
      <c r="G65" s="24" t="s">
        <v>31</v>
      </c>
      <c r="H65" s="26" t="s">
        <v>83</v>
      </c>
      <c r="I65" s="67"/>
      <c r="J65" s="24" t="s">
        <v>48</v>
      </c>
      <c r="K65" s="24"/>
      <c r="L65" s="27">
        <v>35</v>
      </c>
      <c r="M65" s="28"/>
      <c r="O65" s="64">
        <v>35</v>
      </c>
      <c r="P65" s="65"/>
      <c r="R65" t="str">
        <f t="shared" si="6"/>
        <v>Same</v>
      </c>
      <c r="S65" s="38"/>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28.8" x14ac:dyDescent="0.3">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28.8" x14ac:dyDescent="0.3">
      <c r="C69" s="6" t="str">
        <f>_xlfn.CONCAT($C$67,".2")</f>
        <v>Q33.2</v>
      </c>
      <c r="F69" s="62" t="s">
        <v>100</v>
      </c>
      <c r="G69" s="14" t="s">
        <v>31</v>
      </c>
      <c r="H69" s="36" t="s">
        <v>41</v>
      </c>
      <c r="I69" s="74" t="s">
        <v>148</v>
      </c>
      <c r="L69" s="38" t="s">
        <v>10</v>
      </c>
      <c r="M69" s="39"/>
      <c r="O69" s="38" t="s">
        <v>10</v>
      </c>
      <c r="P69" s="90"/>
      <c r="R69" t="str">
        <f t="shared" si="7"/>
        <v>Same</v>
      </c>
      <c r="S69" s="38"/>
      <c r="U69" t="b">
        <f>L69=Coding_agreement!L69</f>
        <v>1</v>
      </c>
    </row>
    <row r="70" spans="2:21" ht="28.8" x14ac:dyDescent="0.3">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28.8" x14ac:dyDescent="0.3">
      <c r="C71" s="94" t="str">
        <f>_xlfn.CONCAT($C$67,".4")</f>
        <v>Q33.4</v>
      </c>
      <c r="F71" s="115" t="s">
        <v>197</v>
      </c>
      <c r="G71" s="14" t="s">
        <v>31</v>
      </c>
      <c r="H71" s="36" t="s">
        <v>41</v>
      </c>
      <c r="I71" s="74" t="s">
        <v>148</v>
      </c>
      <c r="L71" s="38" t="s">
        <v>6</v>
      </c>
      <c r="M71" s="39" t="s">
        <v>207</v>
      </c>
      <c r="O71" s="38" t="s">
        <v>6</v>
      </c>
      <c r="P71" s="90"/>
      <c r="R71" t="str">
        <f t="shared" si="7"/>
        <v>Same</v>
      </c>
      <c r="S71" s="38"/>
      <c r="U71" t="b">
        <f>L71=Coding_agreement!L71</f>
        <v>1</v>
      </c>
    </row>
    <row r="72" spans="2:21" ht="43.2" x14ac:dyDescent="0.3">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28.8" x14ac:dyDescent="0.3">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x14ac:dyDescent="0.3">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t="s">
        <v>31</v>
      </c>
      <c r="O75" s="64" t="s">
        <v>10</v>
      </c>
      <c r="P75" s="65"/>
      <c r="R75" t="str">
        <f t="shared" si="7"/>
        <v>Same</v>
      </c>
      <c r="S75" s="128" t="s">
        <v>227</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3">
      <c r="C77" s="6" t="str">
        <f>_xlfn.CONCAT($C$76,".1")</f>
        <v>Q34.1</v>
      </c>
      <c r="F77" s="62" t="s">
        <v>110</v>
      </c>
      <c r="G77" s="14" t="s">
        <v>31</v>
      </c>
      <c r="H77" s="36" t="s">
        <v>41</v>
      </c>
      <c r="I77" s="133" t="s">
        <v>153</v>
      </c>
      <c r="L77" s="38" t="s">
        <v>6</v>
      </c>
      <c r="M77" s="39"/>
      <c r="O77" s="38" t="s">
        <v>6</v>
      </c>
      <c r="P77" s="90"/>
      <c r="R77" t="str">
        <f t="shared" ref="R77:R81" si="8">IF(L77=O77,"Same","Diff")</f>
        <v>Same</v>
      </c>
      <c r="S77" s="128" t="s">
        <v>227</v>
      </c>
      <c r="U77" t="b">
        <f>L77=Coding_agreement!L77</f>
        <v>1</v>
      </c>
    </row>
    <row r="78" spans="2:21" x14ac:dyDescent="0.3">
      <c r="C78" s="6" t="str">
        <f>_xlfn.CONCAT($C$76,".2")</f>
        <v>Q34.2</v>
      </c>
      <c r="F78" s="106" t="s">
        <v>195</v>
      </c>
      <c r="G78" s="14" t="s">
        <v>31</v>
      </c>
      <c r="H78" s="36" t="s">
        <v>41</v>
      </c>
      <c r="I78" s="134"/>
      <c r="L78" s="38" t="s">
        <v>6</v>
      </c>
      <c r="M78" s="39"/>
      <c r="O78" s="38" t="s">
        <v>6</v>
      </c>
      <c r="P78" s="90"/>
      <c r="R78" t="str">
        <f t="shared" si="8"/>
        <v>Same</v>
      </c>
      <c r="S78" s="128" t="s">
        <v>232</v>
      </c>
      <c r="U78" t="b">
        <f>L78=Coding_agreement!L78</f>
        <v>1</v>
      </c>
    </row>
    <row r="79" spans="2:21" ht="28.8" x14ac:dyDescent="0.3">
      <c r="C79" s="6" t="str">
        <f>_xlfn.CONCAT($C$76,".3")</f>
        <v>Q34.3</v>
      </c>
      <c r="F79" s="62" t="s">
        <v>111</v>
      </c>
      <c r="G79" s="14" t="s">
        <v>31</v>
      </c>
      <c r="H79" s="36" t="s">
        <v>41</v>
      </c>
      <c r="I79" s="134"/>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224</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224</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61.2" x14ac:dyDescent="0.3">
      <c r="C86" s="94" t="str">
        <f>_xlfn.CONCAT($C$82,".4")</f>
        <v>Q36.4</v>
      </c>
      <c r="F86" s="73" t="s">
        <v>154</v>
      </c>
      <c r="G86" s="14" t="s">
        <v>31</v>
      </c>
      <c r="H86" s="36" t="s">
        <v>41</v>
      </c>
      <c r="I86" s="75" t="s">
        <v>176</v>
      </c>
      <c r="J86" s="14" t="s">
        <v>31</v>
      </c>
      <c r="K86" s="14" t="s">
        <v>31</v>
      </c>
      <c r="L86" s="38" t="s">
        <v>10</v>
      </c>
      <c r="M86" s="39"/>
      <c r="N86" t="s">
        <v>31</v>
      </c>
      <c r="O86" s="38" t="s">
        <v>10</v>
      </c>
      <c r="P86" s="90"/>
      <c r="Q86" t="s">
        <v>31</v>
      </c>
      <c r="R86" t="str">
        <f t="shared" si="9"/>
        <v>Same</v>
      </c>
      <c r="S86" s="38"/>
      <c r="U86" t="b">
        <f>L86=Coding_agreement!L86</f>
        <v>1</v>
      </c>
    </row>
    <row r="87" spans="2:21" ht="30.6" x14ac:dyDescent="0.3">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224</v>
      </c>
      <c r="U88" t="b">
        <f>L88=Coding_agreement!L88</f>
        <v>1</v>
      </c>
    </row>
    <row r="89" spans="2:21" ht="40.799999999999997" x14ac:dyDescent="0.3">
      <c r="B89" s="24">
        <v>1</v>
      </c>
      <c r="C89" s="53" t="str">
        <f>TEXT(SUM(B$7:B89),"Q#")</f>
        <v>Q37</v>
      </c>
      <c r="D89" s="24"/>
      <c r="E89" s="24"/>
      <c r="F89" s="113" t="s">
        <v>196</v>
      </c>
      <c r="G89" s="24" t="s">
        <v>31</v>
      </c>
      <c r="H89" s="26" t="s">
        <v>107</v>
      </c>
      <c r="I89" s="78" t="s">
        <v>155</v>
      </c>
      <c r="J89" s="24" t="s">
        <v>42</v>
      </c>
      <c r="K89" s="24"/>
      <c r="L89" s="27" t="s">
        <v>16</v>
      </c>
      <c r="M89" s="28"/>
      <c r="O89" s="122" t="s">
        <v>16</v>
      </c>
      <c r="P89" s="65"/>
      <c r="R89" t="str">
        <f t="shared" si="9"/>
        <v>Same</v>
      </c>
      <c r="S89" s="38" t="s">
        <v>224</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28.8" x14ac:dyDescent="0.3">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224</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29</v>
      </c>
      <c r="M93" s="72"/>
      <c r="O93" s="64"/>
      <c r="P93" s="123"/>
      <c r="R93" t="str">
        <f t="shared" ref="R93:R97" si="10">IF(L93=O93,"Same","Diff")</f>
        <v>Diff</v>
      </c>
      <c r="S93" s="38"/>
      <c r="U93" t="b">
        <f>L93=Coding_agreement!L93</f>
        <v>1</v>
      </c>
    </row>
    <row r="94" spans="2:21" ht="36" x14ac:dyDescent="0.3">
      <c r="B94">
        <v>1</v>
      </c>
      <c r="C94" s="53" t="str">
        <f>TEXT(SUM(B$7:B94),"Q#")</f>
        <v>Q41</v>
      </c>
      <c r="D94" s="24"/>
      <c r="E94" s="24"/>
      <c r="F94" s="25" t="s">
        <v>135</v>
      </c>
      <c r="G94" s="24"/>
      <c r="H94" s="26" t="s">
        <v>133</v>
      </c>
      <c r="I94" s="71" t="s">
        <v>136</v>
      </c>
      <c r="J94" s="24" t="s">
        <v>42</v>
      </c>
      <c r="K94" s="24"/>
      <c r="L94" s="27" t="s">
        <v>26</v>
      </c>
      <c r="M94" s="72"/>
      <c r="O94" s="64"/>
      <c r="P94" s="123"/>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13</v>
      </c>
      <c r="M95" s="72"/>
      <c r="O95" s="64"/>
      <c r="P95" s="124"/>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21</v>
      </c>
      <c r="M96" s="72"/>
      <c r="O96" s="64"/>
      <c r="P96" s="125"/>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13</v>
      </c>
      <c r="M97" s="72"/>
      <c r="O97" s="64" t="s">
        <v>13</v>
      </c>
      <c r="P97" s="123"/>
      <c r="R97" t="str">
        <f t="shared" si="10"/>
        <v>Same</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4CFE36F7-1CEB-4191-8085-59E871F15AD2}"/>
    <hyperlink ref="I84" r:id="rId2" xr:uid="{0AAEEA19-A3AF-4207-B268-9CC2A6CA868A}"/>
    <hyperlink ref="I85" r:id="rId3" xr:uid="{B3B1257C-5113-4428-B4E0-33FACE84697F}"/>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821576F7-9872-402C-9178-601C73B05F47}">
          <x14:formula1>
            <xm:f>Control!$M$11:$M$13</xm:f>
          </x14:formula1>
          <xm:sqref>L61</xm:sqref>
        </x14:dataValidation>
        <x14:dataValidation type="list" allowBlank="1" showErrorMessage="1" xr:uid="{D7131E62-24D8-47C1-90BC-2F0716BD6726}">
          <x14:formula1>
            <xm:f>Control!$L$11:$L$13</xm:f>
          </x14:formula1>
          <xm:sqref>L9</xm:sqref>
        </x14:dataValidation>
        <x14:dataValidation type="list" allowBlank="1" showErrorMessage="1" xr:uid="{11B0F35D-C1E9-4F79-8CF1-492D623843E3}">
          <x14:formula1>
            <xm:f>Control!$G$11:$G$14</xm:f>
          </x14:formula1>
          <xm:sqref>L50</xm:sqref>
        </x14:dataValidation>
        <x14:dataValidation type="list" allowBlank="1" showErrorMessage="1" xr:uid="{23D54BBF-2057-49E8-AD73-80F8251B0836}">
          <x14:formula1>
            <xm:f>Control!$B$11:$B$12</xm:f>
          </x14:formula1>
          <xm:sqref>L24:L26 L29:L32 L14:L18 L63:L64 L68:L74 L77:L79 L83:L87 L90 L7 L34:L35 L54:L60 L38:L47</xm:sqref>
        </x14:dataValidation>
        <x14:dataValidation type="list" allowBlank="1" showInputMessage="1" prompt="Type in free text or select &quot;n/a&quot; from dropdown-list" xr:uid="{A4FFEF60-827A-4F5C-97A5-235C4E7EFCC7}">
          <x14:formula1>
            <xm:f>Control!$E$13</xm:f>
          </x14:formula1>
          <xm:sqref>L89 L91</xm:sqref>
        </x14:dataValidation>
        <x14:dataValidation type="list" allowBlank="1" showErrorMessage="1" xr:uid="{B0BDD772-4A9A-4FCB-978D-4CB6CA8656F3}">
          <x14:formula1>
            <xm:f>Control!$D$11:$D$13</xm:f>
          </x14:formula1>
          <xm:sqref>L20:L22</xm:sqref>
        </x14:dataValidation>
        <x14:dataValidation type="list" allowBlank="1" showInputMessage="1" prompt="Type in integer value or select &quot;n/a&quot; from dropdown-list" xr:uid="{493A91D2-C134-41BB-96BC-B525E2142546}">
          <x14:formula1>
            <xm:f>Control!$E$13</xm:f>
          </x14:formula1>
          <xm:sqref>L27 L65</xm:sqref>
        </x14:dataValidation>
        <x14:dataValidation type="list" allowBlank="1" showInputMessage="1" prompt="Type in integer value or select &quot;n/a&quot; from dropdown-list" xr:uid="{EA8BAB12-9B20-4D80-BB77-B4396DEA6019}">
          <x14:formula1>
            <xm:f>Control!$E$13:$E$14</xm:f>
          </x14:formula1>
          <xm:sqref>L48</xm:sqref>
        </x14:dataValidation>
        <x14:dataValidation type="list" allowBlank="1" showInputMessage="1" showErrorMessage="1" prompt="Integer - Make sure you enter an integer value?" xr:uid="{F80E7629-4C30-4073-AAFD-58191DEAED07}">
          <x14:formula1>
            <xm:f>Control!$J$11:$J$15</xm:f>
          </x14:formula1>
          <xm:sqref>L93:L97</xm:sqref>
        </x14:dataValidation>
        <x14:dataValidation type="list" allowBlank="1" showErrorMessage="1" xr:uid="{5930680B-FC59-4995-83E8-D10BAE2D695C}">
          <x14:formula1>
            <xm:f>Control!$I$11:$I$13</xm:f>
          </x14:formula1>
          <xm:sqref>L10</xm:sqref>
        </x14:dataValidation>
        <x14:dataValidation type="list" allowBlank="1" showInputMessage="1" prompt="Type in free text or select &quot;No&quot; from dropdown-list" xr:uid="{EB5A7D90-65F3-4238-9FFC-98FCA3817D2C}">
          <x14:formula1>
            <xm:f>Control!$B$12</xm:f>
          </x14:formula1>
          <xm:sqref>L33 L49 L75 L80:L81 L88 O49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2022-11-25T08:49:59Z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