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75CB861C-6569-4CA9-95DB-6DF90D8082C5}"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8" i="3" l="1"/>
  <c r="C14" i="3"/>
  <c r="C18" i="3"/>
  <c r="C70" i="3"/>
  <c r="C56" i="3"/>
  <c r="C17" i="3"/>
  <c r="C31" i="3"/>
  <c r="C55" i="3"/>
  <c r="C59" i="3"/>
  <c r="C69" i="3"/>
  <c r="C73" i="3"/>
  <c r="C85" i="3"/>
  <c r="C32" i="3"/>
  <c r="C74" i="3"/>
  <c r="C86" i="3"/>
  <c r="C15" i="3"/>
  <c r="C29" i="3"/>
  <c r="C33" i="3"/>
  <c r="C57" i="3"/>
  <c r="C71" i="3"/>
  <c r="C75" i="3"/>
  <c r="C79" i="3"/>
  <c r="C83" i="3"/>
  <c r="C87"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tc={8821E5A9-6AF0-43ED-B545-C3DA51DBD62A}</author>
    <author>tc={29B14278-95D2-4652-B4A8-E96706573AB0}</author>
    <author>tc={ECF57746-FC08-4B71-98F5-F1859308901C}</author>
    <author>tc={E40C997C-6FFF-4644-840F-928F8490B294}</author>
    <author>tc={AE2B7FD7-2C7E-4E07-A7F6-EF908173A28A}</author>
    <author>tc={DBFFF6A2-7EAB-4A29-95D9-4BB2194D0DC0}</author>
    <author>tc={C182AB4E-2D1B-402F-8549-A9F5D2D63F38}</author>
    <author>tc={B5335C87-569E-4C47-A3AF-9EA5AADFC0F0}</author>
    <author>tc={7D8CF2D5-0CAE-4DC6-895A-5A03C585C67A}</author>
    <author>Sebastian</author>
    <author>tc={508398D2-3B28-4FE1-A9C2-C8604D4E8003}</author>
    <author>tc={9626E1B7-7FBB-4DEB-B4AB-C38791E7F8C1}</author>
    <author>tc={15C4B4A2-537F-42A7-ADA3-79AD4AB9D093}</author>
    <author>tc={9AD3FB0A-52B4-42AC-BDAA-E70588A199C4}</author>
    <author>tc={9172D430-5389-4F8A-945A-2F9FE18CB7DC}</author>
    <author>tc={B3634E62-A683-4100-9330-13D0C12DF014}</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<sst xmlns="http://schemas.openxmlformats.org/spreadsheetml/2006/main" count="1108" uniqueCount="231">
  <si>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</si>
  <si>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</si>
  <si>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</si>
  <si>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</si>
  <si>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</si>
  <si>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</si>
  <si>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</si>
  <si>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</si>
  <si>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</si>
  <si>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</si>
  <si>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</si>
  <si>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</si>
  <si>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</si>
  <si>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</si>
  <si>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</si>
  <si>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</si>
  <si>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</si>
  <si>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</si>
  <si>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</si>
  <si>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</si>
  <si>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</si>
  <si>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</si>
  <si>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</si>
  <si>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</si>
  <si>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</si>
  <si>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</si>
  <si>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</si>
  <si>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</si>
  <si>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</si>
  <si>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</si>
  <si>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</si>
  <si>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</si>
  <si>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</si>
  <si>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</si>
  <si>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</si>
  <si>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</si>
  <si>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</si>
  <si>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</si>
  <si>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</si>
  <si>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</si>
  <si>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</si>
  <si>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</si>
  <si>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</si>
  <si>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</si>
  <si>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</si>
  <si>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</si>
  <si>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</si>
  <si>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</si>
  <si>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</si>
  <si>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</si>
  <si>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</si>
  <si>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</si>
  <si>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</si>
  <si>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</si>
  <si>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</si>
  <si>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</si>
  <si>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</si>
  <si>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</si>
  <si>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</si>
  <si>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</si>
  <si>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</si>
  <si>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</si>
  <si>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</si>
  <si>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</si>
  <si>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</si>
  <si>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</si>
  <si>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</si>
  <si>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</si>
  <si>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</si>
  <si>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</si>
  <si>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</si>
  <si>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</si>
  <si>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</si>
  <si>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</si>
  <si>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</si>
  <si>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</si>
  <si>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</si>
  <si>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</si>
  <si>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</si>
  <si>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</si>
  <si>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</si>
  <si>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</si>
  <si>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</si>
  <si>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</si>
  <si>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</si>
  <si>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</si>
  <si>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</si>
  <si>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</si>
  <si>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</si>
  <si>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</si>
  <si>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</si>
  <si>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</si>
  <si>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</si>
  <si>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</si>
  <si>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</si>
  <si>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</si>
  <si>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</si>
  <si>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</si>
  <si>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</si>
  <si>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</si>
  <si>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</si>
  <si>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</si>
  <si>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</si>
  <si>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</si>
  <si>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</si>
  <si>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</si>
  <si>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</si>
  <si>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</si>
  <si>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</si>
  <si>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</si>
  <si>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</si>
  <si>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</si>
  <si>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</si>
  <si>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</si>
  <si>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</si>
  <si>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</si>
  <si>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</si>
  <si>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</si>
  <si>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</si>
  <si>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</si>
  <si>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</si>
  <si>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</si>
  <si>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</si>
  <si>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</si>
  <si>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</si>
  <si>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</si>
  <si>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</si>
  <si>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</si>
  <si>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</si>
  <si>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</si>
  <si>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</si>
  <si>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</si>
  <si>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</si>
  <si>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</si>
  <si>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</si>
  <si>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</si>
  <si>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</si>
  <si>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</si>
  <si>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</si>
  <si>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</si>
  <si>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</si>
  <si>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</si>
  <si>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</si>
  <si>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</si>
  <si>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</si>
  <si>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</si>
  <si>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</si>
  <si>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</si>
  <si>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</si>
  <si>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</si>
  <si>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</si>
  <si>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</si>
  <si>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</si>
  <si>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</si>
  <si>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</si>
  <si>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</si>
  <si>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</si>
  <si>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</si>
  <si>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</si>
  <si>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</si>
  <si>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</si>
  <si>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</si>
  <si>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</si>
  <si>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</si>
  <si>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</si>
  <si>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</si>
  <si>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</si>
  <si>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</si>
  <si>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</si>
  <si>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</si>
  <si>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</si>
  <si>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</si>
  <si>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</si>
  <si>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</si>
  <si>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</si>
  <si>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</si>
  <si>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</si>
  <si>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</si>
  <si>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</si>
  <si>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</si>
  <si>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</si>
  <si>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</si>
  <si>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</si>
  <si>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</si>
  <si>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</si>
  <si>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</si>
  <si>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</si>
  <si>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</si>
  <si>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</si>
  <si>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</si>
  <si>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</si>
  <si>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</si>
  <si>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</si>
  <si>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</si>
  <si>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</si>
  <si>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</si>
  <si>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</si>
  <si>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</si>
  <si>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</si>
  <si>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</si>
  <si>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in ecological economics</t>
  </si>
  <si>
    <t>SA</t>
  </si>
  <si>
    <t>This is the perspective in the review ("historical...")</t>
  </si>
  <si>
    <t>Maybe? At least the section "frontier 1:..." takes that perspective as it is about validation and calibration</t>
  </si>
  <si>
    <t>Described findings in earlier reviews and journals special edition to give their review context</t>
  </si>
  <si>
    <t>Q39</t>
  </si>
  <si>
    <t>MB</t>
  </si>
  <si>
    <t>Only those in computer science.</t>
  </si>
  <si>
    <t>most cited conference paper from computer sciences</t>
  </si>
  <si>
    <t>But these are inclded among the other references.</t>
  </si>
  <si>
    <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</si>
  <si>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</si>
  <si>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</si>
  <si>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</si>
  <si>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</si>
  <si>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</si>
  <si>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</si>
  <si>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</si>
  <si>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MB: But these are inclded among the other references.</t>
  </si>
  <si>
    <t>SA: Maybe? At least the section "frontier 1:..." takes that perspective as it is about validation and calibration MB:</t>
  </si>
  <si>
    <t>SA: This is the perspective in the review ("historical...") MB:</t>
  </si>
  <si>
    <t>SA:   MB:</t>
  </si>
  <si>
    <t>Comparison</t>
  </si>
  <si>
    <t>Remark</t>
  </si>
  <si>
    <t>manuel check</t>
  </si>
  <si>
    <t>"This paper identifies current contributions of
ABM to ecological economics, and briefly summa-
rizes the history of ABM to the present."</t>
  </si>
  <si>
    <t>MB agrees with SA.</t>
  </si>
  <si>
    <t>yes</t>
  </si>
  <si>
    <t>MB agrees with SA (MB was less conservative with this coding. See column P. Change to your coding if you think that MB was too flexible. SA: Not a objective or aim that is similar to a research question. Rather the very general paper objective every article has. Therefore, "no")</t>
  </si>
  <si>
    <t>MB agrees with SA aligning to Q1</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</si>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</sst>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0" borderId="14" xfId="0" applyBorder="1"/>
    <xf numFmtId="0" fontId="16" fillId="8" borderId="14" xfId="0" applyFont="1" applyFill="1" applyBorder="1" applyAlignment="1">
      <alignment horizontal="center" vertical="center" wrapText="1"/>
    </xf>
    <xf numFmtId="0" fontId="0" fillId="12" borderId="0" xfId="0" applyFill="1"/>
    <xf numFmtId="0" fontId="16" fillId="9" borderId="14" xfId="0" applyFont="1" applyFill="1" applyBorder="1" applyAlignment="1">
      <alignment horizontal="center" vertical="center" wrapText="1"/>
    </xf>
    <xf numFmtId="0" fontId="0" fillId="7" borderId="25" xfId="0" applyFill="1" applyBorder="1"/>
    <xf numFmtId="0" fontId="11" fillId="0" borderId="4" xfId="0" applyFont="1" applyBorder="1"/>
    <xf numFmtId="0" fontId="11" fillId="0" borderId="0" xfId="0" applyFont="1"/>
    <xf numFmtId="0" fontId="0" fillId="13" borderId="12" xfId="0" applyFill="1" applyBorder="1"/>
    <xf numFmtId="0" fontId="1" fillId="5" borderId="24" xfId="0" applyFont="1" applyFill="1" applyBorder="1"/>
    <xf numFmtId="0" fontId="1" fillId="11" borderId="0" xfId="0" applyFont="1" applyFill="1"/>
    <xf numFmtId="0" fontId="1" fillId="13" borderId="12" xfId="0" applyFont="1" applyFill="1" applyBorder="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2"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 fillId="5" borderId="12" xfId="0" applyFont="1" applyFill="1" applyBorder="1" applyAlignment="1">
      <alignment horizontal="center" vertical="center" wrapText="1"/>
    </xf>
    <xf numFmtId="0" fontId="26" fillId="0" borderId="14" xfId="0" applyFont="1" applyBorder="1" applyAlignment="1">
      <alignment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8821E5A9-6AF0-43ED-B545-C3DA51DBD62A}">
    <text>When does it count as "varying"? Use paper 105 as lower limit example? Here the keyword search uses "agent-based" and "mulit-agent", is that varying enough?</text>
  </threadedComment>
  <threadedComment ref="C21" dT="2022-07-29T06:26:38.19" personId="{7E3A1C85-06E8-46C0-83AC-8D7DCE8212F2}" id="{217C60ED-AFA7-4FB2-9BE3-5F51685BC724}" parentId="{8821E5A9-6AF0-43ED-B545-C3DA51DBD62A}">
    <text>Yes, this is enough. Add that to the description.</text>
  </threadedComment>
  <threadedComment ref="C35" dT="2022-08-12T14:09:41.88" personId="{7E3A1C85-06E8-46C0-83AC-8D7DCE8212F2}" id="{29B14278-95D2-4652-B4A8-E96706573AB0}">
    <text>New in update from 02.08.22</text>
  </threadedComment>
  <threadedComment ref="C39" dT="2022-07-26T16:21:49.72" personId="{7E3A1C85-06E8-46C0-83AC-8D7DCE8212F2}" id="{ECF57746-FC08-4B71-98F5-F1859308901C}">
    <text>Previously labeled "not indicated" becomes "no".</text>
  </threadedComment>
  <threadedComment ref="C39" dT="2022-07-26T16:42:35.75" personId="{7E3A1C85-06E8-46C0-83AC-8D7DCE8212F2}" id="{1036FDC0-0080-4CE4-B9C2-E3122342A683}" parentId="{ECF57746-FC08-4B71-98F5-F1859308901C}">
    <text>Formulation adjusted</text>
  </threadedComment>
  <threadedComment ref="C49" dT="2022-07-26T16:42:46.82" personId="{7E3A1C85-06E8-46C0-83AC-8D7DCE8212F2}" id="{E40C997C-6FFF-4644-840F-928F8490B294}">
    <text>Example adjusted</text>
  </threadedComment>
  <threadedComment ref="C50" dT="2022-08-02T17:18:36.73" personId="{7E3A1C85-06E8-46C0-83AC-8D7DCE8212F2}" id="{AE2B7FD7-2C7E-4E07-A7F6-EF908173A28A}">
    <text>changed answer options</text>
  </threadedComment>
  <threadedComment ref="C53" dT="2022-07-26T16:45:55.25" personId="{7E3A1C85-06E8-46C0-83AC-8D7DCE8212F2}" id="{DBFFF6A2-7EAB-4A29-95D9-4BB2194D0DC0}">
    <text>Melania had the issue that it was disclosed in two parts. Should we make it a multiple-choice question?
Or ask "where has it been mainly disclosed"?</text>
  </threadedComment>
  <threadedComment ref="C53" dT="2022-07-29T07:02:18.18" personId="{7E3A1C85-06E8-46C0-83AC-8D7DCE8212F2}" id="{077C5902-2B39-4E5E-BE6D-17370ADAB0F3}" parentId="{DBFFF6A2-7EAB-4A29-95D9-4BB2194D0DC0}">
    <text>MAke it a multi-select questions. Decided together with Melania</text>
  </threadedComment>
  <threadedComment ref="C60" dT="2022-08-02T17:18:24.47" personId="{7E3A1C85-06E8-46C0-83AC-8D7DCE8212F2}" id="{C182AB4E-2D1B-402F-8549-A9F5D2D63F38}">
    <text>changed answer options</text>
  </threadedComment>
  <threadedComment ref="C61" dT="2022-08-12T14:06:04.99" personId="{7E3A1C85-06E8-46C0-83AC-8D7DCE8212F2}" id="{B5335C87-569E-4C47-A3AF-9EA5AADFC0F0}">
    <text>Deleted the question that was previously here (Q29) and replaced it what was previously Q20 but reformulated.</text>
  </threadedComment>
  <threadedComment ref="F68" dT="2022-08-16T14:21:51.48" personId="{7E3A1C85-06E8-46C0-83AC-8D7DCE8212F2}" id="{7D8CF2D5-0CAE-4DC6-895A-5A03C585C67A}">
    <text>Focus on mechanism / or focus on interaction/ Can we integrate Q33.1 with Q33.2?</text>
  </threadedComment>
  <threadedComment ref="F69" dT="2022-08-16T14:21:08.10" personId="{7E3A1C85-06E8-46C0-83AC-8D7DCE8212F2}" id="{508398D2-3B28-4FE1-A9C2-C8604D4E8003}">
    <text>Focus is on comparison</text>
  </threadedComment>
  <threadedComment ref="C71" dT="2022-08-22T12:52:40.15" personId="{7E3A1C85-06E8-46C0-83AC-8D7DCE8212F2}" id="{9626E1B7-7FBB-4DEB-B4AB-C38791E7F8C1}">
    <text>formulation extended by challenges and recommendations.</text>
  </threadedComment>
  <threadedComment ref="F71" dT="2022-08-16T14:27:52.40" personId="{7E3A1C85-06E8-46C0-83AC-8D7DCE8212F2}" id="{15C4B4A2-537F-42A7-ADA3-79AD4AB9D093}">
    <text>Be strikt what to include here. Only when it is a focus of the study, more then one paragraph.</text>
  </threadedComment>
  <threadedComment ref="F72" dT="2022-08-16T14:23:28.14" personId="{7E3A1C85-06E8-46C0-83AC-8D7DCE8212F2}" id="{9AD3FB0A-52B4-42AC-BDAA-E70588A199C4}">
    <text>Focus purely on formalization. Different from focus on "representation" in Q33.2</text>
  </threadedComment>
  <threadedComment ref="F78" dT="2022-08-16T15:42:08.36" personId="{7E3A1C85-06E8-46C0-83AC-8D7DCE8212F2}" id="{9172D430-5389-4F8A-945A-2F9FE18CB7DC}">
    <text>Apart from how something is modeled.</text>
  </threadedComment>
  <threadedComment ref="C86" dT="2022-07-29T08:27:52.27" personId="{7E3A1C85-06E8-46C0-83AC-8D7DCE8212F2}" id="{B3634E62-A683-4100-9330-13D0C12DF01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7" t="s">
        <v>5</v>
      </c>
      <c r="C10" s="128"/>
      <c r="D10" s="128"/>
      <c r="E10" s="128"/>
      <c r="F10" s="128"/>
      <c r="G10" s="128"/>
      <c r="H10" s="128"/>
      <c r="I10" s="128"/>
      <c r="J10" s="12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M7" sqref="M7:M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36" t="s">
        <v>164</v>
      </c>
      <c r="I2" s="136"/>
      <c r="J2" s="136"/>
      <c r="L2" s="132" t="s">
        <v>200</v>
      </c>
      <c r="M2" s="133"/>
    </row>
    <row r="3" spans="2:14" x14ac:dyDescent="0.25">
      <c r="C3" s="6"/>
      <c r="F3" s="7"/>
      <c r="H3" s="136"/>
      <c r="I3" s="136"/>
      <c r="J3" s="136"/>
      <c r="L3" s="132" t="s">
        <v>201</v>
      </c>
      <c r="M3" s="133"/>
    </row>
    <row r="4" spans="2:14" ht="30.75" customHeight="1" x14ac:dyDescent="0.25">
      <c r="C4" s="6"/>
      <c r="F4" s="7"/>
      <c r="L4" s="134" t="s">
        <v>205</v>
      </c>
      <c r="M4" s="135"/>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210</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210</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211</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210</v>
      </c>
    </row>
    <row r="15" spans="2:14" ht="30" customHeight="1" outlineLevel="1" x14ac:dyDescent="0.25">
      <c r="B15" s="14"/>
      <c r="C15" s="94" t="str">
        <f>_xlfn.CONCAT($C$13,".2")</f>
        <v>Q3.2</v>
      </c>
      <c r="F15" s="108" t="s">
        <v>194</v>
      </c>
      <c r="G15" s="14"/>
      <c r="H15" s="36" t="s">
        <v>41</v>
      </c>
      <c r="I15" s="74"/>
      <c r="J15" s="14"/>
      <c r="L15" s="38" t="s">
        <v>10</v>
      </c>
      <c r="M15" s="90" t="s">
        <v>210</v>
      </c>
    </row>
    <row r="16" spans="2:14" ht="30" customHeight="1" outlineLevel="1" x14ac:dyDescent="0.25">
      <c r="B16" s="14"/>
      <c r="C16" s="94" t="str">
        <f>_xlfn.CONCAT($C$13,".3")</f>
        <v>Q3.3</v>
      </c>
      <c r="F16" s="7" t="s">
        <v>14</v>
      </c>
      <c r="G16" s="14"/>
      <c r="H16" s="36" t="s">
        <v>41</v>
      </c>
      <c r="I16" s="74"/>
      <c r="J16" s="14"/>
      <c r="L16" s="38" t="s">
        <v>10</v>
      </c>
      <c r="M16" s="90" t="s">
        <v>210</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t="s">
        <v>210</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210</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t="s">
        <v>210</v>
      </c>
    </row>
    <row r="22" spans="2:13" ht="30" customHeight="1" outlineLevel="1" x14ac:dyDescent="0.25">
      <c r="B22" s="14">
        <v>1</v>
      </c>
      <c r="C22" s="6" t="str">
        <f>TEXT(SUM(B$7:B22),"Q#")</f>
        <v>Q6</v>
      </c>
      <c r="F22" s="7" t="s">
        <v>54</v>
      </c>
      <c r="G22" s="14" t="s">
        <v>31</v>
      </c>
      <c r="H22" s="36" t="s">
        <v>51</v>
      </c>
      <c r="I22" s="37" t="s">
        <v>189</v>
      </c>
      <c r="J22" s="14" t="s">
        <v>42</v>
      </c>
      <c r="L22" s="38" t="s">
        <v>15</v>
      </c>
      <c r="M22" s="39" t="s">
        <v>210</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210</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210</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210</v>
      </c>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t="s">
        <v>210</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210</v>
      </c>
    </row>
    <row r="30" spans="2:13" ht="30" customHeight="1" outlineLevel="1" x14ac:dyDescent="0.25">
      <c r="C30" s="6" t="str">
        <f>_xlfn.CONCAT($C$28,".2")</f>
        <v>Q11.2</v>
      </c>
      <c r="F30" s="62" t="s">
        <v>63</v>
      </c>
      <c r="G30" t="s">
        <v>31</v>
      </c>
      <c r="H30" s="36" t="s">
        <v>41</v>
      </c>
      <c r="I30" s="37"/>
      <c r="L30" s="38" t="s">
        <v>10</v>
      </c>
      <c r="M30" s="39" t="s">
        <v>210</v>
      </c>
    </row>
    <row r="31" spans="2:13" ht="30" customHeight="1" outlineLevel="1" x14ac:dyDescent="0.25">
      <c r="C31" s="6" t="str">
        <f>_xlfn.CONCAT($C$28,".3")</f>
        <v>Q11.3</v>
      </c>
      <c r="F31" s="62" t="s">
        <v>64</v>
      </c>
      <c r="G31" t="s">
        <v>31</v>
      </c>
      <c r="H31" s="36" t="s">
        <v>41</v>
      </c>
      <c r="I31" s="37"/>
      <c r="L31" s="38" t="s">
        <v>10</v>
      </c>
      <c r="M31" s="39" t="s">
        <v>210</v>
      </c>
    </row>
    <row r="32" spans="2:13" ht="30" customHeight="1" outlineLevel="1" x14ac:dyDescent="0.25">
      <c r="C32" s="6" t="str">
        <f>_xlfn.CONCAT($C$28,".4")</f>
        <v>Q11.4</v>
      </c>
      <c r="F32" s="62" t="s">
        <v>65</v>
      </c>
      <c r="G32" t="s">
        <v>31</v>
      </c>
      <c r="H32" s="36" t="s">
        <v>41</v>
      </c>
      <c r="I32" s="37"/>
      <c r="L32" s="38" t="s">
        <v>10</v>
      </c>
      <c r="M32" s="39" t="s">
        <v>210</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210</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210</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210</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213</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214</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210</v>
      </c>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t="s">
        <v>210</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210</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215</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210</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t="s">
        <v>210</v>
      </c>
    </row>
    <row r="50" spans="2:13" ht="45" customHeight="1" outlineLevel="1" x14ac:dyDescent="0.25">
      <c r="B50" s="14">
        <v>1</v>
      </c>
      <c r="C50" s="94" t="str">
        <f>TEXT(SUM(B$7:B50),"Q#")</f>
        <v>Q26</v>
      </c>
      <c r="F50" s="91" t="s">
        <v>174</v>
      </c>
      <c r="G50" s="14" t="s">
        <v>31</v>
      </c>
      <c r="H50" s="101" t="s">
        <v>180</v>
      </c>
      <c r="I50" s="37" t="s">
        <v>181</v>
      </c>
      <c r="J50" s="14" t="s">
        <v>48</v>
      </c>
      <c r="L50" s="38" t="s">
        <v>18</v>
      </c>
      <c r="M50" s="39" t="s">
        <v>216</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217</v>
      </c>
    </row>
    <row r="54" spans="2:13" ht="30" customHeight="1" outlineLevel="1" x14ac:dyDescent="0.25">
      <c r="B54" s="24"/>
      <c r="C54" s="112" t="str">
        <f>_xlfn.CONCAT($C$53,".1")</f>
        <v>Q27.1</v>
      </c>
      <c r="D54" s="97"/>
      <c r="E54" s="97"/>
      <c r="F54" s="110" t="s">
        <v>8</v>
      </c>
      <c r="G54" s="97"/>
      <c r="H54" s="111" t="s">
        <v>41</v>
      </c>
      <c r="I54" s="98"/>
      <c r="J54" s="97"/>
      <c r="K54" s="97"/>
      <c r="L54" s="38" t="s">
        <v>10</v>
      </c>
      <c r="M54" s="90" t="s">
        <v>210</v>
      </c>
    </row>
    <row r="55" spans="2:13" ht="30" customHeight="1" outlineLevel="1" x14ac:dyDescent="0.25">
      <c r="B55" s="24"/>
      <c r="C55" s="112" t="str">
        <f>_xlfn.CONCAT($C$53,".2")</f>
        <v>Q27.2</v>
      </c>
      <c r="D55" s="97"/>
      <c r="E55" s="97"/>
      <c r="F55" s="110" t="s">
        <v>12</v>
      </c>
      <c r="G55" s="97"/>
      <c r="H55" s="111" t="s">
        <v>41</v>
      </c>
      <c r="I55" s="98"/>
      <c r="J55" s="97"/>
      <c r="K55" s="97"/>
      <c r="L55" s="38" t="s">
        <v>10</v>
      </c>
      <c r="M55" s="90" t="s">
        <v>210</v>
      </c>
    </row>
    <row r="56" spans="2:13" ht="30" customHeight="1" outlineLevel="1" x14ac:dyDescent="0.25">
      <c r="B56" s="24"/>
      <c r="C56" s="109" t="str">
        <f>_xlfn.CONCAT($C$53,".3")</f>
        <v>Q27.3</v>
      </c>
      <c r="D56" s="97"/>
      <c r="E56" s="97"/>
      <c r="F56" s="110" t="s">
        <v>17</v>
      </c>
      <c r="G56" s="97"/>
      <c r="H56" s="111" t="s">
        <v>41</v>
      </c>
      <c r="I56" s="98"/>
      <c r="J56" s="97"/>
      <c r="K56" s="97"/>
      <c r="L56" s="38" t="s">
        <v>10</v>
      </c>
      <c r="M56" s="90" t="s">
        <v>210</v>
      </c>
    </row>
    <row r="57" spans="2:13" ht="30" customHeight="1" outlineLevel="1" x14ac:dyDescent="0.25">
      <c r="B57" s="24"/>
      <c r="C57" s="109" t="str">
        <f>_xlfn.CONCAT($C$53,".4")</f>
        <v>Q27.4</v>
      </c>
      <c r="D57" s="97"/>
      <c r="E57" s="97"/>
      <c r="F57" s="110" t="s">
        <v>25</v>
      </c>
      <c r="G57" s="97"/>
      <c r="H57" s="111" t="s">
        <v>41</v>
      </c>
      <c r="I57" s="98"/>
      <c r="J57" s="97"/>
      <c r="K57" s="97"/>
      <c r="L57" s="38" t="s">
        <v>10</v>
      </c>
      <c r="M57" s="90" t="s">
        <v>210</v>
      </c>
    </row>
    <row r="58" spans="2:13" ht="30" customHeight="1" outlineLevel="1" x14ac:dyDescent="0.25">
      <c r="B58" s="24"/>
      <c r="C58" s="109" t="str">
        <f>_xlfn.CONCAT($C$53,".5")</f>
        <v>Q27.5</v>
      </c>
      <c r="D58" s="97"/>
      <c r="E58" s="97"/>
      <c r="F58" s="110" t="s">
        <v>28</v>
      </c>
      <c r="G58" s="97"/>
      <c r="H58" s="111" t="s">
        <v>41</v>
      </c>
      <c r="I58" s="98"/>
      <c r="J58" s="97"/>
      <c r="K58" s="97"/>
      <c r="L58" s="38" t="s">
        <v>6</v>
      </c>
      <c r="M58" s="90" t="s">
        <v>210</v>
      </c>
    </row>
    <row r="59" spans="2:13" ht="30" customHeight="1" outlineLevel="1" x14ac:dyDescent="0.25">
      <c r="B59" s="24"/>
      <c r="C59" s="95" t="str">
        <f>_xlfn.CONCAT($C$53,".6")</f>
        <v>Q27.6</v>
      </c>
      <c r="D59" s="24"/>
      <c r="E59" s="24"/>
      <c r="F59" s="102" t="s">
        <v>178</v>
      </c>
      <c r="G59" s="24"/>
      <c r="H59" s="26" t="s">
        <v>41</v>
      </c>
      <c r="I59" s="54"/>
      <c r="J59" s="24"/>
      <c r="K59" s="24"/>
      <c r="L59" s="64" t="s">
        <v>10</v>
      </c>
      <c r="M59" s="65" t="s">
        <v>210</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210</v>
      </c>
    </row>
    <row r="61" spans="2:13" ht="45" customHeight="1" outlineLevel="1" x14ac:dyDescent="0.25">
      <c r="B61" s="14">
        <v>1</v>
      </c>
      <c r="C61" s="94" t="str">
        <f>TEXT(SUM(B$7:B61),"Q#")</f>
        <v>Q29</v>
      </c>
      <c r="F61" s="7" t="s">
        <v>183</v>
      </c>
      <c r="G61" s="14" t="s">
        <v>31</v>
      </c>
      <c r="H61" s="103" t="s">
        <v>184</v>
      </c>
      <c r="I61" s="37" t="s">
        <v>90</v>
      </c>
      <c r="J61" s="14" t="s">
        <v>42</v>
      </c>
      <c r="L61" s="38" t="s">
        <v>186</v>
      </c>
      <c r="M61" s="39" t="s">
        <v>210</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t="s">
        <v>218</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210</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210</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210</v>
      </c>
    </row>
    <row r="69" spans="2:13" ht="30" customHeight="1" outlineLevel="1" x14ac:dyDescent="0.25">
      <c r="C69" s="6" t="str">
        <f>_xlfn.CONCAT($C$67,".2")</f>
        <v>Q33.2</v>
      </c>
      <c r="F69" s="62" t="s">
        <v>100</v>
      </c>
      <c r="G69" s="14" t="s">
        <v>31</v>
      </c>
      <c r="H69" s="36" t="s">
        <v>41</v>
      </c>
      <c r="I69" s="74" t="s">
        <v>148</v>
      </c>
      <c r="L69" s="38" t="s">
        <v>10</v>
      </c>
      <c r="M69" s="39" t="s">
        <v>210</v>
      </c>
    </row>
    <row r="70" spans="2:13" ht="30" customHeight="1" outlineLevel="1" x14ac:dyDescent="0.25">
      <c r="C70" s="6" t="str">
        <f>_xlfn.CONCAT($C$67,".3")</f>
        <v>Q33.3</v>
      </c>
      <c r="F70" s="62" t="s">
        <v>101</v>
      </c>
      <c r="G70" s="14" t="s">
        <v>31</v>
      </c>
      <c r="H70" s="36" t="s">
        <v>41</v>
      </c>
      <c r="I70" s="74" t="s">
        <v>149</v>
      </c>
      <c r="L70" s="38" t="s">
        <v>10</v>
      </c>
      <c r="M70" s="39" t="s">
        <v>210</v>
      </c>
    </row>
    <row r="71" spans="2:13" ht="30" customHeight="1" outlineLevel="1" x14ac:dyDescent="0.25">
      <c r="C71" s="94" t="str">
        <f>_xlfn.CONCAT($C$67,".4")</f>
        <v>Q33.4</v>
      </c>
      <c r="F71" s="114" t="s">
        <v>198</v>
      </c>
      <c r="G71" s="14" t="s">
        <v>31</v>
      </c>
      <c r="H71" s="36" t="s">
        <v>41</v>
      </c>
      <c r="I71" s="74" t="s">
        <v>148</v>
      </c>
      <c r="L71" s="38" t="s">
        <v>6</v>
      </c>
      <c r="M71" s="39" t="s">
        <v>210</v>
      </c>
    </row>
    <row r="72" spans="2:13" ht="48" customHeight="1" outlineLevel="1" x14ac:dyDescent="0.25">
      <c r="C72" s="6" t="str">
        <f>_xlfn.CONCAT($C$67,".5")</f>
        <v>Q33.5</v>
      </c>
      <c r="F72" s="62" t="s">
        <v>102</v>
      </c>
      <c r="G72" s="14" t="s">
        <v>31</v>
      </c>
      <c r="H72" s="36" t="s">
        <v>41</v>
      </c>
      <c r="I72" s="74" t="s">
        <v>150</v>
      </c>
      <c r="L72" s="38" t="s">
        <v>10</v>
      </c>
      <c r="M72" s="39" t="s">
        <v>210</v>
      </c>
    </row>
    <row r="73" spans="2:13" ht="30" customHeight="1" outlineLevel="1" x14ac:dyDescent="0.25">
      <c r="C73" s="6" t="str">
        <f>_xlfn.CONCAT($C$67,".6")</f>
        <v>Q33.6</v>
      </c>
      <c r="F73" s="62" t="s">
        <v>103</v>
      </c>
      <c r="G73" s="14" t="s">
        <v>31</v>
      </c>
      <c r="H73" s="36" t="s">
        <v>41</v>
      </c>
      <c r="I73" s="75" t="s">
        <v>104</v>
      </c>
      <c r="L73" s="38" t="s">
        <v>10</v>
      </c>
      <c r="M73" s="39" t="s">
        <v>210</v>
      </c>
    </row>
    <row r="74" spans="2:13" ht="30" customHeight="1" outlineLevel="1" x14ac:dyDescent="0.25">
      <c r="C74" s="6" t="str">
        <f>_xlfn.CONCAT($C$67,".7")</f>
        <v>Q33.7</v>
      </c>
      <c r="F74" s="62" t="s">
        <v>105</v>
      </c>
      <c r="G74" s="14" t="s">
        <v>31</v>
      </c>
      <c r="H74" s="36" t="s">
        <v>41</v>
      </c>
      <c r="I74" s="74" t="s">
        <v>151</v>
      </c>
      <c r="L74" s="38" t="s">
        <v>10</v>
      </c>
      <c r="M74" s="39" t="s">
        <v>210</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210</v>
      </c>
    </row>
    <row r="76" spans="2:13" ht="45" customHeight="1" outlineLevel="1" x14ac:dyDescent="0.25">
      <c r="B76" s="14">
        <v>1</v>
      </c>
      <c r="C76" s="6" t="str">
        <f>TEXT(SUM(B$9:B76),"Q#")</f>
        <v>Q34</v>
      </c>
      <c r="F76" s="7" t="s">
        <v>108</v>
      </c>
      <c r="G76" s="14" t="s">
        <v>31</v>
      </c>
      <c r="H76" s="36" t="s">
        <v>62</v>
      </c>
      <c r="I76" s="68" t="s">
        <v>109</v>
      </c>
      <c r="J76" s="14" t="s">
        <v>42</v>
      </c>
      <c r="L76" s="15"/>
      <c r="M76" s="69" t="s">
        <v>210</v>
      </c>
    </row>
    <row r="77" spans="2:13" ht="45" customHeight="1" outlineLevel="1" x14ac:dyDescent="0.25">
      <c r="C77" s="6" t="str">
        <f>_xlfn.CONCAT($C$76,".1")</f>
        <v>Q34.1</v>
      </c>
      <c r="F77" s="62" t="s">
        <v>110</v>
      </c>
      <c r="G77" s="14" t="s">
        <v>31</v>
      </c>
      <c r="H77" s="36" t="s">
        <v>41</v>
      </c>
      <c r="I77" s="130" t="s">
        <v>153</v>
      </c>
      <c r="L77" s="38" t="s">
        <v>6</v>
      </c>
      <c r="M77" s="39" t="s">
        <v>219</v>
      </c>
    </row>
    <row r="78" spans="2:13" ht="45" customHeight="1" outlineLevel="1" x14ac:dyDescent="0.25">
      <c r="C78" s="6" t="str">
        <f>_xlfn.CONCAT($C$76,".2")</f>
        <v>Q34.2</v>
      </c>
      <c r="F78" s="106" t="s">
        <v>196</v>
      </c>
      <c r="G78" s="14" t="s">
        <v>31</v>
      </c>
      <c r="H78" s="36" t="s">
        <v>41</v>
      </c>
      <c r="I78" s="131"/>
      <c r="L78" s="38" t="s">
        <v>6</v>
      </c>
      <c r="M78" s="39" t="s">
        <v>220</v>
      </c>
    </row>
    <row r="79" spans="2:13" ht="45" customHeight="1" outlineLevel="1" x14ac:dyDescent="0.25">
      <c r="C79" s="6" t="str">
        <f>_xlfn.CONCAT($C$76,".3")</f>
        <v>Q34.3</v>
      </c>
      <c r="F79" s="62" t="s">
        <v>111</v>
      </c>
      <c r="G79" s="14" t="s">
        <v>31</v>
      </c>
      <c r="H79" s="36" t="s">
        <v>41</v>
      </c>
      <c r="I79" s="131"/>
      <c r="L79" s="38" t="s">
        <v>10</v>
      </c>
      <c r="M79" s="39" t="s">
        <v>210</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210</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210</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210</v>
      </c>
    </row>
    <row r="83" spans="2:14" ht="30" customHeight="1" outlineLevel="1" x14ac:dyDescent="0.25">
      <c r="C83" s="6" t="str">
        <f>_xlfn.CONCAT($C$82,".1")</f>
        <v>Q36.1</v>
      </c>
      <c r="F83" s="62" t="s">
        <v>116</v>
      </c>
      <c r="G83" s="14" t="s">
        <v>31</v>
      </c>
      <c r="H83" s="36" t="s">
        <v>41</v>
      </c>
      <c r="I83" s="70" t="s">
        <v>117</v>
      </c>
      <c r="L83" s="38" t="s">
        <v>10</v>
      </c>
      <c r="M83" s="39" t="s">
        <v>210</v>
      </c>
    </row>
    <row r="84" spans="2:14" ht="30" customHeight="1" outlineLevel="1" x14ac:dyDescent="0.25">
      <c r="C84" s="6" t="str">
        <f>_xlfn.CONCAT($C$82,".2")</f>
        <v>Q36.2</v>
      </c>
      <c r="F84" s="62" t="s">
        <v>118</v>
      </c>
      <c r="G84" s="14" t="s">
        <v>31</v>
      </c>
      <c r="H84" s="36" t="s">
        <v>41</v>
      </c>
      <c r="I84" s="70" t="s">
        <v>119</v>
      </c>
      <c r="L84" s="38" t="s">
        <v>10</v>
      </c>
      <c r="M84" s="39" t="s">
        <v>210</v>
      </c>
    </row>
    <row r="85" spans="2:14" ht="30" customHeight="1" outlineLevel="1" x14ac:dyDescent="0.25">
      <c r="C85" s="6" t="str">
        <f>_xlfn.CONCAT($C$82,".3")</f>
        <v>Q36.3</v>
      </c>
      <c r="F85" s="62" t="s">
        <v>120</v>
      </c>
      <c r="G85" s="14" t="s">
        <v>31</v>
      </c>
      <c r="H85" s="36" t="s">
        <v>41</v>
      </c>
      <c r="I85" s="70" t="s">
        <v>121</v>
      </c>
      <c r="L85" s="38" t="s">
        <v>10</v>
      </c>
      <c r="M85" s="39" t="s">
        <v>210</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210</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210</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210</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t="s">
        <v>210</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204</v>
      </c>
      <c r="M91" s="28" t="s">
        <v>221</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t="s">
        <v>210</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210</v>
      </c>
    </row>
    <row r="95" spans="2:14" ht="45" customHeight="1" outlineLevel="1" x14ac:dyDescent="0.25">
      <c r="B95">
        <v>1</v>
      </c>
      <c r="C95" s="53" t="str">
        <f>TEXT(SUM(B$7:B95),"Q#")</f>
        <v>Q42</v>
      </c>
      <c r="D95" s="24"/>
      <c r="E95" s="24"/>
      <c r="F95" s="25" t="s">
        <v>137</v>
      </c>
      <c r="G95" s="24"/>
      <c r="H95" s="26" t="s">
        <v>133</v>
      </c>
      <c r="I95" s="71" t="s">
        <v>138</v>
      </c>
      <c r="J95" s="24" t="s">
        <v>42</v>
      </c>
      <c r="K95" s="24"/>
      <c r="L95" s="27" t="s">
        <v>9</v>
      </c>
      <c r="M95" s="72" t="s">
        <v>210</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210</v>
      </c>
    </row>
    <row r="97" spans="2:13" ht="45" customHeight="1" outlineLevel="1" x14ac:dyDescent="0.25">
      <c r="B97">
        <v>1</v>
      </c>
      <c r="C97" s="53" t="str">
        <f>TEXT(SUM(B$7:B97),"Q#")</f>
        <v>Q44</v>
      </c>
      <c r="D97" s="24"/>
      <c r="E97" s="24"/>
      <c r="F97" s="25" t="s">
        <v>141</v>
      </c>
      <c r="G97" s="24"/>
      <c r="H97" s="26" t="s">
        <v>133</v>
      </c>
      <c r="I97" s="71" t="s">
        <v>142</v>
      </c>
      <c r="J97" s="24" t="s">
        <v>42</v>
      </c>
      <c r="K97" s="24"/>
      <c r="L97" s="27" t="s">
        <v>9</v>
      </c>
      <c r="M97" s="72" t="s">
        <v>210</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U7" sqref="U7"/>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36" t="s">
        <v>164</v>
      </c>
      <c r="I2" s="136"/>
      <c r="J2" s="136"/>
      <c r="L2" s="132" t="s">
        <v>200</v>
      </c>
      <c r="M2" s="133"/>
      <c r="O2" s="137" t="s">
        <v>200</v>
      </c>
      <c r="P2" s="138"/>
    </row>
    <row r="3" spans="2:21" x14ac:dyDescent="0.25">
      <c r="C3" s="6"/>
      <c r="F3" s="7"/>
      <c r="H3" s="136"/>
      <c r="I3" s="136"/>
      <c r="J3" s="136"/>
      <c r="L3" s="132" t="s">
        <v>201</v>
      </c>
      <c r="M3" s="133"/>
      <c r="O3" s="139" t="s">
        <v>206</v>
      </c>
      <c r="P3" s="140"/>
    </row>
    <row r="4" spans="2:21" x14ac:dyDescent="0.25">
      <c r="C4" s="6"/>
      <c r="F4" s="7"/>
      <c r="L4" s="134" t="s">
        <v>205</v>
      </c>
      <c r="M4" s="135"/>
      <c r="O4" s="141"/>
      <c r="P4" s="142"/>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1" t="s">
        <v>222</v>
      </c>
      <c r="S5" s="122" t="s">
        <v>223</v>
      </c>
    </row>
    <row r="6" spans="2:21" x14ac:dyDescent="0.25">
      <c r="C6" s="6"/>
      <c r="F6" s="7"/>
      <c r="G6" s="14" t="s">
        <v>31</v>
      </c>
      <c r="L6" s="15"/>
      <c r="M6" s="16"/>
      <c r="O6" s="92"/>
      <c r="P6" s="116"/>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102" x14ac:dyDescent="0.25">
      <c r="B9" s="24">
        <v>1</v>
      </c>
      <c r="C9" s="53" t="str">
        <f>TEXT(SUM(B$7:B9),"Q#")</f>
        <v>Q1</v>
      </c>
      <c r="D9" s="24"/>
      <c r="E9" s="24"/>
      <c r="F9" s="25" t="s">
        <v>40</v>
      </c>
      <c r="G9" s="24" t="s">
        <v>31</v>
      </c>
      <c r="H9" s="87" t="s">
        <v>162</v>
      </c>
      <c r="I9" s="76" t="s">
        <v>144</v>
      </c>
      <c r="J9" s="24" t="s">
        <v>42</v>
      </c>
      <c r="K9" s="24"/>
      <c r="L9" s="27" t="s">
        <v>10</v>
      </c>
      <c r="M9" s="65"/>
      <c r="O9" s="124" t="s">
        <v>10</v>
      </c>
      <c r="P9" s="65" t="s">
        <v>225</v>
      </c>
      <c r="R9" t="str">
        <f>IF(L9=O9,"Same","Diff")</f>
        <v>Same</v>
      </c>
      <c r="S9" s="126" t="s">
        <v>228</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126" t="s">
        <v>229</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8"/>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10</v>
      </c>
      <c r="M15" s="90"/>
      <c r="O15" s="38" t="s">
        <v>10</v>
      </c>
      <c r="P15" s="90"/>
      <c r="Q15" s="118"/>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8"/>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18"/>
      <c r="R17" t="str">
        <f t="shared" si="0"/>
        <v>Same</v>
      </c>
      <c r="S17" s="38"/>
      <c r="U17" t="b">
        <f>L17=Coding_agreement!L17</f>
        <v>1</v>
      </c>
    </row>
    <row r="18" spans="2:21" x14ac:dyDescent="0.25">
      <c r="B18" s="14"/>
      <c r="C18" s="94" t="str">
        <f>_xlfn.CONCAT($C$13,".5")</f>
        <v>Q3.5</v>
      </c>
      <c r="F18" s="91" t="s">
        <v>165</v>
      </c>
      <c r="G18" s="14"/>
      <c r="H18" s="36" t="s">
        <v>41</v>
      </c>
      <c r="I18" s="74"/>
      <c r="J18" s="14"/>
      <c r="L18" s="38" t="s">
        <v>6</v>
      </c>
      <c r="M18" s="90"/>
      <c r="O18" s="38" t="s">
        <v>6</v>
      </c>
      <c r="P18" s="90"/>
      <c r="Q18" s="118"/>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19"/>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3" t="s">
        <v>226</v>
      </c>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15</v>
      </c>
      <c r="M21" s="28"/>
      <c r="O21" s="27" t="s">
        <v>15</v>
      </c>
      <c r="P21" s="65"/>
      <c r="R21" t="str">
        <f t="shared" si="1"/>
        <v>Same</v>
      </c>
      <c r="S21" s="123" t="s">
        <v>226</v>
      </c>
      <c r="U21" t="b">
        <f>L21=Coding_agreement!L21</f>
        <v>1</v>
      </c>
    </row>
    <row r="22" spans="2:21" ht="30" x14ac:dyDescent="0.25">
      <c r="B22" s="14">
        <v>1</v>
      </c>
      <c r="C22" s="6" t="str">
        <f>TEXT(SUM(B$7:B22),"Q#")</f>
        <v>Q6</v>
      </c>
      <c r="F22" s="7" t="s">
        <v>54</v>
      </c>
      <c r="G22" s="14" t="s">
        <v>31</v>
      </c>
      <c r="H22" s="36" t="s">
        <v>51</v>
      </c>
      <c r="I22" s="37" t="s">
        <v>189</v>
      </c>
      <c r="J22" s="14" t="s">
        <v>42</v>
      </c>
      <c r="L22" s="38" t="s">
        <v>15</v>
      </c>
      <c r="M22" s="39"/>
      <c r="O22" s="27" t="s">
        <v>15</v>
      </c>
      <c r="P22" s="90"/>
      <c r="R22" t="str">
        <f t="shared" si="1"/>
        <v>Same</v>
      </c>
      <c r="S22" s="123" t="s">
        <v>226</v>
      </c>
      <c r="U22" t="b">
        <f>L22=Coding_agreement!L22</f>
        <v>1</v>
      </c>
    </row>
    <row r="23" spans="2:21" x14ac:dyDescent="0.25">
      <c r="C23" s="6"/>
      <c r="D23" s="47"/>
      <c r="E23" s="48" t="s">
        <v>55</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224</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18"/>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7"/>
      <c r="U36" t="b">
        <f>L36=Coding_agreement!L36</f>
        <v>1</v>
      </c>
    </row>
    <row r="37" spans="2:21" x14ac:dyDescent="0.25">
      <c r="C37" s="6"/>
      <c r="D37" s="47"/>
      <c r="E37" s="48" t="s">
        <v>70</v>
      </c>
      <c r="F37" s="47"/>
      <c r="G37" s="47" t="s">
        <v>31</v>
      </c>
      <c r="H37" s="49"/>
      <c r="I37" s="50"/>
      <c r="J37" s="47"/>
      <c r="K37" s="47"/>
      <c r="L37" s="51"/>
      <c r="M37" s="52"/>
      <c r="O37" s="51"/>
      <c r="P37" s="119"/>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18"/>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207</v>
      </c>
      <c r="Q40" s="118"/>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18"/>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18"/>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208</v>
      </c>
      <c r="Q43" s="118"/>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8"/>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179</v>
      </c>
      <c r="G49" s="29" t="s">
        <v>31</v>
      </c>
      <c r="H49" s="32" t="s">
        <v>85</v>
      </c>
      <c r="I49" s="33" t="s">
        <v>173</v>
      </c>
      <c r="J49" s="29" t="s">
        <v>42</v>
      </c>
      <c r="K49" s="29"/>
      <c r="L49" s="27" t="s">
        <v>10</v>
      </c>
      <c r="M49" s="35"/>
      <c r="O49" s="64" t="s">
        <v>10</v>
      </c>
      <c r="P49" s="35"/>
      <c r="R49" t="str">
        <f t="shared" si="4"/>
        <v>Same</v>
      </c>
      <c r="S49" s="38" t="s">
        <v>224</v>
      </c>
      <c r="U49" t="b">
        <f>L49=Coding_agreement!L49</f>
        <v>1</v>
      </c>
    </row>
    <row r="50" spans="2:21" ht="57" x14ac:dyDescent="0.25">
      <c r="B50" s="14">
        <v>1</v>
      </c>
      <c r="C50" s="94" t="str">
        <f>TEXT(SUM(B$7:B50),"Q#")</f>
        <v>Q26</v>
      </c>
      <c r="F50" s="91" t="s">
        <v>174</v>
      </c>
      <c r="G50" s="14" t="s">
        <v>31</v>
      </c>
      <c r="H50" s="101" t="s">
        <v>180</v>
      </c>
      <c r="I50" s="37" t="s">
        <v>181</v>
      </c>
      <c r="J50" s="14" t="s">
        <v>48</v>
      </c>
      <c r="L50" s="38" t="s">
        <v>18</v>
      </c>
      <c r="M50" s="39" t="s">
        <v>175</v>
      </c>
      <c r="O50" s="38" t="s">
        <v>18</v>
      </c>
      <c r="P50" s="90"/>
      <c r="Q50" s="118"/>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7"/>
      <c r="U51" t="b">
        <f>L51=Coding_agreement!L51</f>
        <v>1</v>
      </c>
    </row>
    <row r="52" spans="2:21" x14ac:dyDescent="0.25">
      <c r="C52" s="6"/>
      <c r="D52" s="47"/>
      <c r="E52" s="48" t="s">
        <v>87</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10</v>
      </c>
      <c r="M54" s="90"/>
      <c r="O54" s="38" t="s">
        <v>10</v>
      </c>
      <c r="P54" s="90"/>
      <c r="Q54" s="118"/>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8"/>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6</v>
      </c>
      <c r="M58" s="90"/>
      <c r="O58" s="38" t="s">
        <v>6</v>
      </c>
      <c r="P58" s="90"/>
      <c r="Q58" s="118"/>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18"/>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186</v>
      </c>
      <c r="M61" s="39"/>
      <c r="O61" s="38" t="s">
        <v>186</v>
      </c>
      <c r="P61" s="90"/>
      <c r="Q61" s="118"/>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19"/>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10</v>
      </c>
      <c r="M63" s="28"/>
      <c r="O63" s="64" t="s">
        <v>10</v>
      </c>
      <c r="P63" s="65" t="s">
        <v>209</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100</v>
      </c>
      <c r="G69" s="14" t="s">
        <v>31</v>
      </c>
      <c r="H69" s="36" t="s">
        <v>41</v>
      </c>
      <c r="I69" s="74" t="s">
        <v>148</v>
      </c>
      <c r="L69" s="38" t="s">
        <v>10</v>
      </c>
      <c r="M69" s="39"/>
      <c r="O69" s="38" t="s">
        <v>10</v>
      </c>
      <c r="P69" s="90"/>
      <c r="R69" t="str">
        <f t="shared" si="7"/>
        <v>Same</v>
      </c>
      <c r="S69" s="38"/>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0" x14ac:dyDescent="0.25">
      <c r="C71" s="94" t="str">
        <f>_xlfn.CONCAT($C$67,".4")</f>
        <v>Q33.4</v>
      </c>
      <c r="F71" s="114" t="s">
        <v>198</v>
      </c>
      <c r="G71" s="14" t="s">
        <v>31</v>
      </c>
      <c r="H71" s="36" t="s">
        <v>41</v>
      </c>
      <c r="I71" s="74" t="s">
        <v>148</v>
      </c>
      <c r="L71" s="38" t="s">
        <v>6</v>
      </c>
      <c r="M71" s="39"/>
      <c r="O71" s="38" t="s">
        <v>227</v>
      </c>
      <c r="P71" s="90"/>
      <c r="R71" t="str">
        <f t="shared" si="7"/>
        <v>Same</v>
      </c>
      <c r="S71" s="123" t="s">
        <v>226</v>
      </c>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224</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ht="51" x14ac:dyDescent="0.25">
      <c r="C77" s="6" t="str">
        <f>_xlfn.CONCAT($C$76,".1")</f>
        <v>Q34.1</v>
      </c>
      <c r="F77" s="62" t="s">
        <v>110</v>
      </c>
      <c r="G77" s="14" t="s">
        <v>31</v>
      </c>
      <c r="H77" s="36" t="s">
        <v>41</v>
      </c>
      <c r="I77" s="130" t="s">
        <v>153</v>
      </c>
      <c r="L77" s="38" t="s">
        <v>6</v>
      </c>
      <c r="M77" s="39" t="s">
        <v>203</v>
      </c>
      <c r="O77" s="38" t="s">
        <v>6</v>
      </c>
      <c r="P77" s="90"/>
      <c r="R77" t="str">
        <f t="shared" ref="R77:R81" si="8">IF(L77=O77,"Same","Diff")</f>
        <v>Same</v>
      </c>
      <c r="S77" s="38"/>
      <c r="U77" t="b">
        <f>L77=Coding_agreement!L77</f>
        <v>1</v>
      </c>
    </row>
    <row r="78" spans="2:21" ht="30" x14ac:dyDescent="0.25">
      <c r="C78" s="6" t="str">
        <f>_xlfn.CONCAT($C$76,".2")</f>
        <v>Q34.2</v>
      </c>
      <c r="F78" s="106" t="s">
        <v>196</v>
      </c>
      <c r="G78" s="14" t="s">
        <v>31</v>
      </c>
      <c r="H78" s="36" t="s">
        <v>41</v>
      </c>
      <c r="I78" s="131"/>
      <c r="L78" s="38" t="s">
        <v>6</v>
      </c>
      <c r="M78" s="39" t="s">
        <v>202</v>
      </c>
      <c r="O78" s="38" t="s">
        <v>6</v>
      </c>
      <c r="P78" s="90"/>
      <c r="R78" t="str">
        <f t="shared" si="8"/>
        <v>Same</v>
      </c>
      <c r="S78" s="38"/>
      <c r="U78" t="b">
        <f>L78=Coding_agreement!L78</f>
        <v>1</v>
      </c>
    </row>
    <row r="79" spans="2:21" ht="30" x14ac:dyDescent="0.25">
      <c r="C79" s="6" t="str">
        <f>_xlfn.CONCAT($C$76,".3")</f>
        <v>Q34.3</v>
      </c>
      <c r="F79" s="62" t="s">
        <v>111</v>
      </c>
      <c r="G79" s="14" t="s">
        <v>31</v>
      </c>
      <c r="H79" s="36" t="s">
        <v>41</v>
      </c>
      <c r="I79" s="131"/>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224</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224</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224</v>
      </c>
      <c r="U88" t="b">
        <f>L88=Coding_agreement!L88</f>
        <v>1</v>
      </c>
    </row>
    <row r="89" spans="2:21" ht="56.25" x14ac:dyDescent="0.25">
      <c r="B89" s="24">
        <v>1</v>
      </c>
      <c r="C89" s="53" t="str">
        <f>TEXT(SUM(B$7:B89),"Q#")</f>
        <v>Q37</v>
      </c>
      <c r="D89" s="24"/>
      <c r="E89" s="24"/>
      <c r="F89" s="113" t="s">
        <v>197</v>
      </c>
      <c r="G89" s="24" t="s">
        <v>31</v>
      </c>
      <c r="H89" s="26" t="s">
        <v>107</v>
      </c>
      <c r="I89" s="78" t="s">
        <v>155</v>
      </c>
      <c r="J89" s="24" t="s">
        <v>42</v>
      </c>
      <c r="K89" s="24"/>
      <c r="L89" s="27" t="s">
        <v>16</v>
      </c>
      <c r="M89" s="28"/>
      <c r="O89" s="64" t="s">
        <v>16</v>
      </c>
      <c r="P89" s="65"/>
      <c r="R89" t="str">
        <f t="shared" si="9"/>
        <v>Same</v>
      </c>
      <c r="S89" s="38" t="s">
        <v>224</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204</v>
      </c>
      <c r="M91" s="28" t="s">
        <v>31</v>
      </c>
      <c r="O91" s="64" t="s">
        <v>16</v>
      </c>
      <c r="P91" s="65"/>
      <c r="R91" t="str">
        <f t="shared" si="9"/>
        <v>Diff</v>
      </c>
      <c r="S91" s="38" t="s">
        <v>224</v>
      </c>
      <c r="T91" s="125" t="s">
        <v>230</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9</v>
      </c>
      <c r="M93" s="72"/>
      <c r="O93" s="64" t="s">
        <v>9</v>
      </c>
      <c r="P93" s="120"/>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9</v>
      </c>
      <c r="M94" s="72"/>
      <c r="O94" s="64" t="s">
        <v>9</v>
      </c>
      <c r="P94" s="120"/>
      <c r="R94" t="str">
        <f t="shared" si="10"/>
        <v>Same</v>
      </c>
      <c r="S94" s="38"/>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9</v>
      </c>
      <c r="M95" s="72"/>
      <c r="O95" s="64" t="s">
        <v>9</v>
      </c>
      <c r="P95" s="120"/>
      <c r="R95" t="str">
        <f t="shared" si="10"/>
        <v>Same</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9</v>
      </c>
      <c r="M96" s="72"/>
      <c r="O96" s="64" t="s">
        <v>9</v>
      </c>
      <c r="P96" s="120"/>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9</v>
      </c>
      <c r="M97" s="72"/>
      <c r="O97" s="64" t="s">
        <v>9</v>
      </c>
      <c r="P97" s="120"/>
      <c r="R97" t="str">
        <f t="shared" si="10"/>
        <v>Same</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