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4847F0BD-732C-47B4-A8D7-A5F7AE38FDDE}"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5" i="3"/>
  <c r="C83" i="3"/>
  <c r="C82" i="3"/>
  <c r="C88" i="3" s="1"/>
  <c r="C81" i="3"/>
  <c r="C76" i="3"/>
  <c r="C80" i="3" s="1"/>
  <c r="C73" i="3"/>
  <c r="C67" i="3"/>
  <c r="C72" i="3" s="1"/>
  <c r="C65" i="3"/>
  <c r="C64" i="3"/>
  <c r="C63" i="3"/>
  <c r="C61" i="3"/>
  <c r="C60" i="3"/>
  <c r="C59"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7" i="3" l="1"/>
  <c r="C55" i="3"/>
  <c r="C69" i="3"/>
  <c r="C78" i="3"/>
  <c r="C79" i="3"/>
  <c r="C14" i="3"/>
  <c r="C18" i="3"/>
  <c r="C32" i="3"/>
  <c r="C56" i="3"/>
  <c r="C70" i="3"/>
  <c r="C74" i="3"/>
  <c r="C86" i="3"/>
  <c r="C17" i="3"/>
  <c r="C57" i="3"/>
  <c r="C71" i="3"/>
  <c r="C75" i="3"/>
  <c r="C1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tc={AC089016-CAFA-4DA0-A29F-69BD97AF5E91}</author>
    <author>tc={85D23ED9-CD17-43B7-81CF-84320A9F7C2C}</author>
    <author>tc={D883E267-372B-4A03-B7B0-A2868482D29D}</author>
    <author>tc={B3960462-23FD-488F-854B-1F1A71580940}</author>
    <author>tc={7F52EED6-FABA-4D9F-900F-4575D1C2592A}</author>
    <author>tc={80279B47-178A-42B1-AD5A-2138E131E488}</author>
    <author>tc={657204F9-18A1-4D86-A37E-AAAF97F5EBB1}</author>
    <author>tc={DB304E03-6764-4C54-B12F-98E71CA5D52A}</author>
    <author>tc={82A3CB5D-5BA5-4E50-A252-01BCFD5325FC}</author>
    <author>Sebastian</author>
    <author>tc={3FC7544C-4834-4B79-B4E3-AA8085A6E055}</author>
    <author>tc={49222AEE-AEC2-4094-BC30-BDBEB6A2B33A}</author>
    <author>tc={B334CA1C-6F00-4A43-AEF2-5A4CAD2661DF}</author>
    <author>tc={5206A101-3127-4784-886A-788C42AEA012}</author>
    <author>tc={3636141A-71C1-48C6-A49C-37F3A5BF5F0D}</author>
    <author>tc={9E67E7D2-69E0-4667-A9FF-1386F1397482}</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<sst xmlns="http://schemas.openxmlformats.org/spreadsheetml/2006/main" count="1117" uniqueCount="245">
  <si>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</si>
  <si>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</si>
  <si>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</si>
  <si>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</si>
  <si>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</si>
  <si>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</si>
  <si>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</si>
  <si>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</si>
  <si>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</si>
  <si>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</si>
  <si>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</si>
  <si>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</si>
  <si>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</si>
  <si>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</si>
  <si>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</si>
  <si>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</si>
  <si>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</si>
  <si>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</si>
  <si>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</si>
  <si>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</si>
  <si>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</si>
  <si>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</si>
  <si>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</si>
  <si>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</si>
  <si>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</si>
  <si>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</si>
  <si>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</si>
  <si>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</si>
  <si>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</si>
  <si>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</si>
  <si>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</si>
  <si>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</si>
  <si>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</si>
  <si>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</si>
  <si>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</si>
  <si>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</si>
  <si>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</si>
  <si>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</si>
  <si>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</si>
  <si>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</si>
  <si>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</si>
  <si>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</si>
  <si>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</si>
  <si>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</si>
  <si>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</si>
  <si>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</si>
  <si>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</si>
  <si>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</si>
  <si>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</si>
  <si>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</si>
  <si>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</si>
  <si>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</si>
  <si>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</si>
  <si>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</si>
  <si>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</si>
  <si>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</si>
  <si>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</si>
  <si>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</si>
  <si>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</si>
  <si>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</si>
  <si>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</si>
  <si>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</si>
  <si>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</si>
  <si>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</si>
  <si>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</si>
  <si>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</si>
  <si>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</si>
  <si>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</si>
  <si>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</si>
  <si>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</si>
  <si>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</si>
  <si>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</si>
  <si>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</si>
  <si>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</si>
  <si>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</si>
  <si>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</si>
  <si>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</si>
  <si>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</si>
  <si>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</si>
  <si>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</si>
  <si>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</si>
  <si>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</si>
  <si>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</si>
  <si>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</si>
  <si>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</si>
  <si>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</si>
  <si>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</si>
  <si>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</si>
  <si>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</si>
  <si>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</si>
  <si>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</si>
  <si>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</si>
  <si>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</si>
  <si>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</si>
  <si>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</si>
  <si>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</si>
  <si>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</si>
  <si>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</si>
  <si>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</si>
  <si>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</si>
  <si>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</si>
  <si>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</si>
  <si>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</si>
  <si>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</si>
  <si>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</si>
  <si>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</si>
  <si>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</si>
  <si>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</si>
  <si>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</si>
  <si>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</si>
  <si>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</si>
  <si>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</si>
  <si>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</si>
  <si>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</si>
  <si>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</si>
  <si>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</si>
  <si>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</si>
  <si>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</si>
  <si>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</si>
  <si>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</si>
  <si>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</si>
  <si>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</si>
  <si>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</si>
  <si>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</si>
  <si>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</si>
  <si>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</si>
  <si>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</si>
  <si>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</si>
  <si>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</si>
  <si>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</si>
  <si>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</si>
  <si>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</si>
  <si>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</si>
  <si>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</si>
  <si>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</si>
  <si>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</si>
  <si>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</si>
  <si>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</si>
  <si>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</si>
  <si>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</si>
  <si>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</si>
  <si>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</si>
  <si>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</si>
  <si>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</si>
  <si>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</si>
  <si>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</si>
  <si>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</si>
  <si>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</si>
  <si>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</si>
  <si>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</si>
  <si>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</si>
  <si>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</si>
  <si>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</si>
  <si>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</si>
  <si>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</si>
  <si>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</si>
  <si>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</si>
  <si>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</si>
  <si>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</si>
  <si>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</si>
  <si>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</si>
  <si>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</si>
  <si>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</si>
  <si>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</si>
  <si>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</si>
  <si>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</si>
  <si>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</si>
  <si>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</si>
  <si>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</si>
  <si>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</si>
  <si>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</si>
  <si>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</si>
  <si>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</si>
  <si>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</si>
  <si>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</si>
  <si>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</si>
  <si>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</si>
  <si>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</si>
  <si>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</si>
  <si>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</si>
  <si>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</si>
  <si>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</si>
  <si>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</si>
  <si>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</si>
  <si>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</si>
  <si>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</si>
  <si>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</si>
  <si>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</si>
  <si>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</si>
  <si>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</si>
  <si>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</si>
  <si>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</si>
  <si>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</si>
  <si>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</si>
  <si>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</si>
  <si>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</si>
  <si>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</si>
  <si>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</si>
  <si>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</si>
  <si>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to investigate sound impact on marine animals: bridging the gap between effects on individual behaviour and population level consequences</t>
  </si>
  <si>
    <t>SA</t>
  </si>
  <si>
    <t>Formulate a aim but not in our understanding of it. ( Formlated aim has an outside instead of an insides perspective to guide the review process. We should clearify this difference in the text if we decide to keep it.)</t>
  </si>
  <si>
    <t>Could also be "others" but not sure how to call that. But where they are selected from is unclear. Therefore I think this class is correct.</t>
  </si>
  <si>
    <t>Only stat that they selected five to highlight extended levels of complexity. That can hardly be called a sampling process.</t>
  </si>
  <si>
    <t>How the sounds are modeled and influence the fish could be called a description of mechanisms, exspecially as this is seen as a "newish" causal relationship (see our current definition.</t>
  </si>
  <si>
    <t>Fit PCAD framework and ABM to derive population level insights.</t>
  </si>
  <si>
    <t>Is also mentioned about the 5 models but their main goal is to show examples on how something can be modeled.</t>
  </si>
  <si>
    <t>Could just be interesting to show  a review with only small sample set and to explain how that can also be used for insightful reviews if done right. Not really on this example though.</t>
  </si>
  <si>
    <t>Q1; Q33; Q42</t>
  </si>
  <si>
    <t>MB</t>
  </si>
  <si>
    <t>Important: Q44</t>
  </si>
  <si>
    <t>{Please remark here which "Other"}</t>
  </si>
  <si>
    <t>Only those in computer science.</t>
  </si>
  <si>
    <t>most cited conference paper from computer sciences</t>
  </si>
  <si>
    <t>figure 1 is interesting</t>
  </si>
  <si>
    <t/>
  </si>
  <si>
    <t>SA: Formulate a aim but not in our understanding of it. ( Formlated aim has an outside instead of an insides perspective to guide the review process. We should clearify this difference in the text if we decide to keep it.) MB:</t>
  </si>
  <si>
    <t>SA: {if yes, please reference and note down your thoughts} MB:</t>
  </si>
  <si>
    <t>SA: MB: {Please remark here which "Other"}</t>
  </si>
  <si>
    <t>SA: Could also be "others" but not sure how to call that. But where they are selected from is unclear. Therefore I think this class is correct.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</si>
  <si>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</si>
  <si>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</si>
  <si>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</si>
  <si>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</si>
  <si>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{add which intercoder-rater measure was used} MB:</t>
  </si>
  <si>
    <t>SA: {Use this cell for general comments on the reviews ability of theory development} MB:</t>
  </si>
  <si>
    <t>SA: Only stat that they selected five to highlight extended levels of complexity. That can hardly be called a sampling process. MB:</t>
  </si>
  <si>
    <t>SA: How the sounds are modeled and influence the fish could be called a description of mechanisms, exspecially as this is seen as a "newish" causal relationship (see our current definition. MB:</t>
  </si>
  <si>
    <t>SA: Fit PCAD framework and ABM to derive population level insights. MB:</t>
  </si>
  <si>
    <t>SA: Is also mentioned about the 5 models but their main goal is to show examples on how something can be modeled. MB:</t>
  </si>
  <si>
    <t>SA: Could just be interesting to show  a review with only small sample set and to explain how that can also be used for insightful reviews if done right. Not really on this example though. MB:</t>
  </si>
  <si>
    <t>SA: MB: figure 1 is interesting</t>
  </si>
  <si>
    <t>Comparison</t>
  </si>
  <si>
    <t>Remark</t>
  </si>
  <si>
    <t>manuel check</t>
  </si>
  <si>
    <t>Q1; Q33; Q42; MB: Important: Q44</t>
  </si>
  <si>
    <t>"We review five
ABM case studies, including investigations into: 1) effects of movement strategy on
the impact of explosions in harbour porpoise; 2) effects of disturbance sensitivity on
pile driving impact on migrating cod; 3) impact of seismic survey sounds on Atlantic
mackerel distribution and movement; 4) population-level impact of mitigation of har-
bour porpoise bycatch with pingers; and 5) population effects of alternative windfarm
construction scenarios in harbour porpoise."</t>
  </si>
  <si>
    <t>MB agrees aith SA.</t>
  </si>
  <si>
    <t>"The  five  studies  were  selected  to  highlight  extending  levels  of  complexity,"</t>
  </si>
  <si>
    <t>My code was missing.</t>
  </si>
  <si>
    <t>MB agrees with SA.</t>
  </si>
  <si>
    <t>no</t>
  </si>
  <si>
    <t>yes</t>
  </si>
  <si>
    <t>MB agrees with SA (MB: If you think i'm too liberal, please hange my coding into yours.)</t>
  </si>
  <si>
    <t>MB agrees with SA (MB: Please see if you consider the sentence from my comment as enough. SA: I would say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</si>
</sst>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bottom/>
      <diagonal/>
    </border>
  </borders>
  <cellStyleXfs count="2">
    <xf numFmtId="0" fontId="0" fillId="0" borderId="0"/>
    <xf numFmtId="0" fontId="23" fillId="0" borderId="0" applyNumberFormat="0" applyFill="0" applyBorder="0" applyAlignment="0" applyProtection="0"/>
  </cellStyleXfs>
  <cellXfs count="14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7" borderId="17" xfId="0" applyFill="1" applyBorder="1" applyAlignment="1">
      <alignment wrapText="1"/>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7" borderId="25" xfId="0" applyFill="1" applyBorder="1"/>
    <xf numFmtId="0" fontId="10" fillId="0" borderId="4" xfId="0" applyFont="1" applyBorder="1"/>
    <xf numFmtId="0" fontId="10" fillId="0" borderId="0" xfId="0" applyFont="1"/>
    <xf numFmtId="0" fontId="15" fillId="7" borderId="25" xfId="0" applyFont="1" applyFill="1" applyBorder="1" applyAlignment="1">
      <alignment horizontal="center" vertical="center"/>
    </xf>
    <xf numFmtId="0" fontId="0" fillId="13" borderId="12" xfId="0" applyFill="1" applyBorder="1"/>
    <xf numFmtId="0" fontId="0" fillId="11" borderId="0" xfId="0" applyFill="1"/>
    <xf numFmtId="0" fontId="0" fillId="0" borderId="26" xfId="0" applyBorder="1"/>
    <xf numFmtId="0" fontId="0" fillId="11" borderId="4" xfId="0" applyFill="1" applyBorder="1"/>
    <xf numFmtId="0" fontId="0" fillId="5" borderId="4" xfId="0" applyFill="1"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1" fillId="5" borderId="5" xfId="0" applyFont="1"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 fillId="5" borderId="12" xfId="0" applyFont="1" applyFill="1" applyBorder="1" applyAlignment="1">
      <alignment horizontal="left"/>
    </xf>
    <xf numFmtId="0" fontId="25" fillId="0" borderId="14" xfId="0" applyFont="1" applyBorder="1" applyAlignment="1">
      <alignment horizontal="left"/>
    </xf>
    <xf numFmtId="0" fontId="0" fillId="5" borderId="12" xfId="0" applyFill="1" applyBorder="1" applyAlignment="1">
      <alignment horizontal="center"/>
    </xf>
    <xf numFmtId="0" fontId="25" fillId="0" borderId="14" xfId="0" applyFont="1" applyBorder="1"/>
    <xf numFmtId="0" fontId="1" fillId="5" borderId="12" xfId="0" applyFont="1" applyFill="1" applyBorder="1" applyAlignment="1">
      <alignment horizontal="center" vertical="center" wrapText="1"/>
    </xf>
    <xf numFmtId="0" fontId="25" fillId="0" borderId="14" xfId="0" applyFont="1" applyBorder="1" applyAlignment="1">
      <alignment vertical="center" wrapText="1"/>
    </xf>
    <xf numFmtId="0" fontId="0" fillId="5" borderId="5" xfId="0" applyFill="1" applyBorder="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AC089016-CAFA-4DA0-A29F-69BD97AF5E91}">
    <text>When does it count as "varying"? Use paper 105 as lower limit example? Here the keyword search uses "agent-based" and "mulit-agent", is that varying enough?</text>
  </threadedComment>
  <threadedComment ref="C21" dT="2022-07-29T06:26:38.19" personId="{7E3A1C85-06E8-46C0-83AC-8D7DCE8212F2}" id="{5D255761-094C-4BBB-B481-5E571299D2CC}" parentId="{AC089016-CAFA-4DA0-A29F-69BD97AF5E91}">
    <text>Yes, this is enough. Add that to the description.</text>
  </threadedComment>
  <threadedComment ref="C35" dT="2022-08-12T14:09:41.88" personId="{7E3A1C85-06E8-46C0-83AC-8D7DCE8212F2}" id="{85D23ED9-CD17-43B7-81CF-84320A9F7C2C}">
    <text>New in update from 02.08.22</text>
  </threadedComment>
  <threadedComment ref="C39" dT="2022-07-26T16:21:49.72" personId="{7E3A1C85-06E8-46C0-83AC-8D7DCE8212F2}" id="{D883E267-372B-4A03-B7B0-A2868482D29D}">
    <text>Previously labeled "not indicated" becomes "no".</text>
  </threadedComment>
  <threadedComment ref="C39" dT="2022-07-26T16:42:35.75" personId="{7E3A1C85-06E8-46C0-83AC-8D7DCE8212F2}" id="{41F343C3-5A8C-4514-8CEC-AAF3AC98A4C6}" parentId="{D883E267-372B-4A03-B7B0-A2868482D29D}">
    <text>Formulation adjusted</text>
  </threadedComment>
  <threadedComment ref="C49" dT="2022-07-26T16:42:46.82" personId="{7E3A1C85-06E8-46C0-83AC-8D7DCE8212F2}" id="{B3960462-23FD-488F-854B-1F1A71580940}">
    <text>Example adjusted</text>
  </threadedComment>
  <threadedComment ref="C50" dT="2022-08-02T17:18:36.73" personId="{7E3A1C85-06E8-46C0-83AC-8D7DCE8212F2}" id="{7F52EED6-FABA-4D9F-900F-4575D1C2592A}">
    <text>changed answer options</text>
  </threadedComment>
  <threadedComment ref="C53" dT="2022-07-26T16:45:55.25" personId="{7E3A1C85-06E8-46C0-83AC-8D7DCE8212F2}" id="{80279B47-178A-42B1-AD5A-2138E131E488}">
    <text>Melania had the issue that it was disclosed in two parts. Should we make it a multiple-choice question?
Or ask "where has it been mainly disclosed"?</text>
  </threadedComment>
  <threadedComment ref="C53" dT="2022-07-29T07:02:18.18" personId="{7E3A1C85-06E8-46C0-83AC-8D7DCE8212F2}" id="{B02F567C-4746-432E-9D4E-A113DA9A8933}" parentId="{80279B47-178A-42B1-AD5A-2138E131E488}">
    <text>MAke it a multi-select questions. Decided together with Melania</text>
  </threadedComment>
  <threadedComment ref="C60" dT="2022-08-02T17:18:24.47" personId="{7E3A1C85-06E8-46C0-83AC-8D7DCE8212F2}" id="{657204F9-18A1-4D86-A37E-AAAF97F5EBB1}">
    <text>changed answer options</text>
  </threadedComment>
  <threadedComment ref="C61" dT="2022-08-12T14:06:04.99" personId="{7E3A1C85-06E8-46C0-83AC-8D7DCE8212F2}" id="{DB304E03-6764-4C54-B12F-98E71CA5D52A}">
    <text>Deleted the question that was previously here (Q29) and replaced it what was previously Q20 but reformulated.</text>
  </threadedComment>
  <threadedComment ref="F68" dT="2022-08-16T14:21:51.48" personId="{7E3A1C85-06E8-46C0-83AC-8D7DCE8212F2}" id="{82A3CB5D-5BA5-4E50-A252-01BCFD5325FC}">
    <text>Focus on mechanism / or focus on interaction/ Can we integrate Q33.1 with Q33.2?</text>
  </threadedComment>
  <threadedComment ref="F69" dT="2022-08-16T14:21:08.10" personId="{7E3A1C85-06E8-46C0-83AC-8D7DCE8212F2}" id="{3FC7544C-4834-4B79-B4E3-AA8085A6E055}">
    <text>Focus is on comparison</text>
  </threadedComment>
  <threadedComment ref="C71" dT="2022-08-22T12:52:40.15" personId="{7E3A1C85-06E8-46C0-83AC-8D7DCE8212F2}" id="{49222AEE-AEC2-4094-BC30-BDBEB6A2B33A}">
    <text>formulation extended by challenges and recommendations.</text>
  </threadedComment>
  <threadedComment ref="F71" dT="2022-08-16T14:27:52.40" personId="{7E3A1C85-06E8-46C0-83AC-8D7DCE8212F2}" id="{B334CA1C-6F00-4A43-AEF2-5A4CAD2661DF}">
    <text>Be strikt what to include here. Only when it is a focus of the study, more then one paragraph.</text>
  </threadedComment>
  <threadedComment ref="F72" dT="2022-08-16T14:23:28.14" personId="{7E3A1C85-06E8-46C0-83AC-8D7DCE8212F2}" id="{5206A101-3127-4784-886A-788C42AEA012}">
    <text>Focus purely on formalization. Different from focus on "representation" in Q33.2</text>
  </threadedComment>
  <threadedComment ref="F78" dT="2022-08-16T15:42:08.36" personId="{7E3A1C85-06E8-46C0-83AC-8D7DCE8212F2}" id="{3636141A-71C1-48C6-A49C-37F3A5BF5F0D}">
    <text>Apart from how something is modeled.</text>
  </threadedComment>
  <threadedComment ref="C86" dT="2022-07-29T08:27:52.27" personId="{7E3A1C85-06E8-46C0-83AC-8D7DCE8212F2}" id="{9E67E7D2-69E0-4667-A9FF-1386F1397482}">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0" t="s">
        <v>5</v>
      </c>
      <c r="C10" s="131"/>
      <c r="D10" s="131"/>
      <c r="E10" s="131"/>
      <c r="F10" s="131"/>
      <c r="G10" s="131"/>
      <c r="H10" s="131"/>
      <c r="I10" s="131"/>
      <c r="J10" s="132"/>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L10" sqref="L1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198</v>
      </c>
      <c r="H2" s="139" t="s">
        <v>164</v>
      </c>
      <c r="I2" s="139"/>
      <c r="J2" s="139"/>
      <c r="L2" s="135" t="s">
        <v>199</v>
      </c>
      <c r="M2" s="136"/>
    </row>
    <row r="3" spans="2:14" x14ac:dyDescent="0.25">
      <c r="C3" s="6"/>
      <c r="F3" s="7"/>
      <c r="H3" s="139"/>
      <c r="I3" s="139"/>
      <c r="J3" s="139"/>
      <c r="L3" s="135" t="s">
        <v>200</v>
      </c>
      <c r="M3" s="136"/>
    </row>
    <row r="4" spans="2:14" ht="30.75" customHeight="1" x14ac:dyDescent="0.25">
      <c r="C4" s="6"/>
      <c r="F4" s="7"/>
      <c r="L4" s="137" t="s">
        <v>235</v>
      </c>
      <c r="M4" s="138"/>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215</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216</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217</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215</v>
      </c>
    </row>
    <row r="15" spans="2:14" ht="30" customHeight="1" outlineLevel="1" x14ac:dyDescent="0.25">
      <c r="B15" s="14"/>
      <c r="C15" s="94" t="str">
        <f>_xlfn.CONCAT($C$13,".2")</f>
        <v>Q3.2</v>
      </c>
      <c r="F15" s="108" t="s">
        <v>193</v>
      </c>
      <c r="G15" s="14"/>
      <c r="H15" s="36" t="s">
        <v>41</v>
      </c>
      <c r="I15" s="74"/>
      <c r="J15" s="14"/>
      <c r="L15" s="38" t="s">
        <v>10</v>
      </c>
      <c r="M15" s="90" t="s">
        <v>215</v>
      </c>
    </row>
    <row r="16" spans="2:14" ht="30" customHeight="1" outlineLevel="1" x14ac:dyDescent="0.25">
      <c r="B16" s="14"/>
      <c r="C16" s="94" t="str">
        <f>_xlfn.CONCAT($C$13,".3")</f>
        <v>Q3.3</v>
      </c>
      <c r="F16" s="7" t="s">
        <v>14</v>
      </c>
      <c r="G16" s="14"/>
      <c r="H16" s="36" t="s">
        <v>41</v>
      </c>
      <c r="I16" s="74"/>
      <c r="J16" s="14"/>
      <c r="L16" s="38" t="s">
        <v>10</v>
      </c>
      <c r="M16" s="90" t="s">
        <v>215</v>
      </c>
    </row>
    <row r="17" spans="2:13" ht="30" customHeight="1" outlineLevel="1" x14ac:dyDescent="0.25">
      <c r="B17" s="14"/>
      <c r="C17" s="94" t="str">
        <f>_xlfn.CONCAT($C$13,".4")</f>
        <v>Q3.4</v>
      </c>
      <c r="F17" s="91" t="s">
        <v>27</v>
      </c>
      <c r="G17" s="14"/>
      <c r="H17" s="36" t="s">
        <v>41</v>
      </c>
      <c r="I17" s="74"/>
      <c r="J17" s="14"/>
      <c r="L17" s="38" t="s">
        <v>10</v>
      </c>
      <c r="M17" s="39" t="s">
        <v>218</v>
      </c>
    </row>
    <row r="18" spans="2:13" ht="30" customHeight="1" outlineLevel="1" x14ac:dyDescent="0.25">
      <c r="B18" s="14"/>
      <c r="C18" s="94" t="str">
        <f>_xlfn.CONCAT($C$13,".5")</f>
        <v>Q3.5</v>
      </c>
      <c r="F18" s="91" t="s">
        <v>165</v>
      </c>
      <c r="G18" s="14"/>
      <c r="H18" s="36" t="s">
        <v>41</v>
      </c>
      <c r="I18" s="74"/>
      <c r="J18" s="14"/>
      <c r="L18" s="38" t="s">
        <v>6</v>
      </c>
      <c r="M18" s="90" t="s">
        <v>219</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215</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15</v>
      </c>
      <c r="M21" s="28" t="s">
        <v>215</v>
      </c>
    </row>
    <row r="22" spans="2:13" ht="30" customHeight="1" outlineLevel="1" x14ac:dyDescent="0.25">
      <c r="B22" s="14">
        <v>1</v>
      </c>
      <c r="C22" s="6" t="str">
        <f>TEXT(SUM(B$7:B22),"Q#")</f>
        <v>Q6</v>
      </c>
      <c r="F22" s="7" t="s">
        <v>54</v>
      </c>
      <c r="G22" s="14" t="s">
        <v>31</v>
      </c>
      <c r="H22" s="36" t="s">
        <v>51</v>
      </c>
      <c r="I22" s="37" t="s">
        <v>188</v>
      </c>
      <c r="J22" s="14" t="s">
        <v>42</v>
      </c>
      <c r="L22" s="38" t="s">
        <v>15</v>
      </c>
      <c r="M22" s="39" t="s">
        <v>215</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215</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215</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215</v>
      </c>
    </row>
    <row r="27" spans="2:13" ht="30" customHeight="1" outlineLevel="1" x14ac:dyDescent="0.25">
      <c r="B27" s="24">
        <v>1</v>
      </c>
      <c r="C27" s="53" t="str">
        <f>TEXT(SUM(B$7:B27),"Q#")</f>
        <v>Q10</v>
      </c>
      <c r="D27" s="24"/>
      <c r="E27" s="24"/>
      <c r="F27" s="105" t="s">
        <v>190</v>
      </c>
      <c r="G27" s="24" t="s">
        <v>31</v>
      </c>
      <c r="H27" s="26" t="s">
        <v>61</v>
      </c>
      <c r="I27" s="54"/>
      <c r="J27" s="24" t="s">
        <v>48</v>
      </c>
      <c r="K27" s="24"/>
      <c r="L27" s="27" t="s">
        <v>16</v>
      </c>
      <c r="M27" s="28" t="s">
        <v>215</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t="s">
        <v>215</v>
      </c>
    </row>
    <row r="30" spans="2:13" ht="30" customHeight="1" outlineLevel="1" x14ac:dyDescent="0.25">
      <c r="C30" s="6" t="str">
        <f>_xlfn.CONCAT($C$28,".2")</f>
        <v>Q11.2</v>
      </c>
      <c r="F30" s="62" t="s">
        <v>63</v>
      </c>
      <c r="G30" t="s">
        <v>31</v>
      </c>
      <c r="H30" s="36" t="s">
        <v>41</v>
      </c>
      <c r="I30" s="37"/>
      <c r="L30" s="38" t="s">
        <v>10</v>
      </c>
      <c r="M30" s="39" t="s">
        <v>215</v>
      </c>
    </row>
    <row r="31" spans="2:13" ht="30" customHeight="1" outlineLevel="1" x14ac:dyDescent="0.25">
      <c r="C31" s="6" t="str">
        <f>_xlfn.CONCAT($C$28,".3")</f>
        <v>Q11.3</v>
      </c>
      <c r="F31" s="62" t="s">
        <v>64</v>
      </c>
      <c r="G31" t="s">
        <v>31</v>
      </c>
      <c r="H31" s="36" t="s">
        <v>41</v>
      </c>
      <c r="I31" s="37"/>
      <c r="L31" s="38" t="s">
        <v>10</v>
      </c>
      <c r="M31" s="39" t="s">
        <v>215</v>
      </c>
    </row>
    <row r="32" spans="2:13" ht="30" customHeight="1" outlineLevel="1" x14ac:dyDescent="0.25">
      <c r="C32" s="6" t="str">
        <f>_xlfn.CONCAT($C$28,".4")</f>
        <v>Q11.4</v>
      </c>
      <c r="F32" s="62" t="s">
        <v>65</v>
      </c>
      <c r="G32" t="s">
        <v>31</v>
      </c>
      <c r="H32" s="36" t="s">
        <v>41</v>
      </c>
      <c r="I32" s="37"/>
      <c r="L32" s="38" t="s">
        <v>10</v>
      </c>
      <c r="M32" s="39" t="s">
        <v>215</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215</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215</v>
      </c>
    </row>
    <row r="35" spans="2:13" ht="30" customHeight="1" outlineLevel="1" x14ac:dyDescent="0.25">
      <c r="B35" s="97">
        <v>1</v>
      </c>
      <c r="C35" s="100" t="str">
        <f>TEXT(SUM(B$7:B35),"Q#")</f>
        <v>Q13</v>
      </c>
      <c r="D35" s="97"/>
      <c r="E35" s="97"/>
      <c r="F35" s="99" t="s">
        <v>170</v>
      </c>
      <c r="G35" s="97"/>
      <c r="H35" s="36" t="s">
        <v>41</v>
      </c>
      <c r="I35" s="98" t="s">
        <v>171</v>
      </c>
      <c r="J35" s="97"/>
      <c r="K35" s="97"/>
      <c r="L35" s="38" t="s">
        <v>10</v>
      </c>
      <c r="M35" s="90" t="s">
        <v>215</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220</v>
      </c>
    </row>
    <row r="39" spans="2:13" ht="30" customHeight="1" outlineLevel="1" x14ac:dyDescent="0.25">
      <c r="B39" s="24">
        <v>1</v>
      </c>
      <c r="C39" s="95" t="str">
        <f>TEXT(SUM(B$7:B39),"Q#")</f>
        <v>Q15</v>
      </c>
      <c r="D39" s="24"/>
      <c r="E39" s="24"/>
      <c r="F39" s="96" t="s">
        <v>166</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167</v>
      </c>
      <c r="G40" s="24" t="s">
        <v>31</v>
      </c>
      <c r="H40" s="85" t="s">
        <v>41</v>
      </c>
      <c r="I40" s="54"/>
      <c r="J40" s="24" t="s">
        <v>42</v>
      </c>
      <c r="K40" s="24"/>
      <c r="L40" s="27" t="s">
        <v>10</v>
      </c>
      <c r="M40" s="28" t="s">
        <v>221</v>
      </c>
    </row>
    <row r="41" spans="2:13" ht="30" customHeight="1" outlineLevel="1" x14ac:dyDescent="0.25">
      <c r="B41" s="24">
        <v>1</v>
      </c>
      <c r="C41" s="95" t="str">
        <f>TEXT(SUM(B$7:B41),"Q#")</f>
        <v>Q17</v>
      </c>
      <c r="D41" s="24"/>
      <c r="E41" s="24"/>
      <c r="F41" s="96" t="s">
        <v>168</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169</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222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215</v>
      </c>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t="s">
        <v>215</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215</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223</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215</v>
      </c>
    </row>
    <row r="49" spans="2:13" ht="30" customHeight="1" outlineLevel="1" x14ac:dyDescent="0.25">
      <c r="B49" s="29">
        <v>1</v>
      </c>
      <c r="C49" s="89" t="str">
        <f>TEXT(SUM(B$7:B49),"Q#")</f>
        <v>Q25</v>
      </c>
      <c r="D49" s="29"/>
      <c r="E49" s="29"/>
      <c r="F49" s="31" t="s">
        <v>178</v>
      </c>
      <c r="G49" s="29" t="s">
        <v>31</v>
      </c>
      <c r="H49" s="32" t="s">
        <v>85</v>
      </c>
      <c r="I49" s="33" t="s">
        <v>172</v>
      </c>
      <c r="J49" s="29" t="s">
        <v>42</v>
      </c>
      <c r="K49" s="29"/>
      <c r="L49" s="27" t="s">
        <v>10</v>
      </c>
      <c r="M49" s="35" t="s">
        <v>215</v>
      </c>
    </row>
    <row r="50" spans="2:13" ht="45" customHeight="1" outlineLevel="1" x14ac:dyDescent="0.25">
      <c r="B50" s="14">
        <v>1</v>
      </c>
      <c r="C50" s="94" t="str">
        <f>TEXT(SUM(B$7:B50),"Q#")</f>
        <v>Q26</v>
      </c>
      <c r="F50" s="91" t="s">
        <v>173</v>
      </c>
      <c r="G50" s="14" t="s">
        <v>31</v>
      </c>
      <c r="H50" s="101" t="s">
        <v>179</v>
      </c>
      <c r="I50" s="37" t="s">
        <v>180</v>
      </c>
      <c r="J50" s="14" t="s">
        <v>48</v>
      </c>
      <c r="L50" s="38" t="s">
        <v>18</v>
      </c>
      <c r="M50" s="39" t="s">
        <v>224</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225</v>
      </c>
    </row>
    <row r="54" spans="2:13" ht="30" customHeight="1" outlineLevel="1" x14ac:dyDescent="0.25">
      <c r="B54" s="24"/>
      <c r="C54" s="112" t="str">
        <f>_xlfn.CONCAT($C$53,".1")</f>
        <v>Q27.1</v>
      </c>
      <c r="D54" s="97"/>
      <c r="E54" s="97"/>
      <c r="F54" s="110" t="s">
        <v>8</v>
      </c>
      <c r="G54" s="97"/>
      <c r="H54" s="111" t="s">
        <v>41</v>
      </c>
      <c r="I54" s="98"/>
      <c r="J54" s="97"/>
      <c r="K54" s="97"/>
      <c r="L54" s="38" t="s">
        <v>10</v>
      </c>
      <c r="M54" s="90" t="s">
        <v>215</v>
      </c>
    </row>
    <row r="55" spans="2:13" ht="30" customHeight="1" outlineLevel="1" x14ac:dyDescent="0.25">
      <c r="B55" s="24"/>
      <c r="C55" s="112" t="str">
        <f>_xlfn.CONCAT($C$53,".2")</f>
        <v>Q27.2</v>
      </c>
      <c r="D55" s="97"/>
      <c r="E55" s="97"/>
      <c r="F55" s="110" t="s">
        <v>12</v>
      </c>
      <c r="G55" s="97"/>
      <c r="H55" s="111" t="s">
        <v>41</v>
      </c>
      <c r="I55" s="98"/>
      <c r="J55" s="97"/>
      <c r="K55" s="97"/>
      <c r="L55" s="38" t="s">
        <v>10</v>
      </c>
      <c r="M55" s="90" t="s">
        <v>215</v>
      </c>
    </row>
    <row r="56" spans="2:13" ht="30" customHeight="1" outlineLevel="1" x14ac:dyDescent="0.25">
      <c r="B56" s="24"/>
      <c r="C56" s="109" t="str">
        <f>_xlfn.CONCAT($C$53,".3")</f>
        <v>Q27.3</v>
      </c>
      <c r="D56" s="97"/>
      <c r="E56" s="97"/>
      <c r="F56" s="110" t="s">
        <v>17</v>
      </c>
      <c r="G56" s="97"/>
      <c r="H56" s="111" t="s">
        <v>41</v>
      </c>
      <c r="I56" s="98"/>
      <c r="J56" s="97"/>
      <c r="K56" s="97"/>
      <c r="L56" s="38" t="s">
        <v>10</v>
      </c>
      <c r="M56" s="90" t="s">
        <v>215</v>
      </c>
    </row>
    <row r="57" spans="2:13" ht="30" customHeight="1" outlineLevel="1" x14ac:dyDescent="0.25">
      <c r="B57" s="24"/>
      <c r="C57" s="109" t="str">
        <f>_xlfn.CONCAT($C$53,".4")</f>
        <v>Q27.4</v>
      </c>
      <c r="D57" s="97"/>
      <c r="E57" s="97"/>
      <c r="F57" s="110" t="s">
        <v>25</v>
      </c>
      <c r="G57" s="97"/>
      <c r="H57" s="111" t="s">
        <v>41</v>
      </c>
      <c r="I57" s="98"/>
      <c r="J57" s="97"/>
      <c r="K57" s="97"/>
      <c r="L57" s="38" t="s">
        <v>10</v>
      </c>
      <c r="M57" s="90" t="s">
        <v>215</v>
      </c>
    </row>
    <row r="58" spans="2:13" ht="30" customHeight="1" outlineLevel="1" x14ac:dyDescent="0.25">
      <c r="B58" s="24"/>
      <c r="C58" s="109" t="str">
        <f>_xlfn.CONCAT($C$53,".5")</f>
        <v>Q27.5</v>
      </c>
      <c r="D58" s="97"/>
      <c r="E58" s="97"/>
      <c r="F58" s="110" t="s">
        <v>28</v>
      </c>
      <c r="G58" s="97"/>
      <c r="H58" s="111" t="s">
        <v>41</v>
      </c>
      <c r="I58" s="98"/>
      <c r="J58" s="97"/>
      <c r="K58" s="97"/>
      <c r="L58" s="38" t="s">
        <v>6</v>
      </c>
      <c r="M58" s="90" t="s">
        <v>226</v>
      </c>
    </row>
    <row r="59" spans="2:13" ht="30" customHeight="1" outlineLevel="1" x14ac:dyDescent="0.25">
      <c r="B59" s="24"/>
      <c r="C59" s="95" t="str">
        <f>_xlfn.CONCAT($C$53,".6")</f>
        <v>Q27.6</v>
      </c>
      <c r="D59" s="24"/>
      <c r="E59" s="24"/>
      <c r="F59" s="102" t="s">
        <v>177</v>
      </c>
      <c r="G59" s="24"/>
      <c r="H59" s="26" t="s">
        <v>41</v>
      </c>
      <c r="I59" s="54"/>
      <c r="J59" s="24"/>
      <c r="K59" s="24"/>
      <c r="L59" s="64" t="s">
        <v>10</v>
      </c>
      <c r="M59" s="65" t="s">
        <v>215</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215</v>
      </c>
    </row>
    <row r="61" spans="2:13" ht="45" customHeight="1" outlineLevel="1" x14ac:dyDescent="0.25">
      <c r="B61" s="14">
        <v>1</v>
      </c>
      <c r="C61" s="94" t="str">
        <f>TEXT(SUM(B$7:B61),"Q#")</f>
        <v>Q29</v>
      </c>
      <c r="F61" s="7" t="s">
        <v>182</v>
      </c>
      <c r="G61" s="14" t="s">
        <v>31</v>
      </c>
      <c r="H61" s="103" t="s">
        <v>183</v>
      </c>
      <c r="I61" s="37" t="s">
        <v>90</v>
      </c>
      <c r="J61" s="14" t="s">
        <v>42</v>
      </c>
      <c r="L61" s="38" t="s">
        <v>185</v>
      </c>
      <c r="M61" s="39" t="s">
        <v>215</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10</v>
      </c>
      <c r="M63" s="28" t="s">
        <v>215</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215</v>
      </c>
    </row>
    <row r="65" spans="2:13" ht="30" customHeight="1" outlineLevel="1" x14ac:dyDescent="0.25">
      <c r="B65" s="24">
        <v>1</v>
      </c>
      <c r="C65" s="53" t="str">
        <f>TEXT(SUM(B$7:B65),"Q#")</f>
        <v>Q32</v>
      </c>
      <c r="D65" s="24"/>
      <c r="E65" s="24"/>
      <c r="F65" s="25" t="s">
        <v>94</v>
      </c>
      <c r="G65" s="24" t="s">
        <v>31</v>
      </c>
      <c r="H65" s="26" t="s">
        <v>83</v>
      </c>
      <c r="I65" s="67"/>
      <c r="J65" s="24" t="s">
        <v>48</v>
      </c>
      <c r="K65" s="24"/>
      <c r="L65" s="27">
        <v>5</v>
      </c>
      <c r="M65" s="28" t="s">
        <v>215</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227</v>
      </c>
    </row>
    <row r="69" spans="2:13" ht="30" customHeight="1" outlineLevel="1" x14ac:dyDescent="0.25">
      <c r="C69" s="6" t="str">
        <f>_xlfn.CONCAT($C$67,".2")</f>
        <v>Q33.2</v>
      </c>
      <c r="F69" s="62" t="s">
        <v>100</v>
      </c>
      <c r="G69" s="14" t="s">
        <v>31</v>
      </c>
      <c r="H69" s="36" t="s">
        <v>41</v>
      </c>
      <c r="I69" s="74" t="s">
        <v>148</v>
      </c>
      <c r="L69" s="38" t="s">
        <v>6</v>
      </c>
      <c r="M69" s="39" t="s">
        <v>215</v>
      </c>
    </row>
    <row r="70" spans="2:13" ht="30" customHeight="1" outlineLevel="1" x14ac:dyDescent="0.25">
      <c r="C70" s="6" t="str">
        <f>_xlfn.CONCAT($C$67,".3")</f>
        <v>Q33.3</v>
      </c>
      <c r="F70" s="62" t="s">
        <v>101</v>
      </c>
      <c r="G70" s="14" t="s">
        <v>31</v>
      </c>
      <c r="H70" s="36" t="s">
        <v>41</v>
      </c>
      <c r="I70" s="74" t="s">
        <v>149</v>
      </c>
      <c r="L70" s="38" t="s">
        <v>6</v>
      </c>
      <c r="M70" s="39" t="s">
        <v>228</v>
      </c>
    </row>
    <row r="71" spans="2:13" ht="30" customHeight="1" outlineLevel="1" x14ac:dyDescent="0.25">
      <c r="C71" s="94" t="str">
        <f>_xlfn.CONCAT($C$67,".4")</f>
        <v>Q33.4</v>
      </c>
      <c r="F71" s="114" t="s">
        <v>197</v>
      </c>
      <c r="G71" s="14" t="s">
        <v>31</v>
      </c>
      <c r="H71" s="36" t="s">
        <v>41</v>
      </c>
      <c r="I71" s="74" t="s">
        <v>148</v>
      </c>
      <c r="L71" s="38" t="s">
        <v>10</v>
      </c>
      <c r="M71" s="39" t="s">
        <v>215</v>
      </c>
    </row>
    <row r="72" spans="2:13" ht="48" customHeight="1" outlineLevel="1" x14ac:dyDescent="0.25">
      <c r="C72" s="6" t="str">
        <f>_xlfn.CONCAT($C$67,".5")</f>
        <v>Q33.5</v>
      </c>
      <c r="F72" s="62" t="s">
        <v>102</v>
      </c>
      <c r="G72" s="14" t="s">
        <v>31</v>
      </c>
      <c r="H72" s="36" t="s">
        <v>41</v>
      </c>
      <c r="I72" s="74" t="s">
        <v>150</v>
      </c>
      <c r="L72" s="38" t="s">
        <v>10</v>
      </c>
      <c r="M72" s="39" t="s">
        <v>215</v>
      </c>
    </row>
    <row r="73" spans="2:13" ht="30" customHeight="1" outlineLevel="1" x14ac:dyDescent="0.25">
      <c r="C73" s="6" t="str">
        <f>_xlfn.CONCAT($C$67,".6")</f>
        <v>Q33.6</v>
      </c>
      <c r="F73" s="62" t="s">
        <v>103</v>
      </c>
      <c r="G73" s="14" t="s">
        <v>31</v>
      </c>
      <c r="H73" s="36" t="s">
        <v>41</v>
      </c>
      <c r="I73" s="75" t="s">
        <v>104</v>
      </c>
      <c r="L73" s="38" t="s">
        <v>10</v>
      </c>
      <c r="M73" s="39" t="s">
        <v>215</v>
      </c>
    </row>
    <row r="74" spans="2:13" ht="30" customHeight="1" outlineLevel="1" x14ac:dyDescent="0.25">
      <c r="C74" s="6" t="str">
        <f>_xlfn.CONCAT($C$67,".7")</f>
        <v>Q33.7</v>
      </c>
      <c r="F74" s="62" t="s">
        <v>105</v>
      </c>
      <c r="G74" s="14" t="s">
        <v>31</v>
      </c>
      <c r="H74" s="36" t="s">
        <v>41</v>
      </c>
      <c r="I74" s="74" t="s">
        <v>151</v>
      </c>
      <c r="L74" s="38" t="s">
        <v>10</v>
      </c>
      <c r="M74" s="39" t="s">
        <v>215</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215</v>
      </c>
    </row>
    <row r="76" spans="2:13" ht="45" customHeight="1" outlineLevel="1" x14ac:dyDescent="0.25">
      <c r="B76" s="14">
        <v>1</v>
      </c>
      <c r="C76" s="6" t="str">
        <f>TEXT(SUM(B$9:B76),"Q#")</f>
        <v>Q34</v>
      </c>
      <c r="F76" s="7" t="s">
        <v>108</v>
      </c>
      <c r="G76" s="14" t="s">
        <v>31</v>
      </c>
      <c r="H76" s="36" t="s">
        <v>62</v>
      </c>
      <c r="I76" s="68" t="s">
        <v>109</v>
      </c>
      <c r="J76" s="14" t="s">
        <v>42</v>
      </c>
      <c r="L76" s="15"/>
      <c r="M76" s="69" t="s">
        <v>215</v>
      </c>
    </row>
    <row r="77" spans="2:13" ht="45" customHeight="1" outlineLevel="1" x14ac:dyDescent="0.25">
      <c r="C77" s="6" t="str">
        <f>_xlfn.CONCAT($C$76,".1")</f>
        <v>Q34.1</v>
      </c>
      <c r="F77" s="62" t="s">
        <v>110</v>
      </c>
      <c r="G77" s="14" t="s">
        <v>31</v>
      </c>
      <c r="H77" s="36" t="s">
        <v>41</v>
      </c>
      <c r="I77" s="133" t="s">
        <v>153</v>
      </c>
      <c r="L77" s="38" t="s">
        <v>6</v>
      </c>
      <c r="M77" s="39" t="s">
        <v>215</v>
      </c>
    </row>
    <row r="78" spans="2:13" ht="45" customHeight="1" outlineLevel="1" x14ac:dyDescent="0.25">
      <c r="C78" s="6" t="str">
        <f>_xlfn.CONCAT($C$76,".2")</f>
        <v>Q34.2</v>
      </c>
      <c r="F78" s="106" t="s">
        <v>195</v>
      </c>
      <c r="G78" s="14" t="s">
        <v>31</v>
      </c>
      <c r="H78" s="36" t="s">
        <v>41</v>
      </c>
      <c r="I78" s="134"/>
      <c r="L78" s="38" t="s">
        <v>10</v>
      </c>
      <c r="M78" s="39" t="s">
        <v>229</v>
      </c>
    </row>
    <row r="79" spans="2:13" ht="45" customHeight="1" outlineLevel="1" x14ac:dyDescent="0.25">
      <c r="C79" s="6" t="str">
        <f>_xlfn.CONCAT($C$76,".3")</f>
        <v>Q34.3</v>
      </c>
      <c r="F79" s="62" t="s">
        <v>111</v>
      </c>
      <c r="G79" s="14" t="s">
        <v>31</v>
      </c>
      <c r="H79" s="36" t="s">
        <v>41</v>
      </c>
      <c r="I79" s="134"/>
      <c r="L79" s="38" t="s">
        <v>10</v>
      </c>
      <c r="M79" s="39" t="s">
        <v>215</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215</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215</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215</v>
      </c>
    </row>
    <row r="83" spans="2:14" ht="30" customHeight="1" outlineLevel="1" x14ac:dyDescent="0.25">
      <c r="C83" s="6" t="str">
        <f>_xlfn.CONCAT($C$82,".1")</f>
        <v>Q36.1</v>
      </c>
      <c r="F83" s="62" t="s">
        <v>116</v>
      </c>
      <c r="G83" s="14" t="s">
        <v>31</v>
      </c>
      <c r="H83" s="36" t="s">
        <v>41</v>
      </c>
      <c r="I83" s="70" t="s">
        <v>117</v>
      </c>
      <c r="L83" s="38" t="s">
        <v>10</v>
      </c>
      <c r="M83" s="39" t="s">
        <v>215</v>
      </c>
    </row>
    <row r="84" spans="2:14" ht="30" customHeight="1" outlineLevel="1" x14ac:dyDescent="0.25">
      <c r="C84" s="6" t="str">
        <f>_xlfn.CONCAT($C$82,".2")</f>
        <v>Q36.2</v>
      </c>
      <c r="F84" s="62" t="s">
        <v>118</v>
      </c>
      <c r="G84" s="14" t="s">
        <v>31</v>
      </c>
      <c r="H84" s="36" t="s">
        <v>41</v>
      </c>
      <c r="I84" s="70" t="s">
        <v>119</v>
      </c>
      <c r="L84" s="38" t="s">
        <v>10</v>
      </c>
      <c r="M84" s="39" t="s">
        <v>215</v>
      </c>
    </row>
    <row r="85" spans="2:14" ht="30" customHeight="1" outlineLevel="1" x14ac:dyDescent="0.25">
      <c r="C85" s="6" t="str">
        <f>_xlfn.CONCAT($C$82,".3")</f>
        <v>Q36.3</v>
      </c>
      <c r="F85" s="62" t="s">
        <v>120</v>
      </c>
      <c r="G85" s="14" t="s">
        <v>31</v>
      </c>
      <c r="H85" s="36" t="s">
        <v>41</v>
      </c>
      <c r="I85" s="70" t="s">
        <v>121</v>
      </c>
      <c r="L85" s="38" t="s">
        <v>10</v>
      </c>
      <c r="M85" s="39" t="s">
        <v>215</v>
      </c>
    </row>
    <row r="86" spans="2:14" ht="45" customHeight="1" outlineLevel="1" x14ac:dyDescent="0.25">
      <c r="C86" s="94" t="str">
        <f>_xlfn.CONCAT($C$82,".4")</f>
        <v>Q36.4</v>
      </c>
      <c r="F86" s="73" t="s">
        <v>154</v>
      </c>
      <c r="G86" s="14" t="s">
        <v>31</v>
      </c>
      <c r="H86" s="36" t="s">
        <v>41</v>
      </c>
      <c r="I86" s="75" t="s">
        <v>176</v>
      </c>
      <c r="J86" s="14" t="s">
        <v>31</v>
      </c>
      <c r="K86" s="14" t="s">
        <v>31</v>
      </c>
      <c r="L86" s="38" t="s">
        <v>10</v>
      </c>
      <c r="M86" s="39" t="s">
        <v>215</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215</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215</v>
      </c>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27" t="s">
        <v>16</v>
      </c>
      <c r="M89" s="28" t="s">
        <v>215</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t="s">
        <v>215</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t="s">
        <v>215</v>
      </c>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t="s">
        <v>215</v>
      </c>
    </row>
    <row r="95" spans="2:14" ht="45" customHeight="1" outlineLevel="1" x14ac:dyDescent="0.25">
      <c r="B95">
        <v>1</v>
      </c>
      <c r="C95" s="53" t="str">
        <f>TEXT(SUM(B$7:B95),"Q#")</f>
        <v>Q42</v>
      </c>
      <c r="D95" s="24"/>
      <c r="E95" s="24"/>
      <c r="F95" s="25" t="s">
        <v>137</v>
      </c>
      <c r="G95" s="24"/>
      <c r="H95" s="26" t="s">
        <v>133</v>
      </c>
      <c r="I95" s="71" t="s">
        <v>138</v>
      </c>
      <c r="J95" s="24" t="s">
        <v>42</v>
      </c>
      <c r="K95" s="24"/>
      <c r="L95" s="27" t="s">
        <v>21</v>
      </c>
      <c r="M95" s="116" t="s">
        <v>230</v>
      </c>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t="s">
        <v>215</v>
      </c>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t="s">
        <v>231</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60" zoomScaleNormal="6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198</v>
      </c>
      <c r="H2" s="139" t="s">
        <v>164</v>
      </c>
      <c r="I2" s="139"/>
      <c r="J2" s="139"/>
      <c r="L2" s="135" t="s">
        <v>199</v>
      </c>
      <c r="M2" s="136"/>
      <c r="O2" s="140" t="s">
        <v>199</v>
      </c>
      <c r="P2" s="141"/>
    </row>
    <row r="3" spans="2:21" x14ac:dyDescent="0.25">
      <c r="C3" s="6"/>
      <c r="F3" s="7"/>
      <c r="H3" s="139"/>
      <c r="I3" s="139"/>
      <c r="J3" s="139"/>
      <c r="L3" s="135" t="s">
        <v>200</v>
      </c>
      <c r="M3" s="136"/>
      <c r="O3" s="142" t="s">
        <v>209</v>
      </c>
      <c r="P3" s="143"/>
    </row>
    <row r="4" spans="2:21" x14ac:dyDescent="0.25">
      <c r="C4" s="6"/>
      <c r="F4" s="7"/>
      <c r="L4" s="146" t="s">
        <v>208</v>
      </c>
      <c r="M4" s="138"/>
      <c r="O4" s="144" t="s">
        <v>210</v>
      </c>
      <c r="P4" s="145"/>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2" t="s">
        <v>232</v>
      </c>
      <c r="S5" s="123" t="s">
        <v>233</v>
      </c>
    </row>
    <row r="6" spans="2:21" x14ac:dyDescent="0.25">
      <c r="C6" s="6"/>
      <c r="F6" s="7"/>
      <c r="G6" s="14" t="s">
        <v>31</v>
      </c>
      <c r="L6" s="15"/>
      <c r="M6" s="16"/>
      <c r="O6" s="92"/>
      <c r="P6" s="117"/>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102" x14ac:dyDescent="0.25">
      <c r="B9" s="24">
        <v>1</v>
      </c>
      <c r="C9" s="53" t="str">
        <f>TEXT(SUM(B$7:B9),"Q#")</f>
        <v>Q1</v>
      </c>
      <c r="D9" s="24"/>
      <c r="E9" s="24"/>
      <c r="F9" s="25" t="s">
        <v>40</v>
      </c>
      <c r="G9" s="24" t="s">
        <v>31</v>
      </c>
      <c r="H9" s="87" t="s">
        <v>162</v>
      </c>
      <c r="I9" s="76" t="s">
        <v>144</v>
      </c>
      <c r="J9" s="24" t="s">
        <v>42</v>
      </c>
      <c r="K9" s="24"/>
      <c r="L9" s="27" t="s">
        <v>10</v>
      </c>
      <c r="M9" s="65" t="s">
        <v>201</v>
      </c>
      <c r="O9" s="64" t="s">
        <v>10</v>
      </c>
      <c r="P9" s="124" t="s">
        <v>236</v>
      </c>
      <c r="R9" t="str">
        <f>IF(L9=O9,"Same","Diff")</f>
        <v>Same</v>
      </c>
      <c r="S9" s="125" t="s">
        <v>243</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125" t="s">
        <v>243</v>
      </c>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8"/>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9"/>
      <c r="R14" t="str">
        <f t="shared" ref="R14:R18" si="0">IF(L14=O14,"Same","Diff")</f>
        <v>Same</v>
      </c>
      <c r="S14" s="38"/>
      <c r="U14" t="b">
        <f>L14=Coding_agreement!L14</f>
        <v>1</v>
      </c>
    </row>
    <row r="15" spans="2:21" x14ac:dyDescent="0.25">
      <c r="B15" s="14"/>
      <c r="C15" s="94" t="str">
        <f>_xlfn.CONCAT($C$13,".2")</f>
        <v>Q3.2</v>
      </c>
      <c r="F15" s="108" t="s">
        <v>193</v>
      </c>
      <c r="G15" s="14"/>
      <c r="H15" s="36" t="s">
        <v>41</v>
      </c>
      <c r="I15" s="74"/>
      <c r="J15" s="14"/>
      <c r="L15" s="38" t="s">
        <v>10</v>
      </c>
      <c r="M15" s="90"/>
      <c r="O15" s="38" t="s">
        <v>10</v>
      </c>
      <c r="P15" s="90"/>
      <c r="Q15" s="119"/>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9"/>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c r="O17" s="38" t="s">
        <v>10</v>
      </c>
      <c r="P17" s="90" t="s">
        <v>211</v>
      </c>
      <c r="Q17" s="119"/>
      <c r="R17" t="str">
        <f t="shared" si="0"/>
        <v>Same</v>
      </c>
      <c r="S17" s="38"/>
      <c r="U17" t="b">
        <f>L17=Coding_agreement!L17</f>
        <v>1</v>
      </c>
    </row>
    <row r="18" spans="2:21" ht="63.75" x14ac:dyDescent="0.25">
      <c r="B18" s="14"/>
      <c r="C18" s="94" t="str">
        <f>_xlfn.CONCAT($C$13,".5")</f>
        <v>Q3.5</v>
      </c>
      <c r="F18" s="91" t="s">
        <v>165</v>
      </c>
      <c r="G18" s="14"/>
      <c r="H18" s="36" t="s">
        <v>41</v>
      </c>
      <c r="I18" s="74"/>
      <c r="J18" s="14"/>
      <c r="L18" s="38" t="s">
        <v>6</v>
      </c>
      <c r="M18" s="90" t="s">
        <v>202</v>
      </c>
      <c r="O18" s="38" t="s">
        <v>6</v>
      </c>
      <c r="P18" s="90"/>
      <c r="Q18" s="119"/>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20"/>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25" t="s">
        <v>237</v>
      </c>
      <c r="U20" t="b">
        <f>L20=Coding_agreement!L20</f>
        <v>1</v>
      </c>
    </row>
    <row r="21" spans="2:21" ht="45" x14ac:dyDescent="0.25">
      <c r="B21" s="24">
        <v>1</v>
      </c>
      <c r="C21" s="95" t="str">
        <f>TEXT(SUM(B$7:B21),"Q#")</f>
        <v>Q5</v>
      </c>
      <c r="D21" s="24"/>
      <c r="E21" s="24"/>
      <c r="F21" s="25" t="s">
        <v>53</v>
      </c>
      <c r="G21" s="24" t="s">
        <v>31</v>
      </c>
      <c r="H21" s="26" t="s">
        <v>51</v>
      </c>
      <c r="I21" s="54" t="s">
        <v>189</v>
      </c>
      <c r="J21" s="24" t="s">
        <v>42</v>
      </c>
      <c r="K21" s="24"/>
      <c r="L21" s="27" t="s">
        <v>15</v>
      </c>
      <c r="M21" s="28"/>
      <c r="O21" s="27" t="s">
        <v>15</v>
      </c>
      <c r="P21" s="65"/>
      <c r="R21" t="str">
        <f t="shared" si="1"/>
        <v>Same</v>
      </c>
      <c r="S21" s="125" t="s">
        <v>237</v>
      </c>
      <c r="U21" t="b">
        <f>L21=Coding_agreement!L21</f>
        <v>1</v>
      </c>
    </row>
    <row r="22" spans="2:21" ht="30" x14ac:dyDescent="0.25">
      <c r="B22" s="14">
        <v>1</v>
      </c>
      <c r="C22" s="6" t="str">
        <f>TEXT(SUM(B$7:B22),"Q#")</f>
        <v>Q6</v>
      </c>
      <c r="F22" s="7" t="s">
        <v>54</v>
      </c>
      <c r="G22" s="14" t="s">
        <v>31</v>
      </c>
      <c r="H22" s="36" t="s">
        <v>51</v>
      </c>
      <c r="I22" s="37" t="s">
        <v>188</v>
      </c>
      <c r="J22" s="14" t="s">
        <v>42</v>
      </c>
      <c r="L22" s="38" t="s">
        <v>15</v>
      </c>
      <c r="M22" s="39"/>
      <c r="O22" s="27" t="s">
        <v>15</v>
      </c>
      <c r="P22" s="90"/>
      <c r="R22" t="str">
        <f t="shared" si="1"/>
        <v>Same</v>
      </c>
      <c r="S22" s="125" t="s">
        <v>237</v>
      </c>
      <c r="U22" t="b">
        <f>L22=Coding_agreement!L22</f>
        <v>1</v>
      </c>
    </row>
    <row r="23" spans="2:21" x14ac:dyDescent="0.25">
      <c r="C23" s="6"/>
      <c r="D23" s="47"/>
      <c r="E23" s="48" t="s">
        <v>55</v>
      </c>
      <c r="F23" s="47"/>
      <c r="G23" s="47" t="s">
        <v>31</v>
      </c>
      <c r="H23" s="49"/>
      <c r="I23" s="50"/>
      <c r="J23" s="47"/>
      <c r="K23" s="47"/>
      <c r="L23" s="51"/>
      <c r="M23" s="52"/>
      <c r="O23" s="51"/>
      <c r="P23" s="120"/>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190</v>
      </c>
      <c r="G27" s="24" t="s">
        <v>31</v>
      </c>
      <c r="H27" s="26" t="s">
        <v>61</v>
      </c>
      <c r="I27" s="54"/>
      <c r="J27" s="24" t="s">
        <v>48</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25">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234</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170</v>
      </c>
      <c r="G35" s="97"/>
      <c r="H35" s="36" t="s">
        <v>41</v>
      </c>
      <c r="I35" s="98" t="s">
        <v>171</v>
      </c>
      <c r="J35" s="97"/>
      <c r="K35" s="97"/>
      <c r="L35" s="38" t="s">
        <v>10</v>
      </c>
      <c r="M35" s="90"/>
      <c r="O35" s="38" t="s">
        <v>10</v>
      </c>
      <c r="P35" s="90"/>
      <c r="Q35" s="119"/>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8"/>
      <c r="U36" t="b">
        <f>L36=Coding_agreement!L36</f>
        <v>1</v>
      </c>
    </row>
    <row r="37" spans="2:21" x14ac:dyDescent="0.25">
      <c r="C37" s="6"/>
      <c r="D37" s="47"/>
      <c r="E37" s="48" t="s">
        <v>70</v>
      </c>
      <c r="F37" s="47"/>
      <c r="G37" s="47" t="s">
        <v>31</v>
      </c>
      <c r="H37" s="49"/>
      <c r="I37" s="50"/>
      <c r="J37" s="47"/>
      <c r="K37" s="47"/>
      <c r="L37" s="51"/>
      <c r="M37" s="52"/>
      <c r="O37" s="51"/>
      <c r="P37" s="120"/>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73</v>
      </c>
      <c r="J39" s="24" t="s">
        <v>42</v>
      </c>
      <c r="K39" s="24"/>
      <c r="L39" s="27" t="s">
        <v>10</v>
      </c>
      <c r="M39" s="28" t="s">
        <v>72</v>
      </c>
      <c r="O39" s="64" t="s">
        <v>10</v>
      </c>
      <c r="P39" s="65" t="s">
        <v>72</v>
      </c>
      <c r="Q39" s="119"/>
      <c r="R39" t="str">
        <f t="shared" si="4"/>
        <v>Same</v>
      </c>
      <c r="S39" s="38"/>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10</v>
      </c>
      <c r="M40" s="28" t="s">
        <v>72</v>
      </c>
      <c r="O40" s="64" t="s">
        <v>10</v>
      </c>
      <c r="P40" s="65" t="s">
        <v>212</v>
      </c>
      <c r="Q40" s="119"/>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48</v>
      </c>
      <c r="K41" s="24"/>
      <c r="L41" s="27" t="s">
        <v>10</v>
      </c>
      <c r="M41" s="28" t="s">
        <v>72</v>
      </c>
      <c r="O41" s="64" t="s">
        <v>10</v>
      </c>
      <c r="P41" s="65" t="s">
        <v>72</v>
      </c>
      <c r="Q41" s="119"/>
      <c r="R41" t="str">
        <f t="shared" si="4"/>
        <v>Same</v>
      </c>
      <c r="S41" s="38"/>
      <c r="U41" t="b">
        <f>L41=Coding_agreement!L41</f>
        <v>1</v>
      </c>
    </row>
    <row r="42" spans="2:21" ht="45" x14ac:dyDescent="0.25">
      <c r="B42" s="24">
        <v>1</v>
      </c>
      <c r="C42" s="95" t="str">
        <f>TEXT(SUM(B$7:B42),"Q#")</f>
        <v>Q18</v>
      </c>
      <c r="D42" s="24"/>
      <c r="E42" s="24"/>
      <c r="F42" s="96" t="s">
        <v>169</v>
      </c>
      <c r="G42" s="24" t="s">
        <v>31</v>
      </c>
      <c r="H42" s="85" t="s">
        <v>41</v>
      </c>
      <c r="I42" s="54"/>
      <c r="J42" s="24" t="s">
        <v>48</v>
      </c>
      <c r="K42" s="24"/>
      <c r="L42" s="27" t="s">
        <v>10</v>
      </c>
      <c r="M42" s="28" t="s">
        <v>72</v>
      </c>
      <c r="O42" s="64" t="s">
        <v>10</v>
      </c>
      <c r="P42" s="65" t="s">
        <v>72</v>
      </c>
      <c r="Q42" s="119"/>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213</v>
      </c>
      <c r="Q43" s="119"/>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9"/>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178</v>
      </c>
      <c r="G49" s="29" t="s">
        <v>31</v>
      </c>
      <c r="H49" s="32" t="s">
        <v>85</v>
      </c>
      <c r="I49" s="33" t="s">
        <v>172</v>
      </c>
      <c r="J49" s="29" t="s">
        <v>42</v>
      </c>
      <c r="K49" s="29"/>
      <c r="L49" s="27" t="s">
        <v>10</v>
      </c>
      <c r="M49" s="35"/>
      <c r="O49" s="64" t="s">
        <v>10</v>
      </c>
      <c r="P49" s="35"/>
      <c r="R49" s="127" t="str">
        <f t="shared" si="4"/>
        <v>Same</v>
      </c>
      <c r="S49" s="126" t="s">
        <v>244</v>
      </c>
      <c r="U49" t="b">
        <f>L49=Coding_agreement!L49</f>
        <v>1</v>
      </c>
    </row>
    <row r="50" spans="2:21" ht="57" x14ac:dyDescent="0.25">
      <c r="B50" s="14">
        <v>1</v>
      </c>
      <c r="C50" s="94" t="str">
        <f>TEXT(SUM(B$7:B50),"Q#")</f>
        <v>Q26</v>
      </c>
      <c r="F50" s="91" t="s">
        <v>173</v>
      </c>
      <c r="G50" s="14" t="s">
        <v>31</v>
      </c>
      <c r="H50" s="101" t="s">
        <v>179</v>
      </c>
      <c r="I50" s="37" t="s">
        <v>180</v>
      </c>
      <c r="J50" s="14" t="s">
        <v>48</v>
      </c>
      <c r="L50" s="38" t="s">
        <v>18</v>
      </c>
      <c r="M50" s="39" t="s">
        <v>174</v>
      </c>
      <c r="O50" s="38" t="s">
        <v>18</v>
      </c>
      <c r="P50" s="90"/>
      <c r="Q50" s="119"/>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8"/>
      <c r="U51" t="b">
        <f>L51=Coding_agreement!L51</f>
        <v>1</v>
      </c>
    </row>
    <row r="52" spans="2:21" x14ac:dyDescent="0.25">
      <c r="C52" s="6"/>
      <c r="D52" s="47"/>
      <c r="E52" s="48" t="s">
        <v>87</v>
      </c>
      <c r="F52" s="47"/>
      <c r="G52" s="47" t="s">
        <v>31</v>
      </c>
      <c r="H52" s="49"/>
      <c r="I52" s="50"/>
      <c r="J52" s="47"/>
      <c r="K52" s="47"/>
      <c r="L52" s="51"/>
      <c r="M52" s="52"/>
      <c r="O52" s="51"/>
      <c r="P52" s="120"/>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ht="51" x14ac:dyDescent="0.25">
      <c r="B54" s="24"/>
      <c r="C54" s="112" t="str">
        <f>_xlfn.CONCAT($C$53,".1")</f>
        <v>Q27.1</v>
      </c>
      <c r="D54" s="97"/>
      <c r="E54" s="97"/>
      <c r="F54" s="110" t="s">
        <v>8</v>
      </c>
      <c r="G54" s="97"/>
      <c r="H54" s="111" t="s">
        <v>41</v>
      </c>
      <c r="I54" s="98"/>
      <c r="J54" s="97"/>
      <c r="K54" s="97"/>
      <c r="L54" s="38" t="s">
        <v>10</v>
      </c>
      <c r="M54" s="90"/>
      <c r="O54" s="38" t="s">
        <v>10</v>
      </c>
      <c r="P54" s="90" t="s">
        <v>238</v>
      </c>
      <c r="Q54" s="119"/>
      <c r="R54" s="127" t="str">
        <f t="shared" ref="R54:R61" si="5">IF(L54=O54,"Same","Diff")</f>
        <v>Same</v>
      </c>
      <c r="S54" s="128" t="s">
        <v>244</v>
      </c>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9"/>
      <c r="R55" s="127" t="str">
        <f t="shared" si="5"/>
        <v>Same</v>
      </c>
      <c r="S55" s="129"/>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9"/>
      <c r="R56" s="127" t="str">
        <f t="shared" si="5"/>
        <v>Same</v>
      </c>
      <c r="S56" s="129"/>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9"/>
      <c r="R57" s="127" t="str">
        <f t="shared" si="5"/>
        <v>Same</v>
      </c>
      <c r="S57" s="129"/>
      <c r="U57" t="b">
        <f>L57=Coding_agreement!L57</f>
        <v>1</v>
      </c>
    </row>
    <row r="58" spans="2:21" ht="63.75" x14ac:dyDescent="0.25">
      <c r="B58" s="24"/>
      <c r="C58" s="109" t="str">
        <f>_xlfn.CONCAT($C$53,".5")</f>
        <v>Q27.5</v>
      </c>
      <c r="D58" s="97"/>
      <c r="E58" s="97"/>
      <c r="F58" s="110" t="s">
        <v>28</v>
      </c>
      <c r="G58" s="97"/>
      <c r="H58" s="111" t="s">
        <v>41</v>
      </c>
      <c r="I58" s="98"/>
      <c r="J58" s="97"/>
      <c r="K58" s="97"/>
      <c r="L58" s="38" t="s">
        <v>6</v>
      </c>
      <c r="M58" s="90" t="s">
        <v>203</v>
      </c>
      <c r="O58" s="38" t="s">
        <v>6</v>
      </c>
      <c r="P58" s="90"/>
      <c r="Q58" s="119"/>
      <c r="R58" s="127" t="str">
        <f t="shared" si="5"/>
        <v>Same</v>
      </c>
      <c r="S58" s="128" t="s">
        <v>244</v>
      </c>
      <c r="U58" t="b">
        <f>L58=Coding_agreement!L58</f>
        <v>1</v>
      </c>
    </row>
    <row r="59" spans="2:21" x14ac:dyDescent="0.25">
      <c r="B59" s="24"/>
      <c r="C59" s="95" t="str">
        <f>_xlfn.CONCAT($C$53,".6")</f>
        <v>Q27.6</v>
      </c>
      <c r="D59" s="24"/>
      <c r="E59" s="24"/>
      <c r="F59" s="102" t="s">
        <v>177</v>
      </c>
      <c r="G59" s="24"/>
      <c r="H59" s="26" t="s">
        <v>41</v>
      </c>
      <c r="I59" s="54"/>
      <c r="J59" s="24"/>
      <c r="K59" s="24"/>
      <c r="L59" s="64" t="s">
        <v>10</v>
      </c>
      <c r="M59" s="65"/>
      <c r="O59" s="64" t="s">
        <v>10</v>
      </c>
      <c r="P59" s="65"/>
      <c r="Q59" s="119"/>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182</v>
      </c>
      <c r="G61" s="14" t="s">
        <v>31</v>
      </c>
      <c r="H61" s="103" t="s">
        <v>183</v>
      </c>
      <c r="I61" s="37" t="s">
        <v>90</v>
      </c>
      <c r="J61" s="14" t="s">
        <v>42</v>
      </c>
      <c r="L61" s="38" t="s">
        <v>185</v>
      </c>
      <c r="M61" s="39"/>
      <c r="O61" s="38" t="s">
        <v>185</v>
      </c>
      <c r="P61" s="90"/>
      <c r="Q61" s="119"/>
      <c r="R61" s="127" t="str">
        <f t="shared" si="5"/>
        <v>Same</v>
      </c>
      <c r="S61" s="126" t="s">
        <v>239</v>
      </c>
      <c r="U61" t="b">
        <f>L61=Coding_agreement!L61</f>
        <v>1</v>
      </c>
    </row>
    <row r="62" spans="2:21" x14ac:dyDescent="0.25">
      <c r="C62" s="6"/>
      <c r="D62" s="47"/>
      <c r="E62" s="48" t="s">
        <v>91</v>
      </c>
      <c r="F62" s="47"/>
      <c r="G62" s="47" t="s">
        <v>31</v>
      </c>
      <c r="H62" s="49"/>
      <c r="I62" s="50"/>
      <c r="J62" s="47"/>
      <c r="K62" s="47"/>
      <c r="L62" s="51"/>
      <c r="M62" s="52"/>
      <c r="O62" s="51"/>
      <c r="P62" s="120"/>
      <c r="U62" t="b">
        <f>L62=Coding_agreement!L62</f>
        <v>1</v>
      </c>
    </row>
    <row r="63" spans="2:21" ht="30" x14ac:dyDescent="0.25">
      <c r="B63" s="24">
        <v>1</v>
      </c>
      <c r="C63" s="95" t="str">
        <f>TEXT(SUM(B$7:B63),"Q#")</f>
        <v>Q30</v>
      </c>
      <c r="D63" s="24"/>
      <c r="E63" s="24"/>
      <c r="F63" s="25" t="s">
        <v>175</v>
      </c>
      <c r="G63" s="24" t="s">
        <v>31</v>
      </c>
      <c r="H63" s="26" t="s">
        <v>57</v>
      </c>
      <c r="I63" s="54" t="s">
        <v>181</v>
      </c>
      <c r="J63" s="24" t="s">
        <v>48</v>
      </c>
      <c r="K63" s="24"/>
      <c r="L63" s="27" t="s">
        <v>10</v>
      </c>
      <c r="M63" s="28"/>
      <c r="O63" s="64" t="s">
        <v>10</v>
      </c>
      <c r="P63" s="65"/>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v>5</v>
      </c>
      <c r="M65" s="28"/>
      <c r="O65" s="64">
        <v>5</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89.25" x14ac:dyDescent="0.25">
      <c r="C68" s="6" t="str">
        <f>_xlfn.CONCAT($C$67,".1")</f>
        <v>Q33.1</v>
      </c>
      <c r="F68" s="62" t="s">
        <v>99</v>
      </c>
      <c r="G68" s="14" t="s">
        <v>31</v>
      </c>
      <c r="H68" s="36" t="s">
        <v>41</v>
      </c>
      <c r="I68" s="74" t="s">
        <v>148</v>
      </c>
      <c r="L68" s="38" t="s">
        <v>6</v>
      </c>
      <c r="M68" s="39" t="s">
        <v>204</v>
      </c>
      <c r="O68" s="38" t="s">
        <v>242</v>
      </c>
      <c r="P68" s="90"/>
      <c r="R68" s="127" t="str">
        <f t="shared" ref="R68:R75" si="7">IF(L68=O68,"Same","Diff")</f>
        <v>Same</v>
      </c>
      <c r="S68" s="126" t="s">
        <v>240</v>
      </c>
      <c r="U68" t="b">
        <f>L68=Coding_agreement!L68</f>
        <v>1</v>
      </c>
    </row>
    <row r="69" spans="2:21" ht="30" x14ac:dyDescent="0.25">
      <c r="C69" s="6" t="str">
        <f>_xlfn.CONCAT($C$67,".2")</f>
        <v>Q33.2</v>
      </c>
      <c r="F69" s="62" t="s">
        <v>100</v>
      </c>
      <c r="G69" s="14" t="s">
        <v>31</v>
      </c>
      <c r="H69" s="36" t="s">
        <v>41</v>
      </c>
      <c r="I69" s="74" t="s">
        <v>148</v>
      </c>
      <c r="L69" s="38" t="s">
        <v>6</v>
      </c>
      <c r="M69" s="39"/>
      <c r="O69" s="38" t="s">
        <v>242</v>
      </c>
      <c r="P69" s="90"/>
      <c r="R69" s="127" t="str">
        <f t="shared" si="7"/>
        <v>Same</v>
      </c>
      <c r="S69" s="126" t="s">
        <v>240</v>
      </c>
      <c r="U69" t="b">
        <f>L69=Coding_agreement!L69</f>
        <v>1</v>
      </c>
    </row>
    <row r="70" spans="2:21" ht="38.25" x14ac:dyDescent="0.25">
      <c r="C70" s="6" t="str">
        <f>_xlfn.CONCAT($C$67,".3")</f>
        <v>Q33.3</v>
      </c>
      <c r="F70" s="62" t="s">
        <v>101</v>
      </c>
      <c r="G70" s="14" t="s">
        <v>31</v>
      </c>
      <c r="H70" s="36" t="s">
        <v>41</v>
      </c>
      <c r="I70" s="74" t="s">
        <v>149</v>
      </c>
      <c r="L70" s="38" t="s">
        <v>6</v>
      </c>
      <c r="M70" s="39" t="s">
        <v>205</v>
      </c>
      <c r="O70" s="38" t="s">
        <v>242</v>
      </c>
      <c r="P70" s="90"/>
      <c r="R70" s="127" t="str">
        <f t="shared" si="7"/>
        <v>Same</v>
      </c>
      <c r="S70" s="126" t="s">
        <v>240</v>
      </c>
      <c r="U70" t="b">
        <f>L70=Coding_agreement!L70</f>
        <v>1</v>
      </c>
    </row>
    <row r="71" spans="2:21" ht="30" x14ac:dyDescent="0.25">
      <c r="C71" s="94" t="str">
        <f>_xlfn.CONCAT($C$67,".4")</f>
        <v>Q33.4</v>
      </c>
      <c r="F71" s="114" t="s">
        <v>197</v>
      </c>
      <c r="G71" s="14" t="s">
        <v>31</v>
      </c>
      <c r="H71" s="36" t="s">
        <v>41</v>
      </c>
      <c r="I71" s="74" t="s">
        <v>148</v>
      </c>
      <c r="L71" s="38" t="s">
        <v>10</v>
      </c>
      <c r="M71" s="39"/>
      <c r="O71" s="38" t="s">
        <v>10</v>
      </c>
      <c r="P71" s="90"/>
      <c r="R71" t="str">
        <f t="shared" si="7"/>
        <v>Same</v>
      </c>
      <c r="S71" s="38"/>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151</v>
      </c>
      <c r="L74" s="38" t="s">
        <v>10</v>
      </c>
      <c r="M74" s="39"/>
      <c r="O74" s="38" t="s">
        <v>241</v>
      </c>
      <c r="P74" s="90"/>
      <c r="R74" s="127" t="str">
        <f t="shared" si="7"/>
        <v>Same</v>
      </c>
      <c r="S74" s="126" t="s">
        <v>240</v>
      </c>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241</v>
      </c>
      <c r="P75" s="65"/>
      <c r="R75" s="127" t="str">
        <f t="shared" si="7"/>
        <v>Same</v>
      </c>
      <c r="S75" s="126" t="s">
        <v>240</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33" t="s">
        <v>153</v>
      </c>
      <c r="L77" s="38" t="s">
        <v>6</v>
      </c>
      <c r="M77" s="39"/>
      <c r="O77" s="38" t="s">
        <v>6</v>
      </c>
      <c r="P77" s="90"/>
      <c r="R77" t="str">
        <f t="shared" ref="R77:R81" si="8">IF(L77=O77,"Same","Diff")</f>
        <v>Same</v>
      </c>
      <c r="S77" s="38"/>
      <c r="U77" t="b">
        <f>L77=Coding_agreement!L77</f>
        <v>1</v>
      </c>
    </row>
    <row r="78" spans="2:21" ht="51" x14ac:dyDescent="0.25">
      <c r="C78" s="6" t="str">
        <f>_xlfn.CONCAT($C$76,".2")</f>
        <v>Q34.2</v>
      </c>
      <c r="F78" s="106" t="s">
        <v>195</v>
      </c>
      <c r="G78" s="14" t="s">
        <v>31</v>
      </c>
      <c r="H78" s="36" t="s">
        <v>41</v>
      </c>
      <c r="I78" s="134"/>
      <c r="L78" s="38" t="s">
        <v>10</v>
      </c>
      <c r="M78" s="39" t="s">
        <v>206</v>
      </c>
      <c r="O78" s="38" t="s">
        <v>241</v>
      </c>
      <c r="P78" s="90"/>
      <c r="R78" s="127" t="str">
        <f t="shared" si="8"/>
        <v>Same</v>
      </c>
      <c r="S78" s="126" t="s">
        <v>240</v>
      </c>
      <c r="U78" t="b">
        <f>L78=Coding_agreement!L78</f>
        <v>1</v>
      </c>
    </row>
    <row r="79" spans="2:21" ht="30" x14ac:dyDescent="0.25">
      <c r="C79" s="6" t="str">
        <f>_xlfn.CONCAT($C$76,".3")</f>
        <v>Q34.3</v>
      </c>
      <c r="F79" s="62" t="s">
        <v>111</v>
      </c>
      <c r="G79" s="14" t="s">
        <v>31</v>
      </c>
      <c r="H79" s="36" t="s">
        <v>41</v>
      </c>
      <c r="I79" s="134"/>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234</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234</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154</v>
      </c>
      <c r="G86" s="14" t="s">
        <v>31</v>
      </c>
      <c r="H86" s="36" t="s">
        <v>41</v>
      </c>
      <c r="I86" s="75" t="s">
        <v>176</v>
      </c>
      <c r="J86" s="14" t="s">
        <v>31</v>
      </c>
      <c r="K86" s="14" t="s">
        <v>31</v>
      </c>
      <c r="L86" s="38" t="s">
        <v>10</v>
      </c>
      <c r="M86" s="39"/>
      <c r="N86" t="s">
        <v>31</v>
      </c>
      <c r="O86" s="38" t="s">
        <v>241</v>
      </c>
      <c r="P86" s="90"/>
      <c r="Q86" t="s">
        <v>31</v>
      </c>
      <c r="R86" s="127" t="str">
        <f t="shared" si="9"/>
        <v>Same</v>
      </c>
      <c r="S86" s="126" t="s">
        <v>240</v>
      </c>
      <c r="U86" t="b">
        <f>L86=Coding_agreement!L86</f>
        <v>1</v>
      </c>
    </row>
    <row r="87" spans="2:21"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234</v>
      </c>
      <c r="U88" t="b">
        <f>L88=Coding_agreement!L88</f>
        <v>1</v>
      </c>
    </row>
    <row r="89" spans="2:21" ht="56.25" x14ac:dyDescent="0.25">
      <c r="B89" s="24">
        <v>1</v>
      </c>
      <c r="C89" s="53" t="str">
        <f>TEXT(SUM(B$7:B89),"Q#")</f>
        <v>Q37</v>
      </c>
      <c r="D89" s="24"/>
      <c r="E89" s="24"/>
      <c r="F89" s="113" t="s">
        <v>196</v>
      </c>
      <c r="G89" s="24" t="s">
        <v>31</v>
      </c>
      <c r="H89" s="26" t="s">
        <v>107</v>
      </c>
      <c r="I89" s="78" t="s">
        <v>155</v>
      </c>
      <c r="J89" s="24" t="s">
        <v>42</v>
      </c>
      <c r="K89" s="24"/>
      <c r="L89" s="27" t="s">
        <v>16</v>
      </c>
      <c r="M89" s="28"/>
      <c r="O89" s="64" t="s">
        <v>30</v>
      </c>
      <c r="P89" s="65"/>
      <c r="R89" s="127" t="str">
        <f t="shared" si="9"/>
        <v>Same</v>
      </c>
      <c r="S89" s="126" t="s">
        <v>240</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30" x14ac:dyDescent="0.25">
      <c r="B91" s="24">
        <v>1</v>
      </c>
      <c r="C91" s="53" t="str">
        <f>TEXT(SUM(B$7:B91),"Q#")</f>
        <v>Q39</v>
      </c>
      <c r="D91" s="24"/>
      <c r="E91" s="24"/>
      <c r="F91" s="25" t="s">
        <v>129</v>
      </c>
      <c r="G91" s="24" t="s">
        <v>31</v>
      </c>
      <c r="H91" s="26" t="s">
        <v>125</v>
      </c>
      <c r="I91" s="54" t="s">
        <v>130</v>
      </c>
      <c r="J91" s="24" t="s">
        <v>42</v>
      </c>
      <c r="K91" s="24"/>
      <c r="L91" s="27" t="s">
        <v>16</v>
      </c>
      <c r="M91" s="28"/>
      <c r="O91" s="64" t="s">
        <v>16</v>
      </c>
      <c r="P91" s="65"/>
      <c r="R91" t="str">
        <f t="shared" si="9"/>
        <v>Same</v>
      </c>
      <c r="S91" s="38" t="s">
        <v>234</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9</v>
      </c>
      <c r="M93" s="72"/>
      <c r="O93" s="64" t="s">
        <v>9</v>
      </c>
      <c r="P93" s="121"/>
      <c r="R93" t="str">
        <f t="shared" ref="R93:R97" si="10">IF(L93=O93,"Same","Diff")</f>
        <v>Same</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9</v>
      </c>
      <c r="M94" s="72"/>
      <c r="O94" s="64" t="s">
        <v>9</v>
      </c>
      <c r="P94" s="121"/>
      <c r="R94" t="str">
        <f t="shared" si="10"/>
        <v>Same</v>
      </c>
      <c r="S94" s="38"/>
      <c r="U94" t="b">
        <f>L94=Coding_agreement!L94</f>
        <v>1</v>
      </c>
    </row>
    <row r="95" spans="2:21" ht="120" x14ac:dyDescent="0.25">
      <c r="B95">
        <v>1</v>
      </c>
      <c r="C95" s="53" t="str">
        <f>TEXT(SUM(B$7:B95),"Q#")</f>
        <v>Q42</v>
      </c>
      <c r="D95" s="24"/>
      <c r="E95" s="24"/>
      <c r="F95" s="25" t="s">
        <v>137</v>
      </c>
      <c r="G95" s="24"/>
      <c r="H95" s="26" t="s">
        <v>133</v>
      </c>
      <c r="I95" s="71" t="s">
        <v>138</v>
      </c>
      <c r="J95" s="24" t="s">
        <v>42</v>
      </c>
      <c r="K95" s="24"/>
      <c r="L95" s="27" t="s">
        <v>21</v>
      </c>
      <c r="M95" s="116" t="s">
        <v>207</v>
      </c>
      <c r="O95" s="64" t="s">
        <v>9</v>
      </c>
      <c r="P95" s="121"/>
      <c r="R95" t="str">
        <f t="shared" si="10"/>
        <v>Diff</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9</v>
      </c>
      <c r="M96" s="72"/>
      <c r="O96" s="64" t="s">
        <v>9</v>
      </c>
      <c r="P96" s="121"/>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13</v>
      </c>
      <c r="M97" s="72"/>
      <c r="O97" s="64" t="s">
        <v>26</v>
      </c>
      <c r="P97" s="121" t="s">
        <v>214</v>
      </c>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 O61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