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87" documentId="13_ncr:1_{3D241276-2ACC-466E-A02D-2C14D0C02021}" xr6:coauthVersionLast="47" xr6:coauthVersionMax="47" xr10:uidLastSave="{992F2967-B762-409F-9011-60FD185495DB}"/>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3"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3" l="1"/>
  <c r="C18" i="3"/>
  <c r="C70" i="3"/>
  <c r="C74" i="3"/>
  <c r="C86" i="3"/>
  <c r="C17" i="3"/>
  <c r="C32" i="3"/>
  <c r="C15" i="3"/>
  <c r="C29" i="3"/>
  <c r="C33" i="3"/>
  <c r="C71" i="3"/>
  <c r="C75" i="3"/>
  <c r="C79" i="3"/>
  <c r="C83" i="3"/>
  <c r="C87" i="3"/>
  <c r="C57"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tc={CC607E08-CCCC-49BB-8E68-5997899900F2}</author>
    <author>tc={859A71E3-2A40-4EB2-8C47-B4F665761327}</author>
    <author>tc={1723CC3D-BE36-4C58-B9E4-01B0F856B67B}</author>
    <author>tc={06D726C4-F3FC-4546-8577-E222419B420D}</author>
    <author>tc={F2E32959-FC1D-4A4C-AC4B-E5701025CFEA}</author>
    <author>tc={C30F005D-2D02-46CE-BB13-0F3322543E5E}</author>
    <author>tc={F0AA9E19-8236-4566-AB9B-5392A94B8033}</author>
    <author>tc={1F27C90D-44CC-4CC4-8E60-66566015F1CE}</author>
    <author>tc={611B3E3F-6B77-43BE-BADB-0BD85E8830A8}</author>
    <author>Sebastian</author>
    <author>tc={840E8DB3-5059-414C-AA7B-E54107983033}</author>
    <author>tc={193DD74A-53E2-478A-A823-4D9FE9D8D980}</author>
    <author>tc={B36BCA28-DF5C-44D4-A35F-0E9C7B68ACFC}</author>
    <author>tc={478DE21A-DEFF-40E9-A235-D3D864F46B91}</author>
    <author>tc={33F6234A-5293-4FBF-80AA-3FEF9047F1AE}</author>
    <author>tc={56180B09-2CD9-47BA-9B26-EA1DD8151E76}</author>
    <author/>
  </authors>
  <commentList>
    <comment ref="C21" authorId="0" shapeId="0" xr:uid="{CC607E08-CCCC-49BB-8E68-5997899900F2}">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859A71E3-2A40-4EB2-8C47-B4F665761327}">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1723CC3D-BE36-4C58-B9E4-01B0F856B67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06D726C4-F3FC-4546-8577-E222419B420D}">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2E32959-FC1D-4A4C-AC4B-E5701025CFEA}">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C30F005D-2D02-46CE-BB13-0F3322543E5E}">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F0AA9E19-8236-4566-AB9B-5392A94B8033}">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1F27C90D-44CC-4CC4-8E60-66566015F1CE}">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611B3E3F-6B77-43BE-BADB-0BD85E8830A8}">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B16A3D23-C951-4BDF-81A7-240B7C361FF1}">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40E8DB3-5059-414C-AA7B-E54107983033}">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5A392994-33B9-443F-BBC7-AA18F1E9FBDE}">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193DD74A-53E2-478A-A823-4D9FE9D8D98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B36BCA28-DF5C-44D4-A35F-0E9C7B68ACFC}">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B52F5529-CF98-4D7E-9418-30F6A448667E}">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478DE21A-DEFF-40E9-A235-D3D864F46B91}">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56DDD6C9-45E6-4086-B624-961C840C719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33F6234A-5293-4FBF-80AA-3FEF9047F1AE}">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56180B09-2CD9-47BA-9B26-EA1DD8151E76}">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2C33C6EF-C1D4-4924-90DC-A4C466C2C8C1}">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<sst xmlns="http://schemas.openxmlformats.org/spreadsheetml/2006/main" count="1107" uniqueCount="248">
  <si>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</si>
  <si>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</si>
  <si>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</si>
  <si>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</si>
  <si>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</si>
  <si>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</si>
  <si>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</si>
  <si>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</si>
  <si>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</si>
  <si>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</si>
  <si>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</si>
  <si>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</si>
  <si>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</si>
  <si>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</si>
  <si>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</si>
  <si>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</si>
  <si>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</si>
  <si>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</si>
  <si>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</si>
  <si>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</si>
  <si>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</si>
  <si>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</si>
  <si>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</si>
  <si>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</si>
  <si>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</si>
  <si>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</si>
  <si>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</si>
  <si>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</si>
  <si>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</si>
  <si>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</si>
  <si>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</si>
  <si>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</si>
  <si>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</si>
  <si>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</si>
  <si>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</si>
  <si>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</si>
  <si>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</si>
  <si>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</si>
  <si>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</si>
  <si>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</si>
  <si>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</si>
  <si>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</si>
  <si>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</si>
  <si>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</si>
  <si>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</si>
  <si>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</si>
  <si>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</si>
  <si>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</si>
  <si>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</si>
  <si>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</si>
  <si>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</si>
  <si>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</si>
  <si>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</si>
  <si>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</si>
  <si>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</si>
  <si>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</si>
  <si>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</si>
  <si>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</si>
  <si>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</si>
  <si>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</si>
  <si>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</si>
  <si>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</si>
  <si>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</si>
  <si>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</si>
  <si>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</si>
  <si>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</si>
  <si>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</si>
  <si>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</si>
  <si>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</si>
  <si>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</si>
  <si>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</si>
  <si>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</si>
  <si>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</si>
  <si>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</si>
  <si>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</si>
  <si>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</si>
  <si>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</si>
  <si>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</si>
  <si>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</si>
  <si>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</si>
  <si>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</si>
  <si>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</si>
  <si>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</si>
  <si>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</si>
  <si>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</si>
  <si>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</si>
  <si>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</si>
  <si>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</si>
  <si>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</si>
  <si>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</si>
  <si>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</si>
  <si>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</si>
  <si>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</si>
  <si>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</si>
  <si>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</si>
  <si>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</si>
  <si>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</si>
  <si>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</si>
  <si>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</si>
  <si>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</si>
  <si>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</si>
  <si>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</si>
  <si>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</si>
  <si>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</si>
  <si>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</si>
  <si>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</si>
  <si>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</si>
  <si>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</si>
  <si>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</si>
  <si>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</si>
  <si>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</si>
  <si>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</si>
  <si>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</si>
  <si>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</si>
  <si>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</si>
  <si>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</si>
  <si>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</si>
  <si>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</si>
  <si>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</si>
  <si>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</si>
  <si>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</si>
  <si>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</si>
  <si>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</si>
  <si>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</si>
  <si>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</si>
  <si>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</si>
  <si>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</si>
  <si>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</si>
  <si>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</si>
  <si>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</si>
  <si>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</si>
  <si>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</si>
  <si>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</si>
  <si>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</si>
  <si>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</si>
  <si>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</si>
  <si>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</si>
  <si>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</si>
  <si>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</si>
  <si>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</si>
  <si>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</si>
  <si>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</si>
  <si>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</si>
  <si>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</si>
  <si>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</si>
  <si>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</si>
  <si>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</si>
  <si>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</si>
  <si>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</si>
  <si>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</si>
  <si>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</si>
  <si>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</si>
  <si>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</si>
  <si>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</si>
  <si>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</si>
  <si>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</si>
  <si>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</si>
  <si>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</si>
  <si>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</si>
  <si>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</si>
  <si>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</si>
  <si>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</si>
  <si>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</si>
  <si>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</si>
  <si>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</si>
  <si>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</si>
  <si>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</si>
  <si>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</si>
  <si>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</si>
  <si>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</si>
  <si>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</si>
  <si>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</si>
  <si>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</si>
  <si>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</si>
  <si>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</si>
  <si>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</si>
  <si>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</si>
  <si>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</si>
  <si>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</si>
  <si>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</si>
  <si>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</si>
  <si>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</si>
  <si>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</si>
  <si>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</si>
  <si>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</si>
  <si>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</si>
  <si>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</si>
  <si>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</si>
  <si>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</si>
  <si>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</si>
  <si>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</si>
  <si>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</si>
  <si>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</si>
  <si>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</si>
  <si>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</si>
  <si>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</si>
  <si>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</si>
  <si>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</si>
  <si>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</si>
  <si>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see pdf page 6 "review aim"-chapter</t>
  </si>
  <si>
    <t>The process of the search strategy has many good practices we might want to communicate.</t>
  </si>
  <si>
    <t>"The first stage included a broader range of computational dynamic systems and network methodologies that could provide more comprehensive findings on the types of innovative methodologies being used in migration studies."</t>
  </si>
  <si>
    <t>PubMed; MathSci; arXiv</t>
  </si>
  <si>
    <t>It is quite obvious that they did not use sourc type as a filter, but when listing what not used as exclusion criteria that was not specifically named. This should be done less ambigious.</t>
  </si>
  <si>
    <t>SA</t>
  </si>
  <si>
    <t>Agent‑based modeling for migration and modern slavery research: a systematic review</t>
  </si>
  <si>
    <t>1999-2019</t>
  </si>
  <si>
    <t>"The studies needed to meet two criteria pertaining to (1) the study topic and (2) the study
methodology." Both are defined in more detail in the paper.</t>
  </si>
  <si>
    <t>see pdf page 7</t>
  </si>
  <si>
    <t>"Two co-authors completed independent-blind abstract reviews for the 1707 articles. The reviewers met in person to discuss a collection of 100 articles that received conflicting decisions (one reviewer included and one reviewer excluded). The two reviewers were able to agree on inclusion or exclusion for all 100 articles through referral to the study protocol and without the need for a third reviewer."</t>
  </si>
  <si>
    <t>see "Model developement characteristics"</t>
  </si>
  <si>
    <t>In "Discussion"</t>
  </si>
  <si>
    <t>Only mention them but comprehensice list and short comparison in the text.</t>
  </si>
  <si>
    <t>With a strong focus on methodology which is more on modeling practice and not covered by our dimension to describe theory developement.</t>
  </si>
  <si>
    <t>Q15-Q17; Q43.1</t>
  </si>
  <si>
    <t>Questions from the ODD+D protocoll. Questionair is reviewed by co-authors and applied by only one of the authors.</t>
  </si>
  <si>
    <t>Agent-based modeling for migration and modern slavery research: a systematic review</t>
  </si>
  <si>
    <t>MB</t>
  </si>
  <si>
    <t>Very detailed explanation of the SLR method!</t>
  </si>
  <si>
    <t>"Between 1 January 1999 and the dates of the database searches "</t>
  </si>
  <si>
    <t>methodology, research questions</t>
  </si>
  <si>
    <t>{add which intercoder-rater measure was used}</t>
  </si>
  <si>
    <t>coding book made based on ODD+D</t>
  </si>
  <si>
    <t/>
  </si>
  <si>
    <t>SA: see pdf page 6 "review aim"-chapter MB:</t>
  </si>
  <si>
    <t>SA: {if yes, please reference and note down your thoughts} MB:</t>
  </si>
  <si>
    <t>SA: {Please remark here which "Other"} MB:</t>
  </si>
  <si>
    <t>SA: It is quite obvious that they did not use sourc type as a filter, but when listing what not used as exclusion criteria that was not specifically named. This should be done less ambigious. MB: {report uncertainty or other specifics here}</t>
  </si>
  <si>
    <t>SA: see pdf page 7 MB:</t>
  </si>
  <si>
    <t>SA: "Two co-authors completed independent-blind abstract reviews for the 1707 articles. The reviewers met in person to discuss a collection of 100 articles that received conflicting decisions (one reviewer included and one reviewer excluded). The two reviewers were able to agree on inclusion or exclusion for all 100 articles through referral to the study protocol and without the need for a third reviewer." MB: {add which intercoder-rater measure was used}</t>
  </si>
  <si>
    <t>SA: see "Model developement characteristics" MB:</t>
  </si>
  <si>
    <t>SA: In "Discussion" MB:</t>
  </si>
  <si>
    <t>SA: Only mention them but comprehensice list and short comparison in the text. MB:</t>
  </si>
  <si>
    <t>SA: With a strong focus on methodology which is more on modeling practice and not covered by our dimension to describe theory developement. MB:</t>
  </si>
  <si>
    <t>SA:   MB:</t>
  </si>
  <si>
    <t>SA: "The first stage included a broader range of computational dynamic systems and network methodologies that could provide more comprehensive findings on the types of innovative methodologies being used in migration studies." MB:</t>
  </si>
  <si>
    <t>Comparison</t>
  </si>
  <si>
    <t>Remark</t>
  </si>
  <si>
    <t>manuel check</t>
  </si>
  <si>
    <t>SA error</t>
  </si>
  <si>
    <t>actually same --&gt; kept SA version</t>
  </si>
  <si>
    <t>actually same --&gt; Used SA version and pasted MB version in comment</t>
  </si>
  <si>
    <t>actually the same --&gt; Used SA and pasted MB in comment</t>
  </si>
  <si>
    <t>Ignore this question but actually the same</t>
  </si>
  <si>
    <t>MB agrees with SA</t>
  </si>
  <si>
    <t>actually the same</t>
  </si>
  <si>
    <t>Same</t>
  </si>
  <si>
    <t>SA agrees with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</si>
</sst>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C607E08-CCCC-49BB-8E68-5997899900F2}">
    <text>When does it count as "varying"? Use paper 105 as lower limit example? Here the keyword search uses "agent-based" and "mulit-agent", is that varying enough?</text>
  </threadedComment>
  <threadedComment ref="C21" dT="2022-07-29T06:26:38.19" personId="{7E3A1C85-06E8-46C0-83AC-8D7DCE8212F2}" id="{85A300D0-0B28-4DAC-8831-C84BEDC79DAA}" parentId="{CC607E08-CCCC-49BB-8E68-5997899900F2}">
    <text>Yes, this is enough. Add that to the description.</text>
  </threadedComment>
  <threadedComment ref="C35" dT="2022-08-12T14:09:41.88" personId="{7E3A1C85-06E8-46C0-83AC-8D7DCE8212F2}" id="{859A71E3-2A40-4EB2-8C47-B4F665761327}">
    <text>New in update from 02.08.22</text>
  </threadedComment>
  <threadedComment ref="C39" dT="2022-07-26T16:21:49.72" personId="{7E3A1C85-06E8-46C0-83AC-8D7DCE8212F2}" id="{1723CC3D-BE36-4C58-B9E4-01B0F856B67B}">
    <text>Previously labeled "not indicated" becomes "no".</text>
  </threadedComment>
  <threadedComment ref="C39" dT="2022-07-26T16:42:35.75" personId="{7E3A1C85-06E8-46C0-83AC-8D7DCE8212F2}" id="{014FCE2D-8FCB-4F94-B7B3-CCA16C9B2644}" parentId="{1723CC3D-BE36-4C58-B9E4-01B0F856B67B}">
    <text>Formulation adjusted</text>
  </threadedComment>
  <threadedComment ref="C49" dT="2022-07-26T16:42:46.82" personId="{7E3A1C85-06E8-46C0-83AC-8D7DCE8212F2}" id="{06D726C4-F3FC-4546-8577-E222419B420D}">
    <text>Example adjusted</text>
  </threadedComment>
  <threadedComment ref="C50" dT="2022-08-02T17:18:36.73" personId="{7E3A1C85-06E8-46C0-83AC-8D7DCE8212F2}" id="{F2E32959-FC1D-4A4C-AC4B-E5701025CFEA}">
    <text>changed answer options</text>
  </threadedComment>
  <threadedComment ref="C53" dT="2022-07-26T16:45:55.25" personId="{7E3A1C85-06E8-46C0-83AC-8D7DCE8212F2}" id="{C30F005D-2D02-46CE-BB13-0F3322543E5E}">
    <text>Melania had the issue that it was disclosed in two parts. Should we make it a multiple-choice question?
Or ask "where has it been mainly disclosed"?</text>
  </threadedComment>
  <threadedComment ref="C53" dT="2022-07-29T07:02:18.18" personId="{7E3A1C85-06E8-46C0-83AC-8D7DCE8212F2}" id="{0548607E-3823-4641-8DF2-675BF04FC0EB}" parentId="{C30F005D-2D02-46CE-BB13-0F3322543E5E}">
    <text>MAke it a multi-select questions. Decided together with Melania</text>
  </threadedComment>
  <threadedComment ref="C60" dT="2022-08-02T17:18:24.47" personId="{7E3A1C85-06E8-46C0-83AC-8D7DCE8212F2}" id="{F0AA9E19-8236-4566-AB9B-5392A94B8033}">
    <text>changed answer options</text>
  </threadedComment>
  <threadedComment ref="C61" dT="2022-08-12T14:06:04.99" personId="{7E3A1C85-06E8-46C0-83AC-8D7DCE8212F2}" id="{1F27C90D-44CC-4CC4-8E60-66566015F1CE}">
    <text>Deleted the question that was previously here (Q29) and replaced it what was previously Q20 but reformulated.</text>
  </threadedComment>
  <threadedComment ref="F68" dT="2022-08-16T14:21:51.48" personId="{7E3A1C85-06E8-46C0-83AC-8D7DCE8212F2}" id="{611B3E3F-6B77-43BE-BADB-0BD85E8830A8}">
    <text>Focus on mechanism / or focus on interaction/ Can we integrate Q33.1 with Q33.2?</text>
  </threadedComment>
  <threadedComment ref="F69" dT="2022-08-16T14:21:08.10" personId="{7E3A1C85-06E8-46C0-83AC-8D7DCE8212F2}" id="{840E8DB3-5059-414C-AA7B-E54107983033}">
    <text>Focus is on comparison</text>
  </threadedComment>
  <threadedComment ref="C71" dT="2022-08-22T12:52:40.15" personId="{7E3A1C85-06E8-46C0-83AC-8D7DCE8212F2}" id="{193DD74A-53E2-478A-A823-4D9FE9D8D980}">
    <text>formulation extended by challenges and recommendations.</text>
  </threadedComment>
  <threadedComment ref="F71" dT="2022-08-16T14:27:52.40" personId="{7E3A1C85-06E8-46C0-83AC-8D7DCE8212F2}" id="{B36BCA28-DF5C-44D4-A35F-0E9C7B68ACFC}">
    <text>Be strikt what to include here. Only when it is a focus of the study, more then one paragraph.</text>
  </threadedComment>
  <threadedComment ref="F72" dT="2022-08-16T14:23:28.14" personId="{7E3A1C85-06E8-46C0-83AC-8D7DCE8212F2}" id="{478DE21A-DEFF-40E9-A235-D3D864F46B91}">
    <text>Focus purely on formalization. Different from focus on "representation" in Q33.2</text>
  </threadedComment>
  <threadedComment ref="F78" dT="2022-08-16T15:42:08.36" personId="{7E3A1C85-06E8-46C0-83AC-8D7DCE8212F2}" id="{33F6234A-5293-4FBF-80AA-3FEF9047F1AE}">
    <text>Apart from how something is modeled.</text>
  </threadedComment>
  <threadedComment ref="C86" dT="2022-07-29T08:27:52.27" personId="{7E3A1C85-06E8-46C0-83AC-8D7DCE8212F2}" id="{56180B09-2CD9-47BA-9B26-EA1DD8151E7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184</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185</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186</v>
      </c>
    </row>
    <row r="14" spans="2:13" ht="14.4" outlineLevel="1" x14ac:dyDescent="0.3">
      <c r="B14" s="5"/>
      <c r="C14" s="5" t="s">
        <v>23</v>
      </c>
      <c r="D14" s="5"/>
      <c r="E14" s="5" t="s">
        <v>24</v>
      </c>
      <c r="F14" s="5" t="s">
        <v>25</v>
      </c>
      <c r="G14" s="104"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53" zoomScaleNormal="100" workbookViewId="0">
      <pane xSplit="6" topLeftCell="G1" activePane="topRight" state="frozen"/>
      <selection pane="topRight" activeCell="L61" sqref="L61"/>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198</v>
      </c>
      <c r="H2" s="136" t="s">
        <v>164</v>
      </c>
      <c r="I2" s="136"/>
      <c r="J2" s="136"/>
      <c r="L2" s="132" t="s">
        <v>205</v>
      </c>
      <c r="M2" s="133"/>
    </row>
    <row r="3" spans="2:14" ht="14.4" x14ac:dyDescent="0.3">
      <c r="C3" s="6"/>
      <c r="F3" s="7"/>
      <c r="H3" s="136"/>
      <c r="I3" s="136"/>
      <c r="J3" s="136"/>
      <c r="L3" s="132" t="s">
        <v>204</v>
      </c>
      <c r="M3" s="133"/>
    </row>
    <row r="4" spans="2:14" ht="30.75" customHeight="1" x14ac:dyDescent="0.3">
      <c r="C4" s="6"/>
      <c r="F4" s="7"/>
      <c r="L4" s="134" t="s">
        <v>214</v>
      </c>
      <c r="M4" s="135"/>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6</v>
      </c>
      <c r="M7" s="39" t="s">
        <v>223</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143</v>
      </c>
      <c r="M9" s="65" t="s">
        <v>224</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225</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223</v>
      </c>
    </row>
    <row r="15" spans="2:14" ht="30" customHeight="1" outlineLevel="1" x14ac:dyDescent="0.3">
      <c r="B15" s="14"/>
      <c r="C15" s="94" t="str">
        <f>_xlfn.CONCAT($C$13,".2")</f>
        <v>Q3.2</v>
      </c>
      <c r="F15" s="108" t="s">
        <v>193</v>
      </c>
      <c r="G15" s="14"/>
      <c r="H15" s="36" t="s">
        <v>41</v>
      </c>
      <c r="I15" s="74"/>
      <c r="J15" s="14"/>
      <c r="L15" s="38" t="s">
        <v>6</v>
      </c>
      <c r="M15" s="90" t="s">
        <v>223</v>
      </c>
    </row>
    <row r="16" spans="2:14" ht="30" customHeight="1" outlineLevel="1" x14ac:dyDescent="0.3">
      <c r="B16" s="14"/>
      <c r="C16" s="94" t="str">
        <f>_xlfn.CONCAT($C$13,".3")</f>
        <v>Q3.3</v>
      </c>
      <c r="F16" s="7" t="s">
        <v>14</v>
      </c>
      <c r="G16" s="14"/>
      <c r="H16" s="36" t="s">
        <v>41</v>
      </c>
      <c r="I16" s="74"/>
      <c r="J16" s="14"/>
      <c r="L16" s="38" t="s">
        <v>10</v>
      </c>
      <c r="M16" s="90" t="s">
        <v>223</v>
      </c>
    </row>
    <row r="17" spans="2:13" ht="30" customHeight="1" outlineLevel="1" x14ac:dyDescent="0.3">
      <c r="B17" s="14"/>
      <c r="C17" s="94" t="str">
        <f>_xlfn.CONCAT($C$13,".4")</f>
        <v>Q3.4</v>
      </c>
      <c r="F17" s="91" t="s">
        <v>27</v>
      </c>
      <c r="G17" s="14"/>
      <c r="H17" s="36" t="s">
        <v>41</v>
      </c>
      <c r="I17" s="74"/>
      <c r="J17" s="14"/>
      <c r="L17" s="38" t="s">
        <v>10</v>
      </c>
      <c r="M17" s="39" t="s">
        <v>226</v>
      </c>
    </row>
    <row r="18" spans="2:13" ht="30" customHeight="1" outlineLevel="1" x14ac:dyDescent="0.3">
      <c r="B18" s="14"/>
      <c r="C18" s="94" t="str">
        <f>_xlfn.CONCAT($C$13,".5")</f>
        <v>Q3.5</v>
      </c>
      <c r="F18" s="91" t="s">
        <v>165</v>
      </c>
      <c r="G18" s="14"/>
      <c r="H18" s="36" t="s">
        <v>41</v>
      </c>
      <c r="I18" s="74"/>
      <c r="J18" s="14"/>
      <c r="L18" s="38" t="s">
        <v>10</v>
      </c>
      <c r="M18" s="90" t="s">
        <v>223</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6</v>
      </c>
      <c r="M20" s="28" t="s">
        <v>223</v>
      </c>
    </row>
    <row r="21" spans="2:13" ht="30" customHeight="1" outlineLevel="1" x14ac:dyDescent="0.3">
      <c r="B21" s="24">
        <v>1</v>
      </c>
      <c r="C21" s="95" t="str">
        <f>TEXT(SUM(B$7:B21),"Q#")</f>
        <v>Q5</v>
      </c>
      <c r="D21" s="24"/>
      <c r="E21" s="24"/>
      <c r="F21" s="25" t="s">
        <v>53</v>
      </c>
      <c r="G21" s="24" t="s">
        <v>31</v>
      </c>
      <c r="H21" s="26" t="s">
        <v>51</v>
      </c>
      <c r="I21" s="54" t="s">
        <v>189</v>
      </c>
      <c r="J21" s="24" t="s">
        <v>42</v>
      </c>
      <c r="K21" s="24"/>
      <c r="L21" s="27" t="s">
        <v>6</v>
      </c>
      <c r="M21" s="28" t="s">
        <v>223</v>
      </c>
    </row>
    <row r="22" spans="2:13" ht="30" customHeight="1" outlineLevel="1" x14ac:dyDescent="0.3">
      <c r="B22" s="14">
        <v>1</v>
      </c>
      <c r="C22" s="6" t="str">
        <f>TEXT(SUM(B$7:B22),"Q#")</f>
        <v>Q6</v>
      </c>
      <c r="F22" s="7" t="s">
        <v>54</v>
      </c>
      <c r="G22" s="14" t="s">
        <v>31</v>
      </c>
      <c r="H22" s="36" t="s">
        <v>51</v>
      </c>
      <c r="I22" s="37" t="s">
        <v>188</v>
      </c>
      <c r="J22" s="14" t="s">
        <v>42</v>
      </c>
      <c r="L22" s="38" t="s">
        <v>6</v>
      </c>
      <c r="M22" s="39" t="s">
        <v>223</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223</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223</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223</v>
      </c>
    </row>
    <row r="27" spans="2:13" ht="30" customHeight="1" outlineLevel="1" x14ac:dyDescent="0.3">
      <c r="B27" s="24">
        <v>1</v>
      </c>
      <c r="C27" s="53" t="str">
        <f>TEXT(SUM(B$7:B27),"Q#")</f>
        <v>Q10</v>
      </c>
      <c r="D27" s="24"/>
      <c r="E27" s="24"/>
      <c r="F27" s="105" t="s">
        <v>190</v>
      </c>
      <c r="G27" s="24" t="s">
        <v>31</v>
      </c>
      <c r="H27" s="26" t="s">
        <v>61</v>
      </c>
      <c r="I27" s="54"/>
      <c r="J27" s="24" t="s">
        <v>48</v>
      </c>
      <c r="K27" s="24"/>
      <c r="L27" s="27">
        <v>5</v>
      </c>
      <c r="M27" s="28" t="s">
        <v>223</v>
      </c>
    </row>
    <row r="28" spans="2:13" ht="30" customHeight="1" outlineLevel="1" x14ac:dyDescent="0.3">
      <c r="B28" s="55">
        <v>1</v>
      </c>
      <c r="C28" s="56" t="str">
        <f>TEXT(SUM(B$7:B28),"Q#")</f>
        <v>Q11</v>
      </c>
      <c r="D28" s="55"/>
      <c r="E28" s="55"/>
      <c r="F28" s="107" t="s">
        <v>192</v>
      </c>
      <c r="G28" s="55" t="s">
        <v>31</v>
      </c>
      <c r="H28" s="58" t="s">
        <v>62</v>
      </c>
      <c r="I28" s="59"/>
      <c r="J28" s="55" t="s">
        <v>48</v>
      </c>
      <c r="K28" s="55"/>
      <c r="L28" s="60"/>
      <c r="M28" s="61"/>
    </row>
    <row r="29" spans="2:13" ht="30" customHeight="1" outlineLevel="1" x14ac:dyDescent="0.3">
      <c r="C29" s="6" t="str">
        <f>_xlfn.CONCAT($C$28,".1")</f>
        <v>Q11.1</v>
      </c>
      <c r="F29" s="106" t="s">
        <v>191</v>
      </c>
      <c r="G29" t="s">
        <v>31</v>
      </c>
      <c r="H29" s="36" t="s">
        <v>41</v>
      </c>
      <c r="I29" s="37"/>
      <c r="L29" s="38" t="s">
        <v>10</v>
      </c>
      <c r="M29" s="39" t="s">
        <v>223</v>
      </c>
    </row>
    <row r="30" spans="2:13" ht="30" customHeight="1" outlineLevel="1" x14ac:dyDescent="0.3">
      <c r="C30" s="6" t="str">
        <f>_xlfn.CONCAT($C$28,".2")</f>
        <v>Q11.2</v>
      </c>
      <c r="F30" s="62" t="s">
        <v>63</v>
      </c>
      <c r="G30" t="s">
        <v>31</v>
      </c>
      <c r="H30" s="36" t="s">
        <v>41</v>
      </c>
      <c r="I30" s="37"/>
      <c r="L30" s="38" t="s">
        <v>6</v>
      </c>
      <c r="M30" s="39" t="s">
        <v>223</v>
      </c>
    </row>
    <row r="31" spans="2:13" ht="30" customHeight="1" outlineLevel="1" x14ac:dyDescent="0.3">
      <c r="C31" s="6" t="str">
        <f>_xlfn.CONCAT($C$28,".3")</f>
        <v>Q11.3</v>
      </c>
      <c r="F31" s="62" t="s">
        <v>64</v>
      </c>
      <c r="G31" t="s">
        <v>31</v>
      </c>
      <c r="H31" s="36" t="s">
        <v>41</v>
      </c>
      <c r="I31" s="37"/>
      <c r="L31" s="38" t="s">
        <v>6</v>
      </c>
      <c r="M31" s="39" t="s">
        <v>223</v>
      </c>
    </row>
    <row r="32" spans="2:13" ht="30" customHeight="1" outlineLevel="1" x14ac:dyDescent="0.3">
      <c r="C32" s="6" t="str">
        <f>_xlfn.CONCAT($C$28,".4")</f>
        <v>Q11.4</v>
      </c>
      <c r="F32" s="62" t="s">
        <v>65</v>
      </c>
      <c r="G32" t="s">
        <v>31</v>
      </c>
      <c r="H32" s="36" t="s">
        <v>41</v>
      </c>
      <c r="I32" s="37"/>
      <c r="L32" s="38" t="s">
        <v>10</v>
      </c>
      <c r="M32" s="39" t="s">
        <v>223</v>
      </c>
    </row>
    <row r="33" spans="2:13" ht="30" customHeight="1" outlineLevel="1" x14ac:dyDescent="0.3">
      <c r="B33" s="24"/>
      <c r="C33" s="53" t="str">
        <f>_xlfn.CONCAT($C$28,".5")</f>
        <v>Q11.5</v>
      </c>
      <c r="D33" s="24"/>
      <c r="E33" s="24"/>
      <c r="F33" s="63" t="s">
        <v>66</v>
      </c>
      <c r="G33" s="24" t="s">
        <v>31</v>
      </c>
      <c r="H33" s="26" t="s">
        <v>67</v>
      </c>
      <c r="I33" s="54"/>
      <c r="J33" s="24"/>
      <c r="K33" s="24"/>
      <c r="L33" s="27" t="s">
        <v>202</v>
      </c>
      <c r="M33" s="28" t="s">
        <v>223</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223</v>
      </c>
    </row>
    <row r="35" spans="2:13" ht="30" customHeight="1" outlineLevel="1" x14ac:dyDescent="0.3">
      <c r="B35" s="97">
        <v>1</v>
      </c>
      <c r="C35" s="100" t="str">
        <f>TEXT(SUM(B$7:B35),"Q#")</f>
        <v>Q13</v>
      </c>
      <c r="D35" s="97"/>
      <c r="E35" s="97"/>
      <c r="F35" s="99" t="s">
        <v>171</v>
      </c>
      <c r="G35" s="97"/>
      <c r="H35" s="36" t="s">
        <v>41</v>
      </c>
      <c r="I35" s="98" t="s">
        <v>172</v>
      </c>
      <c r="J35" s="97"/>
      <c r="K35" s="97"/>
      <c r="L35" s="38" t="s">
        <v>6</v>
      </c>
      <c r="M35" s="90" t="s">
        <v>223</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227</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227</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227</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223</v>
      </c>
    </row>
    <row r="45" spans="2:13" ht="30" customHeight="1" outlineLevel="1" x14ac:dyDescent="0.3">
      <c r="B45" s="24">
        <v>1</v>
      </c>
      <c r="C45" s="30" t="str">
        <f>TEXT(SUM(B$7:B45),"Q#")</f>
        <v>Q21</v>
      </c>
      <c r="D45" s="24"/>
      <c r="E45" s="24"/>
      <c r="F45" s="31" t="s">
        <v>77</v>
      </c>
      <c r="G45" s="24"/>
      <c r="H45" s="32" t="s">
        <v>41</v>
      </c>
      <c r="I45" s="79" t="s">
        <v>194</v>
      </c>
      <c r="J45" s="29" t="s">
        <v>42</v>
      </c>
      <c r="K45" s="24"/>
      <c r="L45" s="64" t="s">
        <v>6</v>
      </c>
      <c r="M45" s="65" t="s">
        <v>223</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6</v>
      </c>
      <c r="M46" s="35" t="s">
        <v>223</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206</v>
      </c>
      <c r="M48" s="35" t="s">
        <v>223</v>
      </c>
    </row>
    <row r="49" spans="2:13" ht="30" customHeight="1" outlineLevel="1" x14ac:dyDescent="0.3">
      <c r="B49" s="29">
        <v>1</v>
      </c>
      <c r="C49" s="89" t="str">
        <f>TEXT(SUM(B$7:B49),"Q#")</f>
        <v>Q25</v>
      </c>
      <c r="D49" s="29"/>
      <c r="E49" s="29"/>
      <c r="F49" s="31" t="s">
        <v>178</v>
      </c>
      <c r="G49" s="29" t="s">
        <v>31</v>
      </c>
      <c r="H49" s="32" t="s">
        <v>85</v>
      </c>
      <c r="I49" s="33" t="s">
        <v>173</v>
      </c>
      <c r="J49" s="29" t="s">
        <v>42</v>
      </c>
      <c r="K49" s="29"/>
      <c r="L49" s="116" t="s">
        <v>207</v>
      </c>
      <c r="M49" s="35" t="s">
        <v>228</v>
      </c>
    </row>
    <row r="50" spans="2:13" ht="45" customHeight="1" outlineLevel="1" x14ac:dyDescent="0.3">
      <c r="B50" s="14">
        <v>1</v>
      </c>
      <c r="C50" s="94" t="str">
        <f>TEXT(SUM(B$7:B50),"Q#")</f>
        <v>Q26</v>
      </c>
      <c r="F50" s="91" t="s">
        <v>174</v>
      </c>
      <c r="G50" s="14" t="s">
        <v>31</v>
      </c>
      <c r="H50" s="101" t="s">
        <v>179</v>
      </c>
      <c r="I50" s="37" t="s">
        <v>180</v>
      </c>
      <c r="J50" s="14" t="s">
        <v>48</v>
      </c>
      <c r="L50" s="38" t="s">
        <v>6</v>
      </c>
      <c r="M50" s="39" t="s">
        <v>229</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6</v>
      </c>
      <c r="M54" s="90" t="s">
        <v>223</v>
      </c>
    </row>
    <row r="55" spans="2:13" ht="30" customHeight="1" outlineLevel="1" x14ac:dyDescent="0.3">
      <c r="B55" s="24"/>
      <c r="C55" s="112" t="str">
        <f>_xlfn.CONCAT($C$53,".2")</f>
        <v>Q27.2</v>
      </c>
      <c r="D55" s="97"/>
      <c r="E55" s="97"/>
      <c r="F55" s="110" t="s">
        <v>12</v>
      </c>
      <c r="G55" s="97"/>
      <c r="H55" s="111" t="s">
        <v>41</v>
      </c>
      <c r="I55" s="98"/>
      <c r="J55" s="97"/>
      <c r="K55" s="97"/>
      <c r="L55" s="38" t="s">
        <v>10</v>
      </c>
      <c r="M55" s="90" t="s">
        <v>223</v>
      </c>
    </row>
    <row r="56" spans="2:13" ht="30" customHeight="1" outlineLevel="1" x14ac:dyDescent="0.3">
      <c r="B56" s="24"/>
      <c r="C56" s="109" t="str">
        <f>_xlfn.CONCAT($C$53,".3")</f>
        <v>Q27.3</v>
      </c>
      <c r="D56" s="97"/>
      <c r="E56" s="97"/>
      <c r="F56" s="110" t="s">
        <v>17</v>
      </c>
      <c r="G56" s="97"/>
      <c r="H56" s="111" t="s">
        <v>41</v>
      </c>
      <c r="I56" s="98"/>
      <c r="J56" s="97"/>
      <c r="K56" s="97"/>
      <c r="L56" s="38" t="s">
        <v>10</v>
      </c>
      <c r="M56" s="90" t="s">
        <v>223</v>
      </c>
    </row>
    <row r="57" spans="2:13" ht="30" customHeight="1" outlineLevel="1" x14ac:dyDescent="0.3">
      <c r="B57" s="24"/>
      <c r="C57" s="109" t="str">
        <f>_xlfn.CONCAT($C$53,".4")</f>
        <v>Q27.4</v>
      </c>
      <c r="D57" s="97"/>
      <c r="E57" s="97"/>
      <c r="F57" s="110" t="s">
        <v>25</v>
      </c>
      <c r="G57" s="97"/>
      <c r="H57" s="111" t="s">
        <v>41</v>
      </c>
      <c r="I57" s="98"/>
      <c r="J57" s="97"/>
      <c r="K57" s="97"/>
      <c r="L57" s="38" t="s">
        <v>6</v>
      </c>
      <c r="M57" s="90" t="s">
        <v>223</v>
      </c>
    </row>
    <row r="58" spans="2:13" ht="30" customHeight="1" outlineLevel="1" x14ac:dyDescent="0.3">
      <c r="B58" s="24"/>
      <c r="C58" s="109" t="str">
        <f>_xlfn.CONCAT($C$53,".5")</f>
        <v>Q27.5</v>
      </c>
      <c r="D58" s="97"/>
      <c r="E58" s="97"/>
      <c r="F58" s="110" t="s">
        <v>28</v>
      </c>
      <c r="G58" s="97"/>
      <c r="H58" s="111" t="s">
        <v>41</v>
      </c>
      <c r="I58" s="98"/>
      <c r="J58" s="97"/>
      <c r="K58" s="97"/>
      <c r="L58" s="38" t="s">
        <v>10</v>
      </c>
      <c r="M58" s="90" t="s">
        <v>223</v>
      </c>
    </row>
    <row r="59" spans="2:13" ht="30" customHeight="1" outlineLevel="1" x14ac:dyDescent="0.3">
      <c r="B59" s="24"/>
      <c r="C59" s="95" t="str">
        <f>_xlfn.CONCAT($C$53,".6")</f>
        <v>Q27.6</v>
      </c>
      <c r="D59" s="24"/>
      <c r="E59" s="24"/>
      <c r="F59" s="102" t="s">
        <v>177</v>
      </c>
      <c r="G59" s="24"/>
      <c r="H59" s="26" t="s">
        <v>41</v>
      </c>
      <c r="I59" s="54"/>
      <c r="J59" s="24"/>
      <c r="K59" s="24"/>
      <c r="L59" s="64" t="s">
        <v>10</v>
      </c>
      <c r="M59" s="65" t="s">
        <v>223</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6</v>
      </c>
      <c r="M60" s="28" t="s">
        <v>223</v>
      </c>
    </row>
    <row r="61" spans="2:13" ht="45" customHeight="1" outlineLevel="1" x14ac:dyDescent="0.3">
      <c r="B61" s="14">
        <v>1</v>
      </c>
      <c r="C61" s="94" t="str">
        <f>TEXT(SUM(B$7:B61),"Q#")</f>
        <v>Q29</v>
      </c>
      <c r="F61" s="7" t="s">
        <v>182</v>
      </c>
      <c r="G61" s="14" t="s">
        <v>31</v>
      </c>
      <c r="H61" s="103" t="s">
        <v>183</v>
      </c>
      <c r="I61" s="37" t="s">
        <v>90</v>
      </c>
      <c r="J61" s="14" t="s">
        <v>42</v>
      </c>
      <c r="L61" s="38" t="s">
        <v>186</v>
      </c>
      <c r="M61" s="39" t="s">
        <v>223</v>
      </c>
    </row>
    <row r="62" spans="2:13" ht="15.75" customHeight="1" outlineLevel="1" x14ac:dyDescent="0.3">
      <c r="C62" s="6"/>
      <c r="D62" s="47"/>
      <c r="E62" s="48" t="s">
        <v>91</v>
      </c>
      <c r="F62" s="47"/>
      <c r="G62" s="47" t="s">
        <v>31</v>
      </c>
      <c r="H62" s="49"/>
      <c r="I62" s="50"/>
      <c r="J62" s="47"/>
      <c r="K62" s="47"/>
      <c r="L62" s="51"/>
      <c r="M62" s="52"/>
    </row>
    <row r="63" spans="2:13" ht="28.8" outlineLevel="1" x14ac:dyDescent="0.3">
      <c r="B63" s="24">
        <v>1</v>
      </c>
      <c r="C63" s="95" t="str">
        <f>TEXT(SUM(B$7:B63),"Q#")</f>
        <v>Q30</v>
      </c>
      <c r="D63" s="24"/>
      <c r="E63" s="24"/>
      <c r="F63" s="25" t="s">
        <v>175</v>
      </c>
      <c r="G63" s="24" t="s">
        <v>31</v>
      </c>
      <c r="H63" s="26" t="s">
        <v>57</v>
      </c>
      <c r="I63" s="54" t="s">
        <v>181</v>
      </c>
      <c r="J63" s="24" t="s">
        <v>48</v>
      </c>
      <c r="K63" s="24"/>
      <c r="L63" s="27" t="s">
        <v>6</v>
      </c>
      <c r="M63" s="28" t="s">
        <v>223</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3">
      <c r="B65" s="24">
        <v>1</v>
      </c>
      <c r="C65" s="53" t="str">
        <f>TEXT(SUM(B$7:B65),"Q#")</f>
        <v>Q32</v>
      </c>
      <c r="D65" s="24"/>
      <c r="E65" s="24"/>
      <c r="F65" s="25" t="s">
        <v>94</v>
      </c>
      <c r="G65" s="24" t="s">
        <v>31</v>
      </c>
      <c r="H65" s="26" t="s">
        <v>83</v>
      </c>
      <c r="I65" s="67"/>
      <c r="J65" s="24" t="s">
        <v>48</v>
      </c>
      <c r="K65" s="24"/>
      <c r="L65" s="27">
        <v>28</v>
      </c>
      <c r="M65" s="28" t="s">
        <v>223</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223</v>
      </c>
    </row>
    <row r="69" spans="2:13" ht="30" customHeight="1" outlineLevel="1" x14ac:dyDescent="0.3">
      <c r="C69" s="6" t="str">
        <f>_xlfn.CONCAT($C$67,".2")</f>
        <v>Q33.2</v>
      </c>
      <c r="F69" s="62" t="s">
        <v>100</v>
      </c>
      <c r="G69" s="14" t="s">
        <v>31</v>
      </c>
      <c r="H69" s="36" t="s">
        <v>41</v>
      </c>
      <c r="I69" s="74" t="s">
        <v>148</v>
      </c>
      <c r="L69" s="38" t="s">
        <v>6</v>
      </c>
      <c r="M69" s="39" t="s">
        <v>230</v>
      </c>
    </row>
    <row r="70" spans="2:13" ht="30" customHeight="1" outlineLevel="1" x14ac:dyDescent="0.3">
      <c r="C70" s="6" t="str">
        <f>_xlfn.CONCAT($C$67,".3")</f>
        <v>Q33.3</v>
      </c>
      <c r="F70" s="62" t="s">
        <v>101</v>
      </c>
      <c r="G70" s="14" t="s">
        <v>31</v>
      </c>
      <c r="H70" s="36" t="s">
        <v>41</v>
      </c>
      <c r="I70" s="74" t="s">
        <v>149</v>
      </c>
      <c r="L70" s="38" t="s">
        <v>10</v>
      </c>
      <c r="M70" s="39" t="s">
        <v>223</v>
      </c>
    </row>
    <row r="71" spans="2:13" ht="30" customHeight="1" outlineLevel="1" x14ac:dyDescent="0.3">
      <c r="C71" s="94" t="str">
        <f>_xlfn.CONCAT($C$67,".4")</f>
        <v>Q33.4</v>
      </c>
      <c r="F71" s="115" t="s">
        <v>197</v>
      </c>
      <c r="G71" s="14" t="s">
        <v>31</v>
      </c>
      <c r="H71" s="36" t="s">
        <v>41</v>
      </c>
      <c r="I71" s="74" t="s">
        <v>148</v>
      </c>
      <c r="L71" s="38" t="s">
        <v>6</v>
      </c>
      <c r="M71" s="39" t="s">
        <v>231</v>
      </c>
    </row>
    <row r="72" spans="2:13" ht="48" customHeight="1" outlineLevel="1" x14ac:dyDescent="0.3">
      <c r="C72" s="6" t="str">
        <f>_xlfn.CONCAT($C$67,".5")</f>
        <v>Q33.5</v>
      </c>
      <c r="F72" s="62" t="s">
        <v>102</v>
      </c>
      <c r="G72" s="14" t="s">
        <v>31</v>
      </c>
      <c r="H72" s="36" t="s">
        <v>41</v>
      </c>
      <c r="I72" s="74" t="s">
        <v>150</v>
      </c>
      <c r="L72" s="38" t="s">
        <v>10</v>
      </c>
      <c r="M72" s="39" t="s">
        <v>223</v>
      </c>
    </row>
    <row r="73" spans="2:13" ht="30" customHeight="1" outlineLevel="1" x14ac:dyDescent="0.3">
      <c r="C73" s="6" t="str">
        <f>_xlfn.CONCAT($C$67,".6")</f>
        <v>Q33.6</v>
      </c>
      <c r="F73" s="62" t="s">
        <v>103</v>
      </c>
      <c r="G73" s="14" t="s">
        <v>31</v>
      </c>
      <c r="H73" s="36" t="s">
        <v>41</v>
      </c>
      <c r="I73" s="75" t="s">
        <v>104</v>
      </c>
      <c r="L73" s="38" t="s">
        <v>6</v>
      </c>
      <c r="M73" s="39" t="s">
        <v>232</v>
      </c>
    </row>
    <row r="74" spans="2:13" ht="30" customHeight="1" outlineLevel="1" x14ac:dyDescent="0.3">
      <c r="C74" s="6" t="str">
        <f>_xlfn.CONCAT($C$67,".7")</f>
        <v>Q33.7</v>
      </c>
      <c r="F74" s="62" t="s">
        <v>105</v>
      </c>
      <c r="G74" s="14" t="s">
        <v>31</v>
      </c>
      <c r="H74" s="36" t="s">
        <v>41</v>
      </c>
      <c r="I74" s="74" t="s">
        <v>151</v>
      </c>
      <c r="L74" s="38" t="s">
        <v>10</v>
      </c>
      <c r="M74" s="39" t="s">
        <v>223</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223</v>
      </c>
    </row>
    <row r="76" spans="2:13" ht="45" customHeight="1" outlineLevel="1" x14ac:dyDescent="0.3">
      <c r="B76" s="14">
        <v>1</v>
      </c>
      <c r="C76" s="6" t="str">
        <f>TEXT(SUM(B$9:B76),"Q#")</f>
        <v>Q34</v>
      </c>
      <c r="F76" s="7" t="s">
        <v>108</v>
      </c>
      <c r="G76" s="14" t="s">
        <v>31</v>
      </c>
      <c r="H76" s="36" t="s">
        <v>62</v>
      </c>
      <c r="I76" s="68" t="s">
        <v>109</v>
      </c>
      <c r="J76" s="14" t="s">
        <v>42</v>
      </c>
      <c r="L76" s="15"/>
      <c r="M76" s="69" t="s">
        <v>223</v>
      </c>
    </row>
    <row r="77" spans="2:13" ht="45" customHeight="1" outlineLevel="1" x14ac:dyDescent="0.3">
      <c r="C77" s="6" t="str">
        <f>_xlfn.CONCAT($C$76,".1")</f>
        <v>Q34.1</v>
      </c>
      <c r="F77" s="62" t="s">
        <v>110</v>
      </c>
      <c r="G77" s="14" t="s">
        <v>31</v>
      </c>
      <c r="H77" s="36" t="s">
        <v>41</v>
      </c>
      <c r="I77" s="130" t="s">
        <v>153</v>
      </c>
      <c r="L77" s="38" t="s">
        <v>6</v>
      </c>
      <c r="M77" s="39" t="s">
        <v>233</v>
      </c>
    </row>
    <row r="78" spans="2:13" ht="45" customHeight="1" outlineLevel="1" x14ac:dyDescent="0.3">
      <c r="C78" s="6" t="str">
        <f>_xlfn.CONCAT($C$76,".2")</f>
        <v>Q34.2</v>
      </c>
      <c r="F78" s="106" t="s">
        <v>195</v>
      </c>
      <c r="G78" s="14" t="s">
        <v>31</v>
      </c>
      <c r="H78" s="36" t="s">
        <v>41</v>
      </c>
      <c r="I78" s="131"/>
      <c r="L78" s="38" t="s">
        <v>10</v>
      </c>
      <c r="M78" s="39" t="s">
        <v>223</v>
      </c>
    </row>
    <row r="79" spans="2:13" ht="45" customHeight="1" outlineLevel="1" x14ac:dyDescent="0.3">
      <c r="C79" s="6" t="str">
        <f>_xlfn.CONCAT($C$76,".3")</f>
        <v>Q34.3</v>
      </c>
      <c r="F79" s="62" t="s">
        <v>111</v>
      </c>
      <c r="G79" s="14" t="s">
        <v>31</v>
      </c>
      <c r="H79" s="36" t="s">
        <v>41</v>
      </c>
      <c r="I79" s="131"/>
      <c r="L79" s="38" t="s">
        <v>10</v>
      </c>
      <c r="M79" s="39" t="s">
        <v>223</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223</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223</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223</v>
      </c>
    </row>
    <row r="83" spans="2:14" ht="30" customHeight="1" outlineLevel="1" x14ac:dyDescent="0.3">
      <c r="C83" s="6" t="str">
        <f>_xlfn.CONCAT($C$82,".1")</f>
        <v>Q36.1</v>
      </c>
      <c r="F83" s="62" t="s">
        <v>116</v>
      </c>
      <c r="G83" s="14" t="s">
        <v>31</v>
      </c>
      <c r="H83" s="36" t="s">
        <v>41</v>
      </c>
      <c r="I83" s="70" t="s">
        <v>117</v>
      </c>
      <c r="L83" s="38" t="s">
        <v>10</v>
      </c>
      <c r="M83" s="39" t="s">
        <v>223</v>
      </c>
    </row>
    <row r="84" spans="2:14" ht="30" customHeight="1" outlineLevel="1" x14ac:dyDescent="0.3">
      <c r="C84" s="6" t="str">
        <f>_xlfn.CONCAT($C$82,".2")</f>
        <v>Q36.2</v>
      </c>
      <c r="F84" s="62" t="s">
        <v>118</v>
      </c>
      <c r="G84" s="14" t="s">
        <v>31</v>
      </c>
      <c r="H84" s="36" t="s">
        <v>41</v>
      </c>
      <c r="I84" s="70" t="s">
        <v>119</v>
      </c>
      <c r="L84" s="38" t="s">
        <v>10</v>
      </c>
      <c r="M84" s="39" t="s">
        <v>223</v>
      </c>
    </row>
    <row r="85" spans="2:14" ht="30" customHeight="1" outlineLevel="1" x14ac:dyDescent="0.3">
      <c r="C85" s="6" t="str">
        <f>_xlfn.CONCAT($C$82,".3")</f>
        <v>Q36.3</v>
      </c>
      <c r="F85" s="62" t="s">
        <v>120</v>
      </c>
      <c r="G85" s="14" t="s">
        <v>31</v>
      </c>
      <c r="H85" s="36" t="s">
        <v>41</v>
      </c>
      <c r="I85" s="70" t="s">
        <v>121</v>
      </c>
      <c r="L85" s="38" t="s">
        <v>10</v>
      </c>
      <c r="M85" s="39" t="s">
        <v>223</v>
      </c>
    </row>
    <row r="86" spans="2:14" ht="45" customHeight="1" outlineLevel="1" x14ac:dyDescent="0.3">
      <c r="C86" s="94" t="str">
        <f>_xlfn.CONCAT($C$82,".4")</f>
        <v>Q36.4</v>
      </c>
      <c r="F86" s="73" t="s">
        <v>154</v>
      </c>
      <c r="G86" s="14" t="s">
        <v>31</v>
      </c>
      <c r="H86" s="36" t="s">
        <v>41</v>
      </c>
      <c r="I86" s="75" t="s">
        <v>176</v>
      </c>
      <c r="J86" s="14" t="s">
        <v>31</v>
      </c>
      <c r="K86" s="14" t="s">
        <v>31</v>
      </c>
      <c r="L86" s="38" t="s">
        <v>6</v>
      </c>
      <c r="M86" s="39" t="s">
        <v>223</v>
      </c>
      <c r="N86" t="s">
        <v>31</v>
      </c>
    </row>
    <row r="87" spans="2:14" ht="45" customHeight="1" outlineLevel="1" x14ac:dyDescent="0.3">
      <c r="C87" s="6" t="str">
        <f>_xlfn.CONCAT($C$82,".5")</f>
        <v>Q36.5</v>
      </c>
      <c r="F87" s="62" t="s">
        <v>122</v>
      </c>
      <c r="G87" s="14" t="s">
        <v>31</v>
      </c>
      <c r="H87" s="36" t="s">
        <v>41</v>
      </c>
      <c r="I87" s="75" t="s">
        <v>123</v>
      </c>
      <c r="J87" s="14" t="s">
        <v>31</v>
      </c>
      <c r="K87" s="14" t="s">
        <v>31</v>
      </c>
      <c r="L87" s="38" t="s">
        <v>10</v>
      </c>
      <c r="M87" s="39" t="s">
        <v>223</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223</v>
      </c>
    </row>
    <row r="89" spans="2:14" ht="60" customHeight="1" outlineLevel="1" x14ac:dyDescent="0.3">
      <c r="B89" s="24">
        <v>1</v>
      </c>
      <c r="C89" s="53" t="str">
        <f>TEXT(SUM(B$7:B89),"Q#")</f>
        <v>Q37</v>
      </c>
      <c r="D89" s="24"/>
      <c r="E89" s="24"/>
      <c r="F89" s="113" t="s">
        <v>196</v>
      </c>
      <c r="G89" s="24" t="s">
        <v>31</v>
      </c>
      <c r="H89" s="26" t="s">
        <v>107</v>
      </c>
      <c r="I89" s="78" t="s">
        <v>155</v>
      </c>
      <c r="J89" s="24" t="s">
        <v>42</v>
      </c>
      <c r="K89" s="24"/>
      <c r="L89" s="116" t="s">
        <v>215</v>
      </c>
      <c r="M89" s="28" t="s">
        <v>234</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116" t="s">
        <v>200</v>
      </c>
      <c r="M91" s="28" t="s">
        <v>235</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21</v>
      </c>
      <c r="M93" s="72" t="s">
        <v>223</v>
      </c>
    </row>
    <row r="94" spans="2:14" ht="45" customHeight="1" outlineLevel="1" x14ac:dyDescent="0.3">
      <c r="B94">
        <v>1</v>
      </c>
      <c r="C94" s="53" t="str">
        <f>TEXT(SUM(B$7:B94),"Q#")</f>
        <v>Q41</v>
      </c>
      <c r="D94" s="24"/>
      <c r="E94" s="24"/>
      <c r="F94" s="25" t="s">
        <v>135</v>
      </c>
      <c r="G94" s="24"/>
      <c r="H94" s="26" t="s">
        <v>133</v>
      </c>
      <c r="I94" s="71" t="s">
        <v>136</v>
      </c>
      <c r="J94" s="24" t="s">
        <v>42</v>
      </c>
      <c r="K94" s="24"/>
      <c r="L94" s="27" t="s">
        <v>29</v>
      </c>
      <c r="M94" s="72" t="s">
        <v>223</v>
      </c>
    </row>
    <row r="95" spans="2:14" ht="45" customHeight="1" outlineLevel="1" x14ac:dyDescent="0.3">
      <c r="B95">
        <v>1</v>
      </c>
      <c r="C95" s="53" t="str">
        <f>TEXT(SUM(B$7:B95),"Q#")</f>
        <v>Q42</v>
      </c>
      <c r="D95" s="24"/>
      <c r="E95" s="24"/>
      <c r="F95" s="25" t="s">
        <v>137</v>
      </c>
      <c r="G95" s="24"/>
      <c r="H95" s="26" t="s">
        <v>133</v>
      </c>
      <c r="I95" s="71" t="s">
        <v>138</v>
      </c>
      <c r="J95" s="24" t="s">
        <v>42</v>
      </c>
      <c r="K95" s="24"/>
      <c r="L95" s="27" t="s">
        <v>26</v>
      </c>
      <c r="M95" s="72" t="s">
        <v>223</v>
      </c>
    </row>
    <row r="96" spans="2:14" ht="45" customHeight="1" outlineLevel="1" x14ac:dyDescent="0.3">
      <c r="B96">
        <v>1</v>
      </c>
      <c r="C96" s="53" t="str">
        <f>TEXT(SUM(B$7:B96),"Q#")</f>
        <v>Q43</v>
      </c>
      <c r="D96" s="24"/>
      <c r="E96" s="24"/>
      <c r="F96" s="25" t="s">
        <v>139</v>
      </c>
      <c r="G96" s="24"/>
      <c r="H96" s="26" t="s">
        <v>133</v>
      </c>
      <c r="I96" s="71" t="s">
        <v>140</v>
      </c>
      <c r="J96" s="24" t="s">
        <v>42</v>
      </c>
      <c r="K96" s="24"/>
      <c r="L96" s="27" t="s">
        <v>26</v>
      </c>
      <c r="M96" s="72" t="s">
        <v>223</v>
      </c>
    </row>
    <row r="97" spans="2:13" ht="45" customHeight="1" outlineLevel="1" x14ac:dyDescent="0.3">
      <c r="B97">
        <v>1</v>
      </c>
      <c r="C97" s="53" t="str">
        <f>TEXT(SUM(B$7:B97),"Q#")</f>
        <v>Q44</v>
      </c>
      <c r="D97" s="24"/>
      <c r="E97" s="24"/>
      <c r="F97" s="25" t="s">
        <v>141</v>
      </c>
      <c r="G97" s="24"/>
      <c r="H97" s="26" t="s">
        <v>133</v>
      </c>
      <c r="I97" s="71" t="s">
        <v>142</v>
      </c>
      <c r="J97" s="24" t="s">
        <v>42</v>
      </c>
      <c r="K97" s="24"/>
      <c r="L97" s="27" t="s">
        <v>13</v>
      </c>
      <c r="M97" s="72" t="s">
        <v>223</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2FEE-AEFF-44F6-BBEF-1D25F6A84EE9}">
  <sheetPr codeName="Tabelle3"/>
  <dimension ref="B1:U1008"/>
  <sheetViews>
    <sheetView tabSelected="1" zoomScale="85" zoomScaleNormal="85" workbookViewId="0">
      <selection activeCell="P19" sqref="P19"/>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198</v>
      </c>
      <c r="H2" s="136" t="s">
        <v>164</v>
      </c>
      <c r="I2" s="136"/>
      <c r="J2" s="136"/>
      <c r="L2" s="132" t="s">
        <v>205</v>
      </c>
      <c r="M2" s="133"/>
      <c r="O2" s="137" t="s">
        <v>216</v>
      </c>
      <c r="P2" s="138"/>
    </row>
    <row r="3" spans="2:21" x14ac:dyDescent="0.3">
      <c r="C3" s="6"/>
      <c r="F3" s="7"/>
      <c r="H3" s="136"/>
      <c r="I3" s="136"/>
      <c r="J3" s="136"/>
      <c r="L3" s="132" t="s">
        <v>204</v>
      </c>
      <c r="M3" s="133"/>
      <c r="O3" s="139" t="s">
        <v>217</v>
      </c>
      <c r="P3" s="138"/>
    </row>
    <row r="4" spans="2:21" x14ac:dyDescent="0.3">
      <c r="C4" s="6"/>
      <c r="F4" s="7"/>
      <c r="L4" s="134" t="s">
        <v>214</v>
      </c>
      <c r="M4" s="135"/>
      <c r="O4" s="140" t="s">
        <v>218</v>
      </c>
      <c r="P4" s="141"/>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5" t="s">
        <v>236</v>
      </c>
      <c r="S5" s="126" t="s">
        <v>237</v>
      </c>
    </row>
    <row r="6" spans="2:21" x14ac:dyDescent="0.3">
      <c r="C6" s="6"/>
      <c r="F6" s="7"/>
      <c r="G6" s="14" t="s">
        <v>31</v>
      </c>
      <c r="L6" s="15"/>
      <c r="M6" s="16"/>
      <c r="O6" s="92"/>
      <c r="P6" s="117"/>
    </row>
    <row r="7" spans="2:21" ht="30.6" x14ac:dyDescent="0.3">
      <c r="B7" s="14"/>
      <c r="C7" s="83" t="s">
        <v>159</v>
      </c>
      <c r="F7" s="84" t="s">
        <v>160</v>
      </c>
      <c r="G7" s="14" t="s">
        <v>31</v>
      </c>
      <c r="H7" s="36" t="s">
        <v>41</v>
      </c>
      <c r="I7" s="74" t="s">
        <v>45</v>
      </c>
      <c r="J7" s="14" t="s">
        <v>42</v>
      </c>
      <c r="L7" s="38" t="s">
        <v>6</v>
      </c>
      <c r="M7" s="39"/>
      <c r="O7" s="38" t="s">
        <v>6</v>
      </c>
      <c r="P7" s="90"/>
      <c r="R7" t="str">
        <f>IF(L7=O7,"Same","Diff")</f>
        <v>Same</v>
      </c>
      <c r="S7" s="38"/>
      <c r="U7" t="b">
        <f>L7=Coding_agreement!L7</f>
        <v>1</v>
      </c>
    </row>
    <row r="8" spans="2:21" x14ac:dyDescent="0.3">
      <c r="B8" s="17"/>
      <c r="C8" s="18" t="s">
        <v>39</v>
      </c>
      <c r="D8" s="17"/>
      <c r="E8" s="17"/>
      <c r="F8" s="19"/>
      <c r="G8" s="17" t="s">
        <v>31</v>
      </c>
      <c r="H8" s="20"/>
      <c r="I8" s="21"/>
      <c r="J8" s="17"/>
      <c r="K8" s="17" t="s">
        <v>31</v>
      </c>
      <c r="L8" s="22"/>
      <c r="M8" s="80"/>
      <c r="N8" t="s">
        <v>31</v>
      </c>
      <c r="O8" s="22"/>
      <c r="P8" s="80"/>
      <c r="Q8" t="s">
        <v>31</v>
      </c>
      <c r="U8" t="b">
        <f>L8=Coding_agreement!L8</f>
        <v>1</v>
      </c>
    </row>
    <row r="9" spans="2:21" ht="57.6" x14ac:dyDescent="0.3">
      <c r="B9" s="24">
        <v>1</v>
      </c>
      <c r="C9" s="53" t="str">
        <f>TEXT(SUM(B$7:B9),"Q#")</f>
        <v>Q1</v>
      </c>
      <c r="D9" s="24"/>
      <c r="E9" s="24"/>
      <c r="F9" s="25" t="s">
        <v>40</v>
      </c>
      <c r="G9" s="24" t="s">
        <v>31</v>
      </c>
      <c r="H9" s="87" t="s">
        <v>162</v>
      </c>
      <c r="I9" s="76" t="s">
        <v>144</v>
      </c>
      <c r="J9" s="24" t="s">
        <v>42</v>
      </c>
      <c r="K9" s="24"/>
      <c r="L9" s="27" t="s">
        <v>143</v>
      </c>
      <c r="M9" s="65" t="s">
        <v>199</v>
      </c>
      <c r="O9" s="64" t="s">
        <v>143</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8"/>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193</v>
      </c>
      <c r="G15" s="14"/>
      <c r="H15" s="36" t="s">
        <v>41</v>
      </c>
      <c r="I15" s="74"/>
      <c r="J15" s="14"/>
      <c r="L15" s="38" t="s">
        <v>6</v>
      </c>
      <c r="M15" s="90"/>
      <c r="O15" s="38" t="s">
        <v>6</v>
      </c>
      <c r="P15" s="90"/>
      <c r="R15" t="str">
        <f t="shared" si="0"/>
        <v>Same</v>
      </c>
      <c r="S15" s="38"/>
      <c r="U15" t="b">
        <f>L15=Coding_agreement!L15</f>
        <v>1</v>
      </c>
    </row>
    <row r="16" spans="2:21" x14ac:dyDescent="0.3">
      <c r="B16" s="14"/>
      <c r="C16" s="94" t="str">
        <f>_xlfn.CONCAT($C$13,".3")</f>
        <v>Q3.3</v>
      </c>
      <c r="F16" s="7" t="s">
        <v>14</v>
      </c>
      <c r="G16" s="14"/>
      <c r="H16" s="36" t="s">
        <v>41</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c r="R17" t="str">
        <f t="shared" si="0"/>
        <v>Same</v>
      </c>
      <c r="S17" s="38"/>
      <c r="U17" t="b">
        <f>L17=Coding_agreement!L17</f>
        <v>1</v>
      </c>
    </row>
    <row r="18" spans="2:21" x14ac:dyDescent="0.3">
      <c r="B18" s="14"/>
      <c r="C18" s="94" t="str">
        <f>_xlfn.CONCAT($C$13,".5")</f>
        <v>Q3.5</v>
      </c>
      <c r="F18" s="91" t="s">
        <v>165</v>
      </c>
      <c r="G18" s="14"/>
      <c r="H18" s="36" t="s">
        <v>41</v>
      </c>
      <c r="I18" s="74"/>
      <c r="J18" s="14"/>
      <c r="L18" s="38" t="s">
        <v>10</v>
      </c>
      <c r="M18" s="90"/>
      <c r="O18" s="38" t="s">
        <v>10</v>
      </c>
      <c r="P18" s="90"/>
      <c r="R18" t="str">
        <f t="shared" si="0"/>
        <v>Same</v>
      </c>
      <c r="S18" s="38"/>
      <c r="U18" t="b">
        <f>L18=Coding_agreement!L18</f>
        <v>1</v>
      </c>
    </row>
    <row r="19" spans="2:21" x14ac:dyDescent="0.3">
      <c r="C19" s="6"/>
      <c r="D19" s="47"/>
      <c r="E19" s="48" t="s">
        <v>49</v>
      </c>
      <c r="F19" s="47"/>
      <c r="G19" s="47" t="s">
        <v>31</v>
      </c>
      <c r="H19" s="49"/>
      <c r="I19" s="50"/>
      <c r="J19" s="47"/>
      <c r="K19" s="47"/>
      <c r="L19" s="51"/>
      <c r="M19" s="52"/>
      <c r="O19" s="51"/>
      <c r="P19" s="119"/>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3.2" x14ac:dyDescent="0.3">
      <c r="B21" s="24">
        <v>1</v>
      </c>
      <c r="C21" s="95" t="str">
        <f>TEXT(SUM(B$7:B21),"Q#")</f>
        <v>Q5</v>
      </c>
      <c r="D21" s="24"/>
      <c r="E21" s="24"/>
      <c r="F21" s="25" t="s">
        <v>53</v>
      </c>
      <c r="G21" s="24" t="s">
        <v>31</v>
      </c>
      <c r="H21" s="26" t="s">
        <v>51</v>
      </c>
      <c r="I21" s="54" t="s">
        <v>189</v>
      </c>
      <c r="J21" s="24" t="s">
        <v>42</v>
      </c>
      <c r="K21" s="24"/>
      <c r="L21" s="27" t="s">
        <v>6</v>
      </c>
      <c r="M21" s="28"/>
      <c r="O21" s="64" t="s">
        <v>6</v>
      </c>
      <c r="P21" s="65"/>
      <c r="R21" t="str">
        <f t="shared" si="1"/>
        <v>Same</v>
      </c>
      <c r="S21" s="38"/>
      <c r="U21" t="b">
        <f>L21=Coding_agreement!L21</f>
        <v>1</v>
      </c>
    </row>
    <row r="22" spans="2:21" ht="28.8" x14ac:dyDescent="0.3">
      <c r="B22" s="14">
        <v>1</v>
      </c>
      <c r="C22" s="6" t="str">
        <f>TEXT(SUM(B$7:B22),"Q#")</f>
        <v>Q6</v>
      </c>
      <c r="F22" s="7" t="s">
        <v>54</v>
      </c>
      <c r="G22" s="14" t="s">
        <v>31</v>
      </c>
      <c r="H22" s="36" t="s">
        <v>51</v>
      </c>
      <c r="I22" s="37" t="s">
        <v>188</v>
      </c>
      <c r="J22" s="14" t="s">
        <v>42</v>
      </c>
      <c r="L22" s="38" t="s">
        <v>6</v>
      </c>
      <c r="M22" s="39"/>
      <c r="O22" s="38" t="s">
        <v>6</v>
      </c>
      <c r="P22" s="90"/>
      <c r="R22" t="str">
        <f t="shared" si="1"/>
        <v>Same</v>
      </c>
      <c r="S22" s="38"/>
      <c r="U22" t="b">
        <f>L22=Coding_agreement!L22</f>
        <v>1</v>
      </c>
    </row>
    <row r="23" spans="2:21" x14ac:dyDescent="0.3">
      <c r="C23" s="6"/>
      <c r="D23" s="47"/>
      <c r="E23" s="48" t="s">
        <v>55</v>
      </c>
      <c r="F23" s="47"/>
      <c r="G23" s="47" t="s">
        <v>31</v>
      </c>
      <c r="H23" s="49"/>
      <c r="I23" s="50"/>
      <c r="J23" s="47"/>
      <c r="K23" s="47"/>
      <c r="L23" s="51"/>
      <c r="M23" s="52"/>
      <c r="O23" s="51"/>
      <c r="P23" s="119"/>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190</v>
      </c>
      <c r="G27" s="24" t="s">
        <v>31</v>
      </c>
      <c r="H27" s="26" t="s">
        <v>61</v>
      </c>
      <c r="I27" s="54"/>
      <c r="J27" s="24" t="s">
        <v>48</v>
      </c>
      <c r="K27" s="24"/>
      <c r="L27" s="27">
        <v>5</v>
      </c>
      <c r="M27" s="28"/>
      <c r="O27" s="64">
        <v>5</v>
      </c>
      <c r="P27" s="65"/>
      <c r="R27" t="str">
        <f t="shared" si="2"/>
        <v>Same</v>
      </c>
      <c r="S27" s="38"/>
      <c r="U27" t="b">
        <f>L27=Coding_agreement!L27</f>
        <v>1</v>
      </c>
    </row>
    <row r="28" spans="2:21" ht="28.8" x14ac:dyDescent="0.3">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3">
      <c r="C29" s="6" t="str">
        <f>_xlfn.CONCAT($C$28,".1")</f>
        <v>Q11.1</v>
      </c>
      <c r="F29" s="106" t="s">
        <v>191</v>
      </c>
      <c r="G29" t="s">
        <v>31</v>
      </c>
      <c r="H29" s="36" t="s">
        <v>41</v>
      </c>
      <c r="I29" s="37"/>
      <c r="L29" s="38" t="s">
        <v>10</v>
      </c>
      <c r="M29" s="39"/>
      <c r="O29" s="38" t="s">
        <v>10</v>
      </c>
      <c r="P29" s="90"/>
      <c r="R29" t="str">
        <f t="shared" ref="R29:R33" si="3">IF(L29=O29,"Same","Diff")</f>
        <v>Same</v>
      </c>
      <c r="S29" s="38" t="s">
        <v>239</v>
      </c>
      <c r="U29" t="b">
        <f>L29=Coding_agreement!L29</f>
        <v>1</v>
      </c>
    </row>
    <row r="30" spans="2:21" x14ac:dyDescent="0.3">
      <c r="C30" s="6" t="str">
        <f>_xlfn.CONCAT($C$28,".2")</f>
        <v>Q11.2</v>
      </c>
      <c r="F30" s="62" t="s">
        <v>63</v>
      </c>
      <c r="G30" t="s">
        <v>31</v>
      </c>
      <c r="H30" s="36" t="s">
        <v>41</v>
      </c>
      <c r="I30" s="37"/>
      <c r="L30" s="38" t="s">
        <v>6</v>
      </c>
      <c r="M30" s="39"/>
      <c r="O30" s="38" t="s">
        <v>6</v>
      </c>
      <c r="P30" s="90"/>
      <c r="R30" t="str">
        <f t="shared" si="3"/>
        <v>Same</v>
      </c>
      <c r="S30" s="38"/>
      <c r="U30" t="b">
        <f>L30=Coding_agreement!L30</f>
        <v>1</v>
      </c>
    </row>
    <row r="31" spans="2:21" x14ac:dyDescent="0.3">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3">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66</v>
      </c>
      <c r="G33" s="24" t="s">
        <v>31</v>
      </c>
      <c r="H33" s="26" t="s">
        <v>67</v>
      </c>
      <c r="I33" s="54"/>
      <c r="J33" s="24"/>
      <c r="K33" s="24"/>
      <c r="L33" s="27" t="s">
        <v>202</v>
      </c>
      <c r="M33" s="28"/>
      <c r="O33" s="27" t="s">
        <v>202</v>
      </c>
      <c r="P33" s="65"/>
      <c r="R33" t="str">
        <f t="shared" si="3"/>
        <v>Same</v>
      </c>
      <c r="S33" s="38" t="s">
        <v>240</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6</v>
      </c>
      <c r="M35" s="90"/>
      <c r="O35" s="38" t="s">
        <v>6</v>
      </c>
      <c r="P35" s="121"/>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8"/>
      <c r="U36" t="b">
        <f>L36=Coding_agreement!L36</f>
        <v>1</v>
      </c>
    </row>
    <row r="37" spans="2:21" x14ac:dyDescent="0.3">
      <c r="C37" s="6"/>
      <c r="D37" s="47"/>
      <c r="E37" s="48" t="s">
        <v>70</v>
      </c>
      <c r="F37" s="47"/>
      <c r="G37" s="47" t="s">
        <v>31</v>
      </c>
      <c r="H37" s="49"/>
      <c r="I37" s="50"/>
      <c r="J37" s="47"/>
      <c r="K37" s="47"/>
      <c r="L37" s="51"/>
      <c r="M37" s="52"/>
      <c r="O37" s="51"/>
      <c r="P37" s="119"/>
      <c r="U37" t="b">
        <f>L37=Coding_agreement!L37</f>
        <v>1</v>
      </c>
    </row>
    <row r="38" spans="2:21" ht="28.8" x14ac:dyDescent="0.3">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c r="U38" t="b">
        <f>L38=Coding_agreement!L38</f>
        <v>1</v>
      </c>
    </row>
    <row r="39" spans="2:21" ht="30" customHeight="1" x14ac:dyDescent="0.3">
      <c r="B39" s="24">
        <v>1</v>
      </c>
      <c r="C39" s="95" t="str">
        <f>TEXT(SUM(B$7:B39),"Q#")</f>
        <v>Q15</v>
      </c>
      <c r="D39" s="24"/>
      <c r="E39" s="24"/>
      <c r="F39" s="96" t="s">
        <v>167</v>
      </c>
      <c r="G39" s="24"/>
      <c r="H39" s="85" t="s">
        <v>41</v>
      </c>
      <c r="I39" s="76" t="s">
        <v>73</v>
      </c>
      <c r="J39" s="24" t="s">
        <v>42</v>
      </c>
      <c r="K39" s="24"/>
      <c r="L39" s="27" t="s">
        <v>10</v>
      </c>
      <c r="M39" s="28" t="s">
        <v>203</v>
      </c>
      <c r="O39" s="64" t="s">
        <v>10</v>
      </c>
      <c r="P39" s="65" t="s">
        <v>72</v>
      </c>
      <c r="R39" t="str">
        <f t="shared" si="4"/>
        <v>Same</v>
      </c>
      <c r="S39" s="38" t="s">
        <v>244</v>
      </c>
      <c r="U39" t="b">
        <f>L39=Coding_agreement!L39</f>
        <v>1</v>
      </c>
    </row>
    <row r="40" spans="2:21" ht="30" customHeight="1" x14ac:dyDescent="0.3">
      <c r="B40" s="24">
        <v>1</v>
      </c>
      <c r="C40" s="95" t="str">
        <f>TEXT(SUM(B$7:B40),"Q#")</f>
        <v>Q16</v>
      </c>
      <c r="D40" s="24"/>
      <c r="E40" s="24"/>
      <c r="F40" s="96" t="s">
        <v>168</v>
      </c>
      <c r="G40" s="24" t="s">
        <v>31</v>
      </c>
      <c r="H40" s="85" t="s">
        <v>41</v>
      </c>
      <c r="I40" s="54"/>
      <c r="J40" s="24" t="s">
        <v>42</v>
      </c>
      <c r="K40" s="24"/>
      <c r="L40" s="27" t="s">
        <v>10</v>
      </c>
      <c r="M40" s="28" t="s">
        <v>203</v>
      </c>
      <c r="O40" s="64" t="s">
        <v>10</v>
      </c>
      <c r="P40" s="65" t="s">
        <v>72</v>
      </c>
      <c r="R40" t="str">
        <f t="shared" si="4"/>
        <v>Same</v>
      </c>
      <c r="S40" s="38"/>
      <c r="U40" t="b">
        <f>L40=Coding_agreement!L40</f>
        <v>1</v>
      </c>
    </row>
    <row r="41" spans="2:21" ht="30" customHeight="1" x14ac:dyDescent="0.3">
      <c r="B41" s="24">
        <v>1</v>
      </c>
      <c r="C41" s="95" t="str">
        <f>TEXT(SUM(B$7:B41),"Q#")</f>
        <v>Q17</v>
      </c>
      <c r="D41" s="24"/>
      <c r="E41" s="24"/>
      <c r="F41" s="96" t="s">
        <v>169</v>
      </c>
      <c r="G41" s="24" t="s">
        <v>31</v>
      </c>
      <c r="H41" s="85" t="s">
        <v>41</v>
      </c>
      <c r="I41" s="54"/>
      <c r="J41" s="24" t="s">
        <v>48</v>
      </c>
      <c r="K41" s="24"/>
      <c r="L41" s="27" t="s">
        <v>10</v>
      </c>
      <c r="M41" s="28" t="s">
        <v>203</v>
      </c>
      <c r="O41" s="64" t="s">
        <v>10</v>
      </c>
      <c r="P41" s="65" t="s">
        <v>72</v>
      </c>
      <c r="R41" t="str">
        <f t="shared" si="4"/>
        <v>Same</v>
      </c>
      <c r="S41" s="38"/>
      <c r="U41" t="b">
        <f>L41=Coding_agreement!L41</f>
        <v>1</v>
      </c>
    </row>
    <row r="42" spans="2:21" ht="45" customHeight="1"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194</v>
      </c>
      <c r="J45" s="29" t="s">
        <v>42</v>
      </c>
      <c r="K45" s="24"/>
      <c r="L45" s="64" t="s">
        <v>6</v>
      </c>
      <c r="M45" s="65"/>
      <c r="O45" s="64" t="s">
        <v>6</v>
      </c>
      <c r="P45" s="65"/>
      <c r="R45" t="str">
        <f t="shared" si="4"/>
        <v>Same</v>
      </c>
      <c r="S45" s="38"/>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6</v>
      </c>
      <c r="M46" s="35"/>
      <c r="O46" s="34" t="s">
        <v>6</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41.4" x14ac:dyDescent="0.3">
      <c r="B48" s="29">
        <v>1</v>
      </c>
      <c r="C48" s="30" t="str">
        <f>TEXT(SUM(B$7:B48),"Q#")</f>
        <v>Q24</v>
      </c>
      <c r="D48" s="29"/>
      <c r="E48" s="29"/>
      <c r="F48" s="88" t="s">
        <v>82</v>
      </c>
      <c r="G48" s="29"/>
      <c r="H48" s="86" t="s">
        <v>161</v>
      </c>
      <c r="I48" s="33" t="s">
        <v>84</v>
      </c>
      <c r="J48" s="29" t="s">
        <v>42</v>
      </c>
      <c r="K48" s="29"/>
      <c r="L48" s="66" t="s">
        <v>206</v>
      </c>
      <c r="M48" s="35"/>
      <c r="O48" s="66" t="s">
        <v>206</v>
      </c>
      <c r="P48" s="35" t="s">
        <v>219</v>
      </c>
      <c r="R48" t="str">
        <f t="shared" si="4"/>
        <v>Same</v>
      </c>
      <c r="S48" s="38" t="s">
        <v>241</v>
      </c>
      <c r="U48" t="b">
        <f>L48=Coding_agreement!L48</f>
        <v>1</v>
      </c>
    </row>
    <row r="49" spans="2:21" ht="100.8" x14ac:dyDescent="0.3">
      <c r="B49" s="29">
        <v>1</v>
      </c>
      <c r="C49" s="89" t="str">
        <f>TEXT(SUM(B$7:B49),"Q#")</f>
        <v>Q25</v>
      </c>
      <c r="D49" s="29"/>
      <c r="E49" s="29"/>
      <c r="F49" s="31" t="s">
        <v>178</v>
      </c>
      <c r="G49" s="29" t="s">
        <v>31</v>
      </c>
      <c r="H49" s="32" t="s">
        <v>85</v>
      </c>
      <c r="I49" s="33" t="s">
        <v>173</v>
      </c>
      <c r="J49" s="29" t="s">
        <v>42</v>
      </c>
      <c r="K49" s="29"/>
      <c r="L49" s="116" t="s">
        <v>207</v>
      </c>
      <c r="M49" s="35" t="s">
        <v>208</v>
      </c>
      <c r="O49" s="120" t="s">
        <v>220</v>
      </c>
      <c r="P49" s="35"/>
      <c r="R49" t="s">
        <v>246</v>
      </c>
      <c r="S49" s="38" t="s">
        <v>245</v>
      </c>
      <c r="U49" t="b">
        <f>L49=Coding_agreement!L49</f>
        <v>1</v>
      </c>
    </row>
    <row r="50" spans="2:21" ht="207" x14ac:dyDescent="0.3">
      <c r="B50" s="14">
        <v>1</v>
      </c>
      <c r="C50" s="94" t="str">
        <f>TEXT(SUM(B$7:B50),"Q#")</f>
        <v>Q26</v>
      </c>
      <c r="F50" s="91" t="s">
        <v>174</v>
      </c>
      <c r="G50" s="14" t="s">
        <v>31</v>
      </c>
      <c r="H50" s="101" t="s">
        <v>179</v>
      </c>
      <c r="I50" s="37" t="s">
        <v>180</v>
      </c>
      <c r="J50" s="14" t="s">
        <v>48</v>
      </c>
      <c r="L50" s="38" t="s">
        <v>6</v>
      </c>
      <c r="M50" s="39" t="s">
        <v>209</v>
      </c>
      <c r="O50" s="38" t="s">
        <v>6</v>
      </c>
      <c r="P50" s="90" t="s">
        <v>221</v>
      </c>
      <c r="R50" t="str">
        <f t="shared" si="4"/>
        <v>Same</v>
      </c>
      <c r="S50" s="38"/>
      <c r="U50" t="b">
        <f>L50=Coding_agreement!L50</f>
        <v>1</v>
      </c>
    </row>
    <row r="51" spans="2:21" x14ac:dyDescent="0.3">
      <c r="C51" s="6"/>
      <c r="D51" s="40" t="s">
        <v>86</v>
      </c>
      <c r="E51" s="42"/>
      <c r="F51" s="41"/>
      <c r="G51" s="41" t="s">
        <v>31</v>
      </c>
      <c r="H51" s="43"/>
      <c r="I51" s="44"/>
      <c r="J51" s="41"/>
      <c r="K51" s="41"/>
      <c r="L51" s="45"/>
      <c r="M51" s="46"/>
      <c r="O51" s="45"/>
      <c r="P51" s="118"/>
      <c r="U51" t="b">
        <f>L51=Coding_agreement!L51</f>
        <v>1</v>
      </c>
    </row>
    <row r="52" spans="2:21" x14ac:dyDescent="0.3">
      <c r="C52" s="6"/>
      <c r="D52" s="47"/>
      <c r="E52" s="48" t="s">
        <v>87</v>
      </c>
      <c r="F52" s="47"/>
      <c r="G52" s="47" t="s">
        <v>31</v>
      </c>
      <c r="H52" s="49"/>
      <c r="I52" s="50"/>
      <c r="J52" s="47"/>
      <c r="K52" s="47"/>
      <c r="L52" s="51"/>
      <c r="M52" s="52"/>
      <c r="O52" s="51"/>
      <c r="P52" s="119"/>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41</v>
      </c>
      <c r="I57" s="98"/>
      <c r="J57" s="97"/>
      <c r="K57" s="97"/>
      <c r="L57" s="38" t="s">
        <v>6</v>
      </c>
      <c r="M57" s="90"/>
      <c r="O57" s="38" t="s">
        <v>6</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10</v>
      </c>
      <c r="M58" s="90"/>
      <c r="O58" s="38" t="s">
        <v>10</v>
      </c>
      <c r="P58" s="90"/>
      <c r="R58" t="str">
        <f t="shared" si="5"/>
        <v>Same</v>
      </c>
      <c r="S58" s="38"/>
      <c r="U58" t="b">
        <f>L58=Coding_agreement!L58</f>
        <v>1</v>
      </c>
    </row>
    <row r="59" spans="2:21" x14ac:dyDescent="0.3">
      <c r="B59" s="24"/>
      <c r="C59" s="95" t="str">
        <f>_xlfn.CONCAT($C$53,".6")</f>
        <v>Q27.6</v>
      </c>
      <c r="D59" s="24"/>
      <c r="E59" s="24"/>
      <c r="F59" s="102" t="s">
        <v>177</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c r="U60" t="b">
        <f>L60=Coding_agreement!L60</f>
        <v>1</v>
      </c>
    </row>
    <row r="61" spans="2:21" ht="86.4" x14ac:dyDescent="0.3">
      <c r="B61" s="14">
        <v>1</v>
      </c>
      <c r="C61" s="94" t="str">
        <f>TEXT(SUM(B$7:B61),"Q#")</f>
        <v>Q29</v>
      </c>
      <c r="F61" s="7" t="s">
        <v>182</v>
      </c>
      <c r="G61" s="14" t="s">
        <v>31</v>
      </c>
      <c r="H61" s="103" t="s">
        <v>183</v>
      </c>
      <c r="I61" s="37" t="s">
        <v>90</v>
      </c>
      <c r="J61" s="14" t="s">
        <v>42</v>
      </c>
      <c r="L61" s="38" t="s">
        <v>186</v>
      </c>
      <c r="M61" s="39"/>
      <c r="O61" s="38" t="s">
        <v>186</v>
      </c>
      <c r="P61" s="90"/>
      <c r="R61" t="str">
        <f t="shared" si="5"/>
        <v>Same</v>
      </c>
      <c r="S61" s="38" t="s">
        <v>247</v>
      </c>
      <c r="U61" t="b">
        <f>L61=Coding_agreement!L61</f>
        <v>1</v>
      </c>
    </row>
    <row r="62" spans="2:21" x14ac:dyDescent="0.3">
      <c r="C62" s="6"/>
      <c r="D62" s="47"/>
      <c r="E62" s="48" t="s">
        <v>91</v>
      </c>
      <c r="F62" s="47"/>
      <c r="G62" s="47" t="s">
        <v>31</v>
      </c>
      <c r="H62" s="49"/>
      <c r="I62" s="50"/>
      <c r="J62" s="47"/>
      <c r="K62" s="47"/>
      <c r="L62" s="51"/>
      <c r="M62" s="52"/>
      <c r="O62" s="51"/>
      <c r="P62" s="119"/>
      <c r="U62" t="b">
        <f>L62=Coding_agreement!L62</f>
        <v>1</v>
      </c>
    </row>
    <row r="63" spans="2:21" ht="28.8" x14ac:dyDescent="0.3">
      <c r="B63" s="24">
        <v>1</v>
      </c>
      <c r="C63" s="95" t="str">
        <f>TEXT(SUM(B$7:B63),"Q#")</f>
        <v>Q30</v>
      </c>
      <c r="D63" s="24"/>
      <c r="E63" s="24"/>
      <c r="F63" s="25" t="s">
        <v>175</v>
      </c>
      <c r="G63" s="24" t="s">
        <v>31</v>
      </c>
      <c r="H63" s="26" t="s">
        <v>57</v>
      </c>
      <c r="I63" s="54" t="s">
        <v>181</v>
      </c>
      <c r="J63" s="24" t="s">
        <v>48</v>
      </c>
      <c r="K63" s="24"/>
      <c r="L63" s="27" t="s">
        <v>6</v>
      </c>
      <c r="M63" s="28"/>
      <c r="O63" s="64" t="s">
        <v>6</v>
      </c>
      <c r="P63" s="65"/>
      <c r="R63" t="str">
        <f t="shared" ref="R63:R65" si="6">IF(L63=O63,"Same","Diff")</f>
        <v>Same</v>
      </c>
      <c r="S63" s="38"/>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t="s">
        <v>247</v>
      </c>
      <c r="U64" t="b">
        <f>L64=Coding_agreement!L64</f>
        <v>1</v>
      </c>
    </row>
    <row r="65" spans="2:21" x14ac:dyDescent="0.3">
      <c r="B65" s="24">
        <v>1</v>
      </c>
      <c r="C65" s="53" t="str">
        <f>TEXT(SUM(B$7:B65),"Q#")</f>
        <v>Q32</v>
      </c>
      <c r="D65" s="24"/>
      <c r="E65" s="24"/>
      <c r="F65" s="25" t="s">
        <v>94</v>
      </c>
      <c r="G65" s="24" t="s">
        <v>31</v>
      </c>
      <c r="H65" s="26" t="s">
        <v>83</v>
      </c>
      <c r="I65" s="67"/>
      <c r="J65" s="24" t="s">
        <v>48</v>
      </c>
      <c r="K65" s="24"/>
      <c r="L65" s="27">
        <v>28</v>
      </c>
      <c r="M65" s="28"/>
      <c r="O65" s="64">
        <v>28</v>
      </c>
      <c r="P65" s="65"/>
      <c r="R65" t="str">
        <f t="shared" si="6"/>
        <v>Same</v>
      </c>
      <c r="S65" s="38"/>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28.8" x14ac:dyDescent="0.3">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28.8" x14ac:dyDescent="0.3">
      <c r="C69" s="6" t="str">
        <f>_xlfn.CONCAT($C$67,".2")</f>
        <v>Q33.2</v>
      </c>
      <c r="F69" s="62" t="s">
        <v>100</v>
      </c>
      <c r="G69" s="14" t="s">
        <v>31</v>
      </c>
      <c r="H69" s="36" t="s">
        <v>41</v>
      </c>
      <c r="I69" s="74" t="s">
        <v>148</v>
      </c>
      <c r="L69" s="38" t="s">
        <v>6</v>
      </c>
      <c r="M69" s="39" t="s">
        <v>210</v>
      </c>
      <c r="O69" s="38" t="s">
        <v>6</v>
      </c>
      <c r="P69" s="90"/>
      <c r="R69" t="str">
        <f t="shared" si="7"/>
        <v>Same</v>
      </c>
      <c r="S69" s="38"/>
      <c r="U69" t="b">
        <f>L69=Coding_agreement!L69</f>
        <v>1</v>
      </c>
    </row>
    <row r="70" spans="2:21" ht="28.8" x14ac:dyDescent="0.3">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28.8" x14ac:dyDescent="0.3">
      <c r="C71" s="94" t="str">
        <f>_xlfn.CONCAT($C$67,".4")</f>
        <v>Q33.4</v>
      </c>
      <c r="F71" s="115" t="s">
        <v>197</v>
      </c>
      <c r="G71" s="14" t="s">
        <v>31</v>
      </c>
      <c r="H71" s="36" t="s">
        <v>41</v>
      </c>
      <c r="I71" s="74" t="s">
        <v>148</v>
      </c>
      <c r="L71" s="38" t="s">
        <v>6</v>
      </c>
      <c r="M71" s="39" t="s">
        <v>211</v>
      </c>
      <c r="O71" s="38" t="s">
        <v>6</v>
      </c>
      <c r="P71" s="90"/>
      <c r="R71" t="str">
        <f t="shared" si="7"/>
        <v>Same</v>
      </c>
      <c r="S71" s="38"/>
      <c r="U71" t="b">
        <f>L71=Coding_agreement!L71</f>
        <v>1</v>
      </c>
    </row>
    <row r="72" spans="2:21" ht="43.2" x14ac:dyDescent="0.3">
      <c r="C72" s="6" t="str">
        <f>_xlfn.CONCAT($C$67,".5")</f>
        <v>Q33.5</v>
      </c>
      <c r="F72" s="62" t="s">
        <v>102</v>
      </c>
      <c r="G72" s="14" t="s">
        <v>31</v>
      </c>
      <c r="H72" s="36" t="s">
        <v>41</v>
      </c>
      <c r="I72" s="74" t="s">
        <v>150</v>
      </c>
      <c r="L72" s="38" t="s">
        <v>10</v>
      </c>
      <c r="M72" s="39"/>
      <c r="O72" s="38" t="s">
        <v>10</v>
      </c>
      <c r="P72" s="90"/>
      <c r="R72" t="str">
        <f t="shared" si="7"/>
        <v>Same</v>
      </c>
      <c r="S72" s="38" t="s">
        <v>244</v>
      </c>
      <c r="U72" t="b">
        <f>L72=Coding_agreement!L72</f>
        <v>1</v>
      </c>
    </row>
    <row r="73" spans="2:21" ht="41.4" x14ac:dyDescent="0.3">
      <c r="C73" s="6" t="str">
        <f>_xlfn.CONCAT($C$67,".6")</f>
        <v>Q33.6</v>
      </c>
      <c r="F73" s="62" t="s">
        <v>103</v>
      </c>
      <c r="G73" s="14" t="s">
        <v>31</v>
      </c>
      <c r="H73" s="36" t="s">
        <v>41</v>
      </c>
      <c r="I73" s="75" t="s">
        <v>104</v>
      </c>
      <c r="L73" s="38" t="s">
        <v>6</v>
      </c>
      <c r="M73" s="39" t="s">
        <v>212</v>
      </c>
      <c r="O73" s="38" t="s">
        <v>6</v>
      </c>
      <c r="P73" s="90"/>
      <c r="R73" t="str">
        <f t="shared" si="7"/>
        <v>Same</v>
      </c>
      <c r="S73" s="38" t="s">
        <v>244</v>
      </c>
      <c r="U73" t="b">
        <f>L73=Coding_agreement!L73</f>
        <v>1</v>
      </c>
    </row>
    <row r="74" spans="2:21" x14ac:dyDescent="0.3">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238</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ht="82.8" x14ac:dyDescent="0.3">
      <c r="C77" s="6" t="str">
        <f>_xlfn.CONCAT($C$76,".1")</f>
        <v>Q34.1</v>
      </c>
      <c r="F77" s="62" t="s">
        <v>110</v>
      </c>
      <c r="G77" s="14" t="s">
        <v>31</v>
      </c>
      <c r="H77" s="36" t="s">
        <v>41</v>
      </c>
      <c r="I77" s="130" t="s">
        <v>153</v>
      </c>
      <c r="L77" s="38" t="s">
        <v>6</v>
      </c>
      <c r="M77" s="39" t="s">
        <v>213</v>
      </c>
      <c r="O77" s="38" t="s">
        <v>6</v>
      </c>
      <c r="P77" s="90"/>
      <c r="R77" t="str">
        <f t="shared" ref="R77:R81" si="8">IF(L77=O77,"Same","Diff")</f>
        <v>Same</v>
      </c>
      <c r="S77" s="38"/>
      <c r="U77" t="b">
        <f>L77=Coding_agreement!L77</f>
        <v>1</v>
      </c>
    </row>
    <row r="78" spans="2:21" x14ac:dyDescent="0.3">
      <c r="C78" s="6" t="str">
        <f>_xlfn.CONCAT($C$76,".2")</f>
        <v>Q34.2</v>
      </c>
      <c r="F78" s="106" t="s">
        <v>195</v>
      </c>
      <c r="G78" s="14" t="s">
        <v>31</v>
      </c>
      <c r="H78" s="36" t="s">
        <v>41</v>
      </c>
      <c r="I78" s="131"/>
      <c r="L78" s="38" t="s">
        <v>10</v>
      </c>
      <c r="M78" s="39"/>
      <c r="O78" s="38" t="s">
        <v>10</v>
      </c>
      <c r="P78" s="90"/>
      <c r="R78" t="str">
        <f t="shared" si="8"/>
        <v>Same</v>
      </c>
      <c r="S78" s="38"/>
      <c r="U78" t="b">
        <f>L78=Coding_agreement!L78</f>
        <v>1</v>
      </c>
    </row>
    <row r="79" spans="2:21" ht="28.8" x14ac:dyDescent="0.3">
      <c r="C79" s="6" t="str">
        <f>_xlfn.CONCAT($C$76,".3")</f>
        <v>Q34.3</v>
      </c>
      <c r="F79" s="62" t="s">
        <v>111</v>
      </c>
      <c r="G79" s="14" t="s">
        <v>31</v>
      </c>
      <c r="H79" s="36" t="s">
        <v>41</v>
      </c>
      <c r="I79" s="131"/>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238</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238</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61.2" x14ac:dyDescent="0.3">
      <c r="C86" s="94" t="str">
        <f>_xlfn.CONCAT($C$82,".4")</f>
        <v>Q36.4</v>
      </c>
      <c r="F86" s="73" t="s">
        <v>154</v>
      </c>
      <c r="G86" s="14" t="s">
        <v>31</v>
      </c>
      <c r="H86" s="36" t="s">
        <v>41</v>
      </c>
      <c r="I86" s="75" t="s">
        <v>176</v>
      </c>
      <c r="J86" s="14" t="s">
        <v>31</v>
      </c>
      <c r="K86" s="14" t="s">
        <v>31</v>
      </c>
      <c r="L86" s="38" t="s">
        <v>6</v>
      </c>
      <c r="M86" s="39"/>
      <c r="N86" t="s">
        <v>31</v>
      </c>
      <c r="O86" s="38" t="s">
        <v>6</v>
      </c>
      <c r="P86" s="90"/>
      <c r="Q86" t="s">
        <v>31</v>
      </c>
      <c r="R86" t="str">
        <f t="shared" si="9"/>
        <v>Same</v>
      </c>
      <c r="S86" s="38"/>
      <c r="U86" t="b">
        <f>L86=Coding_agreement!L86</f>
        <v>1</v>
      </c>
    </row>
    <row r="87" spans="2:21" ht="30.6" x14ac:dyDescent="0.3">
      <c r="C87" s="6" t="str">
        <f>_xlfn.CONCAT($C$82,".5")</f>
        <v>Q36.5</v>
      </c>
      <c r="F87" s="62" t="s">
        <v>122</v>
      </c>
      <c r="G87" s="14" t="s">
        <v>31</v>
      </c>
      <c r="H87" s="36" t="s">
        <v>41</v>
      </c>
      <c r="I87" s="75" t="s">
        <v>123</v>
      </c>
      <c r="J87" s="14" t="s">
        <v>31</v>
      </c>
      <c r="K87" s="14" t="s">
        <v>31</v>
      </c>
      <c r="L87" s="38" t="s">
        <v>10</v>
      </c>
      <c r="M87" s="39"/>
      <c r="N87" t="s">
        <v>31</v>
      </c>
      <c r="O87" s="38" t="s">
        <v>10</v>
      </c>
      <c r="P87" s="90"/>
      <c r="Q87" t="s">
        <v>31</v>
      </c>
      <c r="R87" t="str">
        <f t="shared" si="9"/>
        <v>Same</v>
      </c>
      <c r="S87" s="38"/>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238</v>
      </c>
      <c r="U88" t="b">
        <f>L88=Coding_agreement!L88</f>
        <v>1</v>
      </c>
    </row>
    <row r="89" spans="2:21" ht="72" x14ac:dyDescent="0.3">
      <c r="B89" s="24">
        <v>1</v>
      </c>
      <c r="C89" s="53" t="str">
        <f>TEXT(SUM(B$7:B89),"Q#")</f>
        <v>Q37</v>
      </c>
      <c r="D89" s="24"/>
      <c r="E89" s="24"/>
      <c r="F89" s="113" t="s">
        <v>196</v>
      </c>
      <c r="G89" s="24" t="s">
        <v>31</v>
      </c>
      <c r="H89" s="26" t="s">
        <v>107</v>
      </c>
      <c r="I89" s="78" t="s">
        <v>155</v>
      </c>
      <c r="J89" s="24" t="s">
        <v>42</v>
      </c>
      <c r="K89" s="24"/>
      <c r="L89" s="116" t="s">
        <v>215</v>
      </c>
      <c r="M89" s="28" t="s">
        <v>31</v>
      </c>
      <c r="O89" s="116" t="s">
        <v>215</v>
      </c>
      <c r="P89" s="65" t="s">
        <v>222</v>
      </c>
      <c r="R89" t="str">
        <f t="shared" si="9"/>
        <v>Same</v>
      </c>
      <c r="S89" s="38" t="s">
        <v>242</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138" x14ac:dyDescent="0.3">
      <c r="B91" s="24">
        <v>1</v>
      </c>
      <c r="C91" s="53" t="str">
        <f>TEXT(SUM(B$7:B91),"Q#")</f>
        <v>Q39</v>
      </c>
      <c r="D91" s="24"/>
      <c r="E91" s="24"/>
      <c r="F91" s="25" t="s">
        <v>129</v>
      </c>
      <c r="G91" s="24" t="s">
        <v>31</v>
      </c>
      <c r="H91" s="26" t="s">
        <v>125</v>
      </c>
      <c r="I91" s="54" t="s">
        <v>130</v>
      </c>
      <c r="J91" s="24" t="s">
        <v>42</v>
      </c>
      <c r="K91" s="24"/>
      <c r="L91" s="116" t="s">
        <v>200</v>
      </c>
      <c r="M91" s="28" t="s">
        <v>201</v>
      </c>
      <c r="O91" s="116" t="s">
        <v>200</v>
      </c>
      <c r="P91" s="65"/>
      <c r="R91" t="str">
        <f t="shared" si="9"/>
        <v>Same</v>
      </c>
      <c r="S91" s="38" t="s">
        <v>243</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21</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135</v>
      </c>
      <c r="G94" s="24"/>
      <c r="H94" s="26" t="s">
        <v>133</v>
      </c>
      <c r="I94" s="71" t="s">
        <v>136</v>
      </c>
      <c r="J94" s="24" t="s">
        <v>42</v>
      </c>
      <c r="K94" s="24"/>
      <c r="L94" s="27" t="s">
        <v>29</v>
      </c>
      <c r="M94" s="72"/>
      <c r="O94" s="64"/>
      <c r="P94" s="122"/>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26</v>
      </c>
      <c r="M95" s="72"/>
      <c r="O95" s="64"/>
      <c r="P95" s="123"/>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26</v>
      </c>
      <c r="M96" s="72"/>
      <c r="O96" s="64"/>
      <c r="P96" s="124"/>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13</v>
      </c>
      <c r="M97" s="72"/>
      <c r="O97" s="64" t="s">
        <v>29</v>
      </c>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8150D6E6-0932-4307-94DF-8A398B92F90B}"/>
    <hyperlink ref="I84" r:id="rId2" xr:uid="{56E01F1F-E512-45BC-BF15-B45BA9C1F825}"/>
    <hyperlink ref="I85" r:id="rId3" xr:uid="{BB50D079-6E61-4350-B2FD-95F70E0E34E8}"/>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DE2D975A-4280-4544-83AE-FF4651696698}">
          <x14:formula1>
            <xm:f>Control!$M$11:$M$13</xm:f>
          </x14:formula1>
          <xm:sqref>L61</xm:sqref>
        </x14:dataValidation>
        <x14:dataValidation type="list" allowBlank="1" showErrorMessage="1" xr:uid="{7B7E9E82-2CC0-45A9-A47F-BD2A64F47299}">
          <x14:formula1>
            <xm:f>Control!$L$11:$L$13</xm:f>
          </x14:formula1>
          <xm:sqref>L9</xm:sqref>
        </x14:dataValidation>
        <x14:dataValidation type="list" allowBlank="1" showErrorMessage="1" xr:uid="{5DE27DCF-C3B1-4D65-B0D9-D41E793B2008}">
          <x14:formula1>
            <xm:f>Control!$G$11:$G$14</xm:f>
          </x14:formula1>
          <xm:sqref>L50</xm:sqref>
        </x14:dataValidation>
        <x14:dataValidation type="list" allowBlank="1" showErrorMessage="1" xr:uid="{B7D4CBFB-FD1D-446A-9065-A272E5CABD12}">
          <x14:formula1>
            <xm:f>Control!$B$11:$B$12</xm:f>
          </x14:formula1>
          <xm:sqref>L24:L26 L29:L32 L14:L18 L63:L64 L68:L74 L77:L79 L83:L87 L90 L7 L34:L35 L54:L60 L38:L47</xm:sqref>
        </x14:dataValidation>
        <x14:dataValidation type="list" allowBlank="1" showInputMessage="1" prompt="Type in free text or select &quot;n/a&quot; from dropdown-list" xr:uid="{2EBF3284-B000-4226-81E6-D33DBDF2C6D8}">
          <x14:formula1>
            <xm:f>Control!$E$13</xm:f>
          </x14:formula1>
          <xm:sqref>L89 L91 O89 O91</xm:sqref>
        </x14:dataValidation>
        <x14:dataValidation type="list" allowBlank="1" showErrorMessage="1" xr:uid="{B1F44C7F-CDB3-4D3A-B6AD-F573C3C27E60}">
          <x14:formula1>
            <xm:f>Control!$D$11:$D$13</xm:f>
          </x14:formula1>
          <xm:sqref>L20:L22</xm:sqref>
        </x14:dataValidation>
        <x14:dataValidation type="list" allowBlank="1" showInputMessage="1" prompt="Type in integer value or select &quot;n/a&quot; from dropdown-list" xr:uid="{14443787-54BB-429F-AD6F-362A121C3C74}">
          <x14:formula1>
            <xm:f>Control!$E$13</xm:f>
          </x14:formula1>
          <xm:sqref>L27 L65</xm:sqref>
        </x14:dataValidation>
        <x14:dataValidation type="list" allowBlank="1" showInputMessage="1" prompt="Type in integer value or select &quot;n/a&quot; from dropdown-list" xr:uid="{D60D4105-B574-4FCD-806F-6391034E1538}">
          <x14:formula1>
            <xm:f>Control!$E$13:$E$14</xm:f>
          </x14:formula1>
          <xm:sqref>L48 O48</xm:sqref>
        </x14:dataValidation>
        <x14:dataValidation type="list" allowBlank="1" showInputMessage="1" showErrorMessage="1" prompt="Integer - Make sure you enter an integer value?" xr:uid="{9184EB76-8276-4512-8084-F4F2DD4E6FF7}">
          <x14:formula1>
            <xm:f>Control!$J$11:$J$15</xm:f>
          </x14:formula1>
          <xm:sqref>L93:L97</xm:sqref>
        </x14:dataValidation>
        <x14:dataValidation type="list" allowBlank="1" showErrorMessage="1" xr:uid="{F53C1382-8E30-48B8-A034-79DC92FA24A9}">
          <x14:formula1>
            <xm:f>Control!$I$11:$I$13</xm:f>
          </x14:formula1>
          <xm:sqref>L10</xm:sqref>
        </x14:dataValidation>
        <x14:dataValidation type="list" allowBlank="1" showInputMessage="1" prompt="Type in free text or select &quot;No&quot; from dropdown-list" xr:uid="{58CD8F22-C8F1-4ADD-B389-59876B24EA71}">
          <x14:formula1>
            <xm:f>Control!$B$12</xm:f>
          </x14:formula1>
          <xm:sqref>L33 L49 L75 L80:L81 L88 O33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