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41" documentId="13_ncr:1_{3D241276-2ACC-466E-A02D-2C14D0C02021}" xr6:coauthVersionLast="47" xr6:coauthVersionMax="47" xr10:uidLastSave="{BA2E35FE-1562-4598-B827-70A1C2B5E0C9}"/>
  <bookViews>
    <workbookView xWindow="1116" yWindow="1116"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7" i="3"/>
  <c r="C86" i="3"/>
  <c r="C85" i="3"/>
  <c r="C84" i="3"/>
  <c r="C83" i="3"/>
  <c r="C82" i="3"/>
  <c r="C81" i="3"/>
  <c r="C80" i="3"/>
  <c r="C78" i="3"/>
  <c r="C77" i="3"/>
  <c r="C76" i="3"/>
  <c r="C79" i="3" s="1"/>
  <c r="C74" i="3"/>
  <c r="C67" i="3"/>
  <c r="C72" i="3" s="1"/>
  <c r="C65" i="3"/>
  <c r="C64" i="3"/>
  <c r="C63" i="3"/>
  <c r="C61" i="3"/>
  <c r="C60" i="3"/>
  <c r="C59" i="3"/>
  <c r="C58" i="3"/>
  <c r="C57" i="3"/>
  <c r="C56" i="3"/>
  <c r="C54" i="3"/>
  <c r="C53" i="3"/>
  <c r="C55" i="3" s="1"/>
  <c r="C50" i="3"/>
  <c r="C49" i="3"/>
  <c r="C48" i="3"/>
  <c r="C47" i="3"/>
  <c r="C46" i="3"/>
  <c r="C45" i="3"/>
  <c r="C44" i="3"/>
  <c r="C43" i="3"/>
  <c r="C42" i="3"/>
  <c r="C41" i="3"/>
  <c r="C40" i="3"/>
  <c r="C39" i="3"/>
  <c r="C38" i="3"/>
  <c r="C35" i="3"/>
  <c r="C34" i="3"/>
  <c r="C28" i="3"/>
  <c r="C30" i="3" s="1"/>
  <c r="C27" i="3"/>
  <c r="C26" i="3"/>
  <c r="C25" i="3"/>
  <c r="C24" i="3"/>
  <c r="C22" i="3"/>
  <c r="C21" i="3"/>
  <c r="C20" i="3"/>
  <c r="C18"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3" l="1"/>
  <c r="C17" i="3"/>
  <c r="C73" i="3"/>
  <c r="C29" i="3"/>
  <c r="C75" i="3"/>
  <c r="C68" i="3"/>
  <c r="C31" i="3"/>
  <c r="C69" i="3"/>
  <c r="C32" i="3"/>
  <c r="C70" i="3"/>
  <c r="C15" i="3"/>
  <c r="C33" i="3"/>
  <c r="C71"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tc={7B2A7C65-6BE8-4E8B-8EB6-48B4DC24F11D}</author>
    <author>tc={0CBDC20A-0D58-4A09-9A3F-2C46DAE4BE53}</author>
    <author>tc={FF869D57-9874-4ECA-A6BC-9E7EB3072258}</author>
    <author>tc={634F88E0-F3F1-46F4-89BE-7F718E089872}</author>
    <author>tc={968078C5-D03A-483A-95F3-9CC9F3253A33}</author>
    <author>tc={ED72929F-997F-4B36-BBC0-198A7B41FF0B}</author>
    <author>tc={68A7C644-1B71-4635-AD62-0D3E172BA4E6}</author>
    <author>tc={BBC31D84-579D-4F9C-9D93-182F35C1F3FC}</author>
    <author>tc={710CEFAE-42FD-4F0D-85A8-338C494A0901}</author>
    <author>Sebastian</author>
    <author>tc={4396CC35-868E-45DC-A2EE-9FCE13644E0F}</author>
    <author>tc={F49187E6-9026-4140-AE36-824F24A61321}</author>
    <author>tc={C39C76F5-BF10-4060-9216-E31C591D9E47}</author>
    <author>tc={13509BCD-F628-475A-9D17-0DA10BCA047C}</author>
    <author>tc={DB062068-0D9D-4F6D-A3EC-91B683CC610E}</author>
    <author>tc={520BC432-2E13-43C1-B709-E2F273A36F94}</author>
    <author/>
  </authors>
  <commentList>
    <comment ref="C21" authorId="0" shapeId="0" xr:uid="{7B2A7C65-6BE8-4E8B-8EB6-48B4DC24F11D}">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0CBDC20A-0D58-4A09-9A3F-2C46DAE4BE53}">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FF869D57-9874-4ECA-A6BC-9E7EB3072258}">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634F88E0-F3F1-46F4-89BE-7F718E089872}">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968078C5-D03A-483A-95F3-9CC9F3253A33}">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ED72929F-997F-4B36-BBC0-198A7B41FF0B}">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68A7C644-1B71-4635-AD62-0D3E172BA4E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BBC31D84-579D-4F9C-9D93-182F35C1F3FC}">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710CEFAE-42FD-4F0D-85A8-338C494A090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4D06167A-9BC5-4073-A6EF-FA9229F10A72}">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4396CC35-868E-45DC-A2EE-9FCE13644E0F}">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ADBCEB63-E899-4BDA-B711-6AE2E11C5D69}">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49187E6-9026-4140-AE36-824F24A61321}">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C39C76F5-BF10-4060-9216-E31C591D9E47}">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DF64DA19-21DF-4D70-85B6-118E7F533CF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13509BCD-F628-475A-9D17-0DA10BCA047C}">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57E540C2-ABE0-4AF9-BE5B-18E8679839F4}">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DB062068-0D9D-4F6D-A3EC-91B683CC610E}">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520BC432-2E13-43C1-B709-E2F273A36F94}">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3121DB9E-EF52-4CB2-AC80-CC53DDB208FC}">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<sst xmlns="http://schemas.openxmlformats.org/spreadsheetml/2006/main" count="1104" uniqueCount="220">
  <si>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</si>
  <si>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</si>
  <si>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</si>
  <si>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</si>
  <si>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</si>
  <si>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</si>
  <si>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</si>
  <si>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</si>
  <si>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</si>
  <si>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</si>
  <si>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</si>
  <si>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</si>
  <si>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</si>
  <si>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</si>
  <si>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</si>
  <si>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</si>
  <si>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</si>
  <si>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</si>
  <si>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</si>
  <si>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</si>
  <si>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</si>
  <si>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</si>
  <si>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</si>
  <si>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</si>
  <si>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</si>
  <si>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</si>
  <si>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</si>
  <si>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</si>
  <si>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</si>
  <si>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</si>
  <si>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</si>
  <si>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</si>
  <si>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</si>
  <si>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</si>
  <si>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</si>
  <si>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</si>
  <si>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</si>
  <si>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</si>
  <si>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</si>
  <si>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</si>
  <si>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</si>
  <si>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</si>
  <si>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</si>
  <si>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</si>
  <si>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</si>
  <si>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</si>
  <si>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</si>
  <si>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</si>
  <si>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</si>
  <si>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</si>
  <si>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</si>
  <si>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</si>
  <si>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</si>
  <si>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</si>
  <si>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</si>
  <si>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</si>
  <si>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</si>
  <si>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</si>
  <si>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</si>
  <si>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</si>
  <si>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</si>
  <si>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</si>
  <si>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</si>
  <si>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</si>
  <si>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</si>
  <si>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</si>
  <si>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</si>
  <si>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</si>
  <si>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</si>
  <si>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</si>
  <si>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</si>
  <si>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</si>
  <si>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</si>
  <si>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</si>
  <si>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</si>
  <si>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</si>
  <si>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</si>
  <si>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</si>
  <si>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</si>
  <si>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</si>
  <si>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</si>
  <si>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</si>
  <si>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</si>
  <si>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</si>
  <si>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</si>
  <si>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</si>
  <si>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</si>
  <si>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</si>
  <si>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</si>
  <si>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</si>
  <si>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</si>
  <si>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</si>
  <si>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</si>
  <si>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</si>
  <si>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</si>
  <si>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</si>
  <si>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</si>
  <si>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</si>
  <si>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</si>
  <si>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</si>
  <si>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</si>
  <si>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</si>
  <si>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</si>
  <si>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</si>
  <si>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</si>
  <si>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</si>
  <si>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</si>
  <si>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</si>
  <si>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</si>
  <si>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</si>
  <si>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</si>
  <si>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</si>
  <si>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</si>
  <si>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</si>
  <si>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</si>
  <si>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</si>
  <si>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</si>
  <si>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</si>
  <si>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</si>
  <si>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</si>
  <si>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</si>
  <si>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</si>
  <si>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</si>
  <si>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</si>
  <si>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</si>
  <si>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</si>
  <si>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</si>
  <si>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</si>
  <si>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</si>
  <si>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</si>
  <si>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</si>
  <si>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</si>
  <si>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</si>
  <si>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</si>
  <si>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</si>
  <si>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</si>
  <si>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</si>
  <si>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</si>
  <si>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</si>
  <si>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</si>
  <si>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</si>
  <si>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</si>
  <si>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</si>
  <si>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</si>
  <si>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</si>
  <si>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</si>
  <si>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</si>
  <si>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</si>
  <si>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</si>
  <si>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</si>
  <si>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</si>
  <si>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</si>
  <si>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</si>
  <si>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</si>
  <si>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</si>
  <si>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</si>
  <si>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</si>
  <si>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</si>
  <si>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</si>
  <si>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</si>
  <si>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</si>
  <si>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</si>
  <si>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</si>
  <si>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</si>
  <si>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</si>
  <si>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</si>
  <si>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</si>
  <si>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</si>
  <si>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</si>
  <si>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</si>
  <si>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</si>
  <si>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</si>
  <si>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</si>
  <si>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</si>
  <si>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</si>
  <si>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</si>
  <si>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</si>
  <si>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</si>
  <si>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</si>
  <si>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</si>
  <si>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</si>
  <si>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</si>
  <si>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</si>
  <si>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</si>
  <si>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</si>
  <si>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</si>
  <si>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</si>
  <si>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</si>
  <si>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</si>
  <si>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</si>
  <si>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</si>
  <si>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</si>
  <si>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</si>
  <si>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</si>
  <si>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</si>
  <si>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</si>
  <si>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</si>
  <si>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</si>
  <si>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</si>
  <si>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</si>
  <si>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</si>
  <si>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Multi-Agent Systems for Urban Planning</t>
  </si>
  <si>
    <t>SA</t>
  </si>
  <si>
    <t>But rather unsure about it.</t>
  </si>
  <si>
    <t>In once instance a theory is explained in more detail.</t>
  </si>
  <si>
    <t>Multi-agent systems for urban planning</t>
  </si>
  <si>
    <t>MB</t>
  </si>
  <si>
    <t/>
  </si>
  <si>
    <t>SA: {if yes, please reference and note down your thoughts} MB:</t>
  </si>
  <si>
    <t>SA: {Please remark here which "Other"} MB:</t>
  </si>
  <si>
    <t>SA: In once instance a theory is explained in more detail. MB:</t>
  </si>
  <si>
    <t>SA: But rather unsure about it. MB:</t>
  </si>
  <si>
    <t>Comparison</t>
  </si>
  <si>
    <t>Remark</t>
  </si>
  <si>
    <t>manuel check</t>
  </si>
  <si>
    <t>SA error</t>
  </si>
  <si>
    <t>Maybe but not an explicit comparison, but compare model elements in a narrative form in the text.</t>
  </si>
  <si>
    <t>Explain in narrativ form some mechanisms</t>
  </si>
  <si>
    <t>SA agrees with MB</t>
  </si>
  <si>
    <t>SA: Maybe but not an explicit comparison, but compare model elements in a narrative form in the text.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</si>
</sst>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7B2A7C65-6BE8-4E8B-8EB6-48B4DC24F11D}">
    <text>When does it count as "varying"? Use paper 105 as lower limit example? Here the keyword search uses "agent-based" and "mulit-agent", is that varying enough?</text>
  </threadedComment>
  <threadedComment ref="C21" dT="2022-07-29T06:26:38.19" personId="{7E3A1C85-06E8-46C0-83AC-8D7DCE8212F2}" id="{EA534E61-F6D9-4CEB-A476-65AF655C69AE}" parentId="{7B2A7C65-6BE8-4E8B-8EB6-48B4DC24F11D}">
    <text>Yes, this is enough. Add that to the description.</text>
  </threadedComment>
  <threadedComment ref="C35" dT="2022-08-12T14:09:41.88" personId="{7E3A1C85-06E8-46C0-83AC-8D7DCE8212F2}" id="{0CBDC20A-0D58-4A09-9A3F-2C46DAE4BE53}">
    <text>New in update from 02.08.22</text>
  </threadedComment>
  <threadedComment ref="C39" dT="2022-07-26T16:21:49.72" personId="{7E3A1C85-06E8-46C0-83AC-8D7DCE8212F2}" id="{FF869D57-9874-4ECA-A6BC-9E7EB3072258}">
    <text>Previously labeled "not indicated" becomes "no".</text>
  </threadedComment>
  <threadedComment ref="C39" dT="2022-07-26T16:42:35.75" personId="{7E3A1C85-06E8-46C0-83AC-8D7DCE8212F2}" id="{FA61BE2D-041F-4864-ABBA-B0E1DABBFBF5}" parentId="{FF869D57-9874-4ECA-A6BC-9E7EB3072258}">
    <text>Formulation adjusted</text>
  </threadedComment>
  <threadedComment ref="C49" dT="2022-07-26T16:42:46.82" personId="{7E3A1C85-06E8-46C0-83AC-8D7DCE8212F2}" id="{634F88E0-F3F1-46F4-89BE-7F718E089872}">
    <text>Example adjusted</text>
  </threadedComment>
  <threadedComment ref="C50" dT="2022-08-02T17:18:36.73" personId="{7E3A1C85-06E8-46C0-83AC-8D7DCE8212F2}" id="{968078C5-D03A-483A-95F3-9CC9F3253A33}">
    <text>changed answer options</text>
  </threadedComment>
  <threadedComment ref="C53" dT="2022-07-26T16:45:55.25" personId="{7E3A1C85-06E8-46C0-83AC-8D7DCE8212F2}" id="{ED72929F-997F-4B36-BBC0-198A7B41FF0B}">
    <text>Melania had the issue that it was disclosed in two parts. Should we make it a multiple-choice question?
Or ask "where has it been mainly disclosed"?</text>
  </threadedComment>
  <threadedComment ref="C53" dT="2022-07-29T07:02:18.18" personId="{7E3A1C85-06E8-46C0-83AC-8D7DCE8212F2}" id="{351E41A2-FA47-4866-8280-79EA8A41A0A6}" parentId="{ED72929F-997F-4B36-BBC0-198A7B41FF0B}">
    <text>MAke it a multi-select questions. Decided together with Melania</text>
  </threadedComment>
  <threadedComment ref="C60" dT="2022-08-02T17:18:24.47" personId="{7E3A1C85-06E8-46C0-83AC-8D7DCE8212F2}" id="{68A7C644-1B71-4635-AD62-0D3E172BA4E6}">
    <text>changed answer options</text>
  </threadedComment>
  <threadedComment ref="C61" dT="2022-08-12T14:06:04.99" personId="{7E3A1C85-06E8-46C0-83AC-8D7DCE8212F2}" id="{BBC31D84-579D-4F9C-9D93-182F35C1F3FC}">
    <text>Deleted the question that was previously here (Q29) and replaced it what was previously Q20 but reformulated.</text>
  </threadedComment>
  <threadedComment ref="F68" dT="2022-08-16T14:21:51.48" personId="{7E3A1C85-06E8-46C0-83AC-8D7DCE8212F2}" id="{710CEFAE-42FD-4F0D-85A8-338C494A0901}">
    <text>Focus on mechanism / or focus on interaction/ Can we integrate Q33.1 with Q33.2?</text>
  </threadedComment>
  <threadedComment ref="F69" dT="2022-08-16T14:21:08.10" personId="{7E3A1C85-06E8-46C0-83AC-8D7DCE8212F2}" id="{4396CC35-868E-45DC-A2EE-9FCE13644E0F}">
    <text>Focus is on comparison</text>
  </threadedComment>
  <threadedComment ref="C71" dT="2022-08-22T12:52:40.15" personId="{7E3A1C85-06E8-46C0-83AC-8D7DCE8212F2}" id="{F49187E6-9026-4140-AE36-824F24A61321}">
    <text>formulation extended by challenges and recommendations.</text>
  </threadedComment>
  <threadedComment ref="F71" dT="2022-08-16T14:27:52.40" personId="{7E3A1C85-06E8-46C0-83AC-8D7DCE8212F2}" id="{C39C76F5-BF10-4060-9216-E31C591D9E47}">
    <text>Be strikt what to include here. Only when it is a focus of the study, more then one paragraph.</text>
  </threadedComment>
  <threadedComment ref="F72" dT="2022-08-16T14:23:28.14" personId="{7E3A1C85-06E8-46C0-83AC-8D7DCE8212F2}" id="{13509BCD-F628-475A-9D17-0DA10BCA047C}">
    <text>Focus purely on formalization. Different from focus on "representation" in Q33.2</text>
  </threadedComment>
  <threadedComment ref="F78" dT="2022-08-16T15:42:08.36" personId="{7E3A1C85-06E8-46C0-83AC-8D7DCE8212F2}" id="{DB062068-0D9D-4F6D-A3EC-91B683CC610E}">
    <text>Apart from how something is modeled.</text>
  </threadedComment>
  <threadedComment ref="C86" dT="2022-07-29T08:27:52.27" personId="{7E3A1C85-06E8-46C0-83AC-8D7DCE8212F2}" id="{520BC432-2E13-43C1-B709-E2F273A36F9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3" zoomScaleNormal="100" workbookViewId="0">
      <pane xSplit="6" topLeftCell="G1" activePane="topRight" state="frozen"/>
      <selection pane="topRight" activeCell="L78" sqref="L78"/>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207</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207</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20</v>
      </c>
      <c r="M10" s="35" t="s">
        <v>208</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207</v>
      </c>
    </row>
    <row r="15" spans="2:14" ht="30" customHeight="1" outlineLevel="1" x14ac:dyDescent="0.3">
      <c r="B15" s="14"/>
      <c r="C15" s="94" t="str">
        <f>_xlfn.CONCAT($C$13,".2")</f>
        <v>Q3.2</v>
      </c>
      <c r="F15" s="108" t="s">
        <v>195</v>
      </c>
      <c r="G15" s="14"/>
      <c r="H15" s="36" t="s">
        <v>42</v>
      </c>
      <c r="I15" s="74"/>
      <c r="J15" s="14"/>
      <c r="L15" s="38" t="s">
        <v>10</v>
      </c>
      <c r="M15" s="90" t="s">
        <v>207</v>
      </c>
    </row>
    <row r="16" spans="2:14" ht="30" customHeight="1" outlineLevel="1" x14ac:dyDescent="0.3">
      <c r="B16" s="14"/>
      <c r="C16" s="94" t="str">
        <f>_xlfn.CONCAT($C$13,".3")</f>
        <v>Q3.3</v>
      </c>
      <c r="F16" s="7" t="s">
        <v>14</v>
      </c>
      <c r="G16" s="14"/>
      <c r="H16" s="36" t="s">
        <v>42</v>
      </c>
      <c r="I16" s="74"/>
      <c r="J16" s="14"/>
      <c r="L16" s="38" t="s">
        <v>10</v>
      </c>
      <c r="M16" s="90" t="s">
        <v>207</v>
      </c>
    </row>
    <row r="17" spans="2:13" ht="30" customHeight="1" outlineLevel="1" x14ac:dyDescent="0.3">
      <c r="B17" s="14"/>
      <c r="C17" s="94" t="str">
        <f>_xlfn.CONCAT($C$13,".4")</f>
        <v>Q3.4</v>
      </c>
      <c r="F17" s="91" t="s">
        <v>27</v>
      </c>
      <c r="G17" s="14"/>
      <c r="H17" s="36" t="s">
        <v>42</v>
      </c>
      <c r="I17" s="74"/>
      <c r="J17" s="14"/>
      <c r="L17" s="38" t="s">
        <v>10</v>
      </c>
      <c r="M17" s="39" t="s">
        <v>209</v>
      </c>
    </row>
    <row r="18" spans="2:13" ht="30" customHeight="1" outlineLevel="1" x14ac:dyDescent="0.3">
      <c r="B18" s="14"/>
      <c r="C18" s="94" t="str">
        <f>_xlfn.CONCAT($C$13,".5")</f>
        <v>Q3.5</v>
      </c>
      <c r="F18" s="91" t="s">
        <v>166</v>
      </c>
      <c r="G18" s="14"/>
      <c r="H18" s="36" t="s">
        <v>42</v>
      </c>
      <c r="I18" s="74"/>
      <c r="J18" s="14"/>
      <c r="L18" s="38" t="s">
        <v>6</v>
      </c>
      <c r="M18" s="90" t="s">
        <v>207</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207</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207</v>
      </c>
    </row>
    <row r="22" spans="2:13" ht="30" customHeight="1" outlineLevel="1" x14ac:dyDescent="0.3">
      <c r="B22" s="14">
        <v>1</v>
      </c>
      <c r="C22" s="6" t="str">
        <f>TEXT(SUM(B$7:B22),"Q#")</f>
        <v>Q6</v>
      </c>
      <c r="F22" s="7" t="s">
        <v>55</v>
      </c>
      <c r="G22" s="14" t="s">
        <v>32</v>
      </c>
      <c r="H22" s="36" t="s">
        <v>52</v>
      </c>
      <c r="I22" s="37" t="s">
        <v>190</v>
      </c>
      <c r="J22" s="14" t="s">
        <v>43</v>
      </c>
      <c r="L22" s="38" t="s">
        <v>15</v>
      </c>
      <c r="M22" s="39" t="s">
        <v>207</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207</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207</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207</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207</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207</v>
      </c>
    </row>
    <row r="30" spans="2:13" ht="30" customHeight="1" outlineLevel="1" x14ac:dyDescent="0.3">
      <c r="C30" s="6" t="str">
        <f>_xlfn.CONCAT($C$28,".2")</f>
        <v>Q11.2</v>
      </c>
      <c r="F30" s="62" t="s">
        <v>64</v>
      </c>
      <c r="G30" t="s">
        <v>32</v>
      </c>
      <c r="H30" s="36" t="s">
        <v>42</v>
      </c>
      <c r="I30" s="37"/>
      <c r="L30" s="38" t="s">
        <v>10</v>
      </c>
      <c r="M30" s="39" t="s">
        <v>207</v>
      </c>
    </row>
    <row r="31" spans="2:13" ht="30" customHeight="1" outlineLevel="1" x14ac:dyDescent="0.3">
      <c r="C31" s="6" t="str">
        <f>_xlfn.CONCAT($C$28,".3")</f>
        <v>Q11.3</v>
      </c>
      <c r="F31" s="62" t="s">
        <v>65</v>
      </c>
      <c r="G31" t="s">
        <v>32</v>
      </c>
      <c r="H31" s="36" t="s">
        <v>42</v>
      </c>
      <c r="I31" s="37"/>
      <c r="L31" s="38" t="s">
        <v>10</v>
      </c>
      <c r="M31" s="39" t="s">
        <v>207</v>
      </c>
    </row>
    <row r="32" spans="2:13" ht="30" customHeight="1" outlineLevel="1" x14ac:dyDescent="0.3">
      <c r="C32" s="6" t="str">
        <f>_xlfn.CONCAT($C$28,".4")</f>
        <v>Q11.4</v>
      </c>
      <c r="F32" s="62" t="s">
        <v>66</v>
      </c>
      <c r="G32" t="s">
        <v>32</v>
      </c>
      <c r="H32" s="36" t="s">
        <v>42</v>
      </c>
      <c r="I32" s="37"/>
      <c r="L32" s="38" t="s">
        <v>10</v>
      </c>
      <c r="M32" s="39" t="s">
        <v>207</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207</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207</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207</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207</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207</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207</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207</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207</v>
      </c>
    </row>
    <row r="50" spans="2:13" ht="45" customHeight="1" outlineLevel="1" x14ac:dyDescent="0.3">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207</v>
      </c>
    </row>
    <row r="55" spans="2:13" ht="30" customHeight="1" outlineLevel="1" x14ac:dyDescent="0.3">
      <c r="B55" s="24"/>
      <c r="C55" s="112" t="str">
        <f>_xlfn.CONCAT($C$53,".2")</f>
        <v>Q27.2</v>
      </c>
      <c r="D55" s="97"/>
      <c r="E55" s="97"/>
      <c r="F55" s="110" t="s">
        <v>12</v>
      </c>
      <c r="G55" s="97"/>
      <c r="H55" s="111" t="s">
        <v>42</v>
      </c>
      <c r="I55" s="98"/>
      <c r="J55" s="97"/>
      <c r="K55" s="97"/>
      <c r="L55" s="38" t="s">
        <v>10</v>
      </c>
      <c r="M55" s="90" t="s">
        <v>207</v>
      </c>
    </row>
    <row r="56" spans="2:13" ht="30" customHeight="1" outlineLevel="1" x14ac:dyDescent="0.3">
      <c r="B56" s="24"/>
      <c r="C56" s="109" t="str">
        <f>_xlfn.CONCAT($C$53,".3")</f>
        <v>Q27.3</v>
      </c>
      <c r="D56" s="97"/>
      <c r="E56" s="97"/>
      <c r="F56" s="110" t="s">
        <v>17</v>
      </c>
      <c r="G56" s="97"/>
      <c r="H56" s="111" t="s">
        <v>42</v>
      </c>
      <c r="I56" s="98"/>
      <c r="J56" s="97"/>
      <c r="K56" s="97"/>
      <c r="L56" s="38" t="s">
        <v>10</v>
      </c>
      <c r="M56" s="90" t="s">
        <v>207</v>
      </c>
    </row>
    <row r="57" spans="2:13" ht="30" customHeight="1" outlineLevel="1" x14ac:dyDescent="0.3">
      <c r="B57" s="24"/>
      <c r="C57" s="109" t="str">
        <f>_xlfn.CONCAT($C$53,".4")</f>
        <v>Q27.4</v>
      </c>
      <c r="D57" s="97"/>
      <c r="E57" s="97"/>
      <c r="F57" s="110" t="s">
        <v>25</v>
      </c>
      <c r="G57" s="97"/>
      <c r="H57" s="111" t="s">
        <v>42</v>
      </c>
      <c r="I57" s="98"/>
      <c r="J57" s="97"/>
      <c r="K57" s="97"/>
      <c r="L57" s="38" t="s">
        <v>10</v>
      </c>
      <c r="M57" s="90" t="s">
        <v>207</v>
      </c>
    </row>
    <row r="58" spans="2:13" ht="30" customHeight="1" outlineLevel="1" x14ac:dyDescent="0.3">
      <c r="B58" s="24"/>
      <c r="C58" s="109" t="str">
        <f>_xlfn.CONCAT($C$53,".5")</f>
        <v>Q27.5</v>
      </c>
      <c r="D58" s="97"/>
      <c r="E58" s="97"/>
      <c r="F58" s="110" t="s">
        <v>28</v>
      </c>
      <c r="G58" s="97"/>
      <c r="H58" s="111" t="s">
        <v>42</v>
      </c>
      <c r="I58" s="98"/>
      <c r="J58" s="97"/>
      <c r="K58" s="97"/>
      <c r="L58" s="38" t="s">
        <v>6</v>
      </c>
      <c r="M58" s="90" t="s">
        <v>207</v>
      </c>
    </row>
    <row r="59" spans="2:13" ht="30" customHeight="1" outlineLevel="1" x14ac:dyDescent="0.3">
      <c r="B59" s="24"/>
      <c r="C59" s="95" t="str">
        <f>_xlfn.CONCAT($C$53,".6")</f>
        <v>Q27.6</v>
      </c>
      <c r="D59" s="24"/>
      <c r="E59" s="24"/>
      <c r="F59" s="102" t="s">
        <v>179</v>
      </c>
      <c r="G59" s="24"/>
      <c r="H59" s="26" t="s">
        <v>42</v>
      </c>
      <c r="I59" s="54"/>
      <c r="J59" s="24"/>
      <c r="K59" s="24"/>
      <c r="L59" s="64" t="s">
        <v>10</v>
      </c>
      <c r="M59" s="65" t="s">
        <v>207</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207</v>
      </c>
    </row>
    <row r="61" spans="2:13" ht="45" customHeight="1" outlineLevel="1" x14ac:dyDescent="0.3">
      <c r="B61" s="14">
        <v>1</v>
      </c>
      <c r="C61" s="94" t="str">
        <f>TEXT(SUM(B$7:B61),"Q#")</f>
        <v>Q29</v>
      </c>
      <c r="F61" s="7" t="s">
        <v>184</v>
      </c>
      <c r="G61" s="14" t="s">
        <v>32</v>
      </c>
      <c r="H61" s="103" t="s">
        <v>185</v>
      </c>
      <c r="I61" s="37" t="s">
        <v>91</v>
      </c>
      <c r="J61" s="14" t="s">
        <v>43</v>
      </c>
      <c r="L61" s="38" t="s">
        <v>187</v>
      </c>
      <c r="M61" s="39" t="s">
        <v>207</v>
      </c>
    </row>
    <row r="62" spans="2:13" ht="15.75" customHeight="1" outlineLevel="1" x14ac:dyDescent="0.3">
      <c r="C62" s="6"/>
      <c r="D62" s="47"/>
      <c r="E62" s="48" t="s">
        <v>92</v>
      </c>
      <c r="F62" s="47"/>
      <c r="G62" s="47" t="s">
        <v>32</v>
      </c>
      <c r="H62" s="49"/>
      <c r="I62" s="50"/>
      <c r="J62" s="47"/>
      <c r="K62" s="47"/>
      <c r="L62" s="51"/>
      <c r="M62" s="52"/>
    </row>
    <row r="63" spans="2:13" ht="28.8" outlineLevel="1" x14ac:dyDescent="0.3">
      <c r="B63" s="24">
        <v>1</v>
      </c>
      <c r="C63" s="95" t="str">
        <f>TEXT(SUM(B$7:B63),"Q#")</f>
        <v>Q30</v>
      </c>
      <c r="D63" s="24"/>
      <c r="E63" s="24"/>
      <c r="F63" s="25" t="s">
        <v>177</v>
      </c>
      <c r="G63" s="24" t="s">
        <v>32</v>
      </c>
      <c r="H63" s="26" t="s">
        <v>58</v>
      </c>
      <c r="I63" s="54" t="s">
        <v>183</v>
      </c>
      <c r="J63" s="24" t="s">
        <v>49</v>
      </c>
      <c r="K63" s="24"/>
      <c r="L63" s="27" t="s">
        <v>10</v>
      </c>
      <c r="M63" s="28" t="s">
        <v>207</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207</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207</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6</v>
      </c>
      <c r="M68" s="39" t="s">
        <v>217</v>
      </c>
    </row>
    <row r="69" spans="2:13" ht="30" customHeight="1" outlineLevel="1" x14ac:dyDescent="0.3">
      <c r="C69" s="6" t="str">
        <f>_xlfn.CONCAT($C$67,".2")</f>
        <v>Q33.2</v>
      </c>
      <c r="F69" s="62" t="s">
        <v>101</v>
      </c>
      <c r="G69" s="14" t="s">
        <v>32</v>
      </c>
      <c r="H69" s="36" t="s">
        <v>42</v>
      </c>
      <c r="I69" s="74" t="s">
        <v>149</v>
      </c>
      <c r="L69" s="38" t="s">
        <v>6</v>
      </c>
      <c r="M69" s="39" t="s">
        <v>219</v>
      </c>
    </row>
    <row r="70" spans="2:13" ht="30" customHeight="1" outlineLevel="1" x14ac:dyDescent="0.3">
      <c r="C70" s="6" t="str">
        <f>_xlfn.CONCAT($C$67,".3")</f>
        <v>Q33.3</v>
      </c>
      <c r="F70" s="62" t="s">
        <v>102</v>
      </c>
      <c r="G70" s="14" t="s">
        <v>32</v>
      </c>
      <c r="H70" s="36" t="s">
        <v>42</v>
      </c>
      <c r="I70" s="74" t="s">
        <v>150</v>
      </c>
      <c r="L70" s="38" t="s">
        <v>10</v>
      </c>
      <c r="M70" s="39" t="s">
        <v>207</v>
      </c>
    </row>
    <row r="71" spans="2:13" ht="30" customHeight="1" outlineLevel="1" x14ac:dyDescent="0.3">
      <c r="C71" s="94" t="str">
        <f>_xlfn.CONCAT($C$67,".4")</f>
        <v>Q33.4</v>
      </c>
      <c r="F71" s="115" t="s">
        <v>199</v>
      </c>
      <c r="G71" s="14" t="s">
        <v>32</v>
      </c>
      <c r="H71" s="36" t="s">
        <v>42</v>
      </c>
      <c r="I71" s="74" t="s">
        <v>149</v>
      </c>
      <c r="L71" s="38" t="s">
        <v>6</v>
      </c>
      <c r="M71" s="39" t="s">
        <v>207</v>
      </c>
    </row>
    <row r="72" spans="2:13" ht="48" customHeight="1" outlineLevel="1" x14ac:dyDescent="0.3">
      <c r="C72" s="6" t="str">
        <f>_xlfn.CONCAT($C$67,".5")</f>
        <v>Q33.5</v>
      </c>
      <c r="F72" s="62" t="s">
        <v>103</v>
      </c>
      <c r="G72" s="14" t="s">
        <v>32</v>
      </c>
      <c r="H72" s="36" t="s">
        <v>42</v>
      </c>
      <c r="I72" s="74" t="s">
        <v>151</v>
      </c>
      <c r="L72" s="38" t="s">
        <v>10</v>
      </c>
      <c r="M72" s="39" t="s">
        <v>207</v>
      </c>
    </row>
    <row r="73" spans="2:13" ht="30" customHeight="1" outlineLevel="1" x14ac:dyDescent="0.3">
      <c r="C73" s="6" t="str">
        <f>_xlfn.CONCAT($C$67,".6")</f>
        <v>Q33.6</v>
      </c>
      <c r="F73" s="62" t="s">
        <v>104</v>
      </c>
      <c r="G73" s="14" t="s">
        <v>32</v>
      </c>
      <c r="H73" s="36" t="s">
        <v>42</v>
      </c>
      <c r="I73" s="75" t="s">
        <v>105</v>
      </c>
      <c r="L73" s="38" t="s">
        <v>10</v>
      </c>
      <c r="M73" s="39" t="s">
        <v>210</v>
      </c>
    </row>
    <row r="74" spans="2:13" ht="30" customHeight="1" outlineLevel="1" x14ac:dyDescent="0.3">
      <c r="C74" s="6" t="str">
        <f>_xlfn.CONCAT($C$67,".7")</f>
        <v>Q33.7</v>
      </c>
      <c r="F74" s="62" t="s">
        <v>106</v>
      </c>
      <c r="G74" s="14" t="s">
        <v>32</v>
      </c>
      <c r="H74" s="36" t="s">
        <v>42</v>
      </c>
      <c r="I74" s="74" t="s">
        <v>152</v>
      </c>
      <c r="L74" s="38" t="s">
        <v>10</v>
      </c>
      <c r="M74" s="39" t="s">
        <v>207</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207</v>
      </c>
    </row>
    <row r="76" spans="2:13" ht="45" customHeight="1" outlineLevel="1" x14ac:dyDescent="0.3">
      <c r="B76" s="14">
        <v>1</v>
      </c>
      <c r="C76" s="6" t="str">
        <f>TEXT(SUM(B$9:B76),"Q#")</f>
        <v>Q34</v>
      </c>
      <c r="F76" s="7" t="s">
        <v>109</v>
      </c>
      <c r="G76" s="14" t="s">
        <v>32</v>
      </c>
      <c r="H76" s="36" t="s">
        <v>63</v>
      </c>
      <c r="I76" s="68" t="s">
        <v>110</v>
      </c>
      <c r="J76" s="14" t="s">
        <v>43</v>
      </c>
      <c r="L76" s="15"/>
      <c r="M76" s="69" t="s">
        <v>207</v>
      </c>
    </row>
    <row r="77" spans="2:13" ht="45" customHeight="1" outlineLevel="1" x14ac:dyDescent="0.3">
      <c r="C77" s="6" t="str">
        <f>_xlfn.CONCAT($C$76,".1")</f>
        <v>Q34.1</v>
      </c>
      <c r="F77" s="62" t="s">
        <v>111</v>
      </c>
      <c r="G77" s="14" t="s">
        <v>32</v>
      </c>
      <c r="H77" s="36" t="s">
        <v>42</v>
      </c>
      <c r="I77" s="130" t="s">
        <v>154</v>
      </c>
      <c r="L77" s="38" t="s">
        <v>6</v>
      </c>
      <c r="M77" s="39" t="s">
        <v>211</v>
      </c>
    </row>
    <row r="78" spans="2:13" ht="45" customHeight="1" outlineLevel="1" x14ac:dyDescent="0.3">
      <c r="C78" s="6" t="str">
        <f>_xlfn.CONCAT($C$76,".2")</f>
        <v>Q34.2</v>
      </c>
      <c r="F78" s="106" t="s">
        <v>197</v>
      </c>
      <c r="G78" s="14" t="s">
        <v>32</v>
      </c>
      <c r="H78" s="36" t="s">
        <v>42</v>
      </c>
      <c r="I78" s="131"/>
      <c r="L78" s="38" t="s">
        <v>10</v>
      </c>
      <c r="M78" s="39" t="s">
        <v>211</v>
      </c>
    </row>
    <row r="79" spans="2:13" ht="45" customHeight="1" outlineLevel="1" x14ac:dyDescent="0.3">
      <c r="C79" s="6" t="str">
        <f>_xlfn.CONCAT($C$76,".3")</f>
        <v>Q34.3</v>
      </c>
      <c r="F79" s="62" t="s">
        <v>112</v>
      </c>
      <c r="G79" s="14" t="s">
        <v>32</v>
      </c>
      <c r="H79" s="36" t="s">
        <v>42</v>
      </c>
      <c r="I79" s="131"/>
      <c r="L79" s="38" t="s">
        <v>10</v>
      </c>
      <c r="M79" s="39" t="s">
        <v>207</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207</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207</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207</v>
      </c>
    </row>
    <row r="83" spans="2:14" ht="30" customHeight="1" outlineLevel="1" x14ac:dyDescent="0.3">
      <c r="C83" s="6" t="str">
        <f>_xlfn.CONCAT($C$82,".1")</f>
        <v>Q36.1</v>
      </c>
      <c r="F83" s="62" t="s">
        <v>117</v>
      </c>
      <c r="G83" s="14" t="s">
        <v>32</v>
      </c>
      <c r="H83" s="36" t="s">
        <v>42</v>
      </c>
      <c r="I83" s="70" t="s">
        <v>118</v>
      </c>
      <c r="L83" s="38" t="s">
        <v>10</v>
      </c>
      <c r="M83" s="39" t="s">
        <v>207</v>
      </c>
    </row>
    <row r="84" spans="2:14" ht="30" customHeight="1" outlineLevel="1" x14ac:dyDescent="0.3">
      <c r="C84" s="6" t="str">
        <f>_xlfn.CONCAT($C$82,".2")</f>
        <v>Q36.2</v>
      </c>
      <c r="F84" s="62" t="s">
        <v>119</v>
      </c>
      <c r="G84" s="14" t="s">
        <v>32</v>
      </c>
      <c r="H84" s="36" t="s">
        <v>42</v>
      </c>
      <c r="I84" s="70" t="s">
        <v>120</v>
      </c>
      <c r="L84" s="38" t="s">
        <v>10</v>
      </c>
      <c r="M84" s="39" t="s">
        <v>207</v>
      </c>
    </row>
    <row r="85" spans="2:14" ht="30" customHeight="1" outlineLevel="1" x14ac:dyDescent="0.3">
      <c r="C85" s="6" t="str">
        <f>_xlfn.CONCAT($C$82,".3")</f>
        <v>Q36.3</v>
      </c>
      <c r="F85" s="62" t="s">
        <v>121</v>
      </c>
      <c r="G85" s="14" t="s">
        <v>32</v>
      </c>
      <c r="H85" s="36" t="s">
        <v>42</v>
      </c>
      <c r="I85" s="70" t="s">
        <v>122</v>
      </c>
      <c r="L85" s="38" t="s">
        <v>10</v>
      </c>
      <c r="M85" s="39" t="s">
        <v>207</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207</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207</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207</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207</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207</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13</v>
      </c>
      <c r="M93" s="72" t="s">
        <v>207</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207</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207</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207</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207</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35D3F-6B50-4BCC-B328-BB0E82219802}">
  <dimension ref="B1:U1008"/>
  <sheetViews>
    <sheetView tabSelected="1" zoomScale="70" zoomScaleNormal="70" workbookViewId="0">
      <selection activeCell="C1" sqref="C1"/>
    </sheetView>
  </sheetViews>
  <sheetFormatPr defaultColWidth="11.5546875"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200</v>
      </c>
      <c r="H2" s="136" t="s">
        <v>165</v>
      </c>
      <c r="I2" s="136"/>
      <c r="J2" s="136"/>
      <c r="L2" s="132" t="s">
        <v>201</v>
      </c>
      <c r="M2" s="133"/>
      <c r="O2" s="137" t="s">
        <v>205</v>
      </c>
      <c r="P2" s="138"/>
    </row>
    <row r="3" spans="2:21" x14ac:dyDescent="0.3">
      <c r="C3" s="6"/>
      <c r="F3" s="7"/>
      <c r="H3" s="136"/>
      <c r="I3" s="136"/>
      <c r="J3" s="136"/>
      <c r="L3" s="132" t="s">
        <v>202</v>
      </c>
      <c r="M3" s="133"/>
      <c r="O3" s="139" t="s">
        <v>206</v>
      </c>
      <c r="P3" s="138"/>
    </row>
    <row r="4" spans="2:21" x14ac:dyDescent="0.3">
      <c r="C4" s="6"/>
      <c r="F4" s="7"/>
      <c r="L4" s="134" t="s">
        <v>31</v>
      </c>
      <c r="M4" s="135"/>
      <c r="O4" s="140"/>
      <c r="P4" s="141"/>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5" t="s">
        <v>212</v>
      </c>
      <c r="S5" s="126" t="s">
        <v>213</v>
      </c>
    </row>
    <row r="6" spans="2:21" x14ac:dyDescent="0.3">
      <c r="C6" s="6"/>
      <c r="F6" s="7"/>
      <c r="G6" s="14" t="s">
        <v>32</v>
      </c>
      <c r="L6" s="15"/>
      <c r="M6" s="16"/>
      <c r="O6" s="92"/>
      <c r="P6" s="116"/>
    </row>
    <row r="7" spans="2:21" ht="30.6" x14ac:dyDescent="0.3">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38" t="s">
        <v>215</v>
      </c>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7"/>
      <c r="U12" t="b">
        <f>L12=Coding_agreement!L12</f>
        <v>1</v>
      </c>
    </row>
    <row r="13" spans="2:21" ht="28.8" x14ac:dyDescent="0.3">
      <c r="B13" s="14">
        <v>1</v>
      </c>
      <c r="C13" s="94" t="str">
        <f>TEXT(SUM(B$9:B13),"Q#")</f>
        <v>Q3</v>
      </c>
      <c r="F13" s="7" t="s">
        <v>48</v>
      </c>
      <c r="G13" s="14" t="s">
        <v>32</v>
      </c>
      <c r="H13" s="36"/>
      <c r="I13" s="74" t="s">
        <v>157</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195</v>
      </c>
      <c r="G15" s="14"/>
      <c r="H15" s="36" t="s">
        <v>42</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167</v>
      </c>
      <c r="O17" s="38" t="s">
        <v>10</v>
      </c>
      <c r="P17" s="90"/>
      <c r="R17" t="str">
        <f t="shared" si="0"/>
        <v>Same</v>
      </c>
      <c r="S17" s="38"/>
      <c r="U17" t="b">
        <f>L17=Coding_agreement!L17</f>
        <v>1</v>
      </c>
    </row>
    <row r="18" spans="2:21" x14ac:dyDescent="0.3">
      <c r="B18" s="14"/>
      <c r="C18" s="94" t="str">
        <f>_xlfn.CONCAT($C$13,".5")</f>
        <v>Q3.5</v>
      </c>
      <c r="F18" s="91" t="s">
        <v>166</v>
      </c>
      <c r="G18" s="14"/>
      <c r="H18" s="36" t="s">
        <v>42</v>
      </c>
      <c r="I18" s="74"/>
      <c r="J18" s="14"/>
      <c r="L18" s="38" t="s">
        <v>6</v>
      </c>
      <c r="M18" s="90"/>
      <c r="O18" s="38" t="s">
        <v>6</v>
      </c>
      <c r="P18" s="90"/>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8"/>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8"/>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3">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214</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c r="U35" t="b">
        <f>L35=Coding_agreement!L35</f>
        <v>1</v>
      </c>
    </row>
    <row r="36" spans="2:21" x14ac:dyDescent="0.3">
      <c r="C36" s="6"/>
      <c r="D36" s="40" t="s">
        <v>70</v>
      </c>
      <c r="E36" s="42"/>
      <c r="F36" s="41"/>
      <c r="G36" s="41" t="s">
        <v>32</v>
      </c>
      <c r="H36" s="43"/>
      <c r="I36" s="44"/>
      <c r="J36" s="41"/>
      <c r="K36" s="41"/>
      <c r="L36" s="45"/>
      <c r="M36" s="46"/>
      <c r="O36" s="45"/>
      <c r="P36" s="117"/>
      <c r="U36" t="b">
        <f>L36=Coding_agreement!L36</f>
        <v>1</v>
      </c>
    </row>
    <row r="37" spans="2:21" x14ac:dyDescent="0.3">
      <c r="C37" s="6"/>
      <c r="D37" s="47"/>
      <c r="E37" s="48" t="s">
        <v>71</v>
      </c>
      <c r="F37" s="47"/>
      <c r="G37" s="47" t="s">
        <v>32</v>
      </c>
      <c r="H37" s="49"/>
      <c r="I37" s="50"/>
      <c r="J37" s="47"/>
      <c r="K37" s="47"/>
      <c r="L37" s="51"/>
      <c r="M37" s="52"/>
      <c r="O37" s="51"/>
      <c r="P37" s="118"/>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214</v>
      </c>
      <c r="U49" t="b">
        <f>L49=Coding_agreement!L49</f>
        <v>1</v>
      </c>
    </row>
    <row r="50" spans="2:21" ht="52.2" x14ac:dyDescent="0.3">
      <c r="B50" s="14">
        <v>1</v>
      </c>
      <c r="C50" s="94" t="str">
        <f>TEXT(SUM(B$7:B50),"Q#")</f>
        <v>Q26</v>
      </c>
      <c r="F50" s="91" t="s">
        <v>175</v>
      </c>
      <c r="G50" s="14" t="s">
        <v>32</v>
      </c>
      <c r="H50" s="101" t="s">
        <v>181</v>
      </c>
      <c r="I50" s="37" t="s">
        <v>182</v>
      </c>
      <c r="J50" s="14" t="s">
        <v>49</v>
      </c>
      <c r="L50" s="38" t="s">
        <v>18</v>
      </c>
      <c r="M50" s="39" t="s">
        <v>176</v>
      </c>
      <c r="O50" s="38" t="s">
        <v>18</v>
      </c>
      <c r="P50" s="90" t="s">
        <v>176</v>
      </c>
      <c r="R50" t="str">
        <f t="shared" si="4"/>
        <v>Same</v>
      </c>
      <c r="S50" s="38"/>
      <c r="U50" t="b">
        <f>L50=Coding_agreement!L50</f>
        <v>1</v>
      </c>
    </row>
    <row r="51" spans="2:21" x14ac:dyDescent="0.3">
      <c r="C51" s="6"/>
      <c r="D51" s="40" t="s">
        <v>87</v>
      </c>
      <c r="E51" s="42"/>
      <c r="F51" s="41"/>
      <c r="G51" s="41" t="s">
        <v>32</v>
      </c>
      <c r="H51" s="43"/>
      <c r="I51" s="44"/>
      <c r="J51" s="41"/>
      <c r="K51" s="41"/>
      <c r="L51" s="45"/>
      <c r="M51" s="46"/>
      <c r="O51" s="45"/>
      <c r="P51" s="117"/>
      <c r="U51" t="b">
        <f>L51=Coding_agreement!L51</f>
        <v>1</v>
      </c>
    </row>
    <row r="52" spans="2:21" x14ac:dyDescent="0.3">
      <c r="C52" s="6"/>
      <c r="D52" s="47"/>
      <c r="E52" s="48" t="s">
        <v>88</v>
      </c>
      <c r="F52" s="47"/>
      <c r="G52" s="47" t="s">
        <v>32</v>
      </c>
      <c r="H52" s="49"/>
      <c r="I52" s="50"/>
      <c r="J52" s="47"/>
      <c r="K52" s="47"/>
      <c r="L52" s="51"/>
      <c r="M52" s="52"/>
      <c r="O52" s="51"/>
      <c r="P52" s="118"/>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t="s">
        <v>99</v>
      </c>
      <c r="O53" s="92"/>
      <c r="P53" s="93" t="s">
        <v>99</v>
      </c>
      <c r="U53" t="b">
        <f>L53=Coding_agreement!L53</f>
        <v>1</v>
      </c>
    </row>
    <row r="54" spans="2:21"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t="s">
        <v>215</v>
      </c>
      <c r="U58" t="b">
        <f>L58=Coding_agreement!L58</f>
        <v>1</v>
      </c>
    </row>
    <row r="59" spans="2:21"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c r="U61" t="b">
        <f>L61=Coding_agreement!L61</f>
        <v>1</v>
      </c>
    </row>
    <row r="62" spans="2:21" x14ac:dyDescent="0.3">
      <c r="C62" s="6"/>
      <c r="D62" s="47"/>
      <c r="E62" s="48" t="s">
        <v>92</v>
      </c>
      <c r="F62" s="47"/>
      <c r="G62" s="47" t="s">
        <v>32</v>
      </c>
      <c r="H62" s="49"/>
      <c r="I62" s="50"/>
      <c r="J62" s="47"/>
      <c r="K62" s="47"/>
      <c r="L62" s="51"/>
      <c r="M62" s="52"/>
      <c r="O62" s="51"/>
      <c r="P62" s="118"/>
      <c r="U62" t="b">
        <f>L62=Coding_agreement!L62</f>
        <v>1</v>
      </c>
    </row>
    <row r="63" spans="2:21" ht="28.8" x14ac:dyDescent="0.3">
      <c r="B63" s="24">
        <v>1</v>
      </c>
      <c r="C63" s="95" t="str">
        <f>TEXT(SUM(B$7:B63),"Q#")</f>
        <v>Q30</v>
      </c>
      <c r="D63" s="24"/>
      <c r="E63" s="24"/>
      <c r="F63" s="25" t="s">
        <v>177</v>
      </c>
      <c r="G63" s="24" t="s">
        <v>32</v>
      </c>
      <c r="H63" s="26" t="s">
        <v>58</v>
      </c>
      <c r="I63" s="54" t="s">
        <v>183</v>
      </c>
      <c r="J63" s="24" t="s">
        <v>49</v>
      </c>
      <c r="K63" s="24"/>
      <c r="L63" s="27" t="s">
        <v>10</v>
      </c>
      <c r="M63" s="28"/>
      <c r="O63" s="64" t="s">
        <v>10</v>
      </c>
      <c r="P63" s="65"/>
      <c r="R63" t="str">
        <f t="shared" ref="R63:R65" si="6">IF(L63=O63,"Same","Diff")</f>
        <v>Same</v>
      </c>
      <c r="S63" s="38"/>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c r="U65" t="b">
        <f>L65=Coding_agreement!L65</f>
        <v>1</v>
      </c>
    </row>
    <row r="66" spans="2:21" x14ac:dyDescent="0.3">
      <c r="B66" s="17"/>
      <c r="C66" s="18" t="s">
        <v>96</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28.8" x14ac:dyDescent="0.3">
      <c r="C68" s="6" t="str">
        <f>_xlfn.CONCAT($C$67,".1")</f>
        <v>Q33.1</v>
      </c>
      <c r="F68" s="62" t="s">
        <v>100</v>
      </c>
      <c r="G68" s="14" t="s">
        <v>32</v>
      </c>
      <c r="H68" s="36" t="s">
        <v>42</v>
      </c>
      <c r="I68" s="74" t="s">
        <v>149</v>
      </c>
      <c r="L68" s="38" t="s">
        <v>6</v>
      </c>
      <c r="M68" s="39" t="s">
        <v>217</v>
      </c>
      <c r="O68" s="38" t="s">
        <v>6</v>
      </c>
      <c r="P68" s="90"/>
      <c r="R68" t="str">
        <f t="shared" ref="R68:R75" si="7">IF(L68=O68,"Same","Diff")</f>
        <v>Same</v>
      </c>
      <c r="S68" s="38" t="s">
        <v>218</v>
      </c>
      <c r="U68" t="b">
        <f>L68=Coding_agreement!L68</f>
        <v>1</v>
      </c>
    </row>
    <row r="69" spans="2:21" ht="55.2" x14ac:dyDescent="0.3">
      <c r="C69" s="6" t="str">
        <f>_xlfn.CONCAT($C$67,".2")</f>
        <v>Q33.2</v>
      </c>
      <c r="F69" s="62" t="s">
        <v>101</v>
      </c>
      <c r="G69" s="14" t="s">
        <v>32</v>
      </c>
      <c r="H69" s="36" t="s">
        <v>42</v>
      </c>
      <c r="I69" s="74" t="s">
        <v>149</v>
      </c>
      <c r="L69" s="38" t="s">
        <v>6</v>
      </c>
      <c r="M69" s="39" t="s">
        <v>216</v>
      </c>
      <c r="O69" s="38" t="s">
        <v>6</v>
      </c>
      <c r="P69" s="90"/>
      <c r="R69" t="str">
        <f t="shared" si="7"/>
        <v>Same</v>
      </c>
      <c r="S69" s="38" t="s">
        <v>218</v>
      </c>
      <c r="U69" t="b">
        <f>L69=Coding_agreement!L69</f>
        <v>1</v>
      </c>
    </row>
    <row r="70" spans="2:21" ht="28.8" x14ac:dyDescent="0.3">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28.8" x14ac:dyDescent="0.3">
      <c r="C71" s="94" t="str">
        <f>_xlfn.CONCAT($C$67,".4")</f>
        <v>Q33.4</v>
      </c>
      <c r="F71" s="115" t="s">
        <v>199</v>
      </c>
      <c r="G71" s="14" t="s">
        <v>32</v>
      </c>
      <c r="H71" s="36" t="s">
        <v>42</v>
      </c>
      <c r="I71" s="74" t="s">
        <v>149</v>
      </c>
      <c r="L71" s="38" t="s">
        <v>6</v>
      </c>
      <c r="M71" s="39"/>
      <c r="O71" s="38" t="s">
        <v>6</v>
      </c>
      <c r="P71" s="90"/>
      <c r="R71" t="str">
        <f t="shared" si="7"/>
        <v>Same</v>
      </c>
      <c r="S71" s="38"/>
      <c r="U71" t="b">
        <f>L71=Coding_agreement!L71</f>
        <v>1</v>
      </c>
    </row>
    <row r="72" spans="2:21" ht="43.2" x14ac:dyDescent="0.3">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28.8" x14ac:dyDescent="0.3">
      <c r="C73" s="6" t="str">
        <f>_xlfn.CONCAT($C$67,".6")</f>
        <v>Q33.6</v>
      </c>
      <c r="F73" s="62" t="s">
        <v>104</v>
      </c>
      <c r="G73" s="14" t="s">
        <v>32</v>
      </c>
      <c r="H73" s="36" t="s">
        <v>42</v>
      </c>
      <c r="I73" s="75" t="s">
        <v>105</v>
      </c>
      <c r="L73" s="38" t="s">
        <v>10</v>
      </c>
      <c r="M73" s="39" t="s">
        <v>204</v>
      </c>
      <c r="O73" s="38" t="s">
        <v>10</v>
      </c>
      <c r="P73" s="90"/>
      <c r="R73" t="str">
        <f t="shared" si="7"/>
        <v>Same</v>
      </c>
      <c r="S73" s="38"/>
      <c r="U73" t="b">
        <f>L73=Coding_agreement!L73</f>
        <v>1</v>
      </c>
    </row>
    <row r="74" spans="2:21" x14ac:dyDescent="0.3">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214</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3">
      <c r="C77" s="6" t="str">
        <f>_xlfn.CONCAT($C$76,".1")</f>
        <v>Q34.1</v>
      </c>
      <c r="F77" s="62" t="s">
        <v>111</v>
      </c>
      <c r="G77" s="14" t="s">
        <v>32</v>
      </c>
      <c r="H77" s="36" t="s">
        <v>42</v>
      </c>
      <c r="I77" s="130" t="s">
        <v>154</v>
      </c>
      <c r="L77" s="38" t="s">
        <v>6</v>
      </c>
      <c r="M77" s="39" t="s">
        <v>203</v>
      </c>
      <c r="O77" s="38" t="s">
        <v>6</v>
      </c>
      <c r="P77" s="90"/>
      <c r="R77" t="str">
        <f t="shared" ref="R77:R81" si="8">IF(L77=O77,"Same","Diff")</f>
        <v>Same</v>
      </c>
      <c r="S77" s="38"/>
      <c r="U77" t="b">
        <f>L77=Coding_agreement!L77</f>
        <v>1</v>
      </c>
    </row>
    <row r="78" spans="2:21" x14ac:dyDescent="0.3">
      <c r="C78" s="6" t="str">
        <f>_xlfn.CONCAT($C$76,".2")</f>
        <v>Q34.2</v>
      </c>
      <c r="F78" s="106" t="s">
        <v>197</v>
      </c>
      <c r="G78" s="14" t="s">
        <v>32</v>
      </c>
      <c r="H78" s="36" t="s">
        <v>42</v>
      </c>
      <c r="I78" s="131"/>
      <c r="L78" s="38" t="s">
        <v>10</v>
      </c>
      <c r="M78" s="39" t="s">
        <v>203</v>
      </c>
      <c r="O78" s="38" t="s">
        <v>10</v>
      </c>
      <c r="P78" s="90"/>
      <c r="R78" t="str">
        <f t="shared" si="8"/>
        <v>Same</v>
      </c>
      <c r="S78" s="38" t="s">
        <v>218</v>
      </c>
      <c r="U78" t="b">
        <f>L78=Coding_agreement!L78</f>
        <v>1</v>
      </c>
    </row>
    <row r="79" spans="2:21" ht="28.8" x14ac:dyDescent="0.3">
      <c r="C79" s="6" t="str">
        <f>_xlfn.CONCAT($C$76,".3")</f>
        <v>Q34.3</v>
      </c>
      <c r="F79" s="62" t="s">
        <v>112</v>
      </c>
      <c r="G79" s="14" t="s">
        <v>32</v>
      </c>
      <c r="H79" s="36" t="s">
        <v>42</v>
      </c>
      <c r="I79" s="131"/>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214</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214</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3">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3">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61.2" x14ac:dyDescent="0.3">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c r="U86" t="b">
        <f>L86=Coding_agreement!L86</f>
        <v>1</v>
      </c>
    </row>
    <row r="87" spans="2:21" ht="30.6" x14ac:dyDescent="0.3">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214</v>
      </c>
      <c r="U88" t="b">
        <f>L88=Coding_agreement!L88</f>
        <v>1</v>
      </c>
    </row>
    <row r="89" spans="2:21" ht="40.799999999999997" x14ac:dyDescent="0.3">
      <c r="B89" s="24">
        <v>1</v>
      </c>
      <c r="C89" s="53" t="str">
        <f>TEXT(SUM(B$7:B89),"Q#")</f>
        <v>Q37</v>
      </c>
      <c r="D89" s="24"/>
      <c r="E89" s="24"/>
      <c r="F89" s="113" t="s">
        <v>198</v>
      </c>
      <c r="G89" s="24" t="s">
        <v>32</v>
      </c>
      <c r="H89" s="26" t="s">
        <v>108</v>
      </c>
      <c r="I89" s="78" t="s">
        <v>156</v>
      </c>
      <c r="J89" s="24" t="s">
        <v>43</v>
      </c>
      <c r="K89" s="24"/>
      <c r="L89" s="27" t="s">
        <v>16</v>
      </c>
      <c r="M89" s="28"/>
      <c r="O89" s="119" t="s">
        <v>16</v>
      </c>
      <c r="P89" s="65"/>
      <c r="R89" t="str">
        <f t="shared" si="9"/>
        <v>Same</v>
      </c>
      <c r="S89" s="38" t="s">
        <v>214</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214</v>
      </c>
      <c r="U91" t="b">
        <f>L91=Coding_agreement!L91</f>
        <v>1</v>
      </c>
    </row>
    <row r="92" spans="2:21" x14ac:dyDescent="0.3">
      <c r="B92" s="17"/>
      <c r="C92" s="18" t="s">
        <v>132</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13</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9</v>
      </c>
      <c r="M95" s="72"/>
      <c r="O95" s="64"/>
      <c r="P95" s="123"/>
      <c r="R95" t="str">
        <f t="shared" si="10"/>
        <v>Diff</v>
      </c>
      <c r="S95" s="38"/>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9</v>
      </c>
      <c r="M96" s="72"/>
      <c r="O96" s="64"/>
      <c r="P96" s="124"/>
      <c r="R96" t="str">
        <f t="shared" si="10"/>
        <v>Diff</v>
      </c>
      <c r="S96" s="38"/>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64"/>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BEBFF937-4004-44A1-BF48-AB771C3C92B7}"/>
    <hyperlink ref="I84" r:id="rId2" xr:uid="{69C2639D-4F45-4FB8-B4A9-0B9E0D69EA06}"/>
    <hyperlink ref="I85" r:id="rId3" xr:uid="{126D4A2E-A6E1-438F-98B8-E0F7301FA2F2}"/>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1DA9E81-11DC-40F5-A3EA-7B7B63CC9BEA}">
          <x14:formula1>
            <xm:f>Control!$M$11:$M$13</xm:f>
          </x14:formula1>
          <xm:sqref>L61</xm:sqref>
        </x14:dataValidation>
        <x14:dataValidation type="list" allowBlank="1" showErrorMessage="1" xr:uid="{A35234B3-0C3C-4251-84DD-5AAC88D7C388}">
          <x14:formula1>
            <xm:f>Control!$L$11:$L$13</xm:f>
          </x14:formula1>
          <xm:sqref>L9</xm:sqref>
        </x14:dataValidation>
        <x14:dataValidation type="list" allowBlank="1" showErrorMessage="1" xr:uid="{6472D717-1C57-4095-847E-9F66122C905B}">
          <x14:formula1>
            <xm:f>Control!$G$11:$G$14</xm:f>
          </x14:formula1>
          <xm:sqref>L50</xm:sqref>
        </x14:dataValidation>
        <x14:dataValidation type="list" allowBlank="1" showErrorMessage="1" xr:uid="{343A2F8D-061D-4689-9D70-BF63FAEAA237}">
          <x14:formula1>
            <xm:f>Control!$B$11:$B$12</xm:f>
          </x14:formula1>
          <xm:sqref>L24:L26 L29:L32 L14:L18 L63:L64 L68:L74 L77:L79 L83:L87 L90 L7 L34:L35 L54:L60 L38:L47</xm:sqref>
        </x14:dataValidation>
        <x14:dataValidation type="list" allowBlank="1" showInputMessage="1" prompt="Type in free text or select &quot;n/a&quot; from dropdown-list" xr:uid="{F018D199-996E-4650-A039-D834E8ABF9D6}">
          <x14:formula1>
            <xm:f>Control!$E$13</xm:f>
          </x14:formula1>
          <xm:sqref>L89 L91</xm:sqref>
        </x14:dataValidation>
        <x14:dataValidation type="list" allowBlank="1" showErrorMessage="1" xr:uid="{EBA008E9-9C1D-4512-9C13-1D3D02D581C4}">
          <x14:formula1>
            <xm:f>Control!$D$11:$D$13</xm:f>
          </x14:formula1>
          <xm:sqref>L20:L22</xm:sqref>
        </x14:dataValidation>
        <x14:dataValidation type="list" allowBlank="1" showInputMessage="1" prompt="Type in integer value or select &quot;n/a&quot; from dropdown-list" xr:uid="{1BFB2362-202B-4C33-8B6D-324A86B52BFD}">
          <x14:formula1>
            <xm:f>Control!$E$13</xm:f>
          </x14:formula1>
          <xm:sqref>L27 L65</xm:sqref>
        </x14:dataValidation>
        <x14:dataValidation type="list" allowBlank="1" showInputMessage="1" prompt="Type in integer value or select &quot;n/a&quot; from dropdown-list" xr:uid="{A5584A8E-7C0A-4034-8C08-2D8ACFDD02D1}">
          <x14:formula1>
            <xm:f>Control!$E$13:$E$14</xm:f>
          </x14:formula1>
          <xm:sqref>L48</xm:sqref>
        </x14:dataValidation>
        <x14:dataValidation type="list" allowBlank="1" showInputMessage="1" showErrorMessage="1" prompt="Integer - Make sure you enter an integer value?" xr:uid="{5CE9779C-CE7C-477B-8BB8-2AFA6028295F}">
          <x14:formula1>
            <xm:f>Control!$J$11:$J$15</xm:f>
          </x14:formula1>
          <xm:sqref>L93:L97</xm:sqref>
        </x14:dataValidation>
        <x14:dataValidation type="list" allowBlank="1" showErrorMessage="1" xr:uid="{9505AF70-E06C-4229-AEAE-F0939B44BC25}">
          <x14:formula1>
            <xm:f>Control!$I$11:$I$13</xm:f>
          </x14:formula1>
          <xm:sqref>L10</xm:sqref>
        </x14:dataValidation>
        <x14:dataValidation type="list" allowBlank="1" showInputMessage="1" prompt="Type in free text or select &quot;No&quot; from dropdown-list" xr:uid="{06747248-3B81-4D50-8223-9423F3D327E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