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esktop/"/>
    </mc:Choice>
  </mc:AlternateContent>
  <bookViews>
    <workbookView xWindow="9660" yWindow="1260" windowWidth="15240" windowHeight="16340" xr2:uid="{3EAC9B5C-8589-5441-9E12-7F10FD89CD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2" i="1" l="1"/>
  <c r="J114" i="1"/>
  <c r="J113" i="1"/>
  <c r="J37" i="1"/>
  <c r="J34" i="1"/>
  <c r="J28" i="1"/>
  <c r="J107" i="1"/>
  <c r="J95" i="1"/>
  <c r="J93" i="1"/>
  <c r="J88" i="1"/>
  <c r="J94" i="1"/>
  <c r="J47" i="1"/>
  <c r="N46" i="1"/>
  <c r="N45" i="1"/>
  <c r="N44" i="1"/>
  <c r="N43" i="1"/>
  <c r="N42" i="1"/>
  <c r="N41" i="1"/>
  <c r="J134" i="1"/>
  <c r="Q125" i="1"/>
  <c r="R125" i="1" s="1"/>
  <c r="N125" i="1"/>
  <c r="Q124" i="1"/>
  <c r="R124" i="1" s="1"/>
  <c r="N124" i="1"/>
  <c r="Q123" i="1"/>
  <c r="R123" i="1" s="1"/>
  <c r="N123" i="1"/>
  <c r="Q122" i="1"/>
  <c r="R122" i="1" s="1"/>
  <c r="N122" i="1"/>
  <c r="Q121" i="1"/>
  <c r="R121" i="1" s="1"/>
  <c r="N121" i="1"/>
  <c r="Q120" i="1"/>
  <c r="R120" i="1" s="1"/>
  <c r="N120" i="1"/>
  <c r="Q119" i="1"/>
  <c r="R119" i="1" s="1"/>
  <c r="N119" i="1"/>
  <c r="Q118" i="1"/>
  <c r="R118" i="1" s="1"/>
  <c r="N118" i="1"/>
  <c r="Q117" i="1"/>
  <c r="R117" i="1" s="1"/>
  <c r="N117" i="1"/>
  <c r="R116" i="1"/>
  <c r="Q116" i="1"/>
  <c r="N116" i="1"/>
  <c r="Q115" i="1"/>
  <c r="R115" i="1" s="1"/>
  <c r="N115" i="1"/>
  <c r="Q114" i="1"/>
  <c r="R114" i="1" s="1"/>
  <c r="N114" i="1"/>
  <c r="Q113" i="1"/>
  <c r="R113" i="1" s="1"/>
  <c r="N113" i="1"/>
  <c r="M125" i="1"/>
  <c r="M124" i="1"/>
  <c r="M123" i="1"/>
  <c r="M117" i="1"/>
  <c r="M116" i="1"/>
  <c r="J118" i="1"/>
  <c r="M100" i="1"/>
  <c r="N100" i="1" s="1"/>
  <c r="M98" i="1"/>
  <c r="M92" i="1"/>
  <c r="N92" i="1" s="1"/>
  <c r="J109" i="1"/>
  <c r="Q100" i="1"/>
  <c r="R100" i="1" s="1"/>
  <c r="Q99" i="1"/>
  <c r="R99" i="1" s="1"/>
  <c r="M99" i="1"/>
  <c r="N99" i="1" s="1"/>
  <c r="Q98" i="1"/>
  <c r="R98" i="1" s="1"/>
  <c r="N98" i="1"/>
  <c r="Q97" i="1"/>
  <c r="N97" i="1"/>
  <c r="Q96" i="1"/>
  <c r="R96" i="1" s="1"/>
  <c r="M96" i="1"/>
  <c r="N96" i="1" s="1"/>
  <c r="Q95" i="1"/>
  <c r="R95" i="1" s="1"/>
  <c r="N95" i="1"/>
  <c r="Q94" i="1"/>
  <c r="R94" i="1" s="1"/>
  <c r="Q93" i="1"/>
  <c r="N93" i="1"/>
  <c r="Q92" i="1"/>
  <c r="R92" i="1" s="1"/>
  <c r="Q91" i="1"/>
  <c r="R91" i="1" s="1"/>
  <c r="M91" i="1"/>
  <c r="N91" i="1" s="1"/>
  <c r="Q90" i="1"/>
  <c r="R90" i="1" s="1"/>
  <c r="N90" i="1"/>
  <c r="Q89" i="1"/>
  <c r="R89" i="1" s="1"/>
  <c r="N89" i="1"/>
  <c r="Q88" i="1"/>
  <c r="N88" i="1"/>
  <c r="J49" i="1"/>
  <c r="Q29" i="1"/>
  <c r="R29" i="1" s="1"/>
  <c r="Q30" i="1"/>
  <c r="R30" i="1" s="1"/>
  <c r="Q31" i="1"/>
  <c r="R31" i="1" s="1"/>
  <c r="Q32" i="1"/>
  <c r="R32" i="1" s="1"/>
  <c r="Q33" i="1"/>
  <c r="R33" i="1" s="1"/>
  <c r="Q34" i="1"/>
  <c r="Q35" i="1"/>
  <c r="R35" i="1" s="1"/>
  <c r="Q36" i="1"/>
  <c r="R36" i="1" s="1"/>
  <c r="Q37" i="1"/>
  <c r="Q38" i="1"/>
  <c r="R38" i="1" s="1"/>
  <c r="Q39" i="1"/>
  <c r="R39" i="1" s="1"/>
  <c r="Q40" i="1"/>
  <c r="R40" i="1" s="1"/>
  <c r="Q28" i="1"/>
  <c r="N29" i="1"/>
  <c r="N30" i="1"/>
  <c r="N33" i="1"/>
  <c r="N35" i="1"/>
  <c r="N38" i="1"/>
  <c r="N39" i="1"/>
  <c r="N40" i="1"/>
  <c r="N28" i="1"/>
  <c r="M39" i="1"/>
  <c r="M36" i="1"/>
  <c r="N36" i="1" s="1"/>
  <c r="M32" i="1"/>
  <c r="N32" i="1" s="1"/>
  <c r="M31" i="1"/>
  <c r="N31" i="1" s="1"/>
  <c r="N37" i="1"/>
  <c r="O21" i="1"/>
  <c r="N9" i="1"/>
  <c r="N8" i="1"/>
  <c r="N2" i="1"/>
  <c r="Q3" i="1"/>
  <c r="R3" i="1" s="1"/>
  <c r="Q4" i="1"/>
  <c r="R4" i="1" s="1"/>
  <c r="Q5" i="1"/>
  <c r="R5" i="1" s="1"/>
  <c r="Q6" i="1"/>
  <c r="Q7" i="1"/>
  <c r="R7" i="1" s="1"/>
  <c r="Q10" i="1"/>
  <c r="R10" i="1" s="1"/>
  <c r="Q11" i="1"/>
  <c r="R11" i="1" s="1"/>
  <c r="Q12" i="1"/>
  <c r="Q13" i="1"/>
  <c r="Q14" i="1"/>
  <c r="Q2" i="1"/>
  <c r="M14" i="1"/>
  <c r="N14" i="1" s="1"/>
  <c r="M13" i="1"/>
  <c r="N13" i="1" s="1"/>
  <c r="R13" i="1" s="1"/>
  <c r="M12" i="1"/>
  <c r="N12" i="1" s="1"/>
  <c r="M6" i="1"/>
  <c r="N6" i="1" s="1"/>
  <c r="M5" i="1"/>
  <c r="P9" i="1"/>
  <c r="Q9" i="1" s="1"/>
  <c r="P8" i="1"/>
  <c r="Q8" i="1" s="1"/>
  <c r="J9" i="1"/>
  <c r="J8" i="1"/>
  <c r="J2" i="1"/>
  <c r="R134" i="1" l="1"/>
  <c r="J135" i="1" s="1"/>
  <c r="R6" i="1"/>
  <c r="R2" i="1"/>
  <c r="R34" i="1"/>
  <c r="R93" i="1"/>
  <c r="R8" i="1"/>
  <c r="R37" i="1"/>
  <c r="R88" i="1"/>
  <c r="R14" i="1"/>
  <c r="R12" i="1"/>
  <c r="R28" i="1"/>
  <c r="R49" i="1"/>
  <c r="J50" i="1" s="1"/>
  <c r="N34" i="1"/>
  <c r="R97" i="1"/>
  <c r="N94" i="1"/>
  <c r="R9" i="1"/>
  <c r="R21" i="1" l="1"/>
  <c r="S21" i="1" s="1"/>
  <c r="R109" i="1"/>
  <c r="J110" i="1" s="1"/>
</calcChain>
</file>

<file path=xl/sharedStrings.xml><?xml version="1.0" encoding="utf-8"?>
<sst xmlns="http://schemas.openxmlformats.org/spreadsheetml/2006/main" count="262" uniqueCount="139">
  <si>
    <t>VasIljevs</t>
  </si>
  <si>
    <t>Deniss</t>
  </si>
  <si>
    <t>LAT</t>
  </si>
  <si>
    <t>Rizzo</t>
  </si>
  <si>
    <t>Matteo</t>
  </si>
  <si>
    <t>ITA</t>
  </si>
  <si>
    <t>Fentz</t>
  </si>
  <si>
    <t>Paul</t>
  </si>
  <si>
    <t>GER</t>
  </si>
  <si>
    <t>Yan</t>
  </si>
  <si>
    <t>Han</t>
  </si>
  <si>
    <t>CHN</t>
  </si>
  <si>
    <t>Tanaka</t>
  </si>
  <si>
    <t>Keiji</t>
  </si>
  <si>
    <t>JPN</t>
  </si>
  <si>
    <t>Kvitelashvili</t>
  </si>
  <si>
    <t>Morisi</t>
  </si>
  <si>
    <t>GEO</t>
  </si>
  <si>
    <t>Bychenko</t>
  </si>
  <si>
    <t>Alexei</t>
  </si>
  <si>
    <t>ISR</t>
  </si>
  <si>
    <t>Samohin</t>
  </si>
  <si>
    <t>Daniel</t>
  </si>
  <si>
    <t>Chen</t>
  </si>
  <si>
    <t>Nathan</t>
  </si>
  <si>
    <t>USA</t>
  </si>
  <si>
    <t>Ge</t>
  </si>
  <si>
    <t>Misha</t>
  </si>
  <si>
    <t>UZB</t>
  </si>
  <si>
    <t>Kerry</t>
  </si>
  <si>
    <t>Brendan</t>
  </si>
  <si>
    <t>AUS</t>
  </si>
  <si>
    <t>Cha</t>
  </si>
  <si>
    <t>Junhwan</t>
  </si>
  <si>
    <t>KOR</t>
  </si>
  <si>
    <t>Last name</t>
  </si>
  <si>
    <t>First name</t>
  </si>
  <si>
    <t>Country</t>
  </si>
  <si>
    <t>Short program score</t>
  </si>
  <si>
    <t>Hendrickx</t>
  </si>
  <si>
    <t>Jorik</t>
  </si>
  <si>
    <t>BEL</t>
  </si>
  <si>
    <t>Zhou</t>
  </si>
  <si>
    <t>Vincent</t>
  </si>
  <si>
    <t>Messing</t>
  </si>
  <si>
    <t>Keegan</t>
  </si>
  <si>
    <t>CAN</t>
  </si>
  <si>
    <t>Brezina</t>
  </si>
  <si>
    <t>Michal</t>
  </si>
  <si>
    <t>CZE</t>
  </si>
  <si>
    <t>Rippon</t>
  </si>
  <si>
    <t>Adam</t>
  </si>
  <si>
    <t>Kolyada</t>
  </si>
  <si>
    <t>Mikhail</t>
  </si>
  <si>
    <t>OAR</t>
  </si>
  <si>
    <t>Aliev</t>
  </si>
  <si>
    <t>Dmitri</t>
  </si>
  <si>
    <t>Jin</t>
  </si>
  <si>
    <t>Boyang</t>
  </si>
  <si>
    <t>Chan</t>
  </si>
  <si>
    <t>Patrick</t>
  </si>
  <si>
    <t>Hanyu</t>
  </si>
  <si>
    <t>Yuzuru</t>
  </si>
  <si>
    <t>Fernandez</t>
  </si>
  <si>
    <t>Javier</t>
  </si>
  <si>
    <t>ESP</t>
  </si>
  <si>
    <t>Shoma</t>
  </si>
  <si>
    <t>Uno</t>
  </si>
  <si>
    <t>Order</t>
  </si>
  <si>
    <t xml:space="preserve">Put the Blame On Mame, Anyone to Love </t>
  </si>
  <si>
    <t>Music</t>
  </si>
  <si>
    <t>Element number</t>
  </si>
  <si>
    <t>Name</t>
  </si>
  <si>
    <t>Description</t>
  </si>
  <si>
    <t>3A+3T</t>
  </si>
  <si>
    <t>Triple Axel + Triple Toeloop</t>
  </si>
  <si>
    <t>3A</t>
  </si>
  <si>
    <t>Triple Axel</t>
  </si>
  <si>
    <t>4T</t>
  </si>
  <si>
    <t>Quad Toeloop</t>
  </si>
  <si>
    <t>StSq</t>
  </si>
  <si>
    <t>Step Sequence</t>
  </si>
  <si>
    <t>CCSp</t>
  </si>
  <si>
    <t>Change Foot Camel Spin</t>
  </si>
  <si>
    <t>3Lo</t>
  </si>
  <si>
    <t>Triple Loop</t>
  </si>
  <si>
    <t>3Lz+1Lo+3S</t>
  </si>
  <si>
    <t>Triple Lutz + Single Loop + Triple Salchow</t>
  </si>
  <si>
    <t>Double Axel + Double Toeloop</t>
  </si>
  <si>
    <t>2A+2T</t>
  </si>
  <si>
    <t>3F</t>
  </si>
  <si>
    <t>Triple Flip</t>
  </si>
  <si>
    <t>3Lz</t>
  </si>
  <si>
    <t>Triple Lutz</t>
  </si>
  <si>
    <t>ChSq</t>
  </si>
  <si>
    <t>Choreo Sequence</t>
  </si>
  <si>
    <t>CCoSp</t>
  </si>
  <si>
    <t>Change Foot Combination Spin</t>
  </si>
  <si>
    <t>FCCoSp</t>
  </si>
  <si>
    <t>Fly Change Foot Combination Spin</t>
  </si>
  <si>
    <t>Skating skills</t>
  </si>
  <si>
    <t>Transitions</t>
  </si>
  <si>
    <t>Performance</t>
  </si>
  <si>
    <t>Composition</t>
  </si>
  <si>
    <t>Interpretation of the music</t>
  </si>
  <si>
    <t>Deductions</t>
  </si>
  <si>
    <t>Component factor</t>
  </si>
  <si>
    <t>Base value</t>
  </si>
  <si>
    <t>Skill level</t>
  </si>
  <si>
    <t>Skill multiplier</t>
  </si>
  <si>
    <t>Skill points</t>
  </si>
  <si>
    <t>Modified base</t>
  </si>
  <si>
    <t>GOE</t>
  </si>
  <si>
    <t>GOE modifier</t>
  </si>
  <si>
    <t>GOE modified</t>
  </si>
  <si>
    <t>Base+GOE</t>
  </si>
  <si>
    <t>PCS</t>
  </si>
  <si>
    <t>4T+3T</t>
  </si>
  <si>
    <t>3A+2T</t>
  </si>
  <si>
    <t>FCSp</t>
  </si>
  <si>
    <t>3F+1Lo+3S</t>
  </si>
  <si>
    <t>2A</t>
  </si>
  <si>
    <t>CSSp</t>
  </si>
  <si>
    <t>Scores</t>
  </si>
  <si>
    <t>TOTAL SCORE</t>
  </si>
  <si>
    <t>ACTUAL TOTAL SCORE</t>
  </si>
  <si>
    <t>Element</t>
  </si>
  <si>
    <t>Pagliacci by Ruggero Leoncavallo</t>
  </si>
  <si>
    <t>4S</t>
  </si>
  <si>
    <t>3A+1Lo+3S</t>
  </si>
  <si>
    <t>3Lz+2T</t>
  </si>
  <si>
    <t>Mao's Last Dancer (OST) by C. Gordon</t>
  </si>
  <si>
    <t>4F+3T</t>
  </si>
  <si>
    <t>4T+2T</t>
  </si>
  <si>
    <t>3F+2T+2Lo</t>
  </si>
  <si>
    <t>CCsoSp</t>
  </si>
  <si>
    <t>Meditation (from "Thais") by J. Massenet</t>
  </si>
  <si>
    <t>FSSp</t>
  </si>
  <si>
    <t>3Lz+3T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</si>
</sst>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7116-46A9-CC4B-9892-329D17ACB088}">
  <dimension ref="A1:S151"/>
  <sheetViews>
    <sheetView tabSelected="1" topLeftCell="I101" workbookViewId="0">
      <selection activeCell="J136" sqref="J136"/>
    </sheetView>
  </sheetViews>
  <sheetFormatPr baseColWidth="10" defaultRowHeight="16" x14ac:dyDescent="0.2"/>
  <cols>
    <col min="5" max="5" width="10.83203125" style="2"/>
    <col min="7" max="7" width="15.1640625" customWidth="1"/>
    <col min="9" max="9" width="26.5" style="3" customWidth="1"/>
    <col min="10" max="11" width="10.83203125" customWidth="1"/>
    <col min="12" max="12" width="14" customWidth="1"/>
    <col min="13" max="13" width="10.83203125" customWidth="1"/>
    <col min="14" max="14" width="13.6640625" customWidth="1"/>
    <col min="15" max="15" width="10.83203125" customWidth="1"/>
    <col min="16" max="16" width="14.5" customWidth="1"/>
    <col min="17" max="17" width="12.83203125" customWidth="1"/>
  </cols>
  <sheetData>
    <row r="1" spans="1:19" x14ac:dyDescent="0.2">
      <c r="A1" t="s">
        <v>68</v>
      </c>
      <c r="B1" t="s">
        <v>35</v>
      </c>
      <c r="C1" t="s">
        <v>36</v>
      </c>
      <c r="D1" t="s">
        <v>37</v>
      </c>
      <c r="E1" s="2" t="s">
        <v>38</v>
      </c>
      <c r="F1" t="s">
        <v>70</v>
      </c>
      <c r="G1" t="s">
        <v>71</v>
      </c>
      <c r="H1" t="s">
        <v>72</v>
      </c>
      <c r="I1" s="3" t="s">
        <v>73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>
        <v>155.06</v>
      </c>
    </row>
    <row r="2" spans="1:19" x14ac:dyDescent="0.2">
      <c r="A2">
        <v>1</v>
      </c>
      <c r="B2" t="s">
        <v>0</v>
      </c>
      <c r="C2" t="s">
        <v>1</v>
      </c>
      <c r="D2" t="s">
        <v>2</v>
      </c>
      <c r="E2" s="2">
        <v>79.52</v>
      </c>
      <c r="F2" s="1" t="s">
        <v>69</v>
      </c>
      <c r="G2">
        <v>1</v>
      </c>
      <c r="H2" t="s">
        <v>74</v>
      </c>
      <c r="I2" s="3" t="s">
        <v>75</v>
      </c>
      <c r="J2">
        <f>8.5+4.3</f>
        <v>12.8</v>
      </c>
      <c r="N2">
        <f>8.5+4.3</f>
        <v>12.8</v>
      </c>
      <c r="O2">
        <v>2</v>
      </c>
      <c r="P2">
        <v>1.7</v>
      </c>
      <c r="Q2">
        <f>O2*P2</f>
        <v>3.4</v>
      </c>
      <c r="R2">
        <f>N2+Q2</f>
        <v>16.2</v>
      </c>
    </row>
    <row r="3" spans="1:19" x14ac:dyDescent="0.2">
      <c r="G3">
        <v>2</v>
      </c>
      <c r="H3" t="s">
        <v>76</v>
      </c>
      <c r="I3" s="3" t="s">
        <v>77</v>
      </c>
      <c r="J3">
        <v>8.5</v>
      </c>
      <c r="N3">
        <v>8.5</v>
      </c>
      <c r="O3">
        <v>-3</v>
      </c>
      <c r="P3">
        <v>1</v>
      </c>
      <c r="Q3">
        <f t="shared" ref="Q3:Q14" si="0">O3*P3</f>
        <v>-3</v>
      </c>
      <c r="R3">
        <f t="shared" ref="R3:R14" si="1">N3+Q3</f>
        <v>5.5</v>
      </c>
    </row>
    <row r="4" spans="1:19" x14ac:dyDescent="0.2">
      <c r="G4">
        <v>3</v>
      </c>
      <c r="H4" t="s">
        <v>78</v>
      </c>
      <c r="I4" s="3" t="s">
        <v>79</v>
      </c>
      <c r="J4">
        <v>10.3</v>
      </c>
      <c r="N4">
        <v>10.3</v>
      </c>
      <c r="O4">
        <v>2</v>
      </c>
      <c r="P4">
        <v>1</v>
      </c>
      <c r="Q4">
        <f t="shared" si="0"/>
        <v>2</v>
      </c>
      <c r="R4">
        <f t="shared" si="1"/>
        <v>12.3</v>
      </c>
    </row>
    <row r="5" spans="1:19" x14ac:dyDescent="0.2">
      <c r="G5">
        <v>4</v>
      </c>
      <c r="H5" t="s">
        <v>80</v>
      </c>
      <c r="I5" s="3" t="s">
        <v>81</v>
      </c>
      <c r="J5">
        <v>3</v>
      </c>
      <c r="K5">
        <v>3</v>
      </c>
      <c r="L5">
        <v>0.3</v>
      </c>
      <c r="M5">
        <f>K5*L5</f>
        <v>0.89999999999999991</v>
      </c>
      <c r="N5">
        <v>3</v>
      </c>
      <c r="O5">
        <v>1</v>
      </c>
      <c r="P5">
        <v>0.5</v>
      </c>
      <c r="Q5">
        <f t="shared" si="0"/>
        <v>0.5</v>
      </c>
      <c r="R5">
        <f t="shared" si="1"/>
        <v>3.5</v>
      </c>
    </row>
    <row r="6" spans="1:19" x14ac:dyDescent="0.2">
      <c r="G6">
        <v>5</v>
      </c>
      <c r="H6" t="s">
        <v>82</v>
      </c>
      <c r="I6" s="3" t="s">
        <v>83</v>
      </c>
      <c r="J6">
        <v>1.7</v>
      </c>
      <c r="K6">
        <v>3</v>
      </c>
      <c r="L6">
        <v>0.3</v>
      </c>
      <c r="M6">
        <f>K6*L6</f>
        <v>0.89999999999999991</v>
      </c>
      <c r="N6">
        <f>J6+M6</f>
        <v>2.5999999999999996</v>
      </c>
      <c r="O6">
        <v>1</v>
      </c>
      <c r="P6">
        <v>0.5</v>
      </c>
      <c r="Q6">
        <f t="shared" si="0"/>
        <v>0.5</v>
      </c>
      <c r="R6">
        <f t="shared" si="1"/>
        <v>3.0999999999999996</v>
      </c>
    </row>
    <row r="7" spans="1:19" x14ac:dyDescent="0.2">
      <c r="G7">
        <v>6</v>
      </c>
      <c r="H7" t="s">
        <v>84</v>
      </c>
      <c r="I7" s="3" t="s">
        <v>85</v>
      </c>
      <c r="J7">
        <v>5.0999999999999996</v>
      </c>
      <c r="N7">
        <v>5.0999999999999996</v>
      </c>
      <c r="O7">
        <v>2</v>
      </c>
      <c r="P7">
        <v>0.7</v>
      </c>
      <c r="Q7">
        <f t="shared" si="0"/>
        <v>1.4</v>
      </c>
      <c r="R7">
        <f t="shared" si="1"/>
        <v>6.5</v>
      </c>
    </row>
    <row r="8" spans="1:19" ht="32" x14ac:dyDescent="0.2">
      <c r="G8">
        <v>7</v>
      </c>
      <c r="H8" t="s">
        <v>86</v>
      </c>
      <c r="I8" s="3" t="s">
        <v>87</v>
      </c>
      <c r="J8">
        <f>6+0.5+4.4</f>
        <v>10.9</v>
      </c>
      <c r="N8">
        <f>6+0.5+4.4</f>
        <v>10.9</v>
      </c>
      <c r="O8">
        <v>2</v>
      </c>
      <c r="P8">
        <f>0.7+0.3+0.7</f>
        <v>1.7</v>
      </c>
      <c r="Q8">
        <f t="shared" si="0"/>
        <v>3.4</v>
      </c>
      <c r="R8">
        <f t="shared" si="1"/>
        <v>14.3</v>
      </c>
    </row>
    <row r="9" spans="1:19" x14ac:dyDescent="0.2">
      <c r="G9">
        <v>8</v>
      </c>
      <c r="H9" t="s">
        <v>89</v>
      </c>
      <c r="I9" s="3" t="s">
        <v>88</v>
      </c>
      <c r="J9">
        <f>3.3+1.3</f>
        <v>4.5999999999999996</v>
      </c>
      <c r="N9">
        <f>3.3+1.3</f>
        <v>4.5999999999999996</v>
      </c>
      <c r="O9">
        <v>-3</v>
      </c>
      <c r="P9">
        <f>0.7+0.5</f>
        <v>1.2</v>
      </c>
      <c r="Q9">
        <f t="shared" si="0"/>
        <v>-3.5999999999999996</v>
      </c>
      <c r="R9">
        <f t="shared" si="1"/>
        <v>1</v>
      </c>
    </row>
    <row r="10" spans="1:19" x14ac:dyDescent="0.2">
      <c r="G10">
        <v>9</v>
      </c>
      <c r="H10" t="s">
        <v>90</v>
      </c>
      <c r="I10" s="3" t="s">
        <v>91</v>
      </c>
      <c r="J10">
        <v>5.3</v>
      </c>
      <c r="N10">
        <v>5.3</v>
      </c>
      <c r="O10">
        <v>1</v>
      </c>
      <c r="P10">
        <v>0.7</v>
      </c>
      <c r="Q10">
        <f t="shared" si="0"/>
        <v>0.7</v>
      </c>
      <c r="R10">
        <f t="shared" si="1"/>
        <v>6</v>
      </c>
    </row>
    <row r="11" spans="1:19" x14ac:dyDescent="0.2">
      <c r="G11">
        <v>10</v>
      </c>
      <c r="H11" t="s">
        <v>92</v>
      </c>
      <c r="I11" s="3" t="s">
        <v>93</v>
      </c>
      <c r="J11">
        <v>6</v>
      </c>
      <c r="N11">
        <v>6</v>
      </c>
      <c r="O11">
        <v>1</v>
      </c>
      <c r="P11">
        <v>0.7</v>
      </c>
      <c r="Q11">
        <f t="shared" si="0"/>
        <v>0.7</v>
      </c>
      <c r="R11">
        <f t="shared" si="1"/>
        <v>6.7</v>
      </c>
    </row>
    <row r="12" spans="1:19" x14ac:dyDescent="0.2">
      <c r="G12">
        <v>11</v>
      </c>
      <c r="H12" t="s">
        <v>94</v>
      </c>
      <c r="I12" s="3" t="s">
        <v>95</v>
      </c>
      <c r="J12">
        <v>2</v>
      </c>
      <c r="K12">
        <v>3</v>
      </c>
      <c r="L12">
        <v>0.3</v>
      </c>
      <c r="M12">
        <f>K12*L12</f>
        <v>0.89999999999999991</v>
      </c>
      <c r="N12">
        <f>J12+M12</f>
        <v>2.9</v>
      </c>
      <c r="O12">
        <v>3</v>
      </c>
      <c r="P12">
        <v>0.7</v>
      </c>
      <c r="Q12">
        <f t="shared" si="0"/>
        <v>2.0999999999999996</v>
      </c>
      <c r="R12">
        <f t="shared" si="1"/>
        <v>5</v>
      </c>
    </row>
    <row r="13" spans="1:19" x14ac:dyDescent="0.2">
      <c r="G13">
        <v>12</v>
      </c>
      <c r="H13" t="s">
        <v>96</v>
      </c>
      <c r="I13" s="3" t="s">
        <v>97</v>
      </c>
      <c r="J13">
        <v>1.5</v>
      </c>
      <c r="K13">
        <v>3</v>
      </c>
      <c r="L13">
        <v>0.3</v>
      </c>
      <c r="M13">
        <f>K13*L13</f>
        <v>0.89999999999999991</v>
      </c>
      <c r="N13">
        <f>J13+M13</f>
        <v>2.4</v>
      </c>
      <c r="O13">
        <v>2</v>
      </c>
      <c r="P13">
        <v>0.5</v>
      </c>
      <c r="Q13">
        <f t="shared" si="0"/>
        <v>1</v>
      </c>
      <c r="R13">
        <f t="shared" si="1"/>
        <v>3.4</v>
      </c>
    </row>
    <row r="14" spans="1:19" ht="32" x14ac:dyDescent="0.2">
      <c r="G14">
        <v>13</v>
      </c>
      <c r="H14" t="s">
        <v>98</v>
      </c>
      <c r="I14" s="3" t="s">
        <v>99</v>
      </c>
      <c r="J14">
        <v>1.5</v>
      </c>
      <c r="K14">
        <v>3</v>
      </c>
      <c r="L14">
        <v>0.3</v>
      </c>
      <c r="M14">
        <f>K14*L14</f>
        <v>0.89999999999999991</v>
      </c>
      <c r="N14">
        <f>J14+M14</f>
        <v>2.4</v>
      </c>
      <c r="O14">
        <v>2</v>
      </c>
      <c r="P14">
        <v>0.5</v>
      </c>
      <c r="Q14">
        <f t="shared" si="0"/>
        <v>1</v>
      </c>
      <c r="R14">
        <f t="shared" si="1"/>
        <v>3.4</v>
      </c>
    </row>
    <row r="15" spans="1:19" x14ac:dyDescent="0.2">
      <c r="I15" s="3" t="s">
        <v>100</v>
      </c>
      <c r="O15">
        <v>8.5</v>
      </c>
    </row>
    <row r="16" spans="1:19" x14ac:dyDescent="0.2">
      <c r="I16" s="3" t="s">
        <v>101</v>
      </c>
      <c r="O16">
        <v>7</v>
      </c>
    </row>
    <row r="17" spans="1:19" x14ac:dyDescent="0.2">
      <c r="I17" s="3" t="s">
        <v>102</v>
      </c>
      <c r="O17">
        <v>8</v>
      </c>
    </row>
    <row r="18" spans="1:19" x14ac:dyDescent="0.2">
      <c r="I18" s="3" t="s">
        <v>103</v>
      </c>
      <c r="O18">
        <v>7</v>
      </c>
    </row>
    <row r="19" spans="1:19" x14ac:dyDescent="0.2">
      <c r="I19" s="3" t="s">
        <v>104</v>
      </c>
      <c r="O19">
        <v>7</v>
      </c>
    </row>
    <row r="20" spans="1:19" x14ac:dyDescent="0.2">
      <c r="I20" s="3" t="s">
        <v>105</v>
      </c>
      <c r="O20">
        <v>2</v>
      </c>
    </row>
    <row r="21" spans="1:19" x14ac:dyDescent="0.2">
      <c r="I21" s="3" t="s">
        <v>116</v>
      </c>
      <c r="O21">
        <f>SUM(O15:O19)*O20</f>
        <v>75</v>
      </c>
      <c r="R21">
        <f>SUM(R2:R14)</f>
        <v>86.90000000000002</v>
      </c>
      <c r="S21">
        <f>O21+R21</f>
        <v>161.90000000000003</v>
      </c>
    </row>
    <row r="22" spans="1:19" x14ac:dyDescent="0.2">
      <c r="A22">
        <v>2</v>
      </c>
      <c r="B22" t="s">
        <v>3</v>
      </c>
      <c r="C22" t="s">
        <v>4</v>
      </c>
      <c r="D22" t="s">
        <v>5</v>
      </c>
      <c r="E22" s="2">
        <v>75.63</v>
      </c>
      <c r="I22" s="3" t="s">
        <v>106</v>
      </c>
      <c r="J22">
        <v>2</v>
      </c>
      <c r="S22">
        <v>155.06</v>
      </c>
    </row>
    <row r="23" spans="1:19" x14ac:dyDescent="0.2">
      <c r="A23">
        <v>3</v>
      </c>
      <c r="B23" t="s">
        <v>6</v>
      </c>
      <c r="C23" t="s">
        <v>7</v>
      </c>
      <c r="D23" t="s">
        <v>8</v>
      </c>
      <c r="E23" s="2">
        <v>74.73</v>
      </c>
    </row>
    <row r="24" spans="1:19" x14ac:dyDescent="0.2">
      <c r="A24">
        <v>4</v>
      </c>
      <c r="B24" t="s">
        <v>9</v>
      </c>
      <c r="C24" t="s">
        <v>10</v>
      </c>
      <c r="D24" t="s">
        <v>11</v>
      </c>
      <c r="E24" s="2">
        <v>80.63</v>
      </c>
    </row>
    <row r="25" spans="1:19" x14ac:dyDescent="0.2">
      <c r="A25">
        <v>5</v>
      </c>
      <c r="B25" t="s">
        <v>12</v>
      </c>
      <c r="C25" t="s">
        <v>13</v>
      </c>
      <c r="D25" t="s">
        <v>14</v>
      </c>
      <c r="E25" s="2">
        <v>80.05</v>
      </c>
    </row>
    <row r="26" spans="1:19" x14ac:dyDescent="0.2">
      <c r="A26">
        <v>6</v>
      </c>
      <c r="B26" t="s">
        <v>15</v>
      </c>
      <c r="C26" t="s">
        <v>16</v>
      </c>
      <c r="D26" t="s">
        <v>17</v>
      </c>
      <c r="E26" s="2">
        <v>76.56</v>
      </c>
    </row>
    <row r="27" spans="1:19" x14ac:dyDescent="0.2">
      <c r="A27">
        <v>7</v>
      </c>
      <c r="B27" t="s">
        <v>18</v>
      </c>
      <c r="C27" t="s">
        <v>19</v>
      </c>
      <c r="D27" t="s">
        <v>20</v>
      </c>
      <c r="E27" s="2">
        <v>84.13</v>
      </c>
      <c r="F27" t="s">
        <v>127</v>
      </c>
      <c r="G27" t="s">
        <v>71</v>
      </c>
      <c r="H27" t="s">
        <v>126</v>
      </c>
      <c r="I27" s="3" t="s">
        <v>73</v>
      </c>
      <c r="J27" t="s">
        <v>107</v>
      </c>
      <c r="K27" t="s">
        <v>108</v>
      </c>
      <c r="L27" t="s">
        <v>109</v>
      </c>
      <c r="M27" t="s">
        <v>110</v>
      </c>
      <c r="N27" t="s">
        <v>111</v>
      </c>
      <c r="O27" t="s">
        <v>112</v>
      </c>
      <c r="P27" t="s">
        <v>113</v>
      </c>
      <c r="Q27" t="s">
        <v>114</v>
      </c>
      <c r="R27" t="s">
        <v>115</v>
      </c>
    </row>
    <row r="28" spans="1:19" x14ac:dyDescent="0.2">
      <c r="G28">
        <v>1</v>
      </c>
      <c r="H28" t="s">
        <v>117</v>
      </c>
      <c r="J28">
        <f>(10.3+4.3)</f>
        <v>14.600000000000001</v>
      </c>
      <c r="N28">
        <f>IF(ISBLANK(M28),J28,J28+M28)</f>
        <v>14.600000000000001</v>
      </c>
      <c r="O28">
        <v>2</v>
      </c>
      <c r="P28">
        <v>1.7</v>
      </c>
      <c r="Q28">
        <f>O28*P28</f>
        <v>3.4</v>
      </c>
      <c r="R28">
        <f>J28+Q28</f>
        <v>18</v>
      </c>
    </row>
    <row r="29" spans="1:19" x14ac:dyDescent="0.2">
      <c r="G29">
        <v>2</v>
      </c>
      <c r="H29" t="s">
        <v>78</v>
      </c>
      <c r="J29">
        <v>10.3</v>
      </c>
      <c r="N29">
        <f t="shared" ref="N29:N46" si="2">IF(ISBLANK(M29),J29,J29+M29)</f>
        <v>10.3</v>
      </c>
      <c r="O29">
        <v>2</v>
      </c>
      <c r="P29">
        <v>1</v>
      </c>
      <c r="Q29">
        <f t="shared" ref="Q29:Q40" si="3">O29*P29</f>
        <v>2</v>
      </c>
      <c r="R29">
        <f t="shared" ref="R29:R40" si="4">J29+Q29</f>
        <v>12.3</v>
      </c>
    </row>
    <row r="30" spans="1:19" x14ac:dyDescent="0.2">
      <c r="G30">
        <v>3</v>
      </c>
      <c r="H30" t="s">
        <v>84</v>
      </c>
      <c r="J30">
        <v>5.0999999999999996</v>
      </c>
      <c r="N30">
        <f t="shared" si="2"/>
        <v>5.0999999999999996</v>
      </c>
      <c r="O30">
        <v>3</v>
      </c>
      <c r="P30">
        <v>0.7</v>
      </c>
      <c r="Q30">
        <f t="shared" si="3"/>
        <v>2.0999999999999996</v>
      </c>
      <c r="R30">
        <f t="shared" si="4"/>
        <v>7.1999999999999993</v>
      </c>
    </row>
    <row r="31" spans="1:19" x14ac:dyDescent="0.2">
      <c r="G31">
        <v>4</v>
      </c>
      <c r="H31" t="s">
        <v>96</v>
      </c>
      <c r="J31">
        <v>1.7</v>
      </c>
      <c r="K31">
        <v>3</v>
      </c>
      <c r="L31">
        <v>0.3</v>
      </c>
      <c r="M31">
        <f>K31*L31</f>
        <v>0.89999999999999991</v>
      </c>
      <c r="N31">
        <f t="shared" si="2"/>
        <v>2.5999999999999996</v>
      </c>
      <c r="O31">
        <v>1</v>
      </c>
      <c r="P31">
        <v>0.5</v>
      </c>
      <c r="Q31">
        <f t="shared" si="3"/>
        <v>0.5</v>
      </c>
      <c r="R31">
        <f t="shared" si="4"/>
        <v>2.2000000000000002</v>
      </c>
    </row>
    <row r="32" spans="1:19" x14ac:dyDescent="0.2">
      <c r="G32">
        <v>5</v>
      </c>
      <c r="H32" t="s">
        <v>80</v>
      </c>
      <c r="J32">
        <v>1.5</v>
      </c>
      <c r="K32">
        <v>3</v>
      </c>
      <c r="L32">
        <v>0.3</v>
      </c>
      <c r="M32">
        <f>K32*L32</f>
        <v>0.89999999999999991</v>
      </c>
      <c r="N32">
        <f t="shared" si="2"/>
        <v>2.4</v>
      </c>
      <c r="O32">
        <v>1</v>
      </c>
      <c r="P32">
        <v>0.5</v>
      </c>
      <c r="Q32">
        <f t="shared" si="3"/>
        <v>0.5</v>
      </c>
      <c r="R32">
        <f t="shared" si="4"/>
        <v>2</v>
      </c>
    </row>
    <row r="33" spans="7:18" x14ac:dyDescent="0.2">
      <c r="G33">
        <v>6</v>
      </c>
      <c r="H33" t="s">
        <v>76</v>
      </c>
      <c r="J33">
        <v>8.5</v>
      </c>
      <c r="N33">
        <f t="shared" si="2"/>
        <v>8.5</v>
      </c>
      <c r="O33">
        <v>0</v>
      </c>
      <c r="P33">
        <v>1</v>
      </c>
      <c r="Q33">
        <f t="shared" si="3"/>
        <v>0</v>
      </c>
      <c r="R33">
        <f t="shared" si="4"/>
        <v>8.5</v>
      </c>
    </row>
    <row r="34" spans="7:18" x14ac:dyDescent="0.2">
      <c r="G34">
        <v>7</v>
      </c>
      <c r="H34" t="s">
        <v>118</v>
      </c>
      <c r="J34">
        <f>(8.5+1.3)</f>
        <v>9.8000000000000007</v>
      </c>
      <c r="N34">
        <f t="shared" si="2"/>
        <v>9.8000000000000007</v>
      </c>
      <c r="O34">
        <v>-2</v>
      </c>
      <c r="P34">
        <v>1.3</v>
      </c>
      <c r="Q34">
        <f t="shared" si="3"/>
        <v>-2.6</v>
      </c>
      <c r="R34">
        <f t="shared" si="4"/>
        <v>7.2000000000000011</v>
      </c>
    </row>
    <row r="35" spans="7:18" x14ac:dyDescent="0.2">
      <c r="G35">
        <v>8</v>
      </c>
      <c r="H35" t="s">
        <v>92</v>
      </c>
      <c r="J35">
        <v>6</v>
      </c>
      <c r="N35">
        <f t="shared" si="2"/>
        <v>6</v>
      </c>
      <c r="O35">
        <v>2</v>
      </c>
      <c r="P35">
        <v>0.7</v>
      </c>
      <c r="Q35">
        <f t="shared" si="3"/>
        <v>1.4</v>
      </c>
      <c r="R35">
        <f t="shared" si="4"/>
        <v>7.4</v>
      </c>
    </row>
    <row r="36" spans="7:18" x14ac:dyDescent="0.2">
      <c r="G36">
        <v>9</v>
      </c>
      <c r="H36" t="s">
        <v>119</v>
      </c>
      <c r="J36">
        <v>1.6</v>
      </c>
      <c r="K36">
        <v>3</v>
      </c>
      <c r="L36">
        <v>0.3</v>
      </c>
      <c r="M36">
        <f>K36*L36</f>
        <v>0.89999999999999991</v>
      </c>
      <c r="N36">
        <f t="shared" si="2"/>
        <v>2.5</v>
      </c>
      <c r="O36">
        <v>2</v>
      </c>
      <c r="P36">
        <v>0.5</v>
      </c>
      <c r="Q36">
        <f t="shared" si="3"/>
        <v>1</v>
      </c>
      <c r="R36">
        <f t="shared" si="4"/>
        <v>2.6</v>
      </c>
    </row>
    <row r="37" spans="7:18" x14ac:dyDescent="0.2">
      <c r="G37">
        <v>10</v>
      </c>
      <c r="H37" t="s">
        <v>120</v>
      </c>
      <c r="J37">
        <f>(5.3+0.5+4.4)</f>
        <v>10.199999999999999</v>
      </c>
      <c r="N37">
        <f t="shared" si="2"/>
        <v>10.199999999999999</v>
      </c>
      <c r="O37">
        <v>2</v>
      </c>
      <c r="P37">
        <v>1.6</v>
      </c>
      <c r="Q37">
        <f t="shared" si="3"/>
        <v>3.2</v>
      </c>
      <c r="R37">
        <f t="shared" si="4"/>
        <v>13.399999999999999</v>
      </c>
    </row>
    <row r="38" spans="7:18" x14ac:dyDescent="0.2">
      <c r="G38">
        <v>11</v>
      </c>
      <c r="H38" t="s">
        <v>121</v>
      </c>
      <c r="J38">
        <v>3.3</v>
      </c>
      <c r="N38">
        <f t="shared" si="2"/>
        <v>3.3</v>
      </c>
      <c r="O38">
        <v>3</v>
      </c>
      <c r="P38">
        <v>0.5</v>
      </c>
      <c r="Q38">
        <f t="shared" si="3"/>
        <v>1.5</v>
      </c>
      <c r="R38">
        <f t="shared" si="4"/>
        <v>4.8</v>
      </c>
    </row>
    <row r="39" spans="7:18" x14ac:dyDescent="0.2">
      <c r="G39">
        <v>12</v>
      </c>
      <c r="H39" t="s">
        <v>94</v>
      </c>
      <c r="J39">
        <v>2</v>
      </c>
      <c r="K39">
        <v>3</v>
      </c>
      <c r="L39">
        <v>0.3</v>
      </c>
      <c r="M39">
        <f>K39*L39</f>
        <v>0.89999999999999991</v>
      </c>
      <c r="N39">
        <f t="shared" si="2"/>
        <v>2.9</v>
      </c>
      <c r="O39">
        <v>3</v>
      </c>
      <c r="P39">
        <v>2</v>
      </c>
      <c r="Q39">
        <f t="shared" si="3"/>
        <v>6</v>
      </c>
      <c r="R39">
        <f t="shared" si="4"/>
        <v>8</v>
      </c>
    </row>
    <row r="40" spans="7:18" x14ac:dyDescent="0.2">
      <c r="G40">
        <v>13</v>
      </c>
      <c r="H40" t="s">
        <v>122</v>
      </c>
      <c r="J40">
        <v>1.6</v>
      </c>
      <c r="N40">
        <f t="shared" si="2"/>
        <v>1.6</v>
      </c>
      <c r="O40">
        <v>1</v>
      </c>
      <c r="P40">
        <v>0.5</v>
      </c>
      <c r="Q40">
        <f t="shared" si="3"/>
        <v>0.5</v>
      </c>
      <c r="R40">
        <f t="shared" si="4"/>
        <v>2.1</v>
      </c>
    </row>
    <row r="41" spans="7:18" x14ac:dyDescent="0.2">
      <c r="I41" s="3" t="s">
        <v>100</v>
      </c>
      <c r="J41">
        <v>7.5</v>
      </c>
      <c r="N41">
        <f t="shared" si="2"/>
        <v>7.5</v>
      </c>
    </row>
    <row r="42" spans="7:18" x14ac:dyDescent="0.2">
      <c r="I42" s="3" t="s">
        <v>101</v>
      </c>
      <c r="J42">
        <v>7</v>
      </c>
      <c r="N42">
        <f t="shared" si="2"/>
        <v>7</v>
      </c>
    </row>
    <row r="43" spans="7:18" x14ac:dyDescent="0.2">
      <c r="I43" s="3" t="s">
        <v>102</v>
      </c>
      <c r="J43">
        <v>8</v>
      </c>
      <c r="N43">
        <f t="shared" si="2"/>
        <v>8</v>
      </c>
    </row>
    <row r="44" spans="7:18" x14ac:dyDescent="0.2">
      <c r="I44" s="3" t="s">
        <v>103</v>
      </c>
      <c r="J44">
        <v>6.5</v>
      </c>
      <c r="N44">
        <f t="shared" si="2"/>
        <v>6.5</v>
      </c>
    </row>
    <row r="45" spans="7:18" x14ac:dyDescent="0.2">
      <c r="I45" s="3" t="s">
        <v>104</v>
      </c>
      <c r="J45">
        <v>6</v>
      </c>
      <c r="N45">
        <f t="shared" si="2"/>
        <v>6</v>
      </c>
    </row>
    <row r="46" spans="7:18" x14ac:dyDescent="0.2">
      <c r="I46" s="3" t="s">
        <v>105</v>
      </c>
      <c r="J46">
        <v>0</v>
      </c>
      <c r="N46">
        <f t="shared" si="2"/>
        <v>0</v>
      </c>
    </row>
    <row r="47" spans="7:18" x14ac:dyDescent="0.2">
      <c r="I47" s="3" t="s">
        <v>116</v>
      </c>
      <c r="J47">
        <f>SUM(J41:J46)</f>
        <v>35</v>
      </c>
    </row>
    <row r="48" spans="7:18" x14ac:dyDescent="0.2">
      <c r="I48" s="3" t="s">
        <v>106</v>
      </c>
      <c r="J48">
        <v>2</v>
      </c>
    </row>
    <row r="49" spans="9:18" x14ac:dyDescent="0.2">
      <c r="I49" s="3" t="s">
        <v>123</v>
      </c>
      <c r="J49">
        <f>SUM(J41:J47)*J48</f>
        <v>140</v>
      </c>
      <c r="R49">
        <f>SUM(R28:R40)</f>
        <v>95.7</v>
      </c>
    </row>
    <row r="50" spans="9:18" x14ac:dyDescent="0.2">
      <c r="I50" s="4" t="s">
        <v>124</v>
      </c>
      <c r="J50" s="5">
        <f>J49+R49</f>
        <v>235.7</v>
      </c>
    </row>
    <row r="51" spans="9:18" x14ac:dyDescent="0.2">
      <c r="I51" s="3" t="s">
        <v>125</v>
      </c>
    </row>
    <row r="87" spans="1:18" x14ac:dyDescent="0.2">
      <c r="A87">
        <v>8</v>
      </c>
      <c r="B87" t="s">
        <v>21</v>
      </c>
      <c r="C87" t="s">
        <v>22</v>
      </c>
      <c r="D87" t="s">
        <v>20</v>
      </c>
      <c r="E87" s="2">
        <v>80.69</v>
      </c>
      <c r="F87" t="s">
        <v>127</v>
      </c>
      <c r="G87" t="s">
        <v>71</v>
      </c>
      <c r="H87" t="s">
        <v>126</v>
      </c>
      <c r="I87" s="3" t="s">
        <v>73</v>
      </c>
      <c r="J87" t="s">
        <v>107</v>
      </c>
      <c r="K87" t="s">
        <v>108</v>
      </c>
      <c r="L87" t="s">
        <v>109</v>
      </c>
      <c r="M87" t="s">
        <v>110</v>
      </c>
      <c r="N87" t="s">
        <v>111</v>
      </c>
      <c r="O87" t="s">
        <v>112</v>
      </c>
      <c r="P87" t="s">
        <v>113</v>
      </c>
      <c r="Q87" t="s">
        <v>114</v>
      </c>
      <c r="R87" t="s">
        <v>115</v>
      </c>
    </row>
    <row r="88" spans="1:18" x14ac:dyDescent="0.2">
      <c r="G88">
        <v>1</v>
      </c>
      <c r="H88" t="s">
        <v>117</v>
      </c>
      <c r="J88">
        <f>10.3+4.3</f>
        <v>14.600000000000001</v>
      </c>
      <c r="N88">
        <f>IF(ISBLANK(M88),J88,J88+M88)</f>
        <v>14.600000000000001</v>
      </c>
      <c r="O88">
        <v>1</v>
      </c>
      <c r="P88">
        <v>1.7</v>
      </c>
      <c r="Q88">
        <f>O88*P88</f>
        <v>1.7</v>
      </c>
      <c r="R88">
        <f>J88+Q88</f>
        <v>16.3</v>
      </c>
    </row>
    <row r="89" spans="1:18" x14ac:dyDescent="0.2">
      <c r="G89">
        <v>2</v>
      </c>
      <c r="H89" t="s">
        <v>128</v>
      </c>
      <c r="J89">
        <v>10.5</v>
      </c>
      <c r="N89">
        <f t="shared" ref="N89:N100" si="5">IF(ISBLANK(M89),J89,J89+M89)</f>
        <v>10.5</v>
      </c>
      <c r="O89">
        <v>-1</v>
      </c>
      <c r="P89">
        <v>1</v>
      </c>
      <c r="Q89">
        <f t="shared" ref="Q89:Q100" si="6">O89*P89</f>
        <v>-1</v>
      </c>
      <c r="R89">
        <f t="shared" ref="R89:R100" si="7">J89+Q89</f>
        <v>9.5</v>
      </c>
    </row>
    <row r="90" spans="1:18" x14ac:dyDescent="0.2">
      <c r="G90">
        <v>3</v>
      </c>
      <c r="H90" t="s">
        <v>76</v>
      </c>
      <c r="J90">
        <v>8.5</v>
      </c>
      <c r="N90">
        <f t="shared" si="5"/>
        <v>8.5</v>
      </c>
      <c r="O90">
        <v>-1</v>
      </c>
      <c r="P90">
        <v>0.7</v>
      </c>
      <c r="Q90">
        <f t="shared" si="6"/>
        <v>-0.7</v>
      </c>
      <c r="R90">
        <f t="shared" si="7"/>
        <v>7.8</v>
      </c>
    </row>
    <row r="91" spans="1:18" x14ac:dyDescent="0.2">
      <c r="G91">
        <v>4</v>
      </c>
      <c r="H91" t="s">
        <v>96</v>
      </c>
      <c r="J91">
        <v>1.7</v>
      </c>
      <c r="K91">
        <v>3</v>
      </c>
      <c r="L91">
        <v>0.3</v>
      </c>
      <c r="M91">
        <f>K91*L91</f>
        <v>0.89999999999999991</v>
      </c>
      <c r="N91">
        <f>IF(ISBLANK(M91),J91,J91+M91)</f>
        <v>2.5999999999999996</v>
      </c>
      <c r="O91">
        <v>2</v>
      </c>
      <c r="P91">
        <v>0.5</v>
      </c>
      <c r="Q91">
        <f t="shared" si="6"/>
        <v>1</v>
      </c>
      <c r="R91">
        <f>J91+Q91</f>
        <v>2.7</v>
      </c>
    </row>
    <row r="92" spans="1:18" x14ac:dyDescent="0.2">
      <c r="G92">
        <v>5</v>
      </c>
      <c r="H92" t="s">
        <v>94</v>
      </c>
      <c r="J92">
        <v>2</v>
      </c>
      <c r="K92">
        <v>3</v>
      </c>
      <c r="L92">
        <v>0.3</v>
      </c>
      <c r="M92">
        <f>K92*L92</f>
        <v>0.89999999999999991</v>
      </c>
      <c r="N92">
        <f t="shared" si="5"/>
        <v>2.9</v>
      </c>
      <c r="O92">
        <v>2</v>
      </c>
      <c r="P92">
        <v>0.5</v>
      </c>
      <c r="Q92">
        <f t="shared" si="6"/>
        <v>1</v>
      </c>
      <c r="R92">
        <f t="shared" si="7"/>
        <v>3</v>
      </c>
    </row>
    <row r="93" spans="1:18" x14ac:dyDescent="0.2">
      <c r="G93">
        <v>6</v>
      </c>
      <c r="H93" t="s">
        <v>129</v>
      </c>
      <c r="J93">
        <f>(8.5+0.5+4.4)</f>
        <v>13.4</v>
      </c>
      <c r="N93">
        <f t="shared" si="5"/>
        <v>13.4</v>
      </c>
      <c r="O93">
        <v>1.1000000000000001</v>
      </c>
      <c r="P93">
        <v>1</v>
      </c>
      <c r="Q93">
        <f t="shared" si="6"/>
        <v>1.1000000000000001</v>
      </c>
      <c r="R93">
        <f t="shared" si="7"/>
        <v>14.5</v>
      </c>
    </row>
    <row r="94" spans="1:18" x14ac:dyDescent="0.2">
      <c r="G94">
        <v>7</v>
      </c>
      <c r="H94" t="s">
        <v>117</v>
      </c>
      <c r="J94">
        <f>(10.3+4.3)/1</f>
        <v>14.600000000000001</v>
      </c>
      <c r="N94">
        <f t="shared" si="5"/>
        <v>14.600000000000001</v>
      </c>
      <c r="O94">
        <v>-2</v>
      </c>
      <c r="P94">
        <v>1.3</v>
      </c>
      <c r="Q94">
        <f t="shared" si="6"/>
        <v>-2.6</v>
      </c>
      <c r="R94">
        <f t="shared" si="7"/>
        <v>12.000000000000002</v>
      </c>
    </row>
    <row r="95" spans="1:18" x14ac:dyDescent="0.2">
      <c r="G95">
        <v>8</v>
      </c>
      <c r="H95" t="s">
        <v>130</v>
      </c>
      <c r="J95">
        <f>(6+1.3)</f>
        <v>7.3</v>
      </c>
      <c r="N95">
        <f t="shared" si="5"/>
        <v>7.3</v>
      </c>
      <c r="O95">
        <v>1</v>
      </c>
      <c r="P95">
        <v>0.7</v>
      </c>
      <c r="Q95">
        <f t="shared" si="6"/>
        <v>0.7</v>
      </c>
      <c r="R95">
        <f t="shared" si="7"/>
        <v>8</v>
      </c>
    </row>
    <row r="96" spans="1:18" x14ac:dyDescent="0.2">
      <c r="G96">
        <v>9</v>
      </c>
      <c r="H96" t="s">
        <v>84</v>
      </c>
      <c r="J96">
        <v>5.0999999999999996</v>
      </c>
      <c r="K96">
        <v>3</v>
      </c>
      <c r="L96">
        <v>0.3</v>
      </c>
      <c r="M96">
        <f>K96*L96</f>
        <v>0.89999999999999991</v>
      </c>
      <c r="N96">
        <f t="shared" si="5"/>
        <v>6</v>
      </c>
      <c r="O96">
        <v>-2</v>
      </c>
      <c r="P96">
        <v>0.5</v>
      </c>
      <c r="Q96">
        <f t="shared" si="6"/>
        <v>-1</v>
      </c>
      <c r="R96">
        <f t="shared" si="7"/>
        <v>4.0999999999999996</v>
      </c>
    </row>
    <row r="97" spans="1:18" x14ac:dyDescent="0.2">
      <c r="G97">
        <v>10</v>
      </c>
      <c r="H97" t="s">
        <v>121</v>
      </c>
      <c r="J97">
        <v>3.3</v>
      </c>
      <c r="N97">
        <f t="shared" si="5"/>
        <v>3.3</v>
      </c>
      <c r="O97">
        <v>1</v>
      </c>
      <c r="P97">
        <v>1.6</v>
      </c>
      <c r="Q97">
        <f t="shared" si="6"/>
        <v>1.6</v>
      </c>
      <c r="R97">
        <f t="shared" si="7"/>
        <v>4.9000000000000004</v>
      </c>
    </row>
    <row r="98" spans="1:18" x14ac:dyDescent="0.2">
      <c r="G98">
        <v>11</v>
      </c>
      <c r="H98" t="s">
        <v>80</v>
      </c>
      <c r="J98">
        <v>1.5</v>
      </c>
      <c r="K98">
        <v>3</v>
      </c>
      <c r="L98">
        <v>0.3</v>
      </c>
      <c r="M98">
        <f>K98*L98</f>
        <v>0.89999999999999991</v>
      </c>
      <c r="N98">
        <f t="shared" si="5"/>
        <v>2.4</v>
      </c>
      <c r="O98">
        <v>2</v>
      </c>
      <c r="P98">
        <v>0.5</v>
      </c>
      <c r="Q98">
        <f t="shared" si="6"/>
        <v>1</v>
      </c>
      <c r="R98">
        <f t="shared" si="7"/>
        <v>2.5</v>
      </c>
    </row>
    <row r="99" spans="1:18" x14ac:dyDescent="0.2">
      <c r="G99">
        <v>12</v>
      </c>
      <c r="H99" t="s">
        <v>98</v>
      </c>
      <c r="J99">
        <v>1.5</v>
      </c>
      <c r="K99">
        <v>3</v>
      </c>
      <c r="L99">
        <v>0.3</v>
      </c>
      <c r="M99">
        <f>K99*L99</f>
        <v>0.89999999999999991</v>
      </c>
      <c r="N99">
        <f>IF(ISBLANK(M99),J99,J99+M99)</f>
        <v>2.4</v>
      </c>
      <c r="O99">
        <v>1</v>
      </c>
      <c r="P99">
        <v>2</v>
      </c>
      <c r="Q99">
        <f t="shared" si="6"/>
        <v>2</v>
      </c>
      <c r="R99">
        <f>J99+Q99</f>
        <v>3.5</v>
      </c>
    </row>
    <row r="100" spans="1:18" x14ac:dyDescent="0.2">
      <c r="G100">
        <v>13</v>
      </c>
      <c r="H100" t="s">
        <v>122</v>
      </c>
      <c r="J100">
        <v>1.6</v>
      </c>
      <c r="K100">
        <v>3</v>
      </c>
      <c r="L100">
        <v>0.3</v>
      </c>
      <c r="M100">
        <f>K100*L100</f>
        <v>0.89999999999999991</v>
      </c>
      <c r="N100">
        <f t="shared" si="5"/>
        <v>2.5</v>
      </c>
      <c r="O100">
        <v>2</v>
      </c>
      <c r="P100">
        <v>0.5</v>
      </c>
      <c r="Q100">
        <f t="shared" si="6"/>
        <v>1</v>
      </c>
      <c r="R100">
        <f t="shared" si="7"/>
        <v>2.6</v>
      </c>
    </row>
    <row r="101" spans="1:18" x14ac:dyDescent="0.2">
      <c r="I101" s="3" t="s">
        <v>100</v>
      </c>
      <c r="J101">
        <v>6</v>
      </c>
    </row>
    <row r="102" spans="1:18" x14ac:dyDescent="0.2">
      <c r="I102" s="3" t="s">
        <v>101</v>
      </c>
      <c r="J102">
        <v>8</v>
      </c>
    </row>
    <row r="103" spans="1:18" x14ac:dyDescent="0.2">
      <c r="I103" s="3" t="s">
        <v>102</v>
      </c>
      <c r="J103">
        <v>6.5</v>
      </c>
    </row>
    <row r="104" spans="1:18" x14ac:dyDescent="0.2">
      <c r="I104" s="3" t="s">
        <v>103</v>
      </c>
      <c r="J104">
        <v>7</v>
      </c>
    </row>
    <row r="105" spans="1:18" x14ac:dyDescent="0.2">
      <c r="I105" s="3" t="s">
        <v>104</v>
      </c>
      <c r="J105">
        <v>6</v>
      </c>
    </row>
    <row r="106" spans="1:18" x14ac:dyDescent="0.2">
      <c r="I106" s="3" t="s">
        <v>105</v>
      </c>
    </row>
    <row r="107" spans="1:18" x14ac:dyDescent="0.2">
      <c r="I107" s="3" t="s">
        <v>116</v>
      </c>
      <c r="J107">
        <f>SUM(J101:J105)</f>
        <v>33.5</v>
      </c>
    </row>
    <row r="108" spans="1:18" x14ac:dyDescent="0.2">
      <c r="I108" s="3" t="s">
        <v>106</v>
      </c>
      <c r="J108">
        <v>2</v>
      </c>
    </row>
    <row r="109" spans="1:18" x14ac:dyDescent="0.2">
      <c r="I109" s="3" t="s">
        <v>123</v>
      </c>
      <c r="J109">
        <f>SUM(J101:J107)*J108</f>
        <v>134</v>
      </c>
      <c r="R109">
        <f>SUM(R88:R100)</f>
        <v>91.4</v>
      </c>
    </row>
    <row r="110" spans="1:18" x14ac:dyDescent="0.2">
      <c r="I110" s="4" t="s">
        <v>124</v>
      </c>
      <c r="J110" s="5">
        <f>J109+R109</f>
        <v>225.4</v>
      </c>
    </row>
    <row r="111" spans="1:18" x14ac:dyDescent="0.2">
      <c r="I111" s="4" t="s">
        <v>125</v>
      </c>
      <c r="J111" s="5"/>
    </row>
    <row r="112" spans="1:18" x14ac:dyDescent="0.2">
      <c r="A112">
        <v>9</v>
      </c>
      <c r="B112" t="s">
        <v>23</v>
      </c>
      <c r="C112" t="s">
        <v>24</v>
      </c>
      <c r="D112" t="s">
        <v>25</v>
      </c>
      <c r="E112" s="2">
        <v>82.27</v>
      </c>
      <c r="F112" t="s">
        <v>131</v>
      </c>
      <c r="G112" t="s">
        <v>71</v>
      </c>
      <c r="H112" t="s">
        <v>126</v>
      </c>
      <c r="I112" s="3" t="s">
        <v>73</v>
      </c>
      <c r="J112" t="s">
        <v>107</v>
      </c>
      <c r="K112" t="s">
        <v>108</v>
      </c>
      <c r="L112" t="s">
        <v>109</v>
      </c>
      <c r="M112" t="s">
        <v>110</v>
      </c>
      <c r="N112" t="s">
        <v>111</v>
      </c>
      <c r="O112" t="s">
        <v>112</v>
      </c>
      <c r="P112" t="s">
        <v>113</v>
      </c>
      <c r="Q112" t="s">
        <v>114</v>
      </c>
      <c r="R112" t="s">
        <v>115</v>
      </c>
    </row>
    <row r="113" spans="7:18" x14ac:dyDescent="0.2">
      <c r="G113">
        <v>1</v>
      </c>
      <c r="H113" t="s">
        <v>132</v>
      </c>
      <c r="J113">
        <f>17.4</f>
        <v>17.399999999999999</v>
      </c>
      <c r="N113">
        <f>IF(ISBLANK(M113),J113,J113+M113)</f>
        <v>17.399999999999999</v>
      </c>
      <c r="O113">
        <v>2</v>
      </c>
      <c r="P113">
        <v>1.7</v>
      </c>
      <c r="Q113">
        <f>O113*P113</f>
        <v>3.4</v>
      </c>
      <c r="R113">
        <f>J113+Q113</f>
        <v>20.799999999999997</v>
      </c>
    </row>
    <row r="114" spans="7:18" x14ac:dyDescent="0.2">
      <c r="G114">
        <v>2</v>
      </c>
      <c r="H114" t="s">
        <v>132</v>
      </c>
      <c r="J114">
        <f>17.4</f>
        <v>17.399999999999999</v>
      </c>
      <c r="N114">
        <f t="shared" ref="N114:N115" si="8">IF(ISBLANK(M114),J114,J114+M114)</f>
        <v>17.399999999999999</v>
      </c>
      <c r="O114">
        <v>1</v>
      </c>
      <c r="P114">
        <v>1</v>
      </c>
      <c r="Q114">
        <f t="shared" ref="Q114:Q125" si="9">O114*P114</f>
        <v>1</v>
      </c>
      <c r="R114">
        <f t="shared" ref="R114:R115" si="10">J114+Q114</f>
        <v>18.399999999999999</v>
      </c>
    </row>
    <row r="115" spans="7:18" x14ac:dyDescent="0.2">
      <c r="G115">
        <v>3</v>
      </c>
      <c r="H115" t="s">
        <v>84</v>
      </c>
      <c r="J115">
        <v>5.0999999999999996</v>
      </c>
      <c r="N115">
        <f t="shared" si="8"/>
        <v>5.0999999999999996</v>
      </c>
      <c r="O115">
        <v>-2</v>
      </c>
      <c r="P115">
        <v>0.7</v>
      </c>
      <c r="Q115">
        <f t="shared" si="9"/>
        <v>-1.4</v>
      </c>
      <c r="R115">
        <f t="shared" si="10"/>
        <v>3.6999999999999997</v>
      </c>
    </row>
    <row r="116" spans="7:18" x14ac:dyDescent="0.2">
      <c r="G116">
        <v>4</v>
      </c>
      <c r="H116" t="s">
        <v>82</v>
      </c>
      <c r="J116">
        <v>1.5</v>
      </c>
      <c r="K116">
        <v>3</v>
      </c>
      <c r="L116">
        <v>0.3</v>
      </c>
      <c r="M116">
        <f>K116*L116</f>
        <v>0.89999999999999991</v>
      </c>
      <c r="N116">
        <f>IF(ISBLANK(M116),J116,J116+M116)</f>
        <v>2.4</v>
      </c>
      <c r="O116">
        <v>2</v>
      </c>
      <c r="P116">
        <v>0.5</v>
      </c>
      <c r="Q116">
        <f t="shared" si="9"/>
        <v>1</v>
      </c>
      <c r="R116">
        <f>J116+Q116</f>
        <v>2.5</v>
      </c>
    </row>
    <row r="117" spans="7:18" x14ac:dyDescent="0.2">
      <c r="G117">
        <v>5</v>
      </c>
      <c r="H117" t="s">
        <v>80</v>
      </c>
      <c r="J117">
        <v>1.5</v>
      </c>
      <c r="K117">
        <v>3</v>
      </c>
      <c r="L117">
        <v>0.3</v>
      </c>
      <c r="M117">
        <f>K117*L117</f>
        <v>0.89999999999999991</v>
      </c>
      <c r="N117">
        <f t="shared" ref="N117:N123" si="11">IF(ISBLANK(M117),J117,J117+M117)</f>
        <v>2.4</v>
      </c>
      <c r="O117">
        <v>2</v>
      </c>
      <c r="P117">
        <v>0.5</v>
      </c>
      <c r="Q117">
        <f t="shared" si="9"/>
        <v>1</v>
      </c>
      <c r="R117">
        <f t="shared" ref="R117:R123" si="12">J117+Q117</f>
        <v>2.5</v>
      </c>
    </row>
    <row r="118" spans="7:18" x14ac:dyDescent="0.2">
      <c r="G118">
        <v>6</v>
      </c>
      <c r="H118" t="s">
        <v>133</v>
      </c>
      <c r="J118">
        <f>10.3+1.3</f>
        <v>11.600000000000001</v>
      </c>
      <c r="N118">
        <f t="shared" si="11"/>
        <v>11.600000000000001</v>
      </c>
      <c r="O118">
        <v>3.3</v>
      </c>
      <c r="P118">
        <v>1</v>
      </c>
      <c r="Q118">
        <f t="shared" si="9"/>
        <v>3.3</v>
      </c>
      <c r="R118">
        <f t="shared" si="12"/>
        <v>14.900000000000002</v>
      </c>
    </row>
    <row r="119" spans="7:18" x14ac:dyDescent="0.2">
      <c r="G119">
        <v>7</v>
      </c>
      <c r="H119" t="s">
        <v>78</v>
      </c>
      <c r="J119">
        <v>10.3</v>
      </c>
      <c r="N119">
        <f t="shared" si="11"/>
        <v>10.3</v>
      </c>
      <c r="O119">
        <v>2.2000000000000002</v>
      </c>
      <c r="P119">
        <v>1.3</v>
      </c>
      <c r="Q119">
        <f t="shared" si="9"/>
        <v>2.8600000000000003</v>
      </c>
      <c r="R119">
        <f t="shared" si="12"/>
        <v>13.16</v>
      </c>
    </row>
    <row r="120" spans="7:18" x14ac:dyDescent="0.2">
      <c r="G120">
        <v>8</v>
      </c>
      <c r="H120" t="s">
        <v>128</v>
      </c>
      <c r="J120">
        <v>10.5</v>
      </c>
      <c r="N120">
        <f t="shared" si="11"/>
        <v>10.5</v>
      </c>
      <c r="O120">
        <v>3.3</v>
      </c>
      <c r="P120">
        <v>0.7</v>
      </c>
      <c r="Q120">
        <f t="shared" si="9"/>
        <v>2.3099999999999996</v>
      </c>
      <c r="R120">
        <f t="shared" si="12"/>
        <v>12.809999999999999</v>
      </c>
    </row>
    <row r="121" spans="7:18" x14ac:dyDescent="0.2">
      <c r="G121">
        <v>9</v>
      </c>
      <c r="H121" t="s">
        <v>76</v>
      </c>
      <c r="J121">
        <v>8.5</v>
      </c>
      <c r="N121">
        <f t="shared" si="11"/>
        <v>8.5</v>
      </c>
      <c r="O121">
        <v>2.2000000000000002</v>
      </c>
      <c r="P121">
        <v>0.5</v>
      </c>
      <c r="Q121">
        <f t="shared" si="9"/>
        <v>1.1000000000000001</v>
      </c>
      <c r="R121">
        <f t="shared" si="12"/>
        <v>9.6</v>
      </c>
    </row>
    <row r="122" spans="7:18" x14ac:dyDescent="0.2">
      <c r="G122">
        <v>10</v>
      </c>
      <c r="H122" t="s">
        <v>134</v>
      </c>
      <c r="J122">
        <f>(5.3+1.3+1.8)</f>
        <v>8.4</v>
      </c>
      <c r="N122">
        <f t="shared" si="11"/>
        <v>8.4</v>
      </c>
      <c r="O122">
        <v>3.3</v>
      </c>
      <c r="P122">
        <v>1.6</v>
      </c>
      <c r="Q122">
        <f t="shared" si="9"/>
        <v>5.28</v>
      </c>
      <c r="R122">
        <f t="shared" si="12"/>
        <v>13.68</v>
      </c>
    </row>
    <row r="123" spans="7:18" x14ac:dyDescent="0.2">
      <c r="G123">
        <v>11</v>
      </c>
      <c r="H123" t="s">
        <v>94</v>
      </c>
      <c r="J123">
        <v>2</v>
      </c>
      <c r="K123">
        <v>3</v>
      </c>
      <c r="L123">
        <v>0.3</v>
      </c>
      <c r="M123">
        <f>K123*L123</f>
        <v>0.89999999999999991</v>
      </c>
      <c r="N123">
        <f t="shared" si="11"/>
        <v>2.9</v>
      </c>
      <c r="O123">
        <v>2.2000000000000002</v>
      </c>
      <c r="P123">
        <v>0.5</v>
      </c>
      <c r="Q123">
        <f t="shared" si="9"/>
        <v>1.1000000000000001</v>
      </c>
      <c r="R123">
        <f t="shared" si="12"/>
        <v>3.1</v>
      </c>
    </row>
    <row r="124" spans="7:18" x14ac:dyDescent="0.2">
      <c r="G124">
        <v>12</v>
      </c>
      <c r="H124" t="s">
        <v>98</v>
      </c>
      <c r="J124">
        <v>1.7</v>
      </c>
      <c r="K124">
        <v>3</v>
      </c>
      <c r="L124">
        <v>0.3</v>
      </c>
      <c r="M124">
        <f>K124*L124</f>
        <v>0.89999999999999991</v>
      </c>
      <c r="N124">
        <f>IF(ISBLANK(M124),J124,J124+M124)</f>
        <v>2.5999999999999996</v>
      </c>
      <c r="O124">
        <v>3.3</v>
      </c>
      <c r="P124">
        <v>2</v>
      </c>
      <c r="Q124">
        <f t="shared" si="9"/>
        <v>6.6</v>
      </c>
      <c r="R124">
        <f>J124+Q124</f>
        <v>8.2999999999999989</v>
      </c>
    </row>
    <row r="125" spans="7:18" x14ac:dyDescent="0.2">
      <c r="G125">
        <v>13</v>
      </c>
      <c r="H125" t="s">
        <v>135</v>
      </c>
      <c r="J125">
        <v>1.7</v>
      </c>
      <c r="K125">
        <v>3</v>
      </c>
      <c r="L125">
        <v>0.3</v>
      </c>
      <c r="M125">
        <f>K125*L125</f>
        <v>0.89999999999999991</v>
      </c>
      <c r="N125">
        <f t="shared" ref="N125" si="13">IF(ISBLANK(M125),J125,J125+M125)</f>
        <v>2.5999999999999996</v>
      </c>
      <c r="O125">
        <v>3.3</v>
      </c>
      <c r="P125">
        <v>0.5</v>
      </c>
      <c r="Q125">
        <f t="shared" si="9"/>
        <v>1.65</v>
      </c>
      <c r="R125">
        <f t="shared" ref="R125" si="14">J125+Q125</f>
        <v>3.3499999999999996</v>
      </c>
    </row>
    <row r="126" spans="7:18" x14ac:dyDescent="0.2">
      <c r="I126" s="3" t="s">
        <v>100</v>
      </c>
      <c r="J126">
        <v>9</v>
      </c>
    </row>
    <row r="127" spans="7:18" x14ac:dyDescent="0.2">
      <c r="I127" s="3" t="s">
        <v>101</v>
      </c>
      <c r="J127">
        <v>8</v>
      </c>
    </row>
    <row r="128" spans="7:18" x14ac:dyDescent="0.2">
      <c r="I128" s="3" t="s">
        <v>102</v>
      </c>
      <c r="J128">
        <v>8.5</v>
      </c>
    </row>
    <row r="129" spans="1:18" x14ac:dyDescent="0.2">
      <c r="I129" s="3" t="s">
        <v>103</v>
      </c>
      <c r="J129">
        <v>8</v>
      </c>
    </row>
    <row r="130" spans="1:18" x14ac:dyDescent="0.2">
      <c r="I130" s="3" t="s">
        <v>104</v>
      </c>
      <c r="J130">
        <v>8.5</v>
      </c>
    </row>
    <row r="131" spans="1:18" x14ac:dyDescent="0.2">
      <c r="I131" s="3" t="s">
        <v>105</v>
      </c>
    </row>
    <row r="132" spans="1:18" x14ac:dyDescent="0.2">
      <c r="I132" s="3" t="s">
        <v>116</v>
      </c>
    </row>
    <row r="133" spans="1:18" x14ac:dyDescent="0.2">
      <c r="I133" s="3" t="s">
        <v>106</v>
      </c>
      <c r="J133">
        <v>2</v>
      </c>
    </row>
    <row r="134" spans="1:18" x14ac:dyDescent="0.2">
      <c r="I134" s="3" t="s">
        <v>123</v>
      </c>
      <c r="J134">
        <f>SUM(J126:J132)*J133</f>
        <v>84</v>
      </c>
      <c r="R134">
        <f>SUM(R113:R125)</f>
        <v>126.79999999999997</v>
      </c>
    </row>
    <row r="135" spans="1:18" x14ac:dyDescent="0.2">
      <c r="I135" s="4" t="s">
        <v>124</v>
      </c>
      <c r="J135" s="5">
        <f>R134+J134</f>
        <v>210.79999999999995</v>
      </c>
    </row>
    <row r="136" spans="1:18" x14ac:dyDescent="0.2">
      <c r="I136" s="3" t="s">
        <v>125</v>
      </c>
      <c r="J136" s="5">
        <v>215.08</v>
      </c>
    </row>
    <row r="137" spans="1:18" x14ac:dyDescent="0.2">
      <c r="A137">
        <v>10</v>
      </c>
      <c r="B137" t="s">
        <v>26</v>
      </c>
      <c r="C137" t="s">
        <v>27</v>
      </c>
      <c r="D137" t="s">
        <v>28</v>
      </c>
      <c r="E137" s="2">
        <v>83.9</v>
      </c>
      <c r="F137" t="s">
        <v>136</v>
      </c>
      <c r="G137" t="s">
        <v>71</v>
      </c>
      <c r="H137" t="s">
        <v>126</v>
      </c>
      <c r="I137" s="3" t="s">
        <v>73</v>
      </c>
      <c r="J137" t="s">
        <v>107</v>
      </c>
      <c r="K137" t="s">
        <v>108</v>
      </c>
      <c r="L137" t="s">
        <v>109</v>
      </c>
      <c r="M137" t="s">
        <v>110</v>
      </c>
      <c r="N137" t="s">
        <v>111</v>
      </c>
      <c r="O137" t="s">
        <v>112</v>
      </c>
      <c r="P137" t="s">
        <v>113</v>
      </c>
      <c r="Q137" t="s">
        <v>114</v>
      </c>
      <c r="R137" t="s">
        <v>115</v>
      </c>
    </row>
    <row r="138" spans="1:18" x14ac:dyDescent="0.2">
      <c r="A138">
        <v>11</v>
      </c>
      <c r="B138" t="s">
        <v>32</v>
      </c>
      <c r="C138" t="s">
        <v>33</v>
      </c>
      <c r="D138" t="s">
        <v>34</v>
      </c>
      <c r="E138" s="2">
        <v>83.43</v>
      </c>
      <c r="G138">
        <v>1</v>
      </c>
      <c r="H138" t="s">
        <v>129</v>
      </c>
    </row>
    <row r="139" spans="1:18" x14ac:dyDescent="0.2">
      <c r="A139">
        <v>12</v>
      </c>
      <c r="B139" t="s">
        <v>29</v>
      </c>
      <c r="C139" t="s">
        <v>30</v>
      </c>
      <c r="D139" t="s">
        <v>31</v>
      </c>
      <c r="E139" s="2">
        <v>83.06</v>
      </c>
      <c r="G139">
        <v>2</v>
      </c>
      <c r="H139" t="s">
        <v>76</v>
      </c>
    </row>
    <row r="140" spans="1:18" x14ac:dyDescent="0.2">
      <c r="A140">
        <v>13</v>
      </c>
      <c r="B140" t="s">
        <v>39</v>
      </c>
      <c r="C140" t="s">
        <v>40</v>
      </c>
      <c r="D140" t="s">
        <v>41</v>
      </c>
      <c r="E140" s="2">
        <v>84.74</v>
      </c>
      <c r="G140">
        <v>3</v>
      </c>
      <c r="H140" t="s">
        <v>90</v>
      </c>
    </row>
    <row r="141" spans="1:18" x14ac:dyDescent="0.2">
      <c r="A141">
        <v>14</v>
      </c>
      <c r="B141" t="s">
        <v>44</v>
      </c>
      <c r="C141" t="s">
        <v>45</v>
      </c>
      <c r="D141" t="s">
        <v>46</v>
      </c>
      <c r="E141" s="2">
        <v>85.11</v>
      </c>
      <c r="G141">
        <v>4</v>
      </c>
      <c r="H141" t="s">
        <v>82</v>
      </c>
    </row>
    <row r="142" spans="1:18" x14ac:dyDescent="0.2">
      <c r="A142">
        <v>15</v>
      </c>
      <c r="B142" t="s">
        <v>42</v>
      </c>
      <c r="C142" t="s">
        <v>43</v>
      </c>
      <c r="D142" t="s">
        <v>25</v>
      </c>
      <c r="E142" s="2">
        <v>84.53</v>
      </c>
      <c r="G142">
        <v>5</v>
      </c>
      <c r="H142" t="s">
        <v>80</v>
      </c>
    </row>
    <row r="143" spans="1:18" x14ac:dyDescent="0.2">
      <c r="A143">
        <v>16</v>
      </c>
      <c r="B143" t="s">
        <v>52</v>
      </c>
      <c r="C143" t="s">
        <v>53</v>
      </c>
      <c r="D143" t="s">
        <v>54</v>
      </c>
      <c r="E143" s="2">
        <v>86.69</v>
      </c>
      <c r="G143">
        <v>6</v>
      </c>
      <c r="H143" t="s">
        <v>137</v>
      </c>
    </row>
    <row r="144" spans="1:18" x14ac:dyDescent="0.2">
      <c r="A144">
        <v>17</v>
      </c>
      <c r="B144" t="s">
        <v>47</v>
      </c>
      <c r="C144" t="s">
        <v>48</v>
      </c>
      <c r="D144" t="s">
        <v>49</v>
      </c>
      <c r="E144" s="2">
        <v>85.15</v>
      </c>
      <c r="G144">
        <v>7</v>
      </c>
      <c r="H144" t="s">
        <v>138</v>
      </c>
    </row>
    <row r="145" spans="1:8" x14ac:dyDescent="0.2">
      <c r="A145">
        <v>18</v>
      </c>
      <c r="B145" t="s">
        <v>50</v>
      </c>
      <c r="C145" t="s">
        <v>51</v>
      </c>
      <c r="D145" t="s">
        <v>25</v>
      </c>
      <c r="E145" s="2">
        <v>87.95</v>
      </c>
      <c r="G145">
        <v>8</v>
      </c>
      <c r="H145" t="s">
        <v>92</v>
      </c>
    </row>
    <row r="146" spans="1:8" x14ac:dyDescent="0.2">
      <c r="A146">
        <v>19</v>
      </c>
      <c r="B146" t="s">
        <v>55</v>
      </c>
      <c r="C146" t="s">
        <v>56</v>
      </c>
      <c r="D146" t="s">
        <v>54</v>
      </c>
      <c r="E146" s="2">
        <v>98.98</v>
      </c>
      <c r="G146">
        <v>9</v>
      </c>
      <c r="H146" t="s">
        <v>84</v>
      </c>
    </row>
    <row r="147" spans="1:8" x14ac:dyDescent="0.2">
      <c r="A147">
        <v>20</v>
      </c>
      <c r="B147" t="s">
        <v>57</v>
      </c>
      <c r="C147" t="s">
        <v>58</v>
      </c>
      <c r="D147" t="s">
        <v>11</v>
      </c>
      <c r="E147" s="2">
        <v>103.32</v>
      </c>
      <c r="G147">
        <v>10</v>
      </c>
      <c r="H147" t="s">
        <v>89</v>
      </c>
    </row>
    <row r="148" spans="1:8" x14ac:dyDescent="0.2">
      <c r="A148">
        <v>21</v>
      </c>
      <c r="B148" t="s">
        <v>59</v>
      </c>
      <c r="C148" t="s">
        <v>60</v>
      </c>
      <c r="D148" t="s">
        <v>46</v>
      </c>
      <c r="E148" s="2">
        <v>90.01</v>
      </c>
      <c r="G148">
        <v>11</v>
      </c>
      <c r="H148" t="s">
        <v>121</v>
      </c>
    </row>
    <row r="149" spans="1:8" x14ac:dyDescent="0.2">
      <c r="A149">
        <v>22</v>
      </c>
      <c r="B149" t="s">
        <v>61</v>
      </c>
      <c r="C149" t="s">
        <v>62</v>
      </c>
      <c r="D149" t="s">
        <v>14</v>
      </c>
      <c r="E149" s="2">
        <v>111.68</v>
      </c>
      <c r="G149">
        <v>12</v>
      </c>
      <c r="H149" t="s">
        <v>94</v>
      </c>
    </row>
    <row r="150" spans="1:8" x14ac:dyDescent="0.2">
      <c r="A150">
        <v>23</v>
      </c>
      <c r="B150" t="s">
        <v>63</v>
      </c>
      <c r="C150" t="s">
        <v>64</v>
      </c>
      <c r="D150" t="s">
        <v>65</v>
      </c>
      <c r="E150" s="2">
        <v>107.58</v>
      </c>
      <c r="G150">
        <v>13</v>
      </c>
      <c r="H150" t="s">
        <v>96</v>
      </c>
    </row>
    <row r="151" spans="1:8" x14ac:dyDescent="0.2">
      <c r="A151">
        <v>24</v>
      </c>
      <c r="B151" t="s">
        <v>67</v>
      </c>
      <c r="C151" t="s">
        <v>66</v>
      </c>
      <c r="D151" t="s">
        <v>14</v>
      </c>
      <c r="E151" s="2">
        <v>104.17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2018-02-17T00:33:41Z</dcterms:created>
  <dcterms:modified xsi:type="dcterms:W3CDTF">2018-02-17T02:31:03Z</dcterms:modified>
</cp:coreProperties>
</file>