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dick/Documents/GitHub/sportsball/ncaaf/"/>
    </mc:Choice>
  </mc:AlternateContent>
  <xr:revisionPtr revIDLastSave="0" documentId="13_ncr:1_{077805F6-56EF-594A-B172-D17E2C7B5C13}" xr6:coauthVersionLast="40" xr6:coauthVersionMax="40" xr10:uidLastSave="{00000000-0000-0000-0000-000000000000}"/>
  <bookViews>
    <workbookView xWindow="640" yWindow="460" windowWidth="22140" windowHeight="16500" firstSheet="5" activeTab="16" xr2:uid="{E1F5B115-F662-CE4D-916B-1FBD9E78282B}"/>
  </bookViews>
  <sheets>
    <sheet name="All scores" sheetId="3" r:id="rId1"/>
    <sheet name="Week 1" sheetId="4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20" r:id="rId16"/>
    <sheet name="PRE-POST" sheetId="21" r:id="rId17"/>
  </sheets>
  <definedNames>
    <definedName name="_2018scores" localSheetId="0">'All scores'!$A$1:$L$846</definedName>
    <definedName name="HFA">'PRE-POST'!$B$4</definedName>
    <definedName name="k">'PRE-POST'!$B$1</definedName>
    <definedName name="MVC">'PRE-POST'!$B$3</definedName>
    <definedName name="scale">'PRE-POST'!$B$2</definedName>
    <definedName name="schedule" localSheetId="0">'All scores'!$A$87</definedName>
  </definedNames>
  <calcPr calcId="191029" calcMode="manual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8" i="11" l="1"/>
  <c r="R9" i="11"/>
  <c r="R12" i="11"/>
  <c r="R13" i="11"/>
  <c r="R14" i="11"/>
  <c r="R16" i="11"/>
  <c r="R24" i="11"/>
  <c r="R27" i="11"/>
  <c r="R28" i="11"/>
  <c r="R30" i="11"/>
  <c r="R32" i="11"/>
  <c r="R34" i="11"/>
  <c r="R37" i="11"/>
  <c r="R40" i="11"/>
  <c r="R48" i="11"/>
  <c r="R60" i="11"/>
  <c r="R64" i="11"/>
  <c r="R72" i="11"/>
  <c r="R76" i="11"/>
  <c r="R81" i="11"/>
  <c r="R84" i="11"/>
  <c r="R88" i="11"/>
  <c r="R92" i="11"/>
  <c r="R94" i="11"/>
  <c r="R96" i="11"/>
  <c r="R100" i="11"/>
  <c r="R104" i="11"/>
  <c r="R106" i="11"/>
  <c r="R109" i="11"/>
  <c r="R111" i="11"/>
  <c r="R112" i="11"/>
  <c r="R115" i="11"/>
  <c r="R116" i="11"/>
  <c r="R120" i="11"/>
  <c r="R124" i="11"/>
  <c r="R125" i="11"/>
  <c r="R126" i="11"/>
  <c r="R128" i="11"/>
  <c r="R131" i="11"/>
  <c r="R132" i="11"/>
  <c r="R4" i="11"/>
  <c r="N62" i="11"/>
  <c r="R119" i="11" s="1"/>
  <c r="N63" i="11"/>
  <c r="R61" i="11" s="1"/>
  <c r="N64" i="11"/>
  <c r="R62" i="11" s="1"/>
  <c r="N65" i="11"/>
  <c r="R22" i="11" s="1"/>
  <c r="N66" i="11"/>
  <c r="R5" i="11" s="1"/>
  <c r="N67" i="11"/>
  <c r="N68" i="11"/>
  <c r="R58" i="11" s="1"/>
  <c r="N69" i="11"/>
  <c r="R10" i="11" s="1"/>
  <c r="N70" i="11"/>
  <c r="R17" i="11" s="1"/>
  <c r="N71" i="11"/>
  <c r="R26" i="11" s="1"/>
  <c r="N72" i="11"/>
  <c r="R25" i="11" s="1"/>
  <c r="N73" i="11"/>
  <c r="N74" i="11"/>
  <c r="R127" i="11" s="1"/>
  <c r="N75" i="11"/>
  <c r="R31" i="11" s="1"/>
  <c r="N76" i="11"/>
  <c r="N77" i="11"/>
  <c r="R38" i="11" s="1"/>
  <c r="N78" i="11"/>
  <c r="R39" i="11" s="1"/>
  <c r="N79" i="11"/>
  <c r="R77" i="11" s="1"/>
  <c r="N80" i="11"/>
  <c r="R42" i="11" s="1"/>
  <c r="N81" i="11"/>
  <c r="R43" i="11" s="1"/>
  <c r="N82" i="11"/>
  <c r="R46" i="11" s="1"/>
  <c r="N83" i="11"/>
  <c r="R98" i="11" s="1"/>
  <c r="N84" i="11"/>
  <c r="R71" i="11" s="1"/>
  <c r="N85" i="11"/>
  <c r="R90" i="11" s="1"/>
  <c r="N86" i="11"/>
  <c r="R114" i="11" s="1"/>
  <c r="N87" i="11"/>
  <c r="R65" i="11" s="1"/>
  <c r="N88" i="11"/>
  <c r="R66" i="11" s="1"/>
  <c r="N89" i="11"/>
  <c r="R6" i="11" s="1"/>
  <c r="N90" i="11"/>
  <c r="R68" i="11" s="1"/>
  <c r="N91" i="11"/>
  <c r="N92" i="11"/>
  <c r="R73" i="11" s="1"/>
  <c r="N93" i="11"/>
  <c r="R78" i="11" s="1"/>
  <c r="N94" i="11"/>
  <c r="R80" i="11" s="1"/>
  <c r="N95" i="11"/>
  <c r="R82" i="11" s="1"/>
  <c r="N96" i="11"/>
  <c r="N97" i="11"/>
  <c r="N98" i="11"/>
  <c r="R69" i="11" s="1"/>
  <c r="N99" i="11"/>
  <c r="N100" i="11"/>
  <c r="R54" i="11" s="1"/>
  <c r="N101" i="11"/>
  <c r="N102" i="11"/>
  <c r="R95" i="11" s="1"/>
  <c r="N103" i="11"/>
  <c r="R18" i="11" s="1"/>
  <c r="N104" i="11"/>
  <c r="R102" i="11" s="1"/>
  <c r="N105" i="11"/>
  <c r="N106" i="11"/>
  <c r="R110" i="11" s="1"/>
  <c r="N107" i="11"/>
  <c r="N108" i="11"/>
  <c r="R113" i="11" s="1"/>
  <c r="N109" i="11"/>
  <c r="R97" i="11" s="1"/>
  <c r="N110" i="11"/>
  <c r="R118" i="11" s="1"/>
  <c r="N111" i="11"/>
  <c r="R107" i="11" s="1"/>
  <c r="N112" i="11"/>
  <c r="N113" i="11"/>
  <c r="R93" i="11" s="1"/>
  <c r="N114" i="11"/>
  <c r="R130" i="11" s="1"/>
  <c r="N115" i="11"/>
  <c r="N116" i="11"/>
  <c r="R133" i="11" s="1"/>
  <c r="N61" i="11"/>
  <c r="R47" i="11" s="1"/>
  <c r="N5" i="11"/>
  <c r="R44" i="11" s="1"/>
  <c r="N6" i="11"/>
  <c r="R45" i="11" s="1"/>
  <c r="N7" i="11"/>
  <c r="R70" i="11" s="1"/>
  <c r="N8" i="11"/>
  <c r="R123" i="11" s="1"/>
  <c r="N9" i="11"/>
  <c r="R75" i="11" s="1"/>
  <c r="N10" i="11"/>
  <c r="R7" i="11" s="1"/>
  <c r="N11" i="11"/>
  <c r="N12" i="11"/>
  <c r="R23" i="11" s="1"/>
  <c r="N13" i="11"/>
  <c r="R53" i="11" s="1"/>
  <c r="N14" i="11"/>
  <c r="R21" i="11" s="1"/>
  <c r="N15" i="11"/>
  <c r="R105" i="11" s="1"/>
  <c r="N16" i="11"/>
  <c r="N17" i="11"/>
  <c r="R29" i="11" s="1"/>
  <c r="N18" i="11"/>
  <c r="R11" i="11" s="1"/>
  <c r="N19" i="11"/>
  <c r="N20" i="11"/>
  <c r="R57" i="11" s="1"/>
  <c r="N21" i="11"/>
  <c r="R91" i="11" s="1"/>
  <c r="N22" i="11"/>
  <c r="R41" i="11" s="1"/>
  <c r="N23" i="11"/>
  <c r="N24" i="11"/>
  <c r="R101" i="11" s="1"/>
  <c r="N25" i="11"/>
  <c r="R134" i="11" s="1"/>
  <c r="N26" i="11"/>
  <c r="N27" i="11"/>
  <c r="R50" i="11" s="1"/>
  <c r="N28" i="11"/>
  <c r="R51" i="11" s="1"/>
  <c r="N29" i="11"/>
  <c r="R59" i="11" s="1"/>
  <c r="N30" i="11"/>
  <c r="R33" i="11" s="1"/>
  <c r="N31" i="11"/>
  <c r="N32" i="11"/>
  <c r="R67" i="11" s="1"/>
  <c r="N33" i="11"/>
  <c r="R63" i="11" s="1"/>
  <c r="N34" i="11"/>
  <c r="N35" i="11"/>
  <c r="R15" i="11" s="1"/>
  <c r="N36" i="11"/>
  <c r="R79" i="11" s="1"/>
  <c r="N37" i="11"/>
  <c r="R56" i="11" s="1"/>
  <c r="N38" i="11"/>
  <c r="R19" i="11" s="1"/>
  <c r="N39" i="11"/>
  <c r="R83" i="11" s="1"/>
  <c r="N40" i="11"/>
  <c r="N41" i="11"/>
  <c r="R85" i="11" s="1"/>
  <c r="N42" i="11"/>
  <c r="R86" i="11" s="1"/>
  <c r="N43" i="11"/>
  <c r="R87" i="11" s="1"/>
  <c r="N44" i="11"/>
  <c r="R49" i="11" s="1"/>
  <c r="N45" i="11"/>
  <c r="R108" i="11" s="1"/>
  <c r="N46" i="11"/>
  <c r="R99" i="11" s="1"/>
  <c r="N47" i="11"/>
  <c r="R74" i="11" s="1"/>
  <c r="N48" i="11"/>
  <c r="R103" i="11" s="1"/>
  <c r="N49" i="11"/>
  <c r="R36" i="11" s="1"/>
  <c r="N50" i="11"/>
  <c r="R89" i="11" s="1"/>
  <c r="N51" i="11"/>
  <c r="R55" i="11" s="1"/>
  <c r="N52" i="11"/>
  <c r="R117" i="11" s="1"/>
  <c r="N53" i="11"/>
  <c r="R20" i="11" s="1"/>
  <c r="N54" i="11"/>
  <c r="R122" i="11" s="1"/>
  <c r="N55" i="11"/>
  <c r="N56" i="11"/>
  <c r="R129" i="11" s="1"/>
  <c r="N57" i="11"/>
  <c r="R52" i="11" s="1"/>
  <c r="N58" i="11"/>
  <c r="R35" i="11" s="1"/>
  <c r="N59" i="11"/>
  <c r="N4" i="11"/>
  <c r="R121" i="11" s="1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4" i="10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4" i="9"/>
  <c r="I5" i="10"/>
  <c r="J5" i="10" s="1"/>
  <c r="I6" i="10"/>
  <c r="J6" i="10"/>
  <c r="I7" i="10"/>
  <c r="J7" i="10"/>
  <c r="I8" i="10"/>
  <c r="J8" i="10" s="1"/>
  <c r="I9" i="10"/>
  <c r="J9" i="10" s="1"/>
  <c r="I10" i="10"/>
  <c r="J10" i="10"/>
  <c r="I11" i="10"/>
  <c r="J11" i="10"/>
  <c r="I12" i="10"/>
  <c r="J12" i="10" s="1"/>
  <c r="I13" i="10"/>
  <c r="J13" i="10" s="1"/>
  <c r="I14" i="10"/>
  <c r="J14" i="10"/>
  <c r="I15" i="10"/>
  <c r="J15" i="10"/>
  <c r="I16" i="10"/>
  <c r="J16" i="10" s="1"/>
  <c r="I17" i="10"/>
  <c r="J17" i="10" s="1"/>
  <c r="I18" i="10"/>
  <c r="J18" i="10"/>
  <c r="I19" i="10"/>
  <c r="J19" i="10"/>
  <c r="I20" i="10"/>
  <c r="J20" i="10" s="1"/>
  <c r="I21" i="10"/>
  <c r="J21" i="10" s="1"/>
  <c r="I22" i="10"/>
  <c r="J22" i="10"/>
  <c r="I23" i="10"/>
  <c r="J23" i="10"/>
  <c r="I24" i="10"/>
  <c r="J24" i="10" s="1"/>
  <c r="I25" i="10"/>
  <c r="J25" i="10" s="1"/>
  <c r="I26" i="10"/>
  <c r="J26" i="10"/>
  <c r="I27" i="10"/>
  <c r="J27" i="10"/>
  <c r="I28" i="10"/>
  <c r="J28" i="10" s="1"/>
  <c r="I29" i="10"/>
  <c r="J29" i="10" s="1"/>
  <c r="I30" i="10"/>
  <c r="J30" i="10"/>
  <c r="I31" i="10"/>
  <c r="J31" i="10"/>
  <c r="I32" i="10"/>
  <c r="J32" i="10" s="1"/>
  <c r="I33" i="10"/>
  <c r="J33" i="10" s="1"/>
  <c r="I34" i="10"/>
  <c r="J34" i="10"/>
  <c r="I35" i="10"/>
  <c r="J35" i="10"/>
  <c r="I36" i="10"/>
  <c r="J36" i="10" s="1"/>
  <c r="I37" i="10"/>
  <c r="J37" i="10" s="1"/>
  <c r="I38" i="10"/>
  <c r="J38" i="10"/>
  <c r="I39" i="10"/>
  <c r="J39" i="10"/>
  <c r="I40" i="10"/>
  <c r="J40" i="10" s="1"/>
  <c r="I41" i="10"/>
  <c r="J41" i="10" s="1"/>
  <c r="I42" i="10"/>
  <c r="J42" i="10"/>
  <c r="I43" i="10"/>
  <c r="J43" i="10"/>
  <c r="I44" i="10"/>
  <c r="J44" i="10" s="1"/>
  <c r="I45" i="10"/>
  <c r="J45" i="10" s="1"/>
  <c r="I46" i="10"/>
  <c r="J46" i="10"/>
  <c r="I47" i="10"/>
  <c r="J47" i="10"/>
  <c r="I48" i="10"/>
  <c r="J48" i="10" s="1"/>
  <c r="I49" i="10"/>
  <c r="J49" i="10" s="1"/>
  <c r="I50" i="10"/>
  <c r="J50" i="10"/>
  <c r="I51" i="10"/>
  <c r="J51" i="10"/>
  <c r="I52" i="10"/>
  <c r="J52" i="10" s="1"/>
  <c r="I53" i="10"/>
  <c r="J53" i="10" s="1"/>
  <c r="I54" i="10"/>
  <c r="J54" i="10"/>
  <c r="I55" i="10"/>
  <c r="J55" i="10"/>
  <c r="I56" i="10"/>
  <c r="J56" i="10" s="1"/>
  <c r="I57" i="10"/>
  <c r="J57" i="10" s="1"/>
  <c r="I58" i="10"/>
  <c r="J58" i="10"/>
  <c r="I59" i="10"/>
  <c r="J59" i="10"/>
  <c r="I60" i="10"/>
  <c r="J60" i="10" s="1"/>
  <c r="I61" i="10"/>
  <c r="J61" i="10"/>
  <c r="I64" i="10"/>
  <c r="J64" i="10" s="1"/>
  <c r="I65" i="10"/>
  <c r="J65" i="10"/>
  <c r="I66" i="10"/>
  <c r="J66" i="10"/>
  <c r="I67" i="10"/>
  <c r="J67" i="10" s="1"/>
  <c r="I68" i="10"/>
  <c r="J68" i="10" s="1"/>
  <c r="I69" i="10"/>
  <c r="J69" i="10"/>
  <c r="I70" i="10"/>
  <c r="J70" i="10"/>
  <c r="I71" i="10"/>
  <c r="J71" i="10" s="1"/>
  <c r="I72" i="10"/>
  <c r="J72" i="10"/>
  <c r="I73" i="10"/>
  <c r="J73" i="10"/>
  <c r="I74" i="10"/>
  <c r="J74" i="10"/>
  <c r="I75" i="10"/>
  <c r="J75" i="10" s="1"/>
  <c r="I76" i="10"/>
  <c r="J76" i="10"/>
  <c r="I77" i="10"/>
  <c r="J77" i="10"/>
  <c r="I78" i="10"/>
  <c r="J78" i="10"/>
  <c r="I79" i="10"/>
  <c r="J79" i="10" s="1"/>
  <c r="I80" i="10"/>
  <c r="J80" i="10"/>
  <c r="I81" i="10"/>
  <c r="J81" i="10"/>
  <c r="I82" i="10"/>
  <c r="J82" i="10"/>
  <c r="I83" i="10"/>
  <c r="J83" i="10" s="1"/>
  <c r="I84" i="10"/>
  <c r="J84" i="10"/>
  <c r="I85" i="10"/>
  <c r="J85" i="10"/>
  <c r="I86" i="10"/>
  <c r="J86" i="10"/>
  <c r="I87" i="10"/>
  <c r="J87" i="10" s="1"/>
  <c r="I88" i="10"/>
  <c r="J88" i="10"/>
  <c r="I89" i="10"/>
  <c r="J89" i="10"/>
  <c r="I90" i="10"/>
  <c r="J90" i="10"/>
  <c r="I91" i="10"/>
  <c r="J91" i="10" s="1"/>
  <c r="I92" i="10"/>
  <c r="J92" i="10"/>
  <c r="I93" i="10"/>
  <c r="J93" i="10"/>
  <c r="I94" i="10"/>
  <c r="J94" i="10"/>
  <c r="I95" i="10"/>
  <c r="J95" i="10" s="1"/>
  <c r="I96" i="10"/>
  <c r="J96" i="10"/>
  <c r="I97" i="10"/>
  <c r="J97" i="10"/>
  <c r="I98" i="10"/>
  <c r="J98" i="10"/>
  <c r="I99" i="10"/>
  <c r="J99" i="10" s="1"/>
  <c r="I100" i="10"/>
  <c r="J100" i="10"/>
  <c r="I101" i="10"/>
  <c r="J101" i="10"/>
  <c r="I102" i="10"/>
  <c r="J102" i="10"/>
  <c r="I103" i="10"/>
  <c r="J103" i="10" s="1"/>
  <c r="I104" i="10"/>
  <c r="J104" i="10"/>
  <c r="I105" i="10"/>
  <c r="J105" i="10"/>
  <c r="I106" i="10"/>
  <c r="J106" i="10"/>
  <c r="I107" i="10"/>
  <c r="J107" i="10" s="1"/>
  <c r="I108" i="10"/>
  <c r="J108" i="10"/>
  <c r="I109" i="10"/>
  <c r="J109" i="10"/>
  <c r="I110" i="10"/>
  <c r="J110" i="10"/>
  <c r="I111" i="10"/>
  <c r="J111" i="10" s="1"/>
  <c r="I112" i="10"/>
  <c r="J112" i="10"/>
  <c r="I113" i="10"/>
  <c r="J113" i="10"/>
  <c r="I114" i="10"/>
  <c r="J114" i="10"/>
  <c r="I115" i="10"/>
  <c r="J115" i="10" s="1"/>
  <c r="I116" i="10"/>
  <c r="J116" i="10"/>
  <c r="I117" i="10"/>
  <c r="J117" i="10"/>
  <c r="I118" i="10"/>
  <c r="J118" i="10"/>
  <c r="I119" i="10"/>
  <c r="J119" i="10" s="1"/>
  <c r="I120" i="10"/>
  <c r="J120" i="10"/>
  <c r="J63" i="10"/>
  <c r="I63" i="10"/>
  <c r="J4" i="10"/>
  <c r="I4" i="10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67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4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67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4" i="9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4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71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4" i="8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4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83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4" i="7"/>
  <c r="G10" i="4"/>
  <c r="G11" i="4"/>
  <c r="G12" i="4"/>
  <c r="G5" i="4"/>
  <c r="G6" i="4"/>
  <c r="G7" i="4"/>
  <c r="G9" i="4"/>
  <c r="G4" i="4"/>
  <c r="M4" i="4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I35" i="9"/>
  <c r="J35" i="9"/>
  <c r="I36" i="9"/>
  <c r="J36" i="9"/>
  <c r="I37" i="9"/>
  <c r="J37" i="9"/>
  <c r="I38" i="9"/>
  <c r="J38" i="9"/>
  <c r="I39" i="9"/>
  <c r="J39" i="9"/>
  <c r="I40" i="9"/>
  <c r="J40" i="9"/>
  <c r="I41" i="9"/>
  <c r="J41" i="9"/>
  <c r="I42" i="9"/>
  <c r="J42" i="9"/>
  <c r="I43" i="9"/>
  <c r="J43" i="9"/>
  <c r="I44" i="9"/>
  <c r="J44" i="9"/>
  <c r="I45" i="9"/>
  <c r="J45" i="9"/>
  <c r="I46" i="9"/>
  <c r="J46" i="9"/>
  <c r="I47" i="9"/>
  <c r="J47" i="9"/>
  <c r="I48" i="9"/>
  <c r="J48" i="9"/>
  <c r="I49" i="9"/>
  <c r="J49" i="9"/>
  <c r="I50" i="9"/>
  <c r="J50" i="9"/>
  <c r="I51" i="9"/>
  <c r="J51" i="9"/>
  <c r="I52" i="9"/>
  <c r="J52" i="9"/>
  <c r="I53" i="9"/>
  <c r="J53" i="9"/>
  <c r="I54" i="9"/>
  <c r="J54" i="9"/>
  <c r="I55" i="9"/>
  <c r="J55" i="9"/>
  <c r="I56" i="9"/>
  <c r="J56" i="9"/>
  <c r="I57" i="9"/>
  <c r="J57" i="9"/>
  <c r="I58" i="9"/>
  <c r="J58" i="9"/>
  <c r="I59" i="9"/>
  <c r="J59" i="9"/>
  <c r="I60" i="9"/>
  <c r="J60" i="9"/>
  <c r="I61" i="9"/>
  <c r="J61" i="9"/>
  <c r="I62" i="9"/>
  <c r="J62" i="9"/>
  <c r="I63" i="9"/>
  <c r="J63" i="9"/>
  <c r="I64" i="9"/>
  <c r="J64" i="9"/>
  <c r="I65" i="9"/>
  <c r="J65" i="9"/>
  <c r="I67" i="9"/>
  <c r="J67" i="9"/>
  <c r="I68" i="9"/>
  <c r="J68" i="9"/>
  <c r="I69" i="9"/>
  <c r="J69" i="9"/>
  <c r="I70" i="9"/>
  <c r="J70" i="9"/>
  <c r="I71" i="9"/>
  <c r="J71" i="9"/>
  <c r="I72" i="9"/>
  <c r="J72" i="9"/>
  <c r="I73" i="9"/>
  <c r="J73" i="9"/>
  <c r="I74" i="9"/>
  <c r="J74" i="9"/>
  <c r="I75" i="9"/>
  <c r="J75" i="9"/>
  <c r="I76" i="9"/>
  <c r="J76" i="9"/>
  <c r="I77" i="9"/>
  <c r="J77" i="9"/>
  <c r="I78" i="9"/>
  <c r="J78" i="9"/>
  <c r="I79" i="9"/>
  <c r="J79" i="9"/>
  <c r="I80" i="9"/>
  <c r="J80" i="9"/>
  <c r="I81" i="9"/>
  <c r="J81" i="9"/>
  <c r="I82" i="9"/>
  <c r="J82" i="9"/>
  <c r="I83" i="9"/>
  <c r="J83" i="9"/>
  <c r="I84" i="9"/>
  <c r="J84" i="9"/>
  <c r="I85" i="9"/>
  <c r="J85" i="9"/>
  <c r="I86" i="9"/>
  <c r="J86" i="9"/>
  <c r="I87" i="9"/>
  <c r="J87" i="9"/>
  <c r="I88" i="9"/>
  <c r="J88" i="9"/>
  <c r="I89" i="9"/>
  <c r="J89" i="9"/>
  <c r="I90" i="9"/>
  <c r="J90" i="9"/>
  <c r="I91" i="9"/>
  <c r="J91" i="9"/>
  <c r="I92" i="9"/>
  <c r="J92" i="9"/>
  <c r="I93" i="9"/>
  <c r="J93" i="9"/>
  <c r="I94" i="9"/>
  <c r="J94" i="9"/>
  <c r="I95" i="9"/>
  <c r="J95" i="9"/>
  <c r="I96" i="9"/>
  <c r="J96" i="9"/>
  <c r="I97" i="9"/>
  <c r="J97" i="9"/>
  <c r="I98" i="9"/>
  <c r="J98" i="9"/>
  <c r="I99" i="9"/>
  <c r="J99" i="9"/>
  <c r="I100" i="9"/>
  <c r="J100" i="9"/>
  <c r="I101" i="9"/>
  <c r="J101" i="9"/>
  <c r="I102" i="9"/>
  <c r="J102" i="9"/>
  <c r="I103" i="9"/>
  <c r="J103" i="9"/>
  <c r="I104" i="9"/>
  <c r="J104" i="9"/>
  <c r="I105" i="9"/>
  <c r="J105" i="9"/>
  <c r="I106" i="9"/>
  <c r="J106" i="9"/>
  <c r="I107" i="9"/>
  <c r="J107" i="9"/>
  <c r="I108" i="9"/>
  <c r="J108" i="9"/>
  <c r="I109" i="9"/>
  <c r="J109" i="9"/>
  <c r="I110" i="9"/>
  <c r="J110" i="9"/>
  <c r="I111" i="9"/>
  <c r="J111" i="9"/>
  <c r="I112" i="9"/>
  <c r="J112" i="9"/>
  <c r="I113" i="9"/>
  <c r="J113" i="9"/>
  <c r="I114" i="9"/>
  <c r="J114" i="9"/>
  <c r="I115" i="9"/>
  <c r="J115" i="9"/>
  <c r="I116" i="9"/>
  <c r="J116" i="9"/>
  <c r="I117" i="9"/>
  <c r="J117" i="9"/>
  <c r="I118" i="9"/>
  <c r="J118" i="9"/>
  <c r="I119" i="9"/>
  <c r="J119" i="9"/>
  <c r="I120" i="9"/>
  <c r="J120" i="9"/>
  <c r="I121" i="9"/>
  <c r="J121" i="9"/>
  <c r="I122" i="9"/>
  <c r="J122" i="9"/>
  <c r="I123" i="9"/>
  <c r="J123" i="9"/>
  <c r="I124" i="9"/>
  <c r="J124" i="9"/>
  <c r="I125" i="9"/>
  <c r="J125" i="9"/>
  <c r="I126" i="9"/>
  <c r="J126" i="9"/>
  <c r="I127" i="9"/>
  <c r="J127" i="9"/>
  <c r="I128" i="9"/>
  <c r="J128" i="9"/>
  <c r="J4" i="9"/>
  <c r="I4" i="9"/>
  <c r="I5" i="8"/>
  <c r="J5" i="8"/>
  <c r="I6" i="8"/>
  <c r="J6" i="8" s="1"/>
  <c r="I7" i="8"/>
  <c r="J7" i="8"/>
  <c r="I8" i="8"/>
  <c r="J8" i="8" s="1"/>
  <c r="I9" i="8"/>
  <c r="J9" i="8"/>
  <c r="I10" i="8"/>
  <c r="J10" i="8" s="1"/>
  <c r="I11" i="8"/>
  <c r="J11" i="8"/>
  <c r="I12" i="8"/>
  <c r="J12" i="8" s="1"/>
  <c r="I13" i="8"/>
  <c r="J13" i="8"/>
  <c r="I14" i="8"/>
  <c r="J14" i="8" s="1"/>
  <c r="I15" i="8"/>
  <c r="J15" i="8"/>
  <c r="I16" i="8"/>
  <c r="J16" i="8" s="1"/>
  <c r="I17" i="8"/>
  <c r="J17" i="8"/>
  <c r="I18" i="8"/>
  <c r="J18" i="8" s="1"/>
  <c r="I19" i="8"/>
  <c r="J19" i="8"/>
  <c r="I20" i="8"/>
  <c r="J20" i="8" s="1"/>
  <c r="I21" i="8"/>
  <c r="J21" i="8"/>
  <c r="I22" i="8"/>
  <c r="J22" i="8" s="1"/>
  <c r="I23" i="8"/>
  <c r="J23" i="8"/>
  <c r="I24" i="8"/>
  <c r="J24" i="8" s="1"/>
  <c r="I25" i="8"/>
  <c r="J25" i="8"/>
  <c r="I26" i="8"/>
  <c r="J26" i="8" s="1"/>
  <c r="I27" i="8"/>
  <c r="J27" i="8"/>
  <c r="I28" i="8"/>
  <c r="J28" i="8" s="1"/>
  <c r="I29" i="8"/>
  <c r="J29" i="8"/>
  <c r="I30" i="8"/>
  <c r="J30" i="8" s="1"/>
  <c r="I31" i="8"/>
  <c r="J31" i="8"/>
  <c r="I32" i="8"/>
  <c r="J32" i="8" s="1"/>
  <c r="I33" i="8"/>
  <c r="J33" i="8"/>
  <c r="I34" i="8"/>
  <c r="J34" i="8" s="1"/>
  <c r="I35" i="8"/>
  <c r="J35" i="8"/>
  <c r="I36" i="8"/>
  <c r="J36" i="8" s="1"/>
  <c r="I37" i="8"/>
  <c r="J37" i="8"/>
  <c r="I38" i="8"/>
  <c r="J38" i="8" s="1"/>
  <c r="I39" i="8"/>
  <c r="J39" i="8"/>
  <c r="I40" i="8"/>
  <c r="J40" i="8" s="1"/>
  <c r="I41" i="8"/>
  <c r="J41" i="8"/>
  <c r="I42" i="8"/>
  <c r="J42" i="8" s="1"/>
  <c r="I43" i="8"/>
  <c r="J43" i="8"/>
  <c r="I44" i="8"/>
  <c r="J44" i="8" s="1"/>
  <c r="I45" i="8"/>
  <c r="J45" i="8"/>
  <c r="I46" i="8"/>
  <c r="J46" i="8" s="1"/>
  <c r="I47" i="8"/>
  <c r="J47" i="8"/>
  <c r="I48" i="8"/>
  <c r="J48" i="8" s="1"/>
  <c r="I49" i="8"/>
  <c r="J49" i="8"/>
  <c r="I50" i="8"/>
  <c r="J50" i="8" s="1"/>
  <c r="I51" i="8"/>
  <c r="J51" i="8"/>
  <c r="I52" i="8"/>
  <c r="J52" i="8" s="1"/>
  <c r="I53" i="8"/>
  <c r="J53" i="8"/>
  <c r="I54" i="8"/>
  <c r="J54" i="8" s="1"/>
  <c r="I55" i="8"/>
  <c r="J55" i="8"/>
  <c r="I56" i="8"/>
  <c r="J56" i="8" s="1"/>
  <c r="I57" i="8"/>
  <c r="J57" i="8"/>
  <c r="I58" i="8"/>
  <c r="J58" i="8" s="1"/>
  <c r="I59" i="8"/>
  <c r="J59" i="8"/>
  <c r="I60" i="8"/>
  <c r="J60" i="8" s="1"/>
  <c r="I61" i="8"/>
  <c r="J61" i="8"/>
  <c r="I62" i="8"/>
  <c r="J62" i="8" s="1"/>
  <c r="I63" i="8"/>
  <c r="J63" i="8"/>
  <c r="I64" i="8"/>
  <c r="J64" i="8" s="1"/>
  <c r="I65" i="8"/>
  <c r="J65" i="8"/>
  <c r="I66" i="8"/>
  <c r="J66" i="8" s="1"/>
  <c r="I67" i="8"/>
  <c r="J67" i="8"/>
  <c r="I68" i="8"/>
  <c r="J68" i="8" s="1"/>
  <c r="I69" i="8"/>
  <c r="J69" i="8"/>
  <c r="I71" i="8"/>
  <c r="J71" i="8"/>
  <c r="I72" i="8"/>
  <c r="J72" i="8" s="1"/>
  <c r="I73" i="8"/>
  <c r="J73" i="8"/>
  <c r="I74" i="8"/>
  <c r="J74" i="8" s="1"/>
  <c r="I75" i="8"/>
  <c r="J75" i="8"/>
  <c r="I76" i="8"/>
  <c r="J76" i="8" s="1"/>
  <c r="I77" i="8"/>
  <c r="J77" i="8"/>
  <c r="I78" i="8"/>
  <c r="J78" i="8" s="1"/>
  <c r="I79" i="8"/>
  <c r="J79" i="8"/>
  <c r="I80" i="8"/>
  <c r="J80" i="8" s="1"/>
  <c r="I81" i="8"/>
  <c r="J81" i="8"/>
  <c r="I82" i="8"/>
  <c r="J82" i="8" s="1"/>
  <c r="I83" i="8"/>
  <c r="J83" i="8"/>
  <c r="I84" i="8"/>
  <c r="J84" i="8" s="1"/>
  <c r="I85" i="8"/>
  <c r="J85" i="8"/>
  <c r="I86" i="8"/>
  <c r="J86" i="8" s="1"/>
  <c r="I87" i="8"/>
  <c r="J87" i="8"/>
  <c r="I88" i="8"/>
  <c r="J88" i="8" s="1"/>
  <c r="I89" i="8"/>
  <c r="J89" i="8"/>
  <c r="I90" i="8"/>
  <c r="J90" i="8" s="1"/>
  <c r="I91" i="8"/>
  <c r="J91" i="8"/>
  <c r="I92" i="8"/>
  <c r="J92" i="8" s="1"/>
  <c r="I93" i="8"/>
  <c r="J93" i="8"/>
  <c r="I94" i="8"/>
  <c r="J94" i="8" s="1"/>
  <c r="I95" i="8"/>
  <c r="J95" i="8"/>
  <c r="I96" i="8"/>
  <c r="J96" i="8" s="1"/>
  <c r="I97" i="8"/>
  <c r="J97" i="8"/>
  <c r="I98" i="8"/>
  <c r="J98" i="8" s="1"/>
  <c r="I99" i="8"/>
  <c r="J99" i="8"/>
  <c r="I100" i="8"/>
  <c r="J100" i="8" s="1"/>
  <c r="I101" i="8"/>
  <c r="J101" i="8"/>
  <c r="I102" i="8"/>
  <c r="J102" i="8" s="1"/>
  <c r="I103" i="8"/>
  <c r="J103" i="8"/>
  <c r="I104" i="8"/>
  <c r="J104" i="8" s="1"/>
  <c r="I105" i="8"/>
  <c r="J105" i="8"/>
  <c r="I106" i="8"/>
  <c r="J106" i="8" s="1"/>
  <c r="I107" i="8"/>
  <c r="J107" i="8"/>
  <c r="I108" i="8"/>
  <c r="J108" i="8" s="1"/>
  <c r="I109" i="8"/>
  <c r="J109" i="8"/>
  <c r="I110" i="8"/>
  <c r="J110" i="8" s="1"/>
  <c r="I111" i="8"/>
  <c r="J111" i="8"/>
  <c r="I112" i="8"/>
  <c r="J112" i="8" s="1"/>
  <c r="I113" i="8"/>
  <c r="J113" i="8"/>
  <c r="I114" i="8"/>
  <c r="J114" i="8" s="1"/>
  <c r="I115" i="8"/>
  <c r="J115" i="8"/>
  <c r="I116" i="8"/>
  <c r="J116" i="8" s="1"/>
  <c r="I117" i="8"/>
  <c r="J117" i="8"/>
  <c r="I118" i="8"/>
  <c r="J118" i="8" s="1"/>
  <c r="I119" i="8"/>
  <c r="J119" i="8"/>
  <c r="I120" i="8"/>
  <c r="J120" i="8" s="1"/>
  <c r="I121" i="8"/>
  <c r="J121" i="8"/>
  <c r="I122" i="8"/>
  <c r="J122" i="8" s="1"/>
  <c r="I123" i="8"/>
  <c r="J123" i="8"/>
  <c r="I124" i="8"/>
  <c r="J124" i="8" s="1"/>
  <c r="I125" i="8"/>
  <c r="J125" i="8"/>
  <c r="I126" i="8"/>
  <c r="J126" i="8" s="1"/>
  <c r="I127" i="8"/>
  <c r="J127" i="8"/>
  <c r="I128" i="8"/>
  <c r="J128" i="8" s="1"/>
  <c r="I129" i="8"/>
  <c r="J129" i="8"/>
  <c r="I130" i="8"/>
  <c r="J130" i="8" s="1"/>
  <c r="I131" i="8"/>
  <c r="J131" i="8"/>
  <c r="I132" i="8"/>
  <c r="J132" i="8" s="1"/>
  <c r="I133" i="8"/>
  <c r="J133" i="8"/>
  <c r="I134" i="8"/>
  <c r="J134" i="8" s="1"/>
  <c r="I135" i="8"/>
  <c r="J135" i="8"/>
  <c r="I136" i="8"/>
  <c r="J136" i="8" s="1"/>
  <c r="J4" i="8"/>
  <c r="I4" i="8"/>
  <c r="I5" i="7"/>
  <c r="J5" i="7"/>
  <c r="I6" i="7"/>
  <c r="J6" i="7" s="1"/>
  <c r="I7" i="7"/>
  <c r="J7" i="7"/>
  <c r="I8" i="7"/>
  <c r="J8" i="7" s="1"/>
  <c r="I9" i="7"/>
  <c r="J9" i="7"/>
  <c r="I10" i="7"/>
  <c r="J10" i="7" s="1"/>
  <c r="I11" i="7"/>
  <c r="J11" i="7"/>
  <c r="I12" i="7"/>
  <c r="J12" i="7" s="1"/>
  <c r="I13" i="7"/>
  <c r="J13" i="7"/>
  <c r="I14" i="7"/>
  <c r="J14" i="7" s="1"/>
  <c r="I15" i="7"/>
  <c r="J15" i="7"/>
  <c r="I16" i="7"/>
  <c r="J16" i="7" s="1"/>
  <c r="I17" i="7"/>
  <c r="J17" i="7"/>
  <c r="I18" i="7"/>
  <c r="J18" i="7" s="1"/>
  <c r="I19" i="7"/>
  <c r="J19" i="7"/>
  <c r="I20" i="7"/>
  <c r="J20" i="7" s="1"/>
  <c r="I21" i="7"/>
  <c r="J21" i="7"/>
  <c r="I22" i="7"/>
  <c r="J22" i="7" s="1"/>
  <c r="I23" i="7"/>
  <c r="J23" i="7"/>
  <c r="I24" i="7"/>
  <c r="J24" i="7" s="1"/>
  <c r="I25" i="7"/>
  <c r="J25" i="7"/>
  <c r="I26" i="7"/>
  <c r="J26" i="7" s="1"/>
  <c r="I27" i="7"/>
  <c r="J27" i="7"/>
  <c r="I28" i="7"/>
  <c r="J28" i="7" s="1"/>
  <c r="I29" i="7"/>
  <c r="J29" i="7"/>
  <c r="I30" i="7"/>
  <c r="J30" i="7" s="1"/>
  <c r="I31" i="7"/>
  <c r="J31" i="7"/>
  <c r="I32" i="7"/>
  <c r="J32" i="7" s="1"/>
  <c r="I33" i="7"/>
  <c r="J33" i="7"/>
  <c r="I34" i="7"/>
  <c r="J34" i="7" s="1"/>
  <c r="I35" i="7"/>
  <c r="J35" i="7"/>
  <c r="I36" i="7"/>
  <c r="J36" i="7" s="1"/>
  <c r="I37" i="7"/>
  <c r="J37" i="7"/>
  <c r="I38" i="7"/>
  <c r="J38" i="7" s="1"/>
  <c r="I39" i="7"/>
  <c r="J39" i="7"/>
  <c r="I40" i="7"/>
  <c r="J40" i="7" s="1"/>
  <c r="I41" i="7"/>
  <c r="J41" i="7"/>
  <c r="I42" i="7"/>
  <c r="J42" i="7" s="1"/>
  <c r="I43" i="7"/>
  <c r="J43" i="7"/>
  <c r="I44" i="7"/>
  <c r="J44" i="7" s="1"/>
  <c r="I45" i="7"/>
  <c r="J45" i="7"/>
  <c r="I46" i="7"/>
  <c r="J46" i="7" s="1"/>
  <c r="I47" i="7"/>
  <c r="J47" i="7"/>
  <c r="I48" i="7"/>
  <c r="J48" i="7" s="1"/>
  <c r="I49" i="7"/>
  <c r="J49" i="7"/>
  <c r="I50" i="7"/>
  <c r="J50" i="7" s="1"/>
  <c r="I51" i="7"/>
  <c r="J51" i="7"/>
  <c r="I52" i="7"/>
  <c r="J52" i="7" s="1"/>
  <c r="I53" i="7"/>
  <c r="J53" i="7"/>
  <c r="I54" i="7"/>
  <c r="J54" i="7" s="1"/>
  <c r="I55" i="7"/>
  <c r="J55" i="7"/>
  <c r="I56" i="7"/>
  <c r="J56" i="7" s="1"/>
  <c r="I57" i="7"/>
  <c r="J57" i="7"/>
  <c r="I58" i="7"/>
  <c r="J58" i="7" s="1"/>
  <c r="I59" i="7"/>
  <c r="J59" i="7"/>
  <c r="I60" i="7"/>
  <c r="J60" i="7" s="1"/>
  <c r="I61" i="7"/>
  <c r="J61" i="7"/>
  <c r="I62" i="7"/>
  <c r="J62" i="7" s="1"/>
  <c r="I63" i="7"/>
  <c r="J63" i="7"/>
  <c r="I64" i="7"/>
  <c r="J64" i="7" s="1"/>
  <c r="I65" i="7"/>
  <c r="J65" i="7"/>
  <c r="I66" i="7"/>
  <c r="J66" i="7" s="1"/>
  <c r="I67" i="7"/>
  <c r="J67" i="7"/>
  <c r="I68" i="7"/>
  <c r="J68" i="7" s="1"/>
  <c r="I69" i="7"/>
  <c r="J69" i="7"/>
  <c r="I70" i="7"/>
  <c r="J70" i="7" s="1"/>
  <c r="I71" i="7"/>
  <c r="J71" i="7"/>
  <c r="I72" i="7"/>
  <c r="J72" i="7" s="1"/>
  <c r="I73" i="7"/>
  <c r="J73" i="7"/>
  <c r="I74" i="7"/>
  <c r="J74" i="7" s="1"/>
  <c r="I75" i="7"/>
  <c r="J75" i="7"/>
  <c r="I76" i="7"/>
  <c r="J76" i="7" s="1"/>
  <c r="I77" i="7"/>
  <c r="J77" i="7"/>
  <c r="I78" i="7"/>
  <c r="J78" i="7" s="1"/>
  <c r="I79" i="7"/>
  <c r="J79" i="7"/>
  <c r="I80" i="7"/>
  <c r="J80" i="7" s="1"/>
  <c r="I81" i="7"/>
  <c r="J81" i="7"/>
  <c r="I83" i="7"/>
  <c r="J83" i="7"/>
  <c r="I84" i="7"/>
  <c r="J84" i="7" s="1"/>
  <c r="I85" i="7"/>
  <c r="J85" i="7"/>
  <c r="I86" i="7"/>
  <c r="J86" i="7" s="1"/>
  <c r="I87" i="7"/>
  <c r="J87" i="7"/>
  <c r="I88" i="7"/>
  <c r="J88" i="7" s="1"/>
  <c r="I89" i="7"/>
  <c r="J89" i="7"/>
  <c r="I90" i="7"/>
  <c r="J90" i="7" s="1"/>
  <c r="I91" i="7"/>
  <c r="J91" i="7"/>
  <c r="I92" i="7"/>
  <c r="J92" i="7" s="1"/>
  <c r="I93" i="7"/>
  <c r="J93" i="7"/>
  <c r="I94" i="7"/>
  <c r="J94" i="7" s="1"/>
  <c r="I95" i="7"/>
  <c r="J95" i="7"/>
  <c r="I96" i="7"/>
  <c r="J96" i="7" s="1"/>
  <c r="I97" i="7"/>
  <c r="J97" i="7"/>
  <c r="I98" i="7"/>
  <c r="J98" i="7" s="1"/>
  <c r="I99" i="7"/>
  <c r="J99" i="7"/>
  <c r="I100" i="7"/>
  <c r="J100" i="7" s="1"/>
  <c r="I101" i="7"/>
  <c r="J101" i="7"/>
  <c r="I102" i="7"/>
  <c r="J102" i="7" s="1"/>
  <c r="I103" i="7"/>
  <c r="J103" i="7"/>
  <c r="I104" i="7"/>
  <c r="J104" i="7" s="1"/>
  <c r="I105" i="7"/>
  <c r="J105" i="7"/>
  <c r="I106" i="7"/>
  <c r="J106" i="7" s="1"/>
  <c r="I107" i="7"/>
  <c r="J107" i="7"/>
  <c r="I108" i="7"/>
  <c r="J108" i="7" s="1"/>
  <c r="I109" i="7"/>
  <c r="J109" i="7"/>
  <c r="I110" i="7"/>
  <c r="J110" i="7" s="1"/>
  <c r="I111" i="7"/>
  <c r="J111" i="7"/>
  <c r="I112" i="7"/>
  <c r="J112" i="7" s="1"/>
  <c r="I113" i="7"/>
  <c r="J113" i="7"/>
  <c r="I114" i="7"/>
  <c r="J114" i="7" s="1"/>
  <c r="I115" i="7"/>
  <c r="J115" i="7"/>
  <c r="I116" i="7"/>
  <c r="J116" i="7" s="1"/>
  <c r="I117" i="7"/>
  <c r="J117" i="7"/>
  <c r="I118" i="7"/>
  <c r="J118" i="7" s="1"/>
  <c r="I119" i="7"/>
  <c r="J119" i="7"/>
  <c r="I120" i="7"/>
  <c r="J120" i="7" s="1"/>
  <c r="I121" i="7"/>
  <c r="J121" i="7"/>
  <c r="I122" i="7"/>
  <c r="J122" i="7" s="1"/>
  <c r="I123" i="7"/>
  <c r="J123" i="7"/>
  <c r="I124" i="7"/>
  <c r="J124" i="7" s="1"/>
  <c r="I125" i="7"/>
  <c r="J125" i="7"/>
  <c r="I126" i="7"/>
  <c r="J126" i="7" s="1"/>
  <c r="I127" i="7"/>
  <c r="J127" i="7"/>
  <c r="I128" i="7"/>
  <c r="J128" i="7" s="1"/>
  <c r="I129" i="7"/>
  <c r="J129" i="7"/>
  <c r="I130" i="7"/>
  <c r="J130" i="7" s="1"/>
  <c r="I131" i="7"/>
  <c r="J131" i="7"/>
  <c r="I132" i="7"/>
  <c r="J132" i="7" s="1"/>
  <c r="I133" i="7"/>
  <c r="J133" i="7"/>
  <c r="I134" i="7"/>
  <c r="J134" i="7" s="1"/>
  <c r="I135" i="7"/>
  <c r="J135" i="7"/>
  <c r="I136" i="7"/>
  <c r="J136" i="7" s="1"/>
  <c r="I137" i="7"/>
  <c r="J137" i="7"/>
  <c r="I138" i="7"/>
  <c r="J138" i="7" s="1"/>
  <c r="I139" i="7"/>
  <c r="J139" i="7"/>
  <c r="I140" i="7"/>
  <c r="J140" i="7" s="1"/>
  <c r="I141" i="7"/>
  <c r="J141" i="7"/>
  <c r="I142" i="7"/>
  <c r="J142" i="7" s="1"/>
  <c r="I143" i="7"/>
  <c r="J143" i="7"/>
  <c r="I144" i="7"/>
  <c r="J144" i="7" s="1"/>
  <c r="I145" i="7"/>
  <c r="J145" i="7"/>
  <c r="I146" i="7"/>
  <c r="J146" i="7" s="1"/>
  <c r="I147" i="7"/>
  <c r="J147" i="7"/>
  <c r="I148" i="7"/>
  <c r="J148" i="7" s="1"/>
  <c r="I149" i="7"/>
  <c r="J149" i="7"/>
  <c r="I150" i="7"/>
  <c r="J150" i="7" s="1"/>
  <c r="I151" i="7"/>
  <c r="J151" i="7"/>
  <c r="I152" i="7"/>
  <c r="J152" i="7" s="1"/>
  <c r="I153" i="7"/>
  <c r="J153" i="7"/>
  <c r="I154" i="7"/>
  <c r="J154" i="7" s="1"/>
  <c r="I155" i="7"/>
  <c r="J155" i="7"/>
  <c r="I156" i="7"/>
  <c r="J156" i="7" s="1"/>
  <c r="I157" i="7"/>
  <c r="J157" i="7"/>
  <c r="I158" i="7"/>
  <c r="J158" i="7" s="1"/>
  <c r="I159" i="7"/>
  <c r="J159" i="7"/>
  <c r="I160" i="7"/>
  <c r="J160" i="7" s="1"/>
  <c r="J4" i="7"/>
  <c r="I4" i="7"/>
  <c r="I5" i="5"/>
  <c r="J5" i="5" s="1"/>
  <c r="I6" i="5"/>
  <c r="J6" i="5"/>
  <c r="I7" i="5"/>
  <c r="J7" i="5"/>
  <c r="I8" i="5"/>
  <c r="J8" i="5" s="1"/>
  <c r="I9" i="5"/>
  <c r="J9" i="5" s="1"/>
  <c r="I10" i="5"/>
  <c r="J10" i="5"/>
  <c r="I11" i="5"/>
  <c r="J11" i="5"/>
  <c r="I12" i="5"/>
  <c r="J12" i="5" s="1"/>
  <c r="I13" i="5"/>
  <c r="J13" i="5" s="1"/>
  <c r="I14" i="5"/>
  <c r="J14" i="5"/>
  <c r="I15" i="5"/>
  <c r="J15" i="5"/>
  <c r="I16" i="5"/>
  <c r="J16" i="5" s="1"/>
  <c r="I17" i="5"/>
  <c r="J17" i="5" s="1"/>
  <c r="I18" i="5"/>
  <c r="J18" i="5"/>
  <c r="I19" i="5"/>
  <c r="J19" i="5"/>
  <c r="I20" i="5"/>
  <c r="J20" i="5" s="1"/>
  <c r="I21" i="5"/>
  <c r="J21" i="5"/>
  <c r="I22" i="5"/>
  <c r="J22" i="5"/>
  <c r="I23" i="5"/>
  <c r="J23" i="5"/>
  <c r="I24" i="5"/>
  <c r="J24" i="5" s="1"/>
  <c r="I25" i="5"/>
  <c r="J25" i="5"/>
  <c r="I26" i="5"/>
  <c r="J26" i="5"/>
  <c r="I27" i="5"/>
  <c r="J27" i="5"/>
  <c r="I28" i="5"/>
  <c r="J28" i="5" s="1"/>
  <c r="I29" i="5"/>
  <c r="J29" i="5"/>
  <c r="I30" i="5"/>
  <c r="J30" i="5"/>
  <c r="I31" i="5"/>
  <c r="J31" i="5"/>
  <c r="I32" i="5"/>
  <c r="J32" i="5" s="1"/>
  <c r="I33" i="5"/>
  <c r="J33" i="5"/>
  <c r="I34" i="5"/>
  <c r="J34" i="5"/>
  <c r="I35" i="5"/>
  <c r="J35" i="5"/>
  <c r="I36" i="5"/>
  <c r="J36" i="5" s="1"/>
  <c r="I37" i="5"/>
  <c r="J37" i="5"/>
  <c r="I38" i="5"/>
  <c r="J38" i="5"/>
  <c r="I39" i="5"/>
  <c r="J39" i="5"/>
  <c r="I40" i="5"/>
  <c r="J40" i="5" s="1"/>
  <c r="I41" i="5"/>
  <c r="J41" i="5"/>
  <c r="I42" i="5"/>
  <c r="J42" i="5"/>
  <c r="I43" i="5"/>
  <c r="J43" i="5"/>
  <c r="I44" i="5"/>
  <c r="J44" i="5" s="1"/>
  <c r="I45" i="5"/>
  <c r="J45" i="5"/>
  <c r="I46" i="5"/>
  <c r="J46" i="5"/>
  <c r="I47" i="5"/>
  <c r="J47" i="5"/>
  <c r="I48" i="5"/>
  <c r="J48" i="5" s="1"/>
  <c r="I49" i="5"/>
  <c r="J49" i="5"/>
  <c r="I50" i="5"/>
  <c r="J50" i="5"/>
  <c r="I51" i="5"/>
  <c r="J51" i="5"/>
  <c r="I52" i="5"/>
  <c r="J52" i="5" s="1"/>
  <c r="I53" i="5"/>
  <c r="J53" i="5"/>
  <c r="I54" i="5"/>
  <c r="J54" i="5"/>
  <c r="I55" i="5"/>
  <c r="J55" i="5"/>
  <c r="I56" i="5"/>
  <c r="J56" i="5" s="1"/>
  <c r="I57" i="5"/>
  <c r="J57" i="5"/>
  <c r="I58" i="5"/>
  <c r="J58" i="5"/>
  <c r="I59" i="5"/>
  <c r="J59" i="5"/>
  <c r="I60" i="5"/>
  <c r="J60" i="5" s="1"/>
  <c r="I61" i="5"/>
  <c r="J61" i="5"/>
  <c r="I62" i="5"/>
  <c r="J62" i="5"/>
  <c r="I63" i="5"/>
  <c r="J63" i="5"/>
  <c r="I64" i="5"/>
  <c r="J64" i="5" s="1"/>
  <c r="I65" i="5"/>
  <c r="J65" i="5"/>
  <c r="I66" i="5"/>
  <c r="J66" i="5"/>
  <c r="I67" i="5"/>
  <c r="J67" i="5"/>
  <c r="I68" i="5"/>
  <c r="J68" i="5" s="1"/>
  <c r="I69" i="5"/>
  <c r="J69" i="5"/>
  <c r="I70" i="5"/>
  <c r="J70" i="5"/>
  <c r="I71" i="5"/>
  <c r="J71" i="5"/>
  <c r="I72" i="5"/>
  <c r="J72" i="5" s="1"/>
  <c r="I73" i="5"/>
  <c r="J73" i="5"/>
  <c r="I74" i="5"/>
  <c r="J74" i="5"/>
  <c r="I75" i="5"/>
  <c r="J75" i="5"/>
  <c r="I76" i="5"/>
  <c r="J76" i="5" s="1"/>
  <c r="I77" i="5"/>
  <c r="J77" i="5"/>
  <c r="I78" i="5"/>
  <c r="J78" i="5"/>
  <c r="I79" i="5"/>
  <c r="J79" i="5"/>
  <c r="I80" i="5"/>
  <c r="J80" i="5" s="1"/>
  <c r="I81" i="5"/>
  <c r="J81" i="5" s="1"/>
  <c r="I82" i="5"/>
  <c r="J82" i="5"/>
  <c r="I83" i="5"/>
  <c r="J83" i="5"/>
  <c r="I84" i="5"/>
  <c r="J84" i="5" s="1"/>
  <c r="I85" i="5"/>
  <c r="J85" i="5" s="1"/>
  <c r="I86" i="5"/>
  <c r="J86" i="5"/>
  <c r="I87" i="5"/>
  <c r="J87" i="5"/>
  <c r="I89" i="5"/>
  <c r="J89" i="5" s="1"/>
  <c r="I90" i="5"/>
  <c r="J90" i="5"/>
  <c r="I91" i="5"/>
  <c r="J91" i="5"/>
  <c r="I92" i="5"/>
  <c r="J92" i="5" s="1"/>
  <c r="I93" i="5"/>
  <c r="J93" i="5" s="1"/>
  <c r="I94" i="5"/>
  <c r="J94" i="5"/>
  <c r="I95" i="5"/>
  <c r="J95" i="5"/>
  <c r="I96" i="5"/>
  <c r="J96" i="5" s="1"/>
  <c r="I97" i="5"/>
  <c r="J97" i="5" s="1"/>
  <c r="I98" i="5"/>
  <c r="J98" i="5"/>
  <c r="I99" i="5"/>
  <c r="J99" i="5"/>
  <c r="I100" i="5"/>
  <c r="J100" i="5" s="1"/>
  <c r="I101" i="5"/>
  <c r="J101" i="5" s="1"/>
  <c r="I102" i="5"/>
  <c r="J102" i="5"/>
  <c r="I103" i="5"/>
  <c r="J103" i="5"/>
  <c r="I104" i="5"/>
  <c r="J104" i="5" s="1"/>
  <c r="I105" i="5"/>
  <c r="J105" i="5" s="1"/>
  <c r="I106" i="5"/>
  <c r="J106" i="5"/>
  <c r="I107" i="5"/>
  <c r="J107" i="5"/>
  <c r="I108" i="5"/>
  <c r="J108" i="5" s="1"/>
  <c r="I109" i="5"/>
  <c r="J109" i="5" s="1"/>
  <c r="I110" i="5"/>
  <c r="J110" i="5"/>
  <c r="I111" i="5"/>
  <c r="J111" i="5"/>
  <c r="I112" i="5"/>
  <c r="J112" i="5" s="1"/>
  <c r="I113" i="5"/>
  <c r="J113" i="5" s="1"/>
  <c r="I114" i="5"/>
  <c r="J114" i="5"/>
  <c r="I115" i="5"/>
  <c r="J115" i="5"/>
  <c r="I116" i="5"/>
  <c r="J116" i="5" s="1"/>
  <c r="I117" i="5"/>
  <c r="J117" i="5" s="1"/>
  <c r="I118" i="5"/>
  <c r="J118" i="5"/>
  <c r="I119" i="5"/>
  <c r="J119" i="5"/>
  <c r="I120" i="5"/>
  <c r="J120" i="5" s="1"/>
  <c r="I121" i="5"/>
  <c r="J121" i="5" s="1"/>
  <c r="I122" i="5"/>
  <c r="J122" i="5"/>
  <c r="I123" i="5"/>
  <c r="J123" i="5"/>
  <c r="I124" i="5"/>
  <c r="J124" i="5" s="1"/>
  <c r="I125" i="5"/>
  <c r="J125" i="5" s="1"/>
  <c r="I126" i="5"/>
  <c r="J126" i="5"/>
  <c r="I127" i="5"/>
  <c r="J127" i="5"/>
  <c r="I128" i="5"/>
  <c r="J128" i="5" s="1"/>
  <c r="I129" i="5"/>
  <c r="J129" i="5" s="1"/>
  <c r="I130" i="5"/>
  <c r="J130" i="5"/>
  <c r="I131" i="5"/>
  <c r="J131" i="5"/>
  <c r="I132" i="5"/>
  <c r="J132" i="5" s="1"/>
  <c r="I133" i="5"/>
  <c r="J133" i="5"/>
  <c r="I134" i="5"/>
  <c r="J134" i="5"/>
  <c r="I135" i="5"/>
  <c r="J135" i="5"/>
  <c r="I136" i="5"/>
  <c r="J136" i="5" s="1"/>
  <c r="I137" i="5"/>
  <c r="J137" i="5"/>
  <c r="I138" i="5"/>
  <c r="J138" i="5"/>
  <c r="I139" i="5"/>
  <c r="J139" i="5"/>
  <c r="I140" i="5"/>
  <c r="J140" i="5" s="1"/>
  <c r="I141" i="5"/>
  <c r="J141" i="5"/>
  <c r="I142" i="5"/>
  <c r="J142" i="5"/>
  <c r="I143" i="5"/>
  <c r="J143" i="5"/>
  <c r="I144" i="5"/>
  <c r="J144" i="5" s="1"/>
  <c r="I145" i="5"/>
  <c r="J145" i="5"/>
  <c r="I146" i="5"/>
  <c r="J146" i="5"/>
  <c r="I147" i="5"/>
  <c r="J147" i="5"/>
  <c r="I148" i="5"/>
  <c r="J148" i="5" s="1"/>
  <c r="I149" i="5"/>
  <c r="J149" i="5"/>
  <c r="I150" i="5"/>
  <c r="J150" i="5"/>
  <c r="I151" i="5"/>
  <c r="J151" i="5"/>
  <c r="I152" i="5"/>
  <c r="J152" i="5" s="1"/>
  <c r="I153" i="5"/>
  <c r="J153" i="5"/>
  <c r="I154" i="5"/>
  <c r="J154" i="5"/>
  <c r="I155" i="5"/>
  <c r="J155" i="5"/>
  <c r="I156" i="5"/>
  <c r="J156" i="5" s="1"/>
  <c r="I157" i="5"/>
  <c r="J157" i="5"/>
  <c r="I158" i="5"/>
  <c r="J158" i="5"/>
  <c r="I159" i="5"/>
  <c r="J159" i="5"/>
  <c r="I160" i="5"/>
  <c r="J160" i="5" s="1"/>
  <c r="I161" i="5"/>
  <c r="J161" i="5"/>
  <c r="I162" i="5"/>
  <c r="J162" i="5"/>
  <c r="I163" i="5"/>
  <c r="J163" i="5"/>
  <c r="I164" i="5"/>
  <c r="J164" i="5" s="1"/>
  <c r="I165" i="5"/>
  <c r="J165" i="5"/>
  <c r="I166" i="5"/>
  <c r="J166" i="5"/>
  <c r="I167" i="5"/>
  <c r="J167" i="5"/>
  <c r="I168" i="5"/>
  <c r="J168" i="5" s="1"/>
  <c r="I169" i="5"/>
  <c r="J169" i="5"/>
  <c r="I170" i="5"/>
  <c r="J170" i="5"/>
  <c r="I171" i="5"/>
  <c r="J171" i="5"/>
  <c r="I172" i="5"/>
  <c r="J172" i="5" s="1"/>
  <c r="J4" i="5"/>
  <c r="I4" i="5"/>
  <c r="B8" i="21" l="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7" i="21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C29" i="20"/>
  <c r="C30" i="20"/>
  <c r="Q4" i="20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4" i="18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70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4" i="17"/>
  <c r="C79" i="17"/>
  <c r="C82" i="17"/>
  <c r="C89" i="17"/>
  <c r="C110" i="17"/>
  <c r="C117" i="17"/>
  <c r="C121" i="17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105" i="16"/>
  <c r="Q106" i="16"/>
  <c r="Q107" i="16"/>
  <c r="Q108" i="16"/>
  <c r="Q109" i="16"/>
  <c r="Q110" i="16"/>
  <c r="Q111" i="16"/>
  <c r="Q112" i="16"/>
  <c r="Q113" i="16"/>
  <c r="Q114" i="16"/>
  <c r="Q115" i="16"/>
  <c r="Q116" i="16"/>
  <c r="Q117" i="16"/>
  <c r="Q118" i="16"/>
  <c r="Q119" i="16"/>
  <c r="Q120" i="16"/>
  <c r="Q121" i="16"/>
  <c r="Q122" i="16"/>
  <c r="Q123" i="16"/>
  <c r="Q124" i="16"/>
  <c r="Q125" i="16"/>
  <c r="Q126" i="16"/>
  <c r="Q127" i="16"/>
  <c r="Q128" i="16"/>
  <c r="Q129" i="16"/>
  <c r="Q130" i="16"/>
  <c r="Q131" i="16"/>
  <c r="Q132" i="16"/>
  <c r="Q133" i="16"/>
  <c r="Q134" i="16"/>
  <c r="Q4" i="16"/>
  <c r="C79" i="16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Q110" i="15"/>
  <c r="Q111" i="15"/>
  <c r="Q112" i="15"/>
  <c r="Q113" i="15"/>
  <c r="Q114" i="15"/>
  <c r="Q115" i="15"/>
  <c r="Q116" i="15"/>
  <c r="Q117" i="15"/>
  <c r="Q118" i="15"/>
  <c r="Q119" i="15"/>
  <c r="Q120" i="15"/>
  <c r="Q121" i="15"/>
  <c r="Q122" i="15"/>
  <c r="Q123" i="15"/>
  <c r="Q124" i="15"/>
  <c r="Q125" i="15"/>
  <c r="Q126" i="15"/>
  <c r="Q127" i="15"/>
  <c r="Q128" i="15"/>
  <c r="Q129" i="15"/>
  <c r="Q130" i="15"/>
  <c r="Q131" i="15"/>
  <c r="Q132" i="15"/>
  <c r="Q133" i="15"/>
  <c r="Q134" i="15"/>
  <c r="Q4" i="15"/>
  <c r="C103" i="15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Q117" i="14"/>
  <c r="Q118" i="14"/>
  <c r="Q119" i="14"/>
  <c r="Q120" i="14"/>
  <c r="Q121" i="14"/>
  <c r="Q122" i="14"/>
  <c r="Q123" i="14"/>
  <c r="Q124" i="14"/>
  <c r="Q125" i="14"/>
  <c r="Q126" i="14"/>
  <c r="Q127" i="14"/>
  <c r="Q128" i="14"/>
  <c r="Q129" i="14"/>
  <c r="Q130" i="14"/>
  <c r="Q131" i="14"/>
  <c r="Q132" i="14"/>
  <c r="Q133" i="14"/>
  <c r="Q134" i="14"/>
  <c r="C96" i="14"/>
  <c r="Q4" i="14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Q132" i="13"/>
  <c r="Q133" i="13"/>
  <c r="Q134" i="13"/>
  <c r="Q4" i="13"/>
  <c r="C84" i="13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C104" i="12"/>
  <c r="Q4" i="12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40" i="11"/>
  <c r="Q4" i="11"/>
  <c r="E24" i="21" l="1"/>
  <c r="E118" i="21"/>
  <c r="R121" i="20"/>
  <c r="E30" i="21"/>
  <c r="E96" i="21"/>
  <c r="R105" i="20"/>
  <c r="E126" i="21"/>
  <c r="E50" i="21"/>
  <c r="E133" i="21"/>
  <c r="E84" i="21"/>
  <c r="R53" i="20"/>
  <c r="E69" i="21"/>
  <c r="E8" i="21"/>
  <c r="E31" i="21"/>
  <c r="E22" i="21"/>
  <c r="R13" i="20"/>
  <c r="E14" i="21"/>
  <c r="E91" i="21"/>
  <c r="R132" i="20"/>
  <c r="E15" i="21"/>
  <c r="E63" i="21"/>
  <c r="R124" i="20"/>
  <c r="E81" i="21"/>
  <c r="E134" i="21"/>
  <c r="R116" i="20"/>
  <c r="E29" i="21"/>
  <c r="E27" i="21"/>
  <c r="R108" i="20"/>
  <c r="E99" i="21"/>
  <c r="E124" i="21"/>
  <c r="R100" i="20"/>
  <c r="E80" i="21"/>
  <c r="E67" i="21"/>
  <c r="R92" i="20"/>
  <c r="E13" i="21"/>
  <c r="E76" i="21"/>
  <c r="E125" i="21"/>
  <c r="E79" i="21"/>
  <c r="R76" i="20"/>
  <c r="E108" i="21"/>
  <c r="E19" i="21"/>
  <c r="R68" i="20"/>
  <c r="E111" i="21"/>
  <c r="E82" i="21"/>
  <c r="R60" i="20"/>
  <c r="E100" i="21"/>
  <c r="E107" i="21"/>
  <c r="R52" i="20"/>
  <c r="E116" i="21"/>
  <c r="E132" i="21"/>
  <c r="R44" i="20"/>
  <c r="E98" i="21"/>
  <c r="E117" i="21"/>
  <c r="E128" i="21"/>
  <c r="E38" i="21"/>
  <c r="R28" i="20"/>
  <c r="E115" i="21"/>
  <c r="E113" i="21"/>
  <c r="R20" i="20"/>
  <c r="E127" i="21"/>
  <c r="E122" i="21"/>
  <c r="R12" i="20"/>
  <c r="E53" i="21"/>
  <c r="E48" i="21"/>
  <c r="R57" i="20"/>
  <c r="E39" i="21"/>
  <c r="E16" i="21"/>
  <c r="E137" i="21"/>
  <c r="E10" i="21"/>
  <c r="E73" i="21"/>
  <c r="E83" i="21"/>
  <c r="R5" i="20"/>
  <c r="E90" i="21"/>
  <c r="E64" i="21"/>
  <c r="R127" i="20"/>
  <c r="E21" i="21"/>
  <c r="E28" i="21"/>
  <c r="R119" i="20"/>
  <c r="E95" i="21"/>
  <c r="E94" i="21"/>
  <c r="R111" i="20"/>
  <c r="E40" i="21"/>
  <c r="E93" i="21"/>
  <c r="R103" i="20"/>
  <c r="E72" i="21"/>
  <c r="E54" i="21"/>
  <c r="E110" i="21"/>
  <c r="E25" i="21"/>
  <c r="R87" i="20"/>
  <c r="E45" i="21"/>
  <c r="E119" i="21"/>
  <c r="R79" i="20"/>
  <c r="E109" i="21"/>
  <c r="E70" i="21"/>
  <c r="R71" i="20"/>
  <c r="E52" i="21"/>
  <c r="E97" i="21"/>
  <c r="R63" i="20"/>
  <c r="E59" i="21"/>
  <c r="E46" i="21"/>
  <c r="R55" i="20"/>
  <c r="E35" i="21"/>
  <c r="E62" i="21"/>
  <c r="R47" i="20"/>
  <c r="E44" i="21"/>
  <c r="E88" i="21"/>
  <c r="R39" i="20"/>
  <c r="E61" i="21"/>
  <c r="E104" i="21"/>
  <c r="R31" i="20"/>
  <c r="E106" i="21"/>
  <c r="E71" i="21"/>
  <c r="E78" i="21"/>
  <c r="E49" i="21"/>
  <c r="R15" i="20"/>
  <c r="E65" i="21"/>
  <c r="E7" i="21"/>
  <c r="E86" i="21"/>
  <c r="E58" i="21"/>
  <c r="R125" i="20"/>
  <c r="E123" i="21"/>
  <c r="E66" i="21"/>
  <c r="R109" i="20"/>
  <c r="E121" i="21"/>
  <c r="E131" i="21"/>
  <c r="R93" i="20"/>
  <c r="E12" i="21"/>
  <c r="E114" i="21"/>
  <c r="R81" i="20"/>
  <c r="E68" i="21"/>
  <c r="E23" i="21"/>
  <c r="R73" i="20"/>
  <c r="E74" i="21"/>
  <c r="E32" i="21"/>
  <c r="E103" i="21"/>
  <c r="E135" i="21"/>
  <c r="E57" i="21"/>
  <c r="E37" i="21"/>
  <c r="R130" i="20"/>
  <c r="E92" i="21"/>
  <c r="E34" i="21"/>
  <c r="E51" i="21"/>
  <c r="E112" i="21"/>
  <c r="R114" i="20"/>
  <c r="E26" i="21"/>
  <c r="E55" i="21"/>
  <c r="R106" i="20"/>
  <c r="E56" i="21"/>
  <c r="E130" i="21"/>
  <c r="R98" i="20"/>
  <c r="E18" i="21"/>
  <c r="E77" i="21"/>
  <c r="R90" i="20"/>
  <c r="E11" i="21"/>
  <c r="E41" i="21"/>
  <c r="E102" i="21"/>
  <c r="E17" i="21"/>
  <c r="R74" i="20"/>
  <c r="E47" i="21"/>
  <c r="E42" i="21"/>
  <c r="R66" i="20"/>
  <c r="E85" i="21"/>
  <c r="E101" i="21"/>
  <c r="R58" i="20"/>
  <c r="E120" i="21"/>
  <c r="E43" i="21"/>
  <c r="R50" i="20"/>
  <c r="E87" i="21"/>
  <c r="E9" i="21"/>
  <c r="E36" i="21"/>
  <c r="E89" i="21"/>
  <c r="R34" i="20"/>
  <c r="E105" i="21"/>
  <c r="E136" i="21"/>
  <c r="R26" i="20"/>
  <c r="E75" i="21"/>
  <c r="E20" i="21"/>
  <c r="E33" i="21"/>
  <c r="E60" i="21"/>
  <c r="R10" i="20"/>
  <c r="E129" i="21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4" i="10"/>
  <c r="C80" i="10"/>
  <c r="C108" i="10"/>
  <c r="C114" i="10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4" i="9"/>
  <c r="C72" i="9"/>
  <c r="C77" i="9"/>
  <c r="C79" i="9"/>
  <c r="C83" i="9"/>
  <c r="C87" i="9"/>
  <c r="C88" i="9"/>
  <c r="C89" i="9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4" i="8"/>
  <c r="C73" i="8"/>
  <c r="C78" i="8"/>
  <c r="C81" i="8"/>
  <c r="C84" i="8"/>
  <c r="C86" i="8"/>
  <c r="C88" i="8"/>
  <c r="C89" i="8"/>
  <c r="C92" i="8"/>
  <c r="C97" i="8"/>
  <c r="C100" i="8"/>
  <c r="C108" i="8"/>
  <c r="C110" i="8"/>
  <c r="C124" i="8"/>
  <c r="C134" i="8"/>
  <c r="C135" i="8"/>
  <c r="C136" i="8"/>
  <c r="A71" i="8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C142" i="7"/>
  <c r="C145" i="7"/>
  <c r="C146" i="7"/>
  <c r="C148" i="7"/>
  <c r="C149" i="7"/>
  <c r="C150" i="7"/>
  <c r="C151" i="7"/>
  <c r="C155" i="7"/>
  <c r="C156" i="7"/>
  <c r="C157" i="7"/>
  <c r="C159" i="7"/>
  <c r="C84" i="7"/>
  <c r="C89" i="7"/>
  <c r="C92" i="7"/>
  <c r="C95" i="7"/>
  <c r="C106" i="7"/>
  <c r="C111" i="7"/>
  <c r="C115" i="7"/>
  <c r="C117" i="7"/>
  <c r="C118" i="7"/>
  <c r="C120" i="7"/>
  <c r="C121" i="7"/>
  <c r="C122" i="7"/>
  <c r="C124" i="7"/>
  <c r="C126" i="7"/>
  <c r="C128" i="7"/>
  <c r="C134" i="7"/>
  <c r="C139" i="7"/>
  <c r="C140" i="7"/>
  <c r="Q4" i="7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4" i="5"/>
  <c r="C90" i="5"/>
  <c r="C91" i="5"/>
  <c r="C93" i="5"/>
  <c r="C94" i="5"/>
  <c r="C97" i="5"/>
  <c r="C98" i="5"/>
  <c r="C99" i="5"/>
  <c r="C103" i="5"/>
  <c r="C105" i="5"/>
  <c r="C109" i="5"/>
  <c r="C112" i="5"/>
  <c r="C113" i="5"/>
  <c r="C115" i="5"/>
  <c r="C119" i="5"/>
  <c r="C121" i="5"/>
  <c r="C123" i="5"/>
  <c r="C124" i="5"/>
  <c r="C125" i="5"/>
  <c r="C126" i="5"/>
  <c r="C127" i="5"/>
  <c r="C128" i="5"/>
  <c r="C134" i="5"/>
  <c r="C137" i="5"/>
  <c r="C141" i="5"/>
  <c r="C143" i="5"/>
  <c r="C144" i="5"/>
  <c r="C145" i="5"/>
  <c r="C146" i="5"/>
  <c r="C147" i="5"/>
  <c r="C149" i="5"/>
  <c r="C151" i="5"/>
  <c r="C156" i="5"/>
  <c r="C159" i="5"/>
  <c r="C161" i="5"/>
  <c r="C162" i="5"/>
  <c r="C163" i="5"/>
  <c r="C164" i="5"/>
  <c r="C166" i="5"/>
  <c r="C167" i="5"/>
  <c r="C171" i="5"/>
  <c r="Q72" i="4"/>
  <c r="R72" i="4" s="1"/>
  <c r="Q5" i="4"/>
  <c r="R5" i="4" s="1"/>
  <c r="Q6" i="4"/>
  <c r="R6" i="4" s="1"/>
  <c r="Q7" i="4"/>
  <c r="R7" i="4" s="1"/>
  <c r="Q8" i="4"/>
  <c r="R8" i="4" s="1"/>
  <c r="Q9" i="4"/>
  <c r="R9" i="4" s="1"/>
  <c r="Q10" i="4"/>
  <c r="R10" i="4" s="1"/>
  <c r="Q11" i="4"/>
  <c r="R11" i="4" s="1"/>
  <c r="Q12" i="4"/>
  <c r="R12" i="4" s="1"/>
  <c r="Q13" i="4"/>
  <c r="R13" i="4" s="1"/>
  <c r="Q14" i="4"/>
  <c r="R14" i="4" s="1"/>
  <c r="Q15" i="4"/>
  <c r="R15" i="4" s="1"/>
  <c r="Q16" i="4"/>
  <c r="R16" i="4" s="1"/>
  <c r="Q17" i="4"/>
  <c r="R17" i="4" s="1"/>
  <c r="Q18" i="4"/>
  <c r="R18" i="4" s="1"/>
  <c r="Q19" i="4"/>
  <c r="R19" i="4" s="1"/>
  <c r="Q20" i="4"/>
  <c r="R20" i="4" s="1"/>
  <c r="Q21" i="4"/>
  <c r="R21" i="4" s="1"/>
  <c r="Q22" i="4"/>
  <c r="R22" i="4" s="1"/>
  <c r="Q23" i="4"/>
  <c r="R23" i="4" s="1"/>
  <c r="Q24" i="4"/>
  <c r="R24" i="4" s="1"/>
  <c r="Q25" i="4"/>
  <c r="R25" i="4" s="1"/>
  <c r="Q26" i="4"/>
  <c r="R26" i="4" s="1"/>
  <c r="Q27" i="4"/>
  <c r="R27" i="4" s="1"/>
  <c r="Q28" i="4"/>
  <c r="R28" i="4" s="1"/>
  <c r="Q29" i="4"/>
  <c r="R29" i="4" s="1"/>
  <c r="Q30" i="4"/>
  <c r="R30" i="4" s="1"/>
  <c r="Q31" i="4"/>
  <c r="R31" i="4" s="1"/>
  <c r="Q32" i="4"/>
  <c r="Q33" i="4"/>
  <c r="R33" i="4" s="1"/>
  <c r="Q34" i="4"/>
  <c r="R34" i="4" s="1"/>
  <c r="Q35" i="4"/>
  <c r="R35" i="4" s="1"/>
  <c r="Q36" i="4"/>
  <c r="R36" i="4" s="1"/>
  <c r="Q37" i="4"/>
  <c r="R37" i="4" s="1"/>
  <c r="Q38" i="4"/>
  <c r="R38" i="4" s="1"/>
  <c r="Q39" i="4"/>
  <c r="R39" i="4" s="1"/>
  <c r="Q40" i="4"/>
  <c r="R40" i="4" s="1"/>
  <c r="Q41" i="4"/>
  <c r="R41" i="4" s="1"/>
  <c r="Q42" i="4"/>
  <c r="R42" i="4" s="1"/>
  <c r="Q43" i="4"/>
  <c r="R43" i="4" s="1"/>
  <c r="Q44" i="4"/>
  <c r="R44" i="4" s="1"/>
  <c r="Q45" i="4"/>
  <c r="R45" i="4" s="1"/>
  <c r="Q46" i="4"/>
  <c r="Q47" i="4"/>
  <c r="R47" i="4" s="1"/>
  <c r="Q48" i="4"/>
  <c r="R48" i="4" s="1"/>
  <c r="Q49" i="4"/>
  <c r="R49" i="4" s="1"/>
  <c r="Q50" i="4"/>
  <c r="R50" i="4" s="1"/>
  <c r="Q51" i="4"/>
  <c r="R51" i="4" s="1"/>
  <c r="Q52" i="4"/>
  <c r="R52" i="4" s="1"/>
  <c r="Q53" i="4"/>
  <c r="R53" i="4" s="1"/>
  <c r="Q54" i="4"/>
  <c r="R54" i="4" s="1"/>
  <c r="Q55" i="4"/>
  <c r="R55" i="4" s="1"/>
  <c r="Q56" i="4"/>
  <c r="R56" i="4" s="1"/>
  <c r="Q57" i="4"/>
  <c r="R57" i="4" s="1"/>
  <c r="Q58" i="4"/>
  <c r="R58" i="4" s="1"/>
  <c r="Q59" i="4"/>
  <c r="R59" i="4" s="1"/>
  <c r="Q60" i="4"/>
  <c r="R60" i="4" s="1"/>
  <c r="Q61" i="4"/>
  <c r="R61" i="4" s="1"/>
  <c r="Q62" i="4"/>
  <c r="R62" i="4" s="1"/>
  <c r="Q63" i="4"/>
  <c r="R63" i="4" s="1"/>
  <c r="Q64" i="4"/>
  <c r="Q65" i="4"/>
  <c r="R65" i="4" s="1"/>
  <c r="Q66" i="4"/>
  <c r="R66" i="4" s="1"/>
  <c r="Q67" i="4"/>
  <c r="R67" i="4" s="1"/>
  <c r="Q68" i="4"/>
  <c r="R68" i="4" s="1"/>
  <c r="Q69" i="4"/>
  <c r="R69" i="4" s="1"/>
  <c r="Q70" i="4"/>
  <c r="R70" i="4" s="1"/>
  <c r="Q71" i="4"/>
  <c r="R71" i="4" s="1"/>
  <c r="Q73" i="4"/>
  <c r="R73" i="4" s="1"/>
  <c r="Q74" i="4"/>
  <c r="R74" i="4" s="1"/>
  <c r="Q75" i="4"/>
  <c r="R75" i="4" s="1"/>
  <c r="Q76" i="4"/>
  <c r="R76" i="4" s="1"/>
  <c r="Q77" i="4"/>
  <c r="R77" i="4" s="1"/>
  <c r="Q78" i="4"/>
  <c r="R78" i="4" s="1"/>
  <c r="Q79" i="4"/>
  <c r="R79" i="4" s="1"/>
  <c r="Q80" i="4"/>
  <c r="Q81" i="4"/>
  <c r="R81" i="4" s="1"/>
  <c r="Q82" i="4"/>
  <c r="R82" i="4" s="1"/>
  <c r="Q83" i="4"/>
  <c r="R83" i="4" s="1"/>
  <c r="Q84" i="4"/>
  <c r="R84" i="4" s="1"/>
  <c r="Q85" i="4"/>
  <c r="R85" i="4" s="1"/>
  <c r="Q86" i="4"/>
  <c r="R86" i="4" s="1"/>
  <c r="Q87" i="4"/>
  <c r="R87" i="4" s="1"/>
  <c r="Q88" i="4"/>
  <c r="R88" i="4" s="1"/>
  <c r="Q89" i="4"/>
  <c r="R89" i="4" s="1"/>
  <c r="Q90" i="4"/>
  <c r="R90" i="4" s="1"/>
  <c r="Q91" i="4"/>
  <c r="R91" i="4" s="1"/>
  <c r="Q92" i="4"/>
  <c r="R92" i="4" s="1"/>
  <c r="Q93" i="4"/>
  <c r="R93" i="4" s="1"/>
  <c r="Q94" i="4"/>
  <c r="R94" i="4" s="1"/>
  <c r="Q95" i="4"/>
  <c r="R95" i="4" s="1"/>
  <c r="Q96" i="4"/>
  <c r="R96" i="4" s="1"/>
  <c r="Q97" i="4"/>
  <c r="Q98" i="4"/>
  <c r="R98" i="4" s="1"/>
  <c r="Q99" i="4"/>
  <c r="R99" i="4" s="1"/>
  <c r="Q100" i="4"/>
  <c r="R100" i="4" s="1"/>
  <c r="Q101" i="4"/>
  <c r="R101" i="4" s="1"/>
  <c r="Q102" i="4"/>
  <c r="R102" i="4" s="1"/>
  <c r="Q103" i="4"/>
  <c r="R103" i="4" s="1"/>
  <c r="Q104" i="4"/>
  <c r="R104" i="4" s="1"/>
  <c r="Q105" i="4"/>
  <c r="R105" i="4" s="1"/>
  <c r="Q106" i="4"/>
  <c r="R106" i="4" s="1"/>
  <c r="Q107" i="4"/>
  <c r="R107" i="4" s="1"/>
  <c r="Q108" i="4"/>
  <c r="R108" i="4" s="1"/>
  <c r="Q109" i="4"/>
  <c r="R109" i="4" s="1"/>
  <c r="Q110" i="4"/>
  <c r="R110" i="4" s="1"/>
  <c r="Q111" i="4"/>
  <c r="R111" i="4" s="1"/>
  <c r="Q112" i="4"/>
  <c r="R112" i="4" s="1"/>
  <c r="Q113" i="4"/>
  <c r="R113" i="4" s="1"/>
  <c r="Q114" i="4"/>
  <c r="R114" i="4" s="1"/>
  <c r="Q115" i="4"/>
  <c r="R115" i="4" s="1"/>
  <c r="Q116" i="4"/>
  <c r="R116" i="4" s="1"/>
  <c r="Q117" i="4"/>
  <c r="R117" i="4" s="1"/>
  <c r="Q118" i="4"/>
  <c r="R118" i="4" s="1"/>
  <c r="Q119" i="4"/>
  <c r="R119" i="4" s="1"/>
  <c r="Q120" i="4"/>
  <c r="R120" i="4" s="1"/>
  <c r="Q121" i="4"/>
  <c r="R121" i="4" s="1"/>
  <c r="Q122" i="4"/>
  <c r="R122" i="4" s="1"/>
  <c r="Q123" i="4"/>
  <c r="R123" i="4" s="1"/>
  <c r="Q124" i="4"/>
  <c r="R124" i="4" s="1"/>
  <c r="Q125" i="4"/>
  <c r="R125" i="4" s="1"/>
  <c r="Q126" i="4"/>
  <c r="R126" i="4" s="1"/>
  <c r="Q127" i="4"/>
  <c r="R127" i="4" s="1"/>
  <c r="Q128" i="4"/>
  <c r="R128" i="4" s="1"/>
  <c r="Q129" i="4"/>
  <c r="R129" i="4" s="1"/>
  <c r="Q130" i="4"/>
  <c r="R130" i="4" s="1"/>
  <c r="Q131" i="4"/>
  <c r="R131" i="4" s="1"/>
  <c r="Q132" i="4"/>
  <c r="R132" i="4" s="1"/>
  <c r="Q133" i="4"/>
  <c r="R133" i="4" s="1"/>
  <c r="Q134" i="4"/>
  <c r="Q4" i="4"/>
  <c r="C89" i="5"/>
  <c r="E5" i="4"/>
  <c r="E6" i="4"/>
  <c r="L6" i="4" s="1"/>
  <c r="C11" i="4"/>
  <c r="F11" i="4" s="1"/>
  <c r="L11" i="4" s="1"/>
  <c r="M6" i="3"/>
  <c r="R6" i="3" s="1"/>
  <c r="N6" i="3"/>
  <c r="S6" i="3" s="1"/>
  <c r="B4" i="5" s="1"/>
  <c r="O6" i="3"/>
  <c r="T6" i="3" s="1"/>
  <c r="C4" i="5" s="1"/>
  <c r="A89" i="5" s="1"/>
  <c r="P6" i="3"/>
  <c r="U6" i="3" s="1"/>
  <c r="D4" i="5" s="1"/>
  <c r="B89" i="5" s="1"/>
  <c r="M7" i="3"/>
  <c r="R7" i="3" s="1"/>
  <c r="N7" i="3"/>
  <c r="S7" i="3" s="1"/>
  <c r="B5" i="5" s="1"/>
  <c r="O7" i="3"/>
  <c r="T7" i="3" s="1"/>
  <c r="C5" i="5" s="1"/>
  <c r="A90" i="5" s="1"/>
  <c r="P7" i="3"/>
  <c r="U7" i="3" s="1"/>
  <c r="D5" i="5" s="1"/>
  <c r="B90" i="5" s="1"/>
  <c r="M8" i="3"/>
  <c r="R8" i="3" s="1"/>
  <c r="N8" i="3"/>
  <c r="S8" i="3" s="1"/>
  <c r="B6" i="5" s="1"/>
  <c r="O8" i="3"/>
  <c r="T8" i="3" s="1"/>
  <c r="C6" i="5" s="1"/>
  <c r="A91" i="5" s="1"/>
  <c r="P8" i="3"/>
  <c r="U8" i="3" s="1"/>
  <c r="D6" i="5" s="1"/>
  <c r="B91" i="5" s="1"/>
  <c r="M9" i="3"/>
  <c r="R9" i="3" s="1"/>
  <c r="A7" i="5" s="1"/>
  <c r="C92" i="5" s="1"/>
  <c r="N9" i="3"/>
  <c r="S9" i="3" s="1"/>
  <c r="B7" i="5" s="1"/>
  <c r="O9" i="3"/>
  <c r="T9" i="3" s="1"/>
  <c r="C7" i="5" s="1"/>
  <c r="A92" i="5" s="1"/>
  <c r="P9" i="3"/>
  <c r="U9" i="3" s="1"/>
  <c r="D7" i="5" s="1"/>
  <c r="B92" i="5" s="1"/>
  <c r="M10" i="3"/>
  <c r="R10" i="3" s="1"/>
  <c r="N10" i="3"/>
  <c r="S10" i="3" s="1"/>
  <c r="B8" i="5" s="1"/>
  <c r="O10" i="3"/>
  <c r="T10" i="3" s="1"/>
  <c r="C8" i="5" s="1"/>
  <c r="A93" i="5" s="1"/>
  <c r="P10" i="3"/>
  <c r="U10" i="3" s="1"/>
  <c r="D8" i="5" s="1"/>
  <c r="B93" i="5" s="1"/>
  <c r="M11" i="3"/>
  <c r="R11" i="3" s="1"/>
  <c r="N11" i="3"/>
  <c r="S11" i="3" s="1"/>
  <c r="B9" i="5" s="1"/>
  <c r="O11" i="3"/>
  <c r="T11" i="3" s="1"/>
  <c r="C9" i="5" s="1"/>
  <c r="A94" i="5" s="1"/>
  <c r="P11" i="3"/>
  <c r="U11" i="3" s="1"/>
  <c r="D9" i="5" s="1"/>
  <c r="B94" i="5" s="1"/>
  <c r="M12" i="3"/>
  <c r="R12" i="3" s="1"/>
  <c r="A10" i="5" s="1"/>
  <c r="C95" i="5" s="1"/>
  <c r="N12" i="3"/>
  <c r="S12" i="3" s="1"/>
  <c r="B10" i="5" s="1"/>
  <c r="O12" i="3"/>
  <c r="T12" i="3" s="1"/>
  <c r="C10" i="5" s="1"/>
  <c r="A95" i="5" s="1"/>
  <c r="P12" i="3"/>
  <c r="U12" i="3" s="1"/>
  <c r="D10" i="5" s="1"/>
  <c r="B95" i="5" s="1"/>
  <c r="M13" i="3"/>
  <c r="R13" i="3" s="1"/>
  <c r="A11" i="5" s="1"/>
  <c r="C96" i="5" s="1"/>
  <c r="N13" i="3"/>
  <c r="S13" i="3" s="1"/>
  <c r="B11" i="5" s="1"/>
  <c r="O13" i="3"/>
  <c r="T13" i="3" s="1"/>
  <c r="C11" i="5" s="1"/>
  <c r="A96" i="5" s="1"/>
  <c r="P13" i="3"/>
  <c r="U13" i="3" s="1"/>
  <c r="D11" i="5" s="1"/>
  <c r="B96" i="5" s="1"/>
  <c r="M14" i="3"/>
  <c r="R14" i="3" s="1"/>
  <c r="N14" i="3"/>
  <c r="S14" i="3" s="1"/>
  <c r="B12" i="5" s="1"/>
  <c r="O14" i="3"/>
  <c r="T14" i="3" s="1"/>
  <c r="C12" i="5" s="1"/>
  <c r="A97" i="5" s="1"/>
  <c r="P14" i="3"/>
  <c r="U14" i="3" s="1"/>
  <c r="D12" i="5" s="1"/>
  <c r="B97" i="5" s="1"/>
  <c r="M15" i="3"/>
  <c r="R15" i="3" s="1"/>
  <c r="N15" i="3"/>
  <c r="S15" i="3" s="1"/>
  <c r="B13" i="5" s="1"/>
  <c r="O15" i="3"/>
  <c r="T15" i="3" s="1"/>
  <c r="C13" i="5" s="1"/>
  <c r="A98" i="5" s="1"/>
  <c r="P15" i="3"/>
  <c r="U15" i="3" s="1"/>
  <c r="D13" i="5" s="1"/>
  <c r="B98" i="5" s="1"/>
  <c r="M16" i="3"/>
  <c r="R16" i="3" s="1"/>
  <c r="N16" i="3"/>
  <c r="S16" i="3" s="1"/>
  <c r="B14" i="5" s="1"/>
  <c r="O16" i="3"/>
  <c r="T16" i="3" s="1"/>
  <c r="C14" i="5" s="1"/>
  <c r="A99" i="5" s="1"/>
  <c r="P16" i="3"/>
  <c r="U16" i="3" s="1"/>
  <c r="D14" i="5" s="1"/>
  <c r="B99" i="5" s="1"/>
  <c r="M17" i="3"/>
  <c r="R17" i="3" s="1"/>
  <c r="A15" i="5" s="1"/>
  <c r="C100" i="5" s="1"/>
  <c r="N17" i="3"/>
  <c r="S17" i="3" s="1"/>
  <c r="B15" i="5" s="1"/>
  <c r="O17" i="3"/>
  <c r="T17" i="3" s="1"/>
  <c r="C15" i="5" s="1"/>
  <c r="A100" i="5" s="1"/>
  <c r="P17" i="3"/>
  <c r="U17" i="3" s="1"/>
  <c r="D15" i="5" s="1"/>
  <c r="B100" i="5" s="1"/>
  <c r="M18" i="3"/>
  <c r="R18" i="3" s="1"/>
  <c r="A16" i="5" s="1"/>
  <c r="C101" i="5" s="1"/>
  <c r="N18" i="3"/>
  <c r="S18" i="3" s="1"/>
  <c r="B16" i="5" s="1"/>
  <c r="O18" i="3"/>
  <c r="T18" i="3" s="1"/>
  <c r="C16" i="5" s="1"/>
  <c r="A101" i="5" s="1"/>
  <c r="P18" i="3"/>
  <c r="U18" i="3" s="1"/>
  <c r="D16" i="5" s="1"/>
  <c r="B101" i="5" s="1"/>
  <c r="M19" i="3"/>
  <c r="R19" i="3" s="1"/>
  <c r="A17" i="5" s="1"/>
  <c r="C102" i="5" s="1"/>
  <c r="N19" i="3"/>
  <c r="S19" i="3" s="1"/>
  <c r="B17" i="5" s="1"/>
  <c r="O19" i="3"/>
  <c r="T19" i="3" s="1"/>
  <c r="C17" i="5" s="1"/>
  <c r="A102" i="5" s="1"/>
  <c r="P19" i="3"/>
  <c r="U19" i="3" s="1"/>
  <c r="D17" i="5" s="1"/>
  <c r="B102" i="5" s="1"/>
  <c r="M20" i="3"/>
  <c r="R20" i="3" s="1"/>
  <c r="N20" i="3"/>
  <c r="S20" i="3" s="1"/>
  <c r="B18" i="5" s="1"/>
  <c r="O20" i="3"/>
  <c r="T20" i="3" s="1"/>
  <c r="C18" i="5" s="1"/>
  <c r="A103" i="5" s="1"/>
  <c r="P20" i="3"/>
  <c r="U20" i="3" s="1"/>
  <c r="D18" i="5" s="1"/>
  <c r="B103" i="5" s="1"/>
  <c r="M21" i="3"/>
  <c r="R21" i="3" s="1"/>
  <c r="A19" i="5" s="1"/>
  <c r="C104" i="5" s="1"/>
  <c r="N21" i="3"/>
  <c r="S21" i="3" s="1"/>
  <c r="B19" i="5" s="1"/>
  <c r="O21" i="3"/>
  <c r="T21" i="3" s="1"/>
  <c r="C19" i="5" s="1"/>
  <c r="A104" i="5" s="1"/>
  <c r="P21" i="3"/>
  <c r="U21" i="3" s="1"/>
  <c r="D19" i="5" s="1"/>
  <c r="B104" i="5" s="1"/>
  <c r="M22" i="3"/>
  <c r="R22" i="3" s="1"/>
  <c r="N22" i="3"/>
  <c r="S22" i="3" s="1"/>
  <c r="B20" i="5" s="1"/>
  <c r="O22" i="3"/>
  <c r="T22" i="3" s="1"/>
  <c r="C20" i="5" s="1"/>
  <c r="A105" i="5" s="1"/>
  <c r="P22" i="3"/>
  <c r="U22" i="3" s="1"/>
  <c r="D20" i="5" s="1"/>
  <c r="B105" i="5" s="1"/>
  <c r="M23" i="3"/>
  <c r="R23" i="3" s="1"/>
  <c r="A21" i="5" s="1"/>
  <c r="C106" i="5" s="1"/>
  <c r="N23" i="3"/>
  <c r="S23" i="3" s="1"/>
  <c r="B21" i="5" s="1"/>
  <c r="O23" i="3"/>
  <c r="T23" i="3" s="1"/>
  <c r="C21" i="5" s="1"/>
  <c r="A106" i="5" s="1"/>
  <c r="P23" i="3"/>
  <c r="U23" i="3" s="1"/>
  <c r="D21" i="5" s="1"/>
  <c r="B106" i="5" s="1"/>
  <c r="M24" i="3"/>
  <c r="R24" i="3" s="1"/>
  <c r="A22" i="5" s="1"/>
  <c r="C107" i="5" s="1"/>
  <c r="N24" i="3"/>
  <c r="S24" i="3" s="1"/>
  <c r="B22" i="5" s="1"/>
  <c r="O24" i="3"/>
  <c r="T24" i="3" s="1"/>
  <c r="C22" i="5" s="1"/>
  <c r="A107" i="5" s="1"/>
  <c r="P24" i="3"/>
  <c r="U24" i="3" s="1"/>
  <c r="D22" i="5" s="1"/>
  <c r="B107" i="5" s="1"/>
  <c r="M25" i="3"/>
  <c r="R25" i="3" s="1"/>
  <c r="A23" i="5" s="1"/>
  <c r="C108" i="5" s="1"/>
  <c r="N25" i="3"/>
  <c r="S25" i="3" s="1"/>
  <c r="B23" i="5" s="1"/>
  <c r="O25" i="3"/>
  <c r="T25" i="3" s="1"/>
  <c r="C23" i="5" s="1"/>
  <c r="A108" i="5" s="1"/>
  <c r="P25" i="3"/>
  <c r="U25" i="3" s="1"/>
  <c r="D23" i="5" s="1"/>
  <c r="B108" i="5" s="1"/>
  <c r="M26" i="3"/>
  <c r="R26" i="3" s="1"/>
  <c r="N26" i="3"/>
  <c r="S26" i="3" s="1"/>
  <c r="B24" i="5" s="1"/>
  <c r="O26" i="3"/>
  <c r="T26" i="3" s="1"/>
  <c r="C24" i="5" s="1"/>
  <c r="A109" i="5" s="1"/>
  <c r="P26" i="3"/>
  <c r="U26" i="3" s="1"/>
  <c r="D24" i="5" s="1"/>
  <c r="B109" i="5" s="1"/>
  <c r="M27" i="3"/>
  <c r="R27" i="3" s="1"/>
  <c r="A25" i="5" s="1"/>
  <c r="C110" i="5" s="1"/>
  <c r="N27" i="3"/>
  <c r="S27" i="3" s="1"/>
  <c r="B25" i="5" s="1"/>
  <c r="O27" i="3"/>
  <c r="T27" i="3" s="1"/>
  <c r="C25" i="5" s="1"/>
  <c r="A110" i="5" s="1"/>
  <c r="P27" i="3"/>
  <c r="U27" i="3" s="1"/>
  <c r="D25" i="5" s="1"/>
  <c r="B110" i="5" s="1"/>
  <c r="M28" i="3"/>
  <c r="R28" i="3" s="1"/>
  <c r="A26" i="5" s="1"/>
  <c r="C111" i="5" s="1"/>
  <c r="N28" i="3"/>
  <c r="S28" i="3" s="1"/>
  <c r="B26" i="5" s="1"/>
  <c r="O28" i="3"/>
  <c r="T28" i="3" s="1"/>
  <c r="C26" i="5" s="1"/>
  <c r="A111" i="5" s="1"/>
  <c r="P28" i="3"/>
  <c r="U28" i="3" s="1"/>
  <c r="D26" i="5" s="1"/>
  <c r="B111" i="5" s="1"/>
  <c r="M29" i="3"/>
  <c r="R29" i="3" s="1"/>
  <c r="N29" i="3"/>
  <c r="S29" i="3" s="1"/>
  <c r="B27" i="5" s="1"/>
  <c r="O29" i="3"/>
  <c r="T29" i="3" s="1"/>
  <c r="C27" i="5" s="1"/>
  <c r="A112" i="5" s="1"/>
  <c r="P29" i="3"/>
  <c r="U29" i="3" s="1"/>
  <c r="D27" i="5" s="1"/>
  <c r="B112" i="5" s="1"/>
  <c r="M30" i="3"/>
  <c r="R30" i="3" s="1"/>
  <c r="N30" i="3"/>
  <c r="S30" i="3" s="1"/>
  <c r="B28" i="5" s="1"/>
  <c r="O30" i="3"/>
  <c r="T30" i="3" s="1"/>
  <c r="C28" i="5" s="1"/>
  <c r="A113" i="5" s="1"/>
  <c r="P30" i="3"/>
  <c r="U30" i="3" s="1"/>
  <c r="D28" i="5" s="1"/>
  <c r="B113" i="5" s="1"/>
  <c r="M31" i="3"/>
  <c r="R31" i="3" s="1"/>
  <c r="A29" i="5" s="1"/>
  <c r="C114" i="5" s="1"/>
  <c r="N31" i="3"/>
  <c r="S31" i="3" s="1"/>
  <c r="B29" i="5" s="1"/>
  <c r="O31" i="3"/>
  <c r="T31" i="3" s="1"/>
  <c r="C29" i="5" s="1"/>
  <c r="A114" i="5" s="1"/>
  <c r="P31" i="3"/>
  <c r="U31" i="3" s="1"/>
  <c r="D29" i="5" s="1"/>
  <c r="B114" i="5" s="1"/>
  <c r="M32" i="3"/>
  <c r="R32" i="3" s="1"/>
  <c r="N32" i="3"/>
  <c r="S32" i="3" s="1"/>
  <c r="B30" i="5" s="1"/>
  <c r="O32" i="3"/>
  <c r="T32" i="3" s="1"/>
  <c r="C30" i="5" s="1"/>
  <c r="A115" i="5" s="1"/>
  <c r="P32" i="3"/>
  <c r="U32" i="3" s="1"/>
  <c r="D30" i="5" s="1"/>
  <c r="B115" i="5" s="1"/>
  <c r="M33" i="3"/>
  <c r="R33" i="3" s="1"/>
  <c r="A31" i="5" s="1"/>
  <c r="C116" i="5" s="1"/>
  <c r="N33" i="3"/>
  <c r="S33" i="3" s="1"/>
  <c r="B31" i="5" s="1"/>
  <c r="O33" i="3"/>
  <c r="T33" i="3" s="1"/>
  <c r="C31" i="5" s="1"/>
  <c r="A116" i="5" s="1"/>
  <c r="P33" i="3"/>
  <c r="U33" i="3" s="1"/>
  <c r="D31" i="5" s="1"/>
  <c r="B116" i="5" s="1"/>
  <c r="M34" i="3"/>
  <c r="R34" i="3" s="1"/>
  <c r="A32" i="5" s="1"/>
  <c r="C117" i="5" s="1"/>
  <c r="N34" i="3"/>
  <c r="S34" i="3" s="1"/>
  <c r="B32" i="5" s="1"/>
  <c r="O34" i="3"/>
  <c r="T34" i="3" s="1"/>
  <c r="C32" i="5" s="1"/>
  <c r="A117" i="5" s="1"/>
  <c r="P34" i="3"/>
  <c r="U34" i="3" s="1"/>
  <c r="D32" i="5" s="1"/>
  <c r="B117" i="5" s="1"/>
  <c r="M35" i="3"/>
  <c r="R35" i="3" s="1"/>
  <c r="A33" i="5" s="1"/>
  <c r="C118" i="5" s="1"/>
  <c r="N35" i="3"/>
  <c r="S35" i="3" s="1"/>
  <c r="B33" i="5" s="1"/>
  <c r="O35" i="3"/>
  <c r="T35" i="3" s="1"/>
  <c r="C33" i="5" s="1"/>
  <c r="A118" i="5" s="1"/>
  <c r="P35" i="3"/>
  <c r="U35" i="3" s="1"/>
  <c r="D33" i="5" s="1"/>
  <c r="B118" i="5" s="1"/>
  <c r="M36" i="3"/>
  <c r="R36" i="3" s="1"/>
  <c r="N36" i="3"/>
  <c r="S36" i="3" s="1"/>
  <c r="B34" i="5" s="1"/>
  <c r="O36" i="3"/>
  <c r="T36" i="3" s="1"/>
  <c r="C34" i="5" s="1"/>
  <c r="A119" i="5" s="1"/>
  <c r="P36" i="3"/>
  <c r="U36" i="3" s="1"/>
  <c r="D34" i="5" s="1"/>
  <c r="B119" i="5" s="1"/>
  <c r="M37" i="3"/>
  <c r="R37" i="3" s="1"/>
  <c r="A35" i="5" s="1"/>
  <c r="C120" i="5" s="1"/>
  <c r="N37" i="3"/>
  <c r="S37" i="3" s="1"/>
  <c r="B35" i="5" s="1"/>
  <c r="O37" i="3"/>
  <c r="T37" i="3" s="1"/>
  <c r="C35" i="5" s="1"/>
  <c r="A120" i="5" s="1"/>
  <c r="P37" i="3"/>
  <c r="U37" i="3" s="1"/>
  <c r="D35" i="5" s="1"/>
  <c r="B120" i="5" s="1"/>
  <c r="M38" i="3"/>
  <c r="R38" i="3" s="1"/>
  <c r="N38" i="3"/>
  <c r="S38" i="3" s="1"/>
  <c r="B36" i="5" s="1"/>
  <c r="O38" i="3"/>
  <c r="T38" i="3" s="1"/>
  <c r="C36" i="5" s="1"/>
  <c r="A121" i="5" s="1"/>
  <c r="P38" i="3"/>
  <c r="U38" i="3" s="1"/>
  <c r="D36" i="5" s="1"/>
  <c r="B121" i="5" s="1"/>
  <c r="M39" i="3"/>
  <c r="R39" i="3" s="1"/>
  <c r="A37" i="5" s="1"/>
  <c r="C122" i="5" s="1"/>
  <c r="N39" i="3"/>
  <c r="S39" i="3" s="1"/>
  <c r="B37" i="5" s="1"/>
  <c r="O39" i="3"/>
  <c r="T39" i="3" s="1"/>
  <c r="C37" i="5" s="1"/>
  <c r="A122" i="5" s="1"/>
  <c r="P39" i="3"/>
  <c r="U39" i="3" s="1"/>
  <c r="D37" i="5" s="1"/>
  <c r="B122" i="5" s="1"/>
  <c r="M40" i="3"/>
  <c r="R40" i="3" s="1"/>
  <c r="N40" i="3"/>
  <c r="S40" i="3" s="1"/>
  <c r="B38" i="5" s="1"/>
  <c r="O40" i="3"/>
  <c r="T40" i="3" s="1"/>
  <c r="C38" i="5" s="1"/>
  <c r="A123" i="5" s="1"/>
  <c r="P40" i="3"/>
  <c r="U40" i="3" s="1"/>
  <c r="D38" i="5" s="1"/>
  <c r="B123" i="5" s="1"/>
  <c r="M41" i="3"/>
  <c r="R41" i="3" s="1"/>
  <c r="N41" i="3"/>
  <c r="S41" i="3" s="1"/>
  <c r="B39" i="5" s="1"/>
  <c r="O41" i="3"/>
  <c r="T41" i="3" s="1"/>
  <c r="C39" i="5" s="1"/>
  <c r="A124" i="5" s="1"/>
  <c r="P41" i="3"/>
  <c r="U41" i="3" s="1"/>
  <c r="D39" i="5" s="1"/>
  <c r="B124" i="5" s="1"/>
  <c r="M42" i="3"/>
  <c r="R42" i="3" s="1"/>
  <c r="N42" i="3"/>
  <c r="S42" i="3" s="1"/>
  <c r="B40" i="5" s="1"/>
  <c r="O42" i="3"/>
  <c r="T42" i="3" s="1"/>
  <c r="C40" i="5" s="1"/>
  <c r="A125" i="5" s="1"/>
  <c r="P42" i="3"/>
  <c r="U42" i="3" s="1"/>
  <c r="D40" i="5" s="1"/>
  <c r="B125" i="5" s="1"/>
  <c r="M43" i="3"/>
  <c r="R43" i="3" s="1"/>
  <c r="N43" i="3"/>
  <c r="S43" i="3" s="1"/>
  <c r="B41" i="5" s="1"/>
  <c r="O43" i="3"/>
  <c r="T43" i="3" s="1"/>
  <c r="C41" i="5" s="1"/>
  <c r="A126" i="5" s="1"/>
  <c r="P43" i="3"/>
  <c r="U43" i="3" s="1"/>
  <c r="D41" i="5" s="1"/>
  <c r="B126" i="5" s="1"/>
  <c r="M44" i="3"/>
  <c r="R44" i="3" s="1"/>
  <c r="N44" i="3"/>
  <c r="S44" i="3" s="1"/>
  <c r="B42" i="5" s="1"/>
  <c r="O44" i="3"/>
  <c r="T44" i="3" s="1"/>
  <c r="C42" i="5" s="1"/>
  <c r="A127" i="5" s="1"/>
  <c r="P44" i="3"/>
  <c r="U44" i="3" s="1"/>
  <c r="D42" i="5" s="1"/>
  <c r="B127" i="5" s="1"/>
  <c r="M45" i="3"/>
  <c r="R45" i="3" s="1"/>
  <c r="N45" i="3"/>
  <c r="S45" i="3" s="1"/>
  <c r="B43" i="5" s="1"/>
  <c r="O45" i="3"/>
  <c r="T45" i="3" s="1"/>
  <c r="C43" i="5" s="1"/>
  <c r="A128" i="5" s="1"/>
  <c r="P45" i="3"/>
  <c r="U45" i="3" s="1"/>
  <c r="D43" i="5" s="1"/>
  <c r="B128" i="5" s="1"/>
  <c r="M46" i="3"/>
  <c r="R46" i="3" s="1"/>
  <c r="A44" i="5" s="1"/>
  <c r="C129" i="5" s="1"/>
  <c r="N46" i="3"/>
  <c r="S46" i="3" s="1"/>
  <c r="B44" i="5" s="1"/>
  <c r="O46" i="3"/>
  <c r="T46" i="3" s="1"/>
  <c r="C44" i="5" s="1"/>
  <c r="A129" i="5" s="1"/>
  <c r="P46" i="3"/>
  <c r="U46" i="3" s="1"/>
  <c r="D44" i="5" s="1"/>
  <c r="B129" i="5" s="1"/>
  <c r="M47" i="3"/>
  <c r="R47" i="3" s="1"/>
  <c r="A45" i="5" s="1"/>
  <c r="C130" i="5" s="1"/>
  <c r="N47" i="3"/>
  <c r="S47" i="3" s="1"/>
  <c r="B45" i="5" s="1"/>
  <c r="O47" i="3"/>
  <c r="T47" i="3" s="1"/>
  <c r="C45" i="5" s="1"/>
  <c r="A130" i="5" s="1"/>
  <c r="P47" i="3"/>
  <c r="U47" i="3" s="1"/>
  <c r="D45" i="5" s="1"/>
  <c r="B130" i="5" s="1"/>
  <c r="M48" i="3"/>
  <c r="R48" i="3" s="1"/>
  <c r="A46" i="5" s="1"/>
  <c r="C131" i="5" s="1"/>
  <c r="N48" i="3"/>
  <c r="S48" i="3" s="1"/>
  <c r="B46" i="5" s="1"/>
  <c r="O48" i="3"/>
  <c r="T48" i="3" s="1"/>
  <c r="C46" i="5" s="1"/>
  <c r="A131" i="5" s="1"/>
  <c r="P48" i="3"/>
  <c r="U48" i="3" s="1"/>
  <c r="D46" i="5" s="1"/>
  <c r="B131" i="5" s="1"/>
  <c r="M49" i="3"/>
  <c r="R49" i="3" s="1"/>
  <c r="A47" i="5" s="1"/>
  <c r="C132" i="5" s="1"/>
  <c r="N49" i="3"/>
  <c r="S49" i="3" s="1"/>
  <c r="B47" i="5" s="1"/>
  <c r="O49" i="3"/>
  <c r="T49" i="3" s="1"/>
  <c r="C47" i="5" s="1"/>
  <c r="A132" i="5" s="1"/>
  <c r="P49" i="3"/>
  <c r="U49" i="3" s="1"/>
  <c r="D47" i="5" s="1"/>
  <c r="B132" i="5" s="1"/>
  <c r="M50" i="3"/>
  <c r="R50" i="3" s="1"/>
  <c r="A48" i="5" s="1"/>
  <c r="C133" i="5" s="1"/>
  <c r="N50" i="3"/>
  <c r="S50" i="3" s="1"/>
  <c r="B48" i="5" s="1"/>
  <c r="O50" i="3"/>
  <c r="T50" i="3" s="1"/>
  <c r="C48" i="5" s="1"/>
  <c r="A133" i="5" s="1"/>
  <c r="P50" i="3"/>
  <c r="U50" i="3" s="1"/>
  <c r="D48" i="5" s="1"/>
  <c r="B133" i="5" s="1"/>
  <c r="M51" i="3"/>
  <c r="R51" i="3" s="1"/>
  <c r="N51" i="3"/>
  <c r="S51" i="3" s="1"/>
  <c r="B49" i="5" s="1"/>
  <c r="O51" i="3"/>
  <c r="T51" i="3" s="1"/>
  <c r="C49" i="5" s="1"/>
  <c r="A134" i="5" s="1"/>
  <c r="P51" i="3"/>
  <c r="U51" i="3" s="1"/>
  <c r="D49" i="5" s="1"/>
  <c r="B134" i="5" s="1"/>
  <c r="M52" i="3"/>
  <c r="R52" i="3" s="1"/>
  <c r="A50" i="5" s="1"/>
  <c r="C135" i="5" s="1"/>
  <c r="N52" i="3"/>
  <c r="S52" i="3" s="1"/>
  <c r="B50" i="5" s="1"/>
  <c r="O52" i="3"/>
  <c r="T52" i="3" s="1"/>
  <c r="C50" i="5" s="1"/>
  <c r="A135" i="5" s="1"/>
  <c r="P52" i="3"/>
  <c r="U52" i="3" s="1"/>
  <c r="D50" i="5" s="1"/>
  <c r="B135" i="5" s="1"/>
  <c r="M53" i="3"/>
  <c r="R53" i="3" s="1"/>
  <c r="A51" i="5" s="1"/>
  <c r="C136" i="5" s="1"/>
  <c r="N53" i="3"/>
  <c r="S53" i="3" s="1"/>
  <c r="B51" i="5" s="1"/>
  <c r="O53" i="3"/>
  <c r="T53" i="3" s="1"/>
  <c r="C51" i="5" s="1"/>
  <c r="A136" i="5" s="1"/>
  <c r="P53" i="3"/>
  <c r="U53" i="3" s="1"/>
  <c r="D51" i="5" s="1"/>
  <c r="B136" i="5" s="1"/>
  <c r="M54" i="3"/>
  <c r="R54" i="3" s="1"/>
  <c r="N54" i="3"/>
  <c r="S54" i="3" s="1"/>
  <c r="B52" i="5" s="1"/>
  <c r="O54" i="3"/>
  <c r="T54" i="3" s="1"/>
  <c r="C52" i="5" s="1"/>
  <c r="A137" i="5" s="1"/>
  <c r="P54" i="3"/>
  <c r="U54" i="3" s="1"/>
  <c r="D52" i="5" s="1"/>
  <c r="B137" i="5" s="1"/>
  <c r="M55" i="3"/>
  <c r="R55" i="3" s="1"/>
  <c r="A53" i="5" s="1"/>
  <c r="C138" i="5" s="1"/>
  <c r="N55" i="3"/>
  <c r="S55" i="3" s="1"/>
  <c r="B53" i="5" s="1"/>
  <c r="O55" i="3"/>
  <c r="T55" i="3" s="1"/>
  <c r="C53" i="5" s="1"/>
  <c r="A138" i="5" s="1"/>
  <c r="P55" i="3"/>
  <c r="U55" i="3" s="1"/>
  <c r="D53" i="5" s="1"/>
  <c r="B138" i="5" s="1"/>
  <c r="M56" i="3"/>
  <c r="R56" i="3" s="1"/>
  <c r="A54" i="5" s="1"/>
  <c r="C139" i="5" s="1"/>
  <c r="N56" i="3"/>
  <c r="S56" i="3" s="1"/>
  <c r="B54" i="5" s="1"/>
  <c r="O56" i="3"/>
  <c r="T56" i="3" s="1"/>
  <c r="C54" i="5" s="1"/>
  <c r="A139" i="5" s="1"/>
  <c r="P56" i="3"/>
  <c r="U56" i="3" s="1"/>
  <c r="D54" i="5" s="1"/>
  <c r="B139" i="5" s="1"/>
  <c r="M57" i="3"/>
  <c r="R57" i="3" s="1"/>
  <c r="A55" i="5" s="1"/>
  <c r="C140" i="5" s="1"/>
  <c r="N57" i="3"/>
  <c r="S57" i="3" s="1"/>
  <c r="B55" i="5" s="1"/>
  <c r="O57" i="3"/>
  <c r="T57" i="3" s="1"/>
  <c r="C55" i="5" s="1"/>
  <c r="A140" i="5" s="1"/>
  <c r="P57" i="3"/>
  <c r="U57" i="3" s="1"/>
  <c r="D55" i="5" s="1"/>
  <c r="B140" i="5" s="1"/>
  <c r="M58" i="3"/>
  <c r="R58" i="3" s="1"/>
  <c r="N58" i="3"/>
  <c r="S58" i="3" s="1"/>
  <c r="B56" i="5" s="1"/>
  <c r="O58" i="3"/>
  <c r="T58" i="3" s="1"/>
  <c r="C56" i="5" s="1"/>
  <c r="A141" i="5" s="1"/>
  <c r="P58" i="3"/>
  <c r="U58" i="3" s="1"/>
  <c r="D56" i="5" s="1"/>
  <c r="B141" i="5" s="1"/>
  <c r="M59" i="3"/>
  <c r="R59" i="3" s="1"/>
  <c r="A57" i="5" s="1"/>
  <c r="C142" i="5" s="1"/>
  <c r="N59" i="3"/>
  <c r="S59" i="3" s="1"/>
  <c r="B57" i="5" s="1"/>
  <c r="O59" i="3"/>
  <c r="T59" i="3" s="1"/>
  <c r="C57" i="5" s="1"/>
  <c r="A142" i="5" s="1"/>
  <c r="P59" i="3"/>
  <c r="U59" i="3" s="1"/>
  <c r="D57" i="5" s="1"/>
  <c r="B142" i="5" s="1"/>
  <c r="M60" i="3"/>
  <c r="R60" i="3" s="1"/>
  <c r="N60" i="3"/>
  <c r="S60" i="3" s="1"/>
  <c r="B58" i="5" s="1"/>
  <c r="O60" i="3"/>
  <c r="T60" i="3" s="1"/>
  <c r="C58" i="5" s="1"/>
  <c r="A143" i="5" s="1"/>
  <c r="P60" i="3"/>
  <c r="U60" i="3" s="1"/>
  <c r="D58" i="5" s="1"/>
  <c r="B143" i="5" s="1"/>
  <c r="M61" i="3"/>
  <c r="R61" i="3" s="1"/>
  <c r="N61" i="3"/>
  <c r="S61" i="3" s="1"/>
  <c r="B59" i="5" s="1"/>
  <c r="O61" i="3"/>
  <c r="T61" i="3" s="1"/>
  <c r="C59" i="5" s="1"/>
  <c r="A144" i="5" s="1"/>
  <c r="P61" i="3"/>
  <c r="U61" i="3" s="1"/>
  <c r="D59" i="5" s="1"/>
  <c r="B144" i="5" s="1"/>
  <c r="M62" i="3"/>
  <c r="R62" i="3" s="1"/>
  <c r="N62" i="3"/>
  <c r="S62" i="3" s="1"/>
  <c r="B60" i="5" s="1"/>
  <c r="O62" i="3"/>
  <c r="T62" i="3" s="1"/>
  <c r="C60" i="5" s="1"/>
  <c r="A145" i="5" s="1"/>
  <c r="P62" i="3"/>
  <c r="U62" i="3" s="1"/>
  <c r="D60" i="5" s="1"/>
  <c r="B145" i="5" s="1"/>
  <c r="M63" i="3"/>
  <c r="R63" i="3" s="1"/>
  <c r="N63" i="3"/>
  <c r="S63" i="3" s="1"/>
  <c r="B61" i="5" s="1"/>
  <c r="O63" i="3"/>
  <c r="T63" i="3" s="1"/>
  <c r="C61" i="5" s="1"/>
  <c r="A146" i="5" s="1"/>
  <c r="P63" i="3"/>
  <c r="U63" i="3" s="1"/>
  <c r="D61" i="5" s="1"/>
  <c r="B146" i="5" s="1"/>
  <c r="M64" i="3"/>
  <c r="R64" i="3" s="1"/>
  <c r="N64" i="3"/>
  <c r="S64" i="3" s="1"/>
  <c r="B62" i="5" s="1"/>
  <c r="O64" i="3"/>
  <c r="T64" i="3" s="1"/>
  <c r="C62" i="5" s="1"/>
  <c r="A147" i="5" s="1"/>
  <c r="P64" i="3"/>
  <c r="U64" i="3" s="1"/>
  <c r="D62" i="5" s="1"/>
  <c r="B147" i="5" s="1"/>
  <c r="M65" i="3"/>
  <c r="R65" i="3" s="1"/>
  <c r="A63" i="5" s="1"/>
  <c r="C148" i="5" s="1"/>
  <c r="N65" i="3"/>
  <c r="S65" i="3" s="1"/>
  <c r="B63" i="5" s="1"/>
  <c r="O65" i="3"/>
  <c r="T65" i="3" s="1"/>
  <c r="C63" i="5" s="1"/>
  <c r="A148" i="5" s="1"/>
  <c r="P65" i="3"/>
  <c r="U65" i="3" s="1"/>
  <c r="D63" i="5" s="1"/>
  <c r="B148" i="5" s="1"/>
  <c r="M66" i="3"/>
  <c r="R66" i="3" s="1"/>
  <c r="N66" i="3"/>
  <c r="S66" i="3" s="1"/>
  <c r="B64" i="5" s="1"/>
  <c r="O66" i="3"/>
  <c r="T66" i="3" s="1"/>
  <c r="C64" i="5" s="1"/>
  <c r="A149" i="5" s="1"/>
  <c r="P66" i="3"/>
  <c r="U66" i="3" s="1"/>
  <c r="D64" i="5" s="1"/>
  <c r="B149" i="5" s="1"/>
  <c r="M67" i="3"/>
  <c r="R67" i="3" s="1"/>
  <c r="A65" i="5" s="1"/>
  <c r="C150" i="5" s="1"/>
  <c r="N67" i="3"/>
  <c r="S67" i="3" s="1"/>
  <c r="B65" i="5" s="1"/>
  <c r="O67" i="3"/>
  <c r="T67" i="3" s="1"/>
  <c r="C65" i="5" s="1"/>
  <c r="A150" i="5" s="1"/>
  <c r="P67" i="3"/>
  <c r="U67" i="3" s="1"/>
  <c r="D65" i="5" s="1"/>
  <c r="B150" i="5" s="1"/>
  <c r="M68" i="3"/>
  <c r="R68" i="3" s="1"/>
  <c r="N68" i="3"/>
  <c r="S68" i="3" s="1"/>
  <c r="B66" i="5" s="1"/>
  <c r="O68" i="3"/>
  <c r="T68" i="3" s="1"/>
  <c r="C66" i="5" s="1"/>
  <c r="A151" i="5" s="1"/>
  <c r="P68" i="3"/>
  <c r="U68" i="3" s="1"/>
  <c r="D66" i="5" s="1"/>
  <c r="B151" i="5" s="1"/>
  <c r="M69" i="3"/>
  <c r="R69" i="3" s="1"/>
  <c r="A67" i="5" s="1"/>
  <c r="C152" i="5" s="1"/>
  <c r="N69" i="3"/>
  <c r="S69" i="3" s="1"/>
  <c r="B67" i="5" s="1"/>
  <c r="O69" i="3"/>
  <c r="T69" i="3" s="1"/>
  <c r="C67" i="5" s="1"/>
  <c r="A152" i="5" s="1"/>
  <c r="P69" i="3"/>
  <c r="U69" i="3" s="1"/>
  <c r="D67" i="5" s="1"/>
  <c r="B152" i="5" s="1"/>
  <c r="M70" i="3"/>
  <c r="R70" i="3" s="1"/>
  <c r="A68" i="5" s="1"/>
  <c r="C153" i="5" s="1"/>
  <c r="N70" i="3"/>
  <c r="S70" i="3" s="1"/>
  <c r="B68" i="5" s="1"/>
  <c r="O70" i="3"/>
  <c r="T70" i="3" s="1"/>
  <c r="C68" i="5" s="1"/>
  <c r="A153" i="5" s="1"/>
  <c r="P70" i="3"/>
  <c r="U70" i="3" s="1"/>
  <c r="D68" i="5" s="1"/>
  <c r="B153" i="5" s="1"/>
  <c r="M71" i="3"/>
  <c r="R71" i="3" s="1"/>
  <c r="A69" i="5" s="1"/>
  <c r="C154" i="5" s="1"/>
  <c r="N71" i="3"/>
  <c r="S71" i="3" s="1"/>
  <c r="B69" i="5" s="1"/>
  <c r="O71" i="3"/>
  <c r="T71" i="3" s="1"/>
  <c r="C69" i="5" s="1"/>
  <c r="A154" i="5" s="1"/>
  <c r="P71" i="3"/>
  <c r="U71" i="3" s="1"/>
  <c r="D69" i="5" s="1"/>
  <c r="B154" i="5" s="1"/>
  <c r="M72" i="3"/>
  <c r="R72" i="3" s="1"/>
  <c r="A70" i="5" s="1"/>
  <c r="C155" i="5" s="1"/>
  <c r="N72" i="3"/>
  <c r="S72" i="3" s="1"/>
  <c r="B70" i="5" s="1"/>
  <c r="O72" i="3"/>
  <c r="T72" i="3" s="1"/>
  <c r="C70" i="5" s="1"/>
  <c r="A155" i="5" s="1"/>
  <c r="P72" i="3"/>
  <c r="U72" i="3" s="1"/>
  <c r="D70" i="5" s="1"/>
  <c r="B155" i="5" s="1"/>
  <c r="M73" i="3"/>
  <c r="R73" i="3" s="1"/>
  <c r="N73" i="3"/>
  <c r="S73" i="3" s="1"/>
  <c r="B71" i="5" s="1"/>
  <c r="O73" i="3"/>
  <c r="T73" i="3" s="1"/>
  <c r="C71" i="5" s="1"/>
  <c r="A156" i="5" s="1"/>
  <c r="P73" i="3"/>
  <c r="U73" i="3" s="1"/>
  <c r="D71" i="5" s="1"/>
  <c r="B156" i="5" s="1"/>
  <c r="M74" i="3"/>
  <c r="R74" i="3" s="1"/>
  <c r="A72" i="5" s="1"/>
  <c r="C157" i="5" s="1"/>
  <c r="N74" i="3"/>
  <c r="S74" i="3" s="1"/>
  <c r="B72" i="5" s="1"/>
  <c r="O74" i="3"/>
  <c r="T74" i="3" s="1"/>
  <c r="C72" i="5" s="1"/>
  <c r="A157" i="5" s="1"/>
  <c r="P74" i="3"/>
  <c r="U74" i="3" s="1"/>
  <c r="D72" i="5" s="1"/>
  <c r="B157" i="5" s="1"/>
  <c r="M75" i="3"/>
  <c r="R75" i="3" s="1"/>
  <c r="A73" i="5" s="1"/>
  <c r="C158" i="5" s="1"/>
  <c r="N75" i="3"/>
  <c r="S75" i="3" s="1"/>
  <c r="B73" i="5" s="1"/>
  <c r="O75" i="3"/>
  <c r="T75" i="3" s="1"/>
  <c r="C73" i="5" s="1"/>
  <c r="A158" i="5" s="1"/>
  <c r="P75" i="3"/>
  <c r="U75" i="3" s="1"/>
  <c r="D73" i="5" s="1"/>
  <c r="B158" i="5" s="1"/>
  <c r="M76" i="3"/>
  <c r="R76" i="3" s="1"/>
  <c r="N76" i="3"/>
  <c r="S76" i="3" s="1"/>
  <c r="B74" i="5" s="1"/>
  <c r="O76" i="3"/>
  <c r="T76" i="3" s="1"/>
  <c r="C74" i="5" s="1"/>
  <c r="A159" i="5" s="1"/>
  <c r="P76" i="3"/>
  <c r="U76" i="3" s="1"/>
  <c r="D74" i="5" s="1"/>
  <c r="B159" i="5" s="1"/>
  <c r="M77" i="3"/>
  <c r="R77" i="3" s="1"/>
  <c r="A75" i="5" s="1"/>
  <c r="C160" i="5" s="1"/>
  <c r="N77" i="3"/>
  <c r="S77" i="3" s="1"/>
  <c r="B75" i="5" s="1"/>
  <c r="O77" i="3"/>
  <c r="T77" i="3" s="1"/>
  <c r="C75" i="5" s="1"/>
  <c r="A160" i="5" s="1"/>
  <c r="P77" i="3"/>
  <c r="U77" i="3" s="1"/>
  <c r="D75" i="5" s="1"/>
  <c r="B160" i="5" s="1"/>
  <c r="M78" i="3"/>
  <c r="R78" i="3" s="1"/>
  <c r="N78" i="3"/>
  <c r="S78" i="3" s="1"/>
  <c r="B76" i="5" s="1"/>
  <c r="O78" i="3"/>
  <c r="T78" i="3" s="1"/>
  <c r="C76" i="5" s="1"/>
  <c r="A161" i="5" s="1"/>
  <c r="P78" i="3"/>
  <c r="U78" i="3" s="1"/>
  <c r="D76" i="5" s="1"/>
  <c r="B161" i="5" s="1"/>
  <c r="M79" i="3"/>
  <c r="R79" i="3" s="1"/>
  <c r="N79" i="3"/>
  <c r="S79" i="3" s="1"/>
  <c r="B77" i="5" s="1"/>
  <c r="O79" i="3"/>
  <c r="T79" i="3" s="1"/>
  <c r="C77" i="5" s="1"/>
  <c r="A162" i="5" s="1"/>
  <c r="P79" i="3"/>
  <c r="U79" i="3" s="1"/>
  <c r="D77" i="5" s="1"/>
  <c r="B162" i="5" s="1"/>
  <c r="M80" i="3"/>
  <c r="R80" i="3" s="1"/>
  <c r="N80" i="3"/>
  <c r="S80" i="3" s="1"/>
  <c r="B78" i="5" s="1"/>
  <c r="O80" i="3"/>
  <c r="T80" i="3" s="1"/>
  <c r="C78" i="5" s="1"/>
  <c r="A163" i="5" s="1"/>
  <c r="P80" i="3"/>
  <c r="U80" i="3" s="1"/>
  <c r="D78" i="5" s="1"/>
  <c r="B163" i="5" s="1"/>
  <c r="M81" i="3"/>
  <c r="R81" i="3" s="1"/>
  <c r="N81" i="3"/>
  <c r="S81" i="3" s="1"/>
  <c r="B79" i="5" s="1"/>
  <c r="O81" i="3"/>
  <c r="T81" i="3" s="1"/>
  <c r="C79" i="5" s="1"/>
  <c r="A164" i="5" s="1"/>
  <c r="P81" i="3"/>
  <c r="U81" i="3" s="1"/>
  <c r="D79" i="5" s="1"/>
  <c r="B164" i="5" s="1"/>
  <c r="M82" i="3"/>
  <c r="R82" i="3" s="1"/>
  <c r="A80" i="5" s="1"/>
  <c r="C165" i="5" s="1"/>
  <c r="N82" i="3"/>
  <c r="S82" i="3" s="1"/>
  <c r="B80" i="5" s="1"/>
  <c r="O82" i="3"/>
  <c r="T82" i="3" s="1"/>
  <c r="C80" i="5" s="1"/>
  <c r="A165" i="5" s="1"/>
  <c r="P82" i="3"/>
  <c r="U82" i="3" s="1"/>
  <c r="D80" i="5" s="1"/>
  <c r="B165" i="5" s="1"/>
  <c r="M83" i="3"/>
  <c r="R83" i="3" s="1"/>
  <c r="N83" i="3"/>
  <c r="S83" i="3" s="1"/>
  <c r="B81" i="5" s="1"/>
  <c r="O83" i="3"/>
  <c r="T83" i="3" s="1"/>
  <c r="C81" i="5" s="1"/>
  <c r="A166" i="5" s="1"/>
  <c r="P83" i="3"/>
  <c r="U83" i="3" s="1"/>
  <c r="D81" i="5" s="1"/>
  <c r="B166" i="5" s="1"/>
  <c r="M84" i="3"/>
  <c r="R84" i="3" s="1"/>
  <c r="N84" i="3"/>
  <c r="S84" i="3" s="1"/>
  <c r="B82" i="5" s="1"/>
  <c r="O84" i="3"/>
  <c r="T84" i="3" s="1"/>
  <c r="C82" i="5" s="1"/>
  <c r="A167" i="5" s="1"/>
  <c r="P84" i="3"/>
  <c r="U84" i="3" s="1"/>
  <c r="D82" i="5" s="1"/>
  <c r="B167" i="5" s="1"/>
  <c r="M85" i="3"/>
  <c r="R85" i="3" s="1"/>
  <c r="A83" i="5" s="1"/>
  <c r="C168" i="5" s="1"/>
  <c r="N85" i="3"/>
  <c r="S85" i="3" s="1"/>
  <c r="B83" i="5" s="1"/>
  <c r="O85" i="3"/>
  <c r="T85" i="3" s="1"/>
  <c r="C83" i="5" s="1"/>
  <c r="A168" i="5" s="1"/>
  <c r="P85" i="3"/>
  <c r="U85" i="3" s="1"/>
  <c r="D83" i="5" s="1"/>
  <c r="B168" i="5" s="1"/>
  <c r="M86" i="3"/>
  <c r="R86" i="3" s="1"/>
  <c r="A84" i="5" s="1"/>
  <c r="C169" i="5" s="1"/>
  <c r="N86" i="3"/>
  <c r="S86" i="3" s="1"/>
  <c r="B84" i="5" s="1"/>
  <c r="O86" i="3"/>
  <c r="T86" i="3" s="1"/>
  <c r="C84" i="5" s="1"/>
  <c r="A169" i="5" s="1"/>
  <c r="P86" i="3"/>
  <c r="U86" i="3" s="1"/>
  <c r="D84" i="5" s="1"/>
  <c r="B169" i="5" s="1"/>
  <c r="M87" i="3"/>
  <c r="R87" i="3" s="1"/>
  <c r="A85" i="5" s="1"/>
  <c r="C170" i="5" s="1"/>
  <c r="N87" i="3"/>
  <c r="S87" i="3" s="1"/>
  <c r="B85" i="5" s="1"/>
  <c r="O87" i="3"/>
  <c r="T87" i="3" s="1"/>
  <c r="C85" i="5" s="1"/>
  <c r="A170" i="5" s="1"/>
  <c r="P87" i="3"/>
  <c r="U87" i="3" s="1"/>
  <c r="D85" i="5" s="1"/>
  <c r="B170" i="5" s="1"/>
  <c r="M88" i="3"/>
  <c r="R88" i="3" s="1"/>
  <c r="N88" i="3"/>
  <c r="S88" i="3" s="1"/>
  <c r="B86" i="5" s="1"/>
  <c r="O88" i="3"/>
  <c r="T88" i="3" s="1"/>
  <c r="C86" i="5" s="1"/>
  <c r="A171" i="5" s="1"/>
  <c r="P88" i="3"/>
  <c r="U88" i="3" s="1"/>
  <c r="D86" i="5" s="1"/>
  <c r="B171" i="5" s="1"/>
  <c r="M89" i="3"/>
  <c r="R89" i="3" s="1"/>
  <c r="A87" i="5" s="1"/>
  <c r="C172" i="5" s="1"/>
  <c r="N89" i="3"/>
  <c r="S89" i="3" s="1"/>
  <c r="B87" i="5" s="1"/>
  <c r="O89" i="3"/>
  <c r="T89" i="3" s="1"/>
  <c r="C87" i="5" s="1"/>
  <c r="A172" i="5" s="1"/>
  <c r="P89" i="3"/>
  <c r="U89" i="3" s="1"/>
  <c r="D87" i="5" s="1"/>
  <c r="B172" i="5" s="1"/>
  <c r="M90" i="3"/>
  <c r="R90" i="3" s="1"/>
  <c r="A4" i="7" s="1"/>
  <c r="C83" i="7" s="1"/>
  <c r="N90" i="3"/>
  <c r="S90" i="3" s="1"/>
  <c r="B4" i="7" s="1"/>
  <c r="O90" i="3"/>
  <c r="T90" i="3" s="1"/>
  <c r="C4" i="7" s="1"/>
  <c r="A83" i="7" s="1"/>
  <c r="P90" i="3"/>
  <c r="U90" i="3" s="1"/>
  <c r="D4" i="7" s="1"/>
  <c r="B83" i="7" s="1"/>
  <c r="M91" i="3"/>
  <c r="R91" i="3" s="1"/>
  <c r="N91" i="3"/>
  <c r="S91" i="3" s="1"/>
  <c r="B5" i="7" s="1"/>
  <c r="O91" i="3"/>
  <c r="T91" i="3" s="1"/>
  <c r="C5" i="7" s="1"/>
  <c r="A84" i="7" s="1"/>
  <c r="P91" i="3"/>
  <c r="U91" i="3" s="1"/>
  <c r="D5" i="7" s="1"/>
  <c r="B84" i="7" s="1"/>
  <c r="M92" i="3"/>
  <c r="R92" i="3" s="1"/>
  <c r="A6" i="7" s="1"/>
  <c r="C85" i="7" s="1"/>
  <c r="N92" i="3"/>
  <c r="S92" i="3" s="1"/>
  <c r="B6" i="7" s="1"/>
  <c r="O92" i="3"/>
  <c r="T92" i="3" s="1"/>
  <c r="C6" i="7" s="1"/>
  <c r="A85" i="7" s="1"/>
  <c r="P92" i="3"/>
  <c r="U92" i="3" s="1"/>
  <c r="D6" i="7" s="1"/>
  <c r="B85" i="7" s="1"/>
  <c r="M93" i="3"/>
  <c r="R93" i="3" s="1"/>
  <c r="A7" i="7" s="1"/>
  <c r="C86" i="7" s="1"/>
  <c r="N93" i="3"/>
  <c r="S93" i="3" s="1"/>
  <c r="B7" i="7" s="1"/>
  <c r="O93" i="3"/>
  <c r="T93" i="3" s="1"/>
  <c r="C7" i="7" s="1"/>
  <c r="A86" i="7" s="1"/>
  <c r="P93" i="3"/>
  <c r="U93" i="3" s="1"/>
  <c r="D7" i="7" s="1"/>
  <c r="B86" i="7" s="1"/>
  <c r="M94" i="3"/>
  <c r="R94" i="3" s="1"/>
  <c r="A8" i="7" s="1"/>
  <c r="C87" i="7" s="1"/>
  <c r="N94" i="3"/>
  <c r="S94" i="3" s="1"/>
  <c r="B8" i="7" s="1"/>
  <c r="O94" i="3"/>
  <c r="T94" i="3" s="1"/>
  <c r="C8" i="7" s="1"/>
  <c r="A87" i="7" s="1"/>
  <c r="P94" i="3"/>
  <c r="U94" i="3" s="1"/>
  <c r="D8" i="7" s="1"/>
  <c r="B87" i="7" s="1"/>
  <c r="M95" i="3"/>
  <c r="R95" i="3" s="1"/>
  <c r="A9" i="7" s="1"/>
  <c r="C88" i="7" s="1"/>
  <c r="N95" i="3"/>
  <c r="S95" i="3" s="1"/>
  <c r="B9" i="7" s="1"/>
  <c r="O95" i="3"/>
  <c r="T95" i="3" s="1"/>
  <c r="C9" i="7" s="1"/>
  <c r="A88" i="7" s="1"/>
  <c r="P95" i="3"/>
  <c r="U95" i="3" s="1"/>
  <c r="D9" i="7" s="1"/>
  <c r="B88" i="7" s="1"/>
  <c r="M96" i="3"/>
  <c r="R96" i="3" s="1"/>
  <c r="N96" i="3"/>
  <c r="S96" i="3" s="1"/>
  <c r="B10" i="7" s="1"/>
  <c r="O96" i="3"/>
  <c r="T96" i="3" s="1"/>
  <c r="C10" i="7" s="1"/>
  <c r="A89" i="7" s="1"/>
  <c r="P96" i="3"/>
  <c r="U96" i="3" s="1"/>
  <c r="D10" i="7" s="1"/>
  <c r="B89" i="7" s="1"/>
  <c r="M97" i="3"/>
  <c r="R97" i="3" s="1"/>
  <c r="A11" i="7" s="1"/>
  <c r="C90" i="7" s="1"/>
  <c r="N97" i="3"/>
  <c r="S97" i="3" s="1"/>
  <c r="B11" i="7" s="1"/>
  <c r="O97" i="3"/>
  <c r="T97" i="3" s="1"/>
  <c r="C11" i="7" s="1"/>
  <c r="A90" i="7" s="1"/>
  <c r="P97" i="3"/>
  <c r="U97" i="3" s="1"/>
  <c r="D11" i="7" s="1"/>
  <c r="B90" i="7" s="1"/>
  <c r="M98" i="3"/>
  <c r="R98" i="3" s="1"/>
  <c r="A12" i="7" s="1"/>
  <c r="C91" i="7" s="1"/>
  <c r="N98" i="3"/>
  <c r="S98" i="3" s="1"/>
  <c r="B12" i="7" s="1"/>
  <c r="O98" i="3"/>
  <c r="T98" i="3" s="1"/>
  <c r="C12" i="7" s="1"/>
  <c r="A91" i="7" s="1"/>
  <c r="P98" i="3"/>
  <c r="U98" i="3" s="1"/>
  <c r="D12" i="7" s="1"/>
  <c r="B91" i="7" s="1"/>
  <c r="M99" i="3"/>
  <c r="R99" i="3" s="1"/>
  <c r="N99" i="3"/>
  <c r="S99" i="3" s="1"/>
  <c r="B13" i="7" s="1"/>
  <c r="O99" i="3"/>
  <c r="T99" i="3" s="1"/>
  <c r="C13" i="7" s="1"/>
  <c r="A92" i="7" s="1"/>
  <c r="P99" i="3"/>
  <c r="U99" i="3" s="1"/>
  <c r="D13" i="7" s="1"/>
  <c r="B92" i="7" s="1"/>
  <c r="M100" i="3"/>
  <c r="R100" i="3" s="1"/>
  <c r="A14" i="7" s="1"/>
  <c r="C93" i="7" s="1"/>
  <c r="N100" i="3"/>
  <c r="S100" i="3" s="1"/>
  <c r="B14" i="7" s="1"/>
  <c r="O100" i="3"/>
  <c r="T100" i="3" s="1"/>
  <c r="C14" i="7" s="1"/>
  <c r="A93" i="7" s="1"/>
  <c r="P100" i="3"/>
  <c r="U100" i="3" s="1"/>
  <c r="D14" i="7" s="1"/>
  <c r="B93" i="7" s="1"/>
  <c r="M101" i="3"/>
  <c r="R101" i="3" s="1"/>
  <c r="A15" i="7" s="1"/>
  <c r="C94" i="7" s="1"/>
  <c r="N101" i="3"/>
  <c r="S101" i="3" s="1"/>
  <c r="B15" i="7" s="1"/>
  <c r="O101" i="3"/>
  <c r="T101" i="3" s="1"/>
  <c r="C15" i="7" s="1"/>
  <c r="A94" i="7" s="1"/>
  <c r="P101" i="3"/>
  <c r="U101" i="3" s="1"/>
  <c r="D15" i="7" s="1"/>
  <c r="B94" i="7" s="1"/>
  <c r="M102" i="3"/>
  <c r="R102" i="3" s="1"/>
  <c r="N102" i="3"/>
  <c r="S102" i="3" s="1"/>
  <c r="B16" i="7" s="1"/>
  <c r="O102" i="3"/>
  <c r="T102" i="3" s="1"/>
  <c r="C16" i="7" s="1"/>
  <c r="A95" i="7" s="1"/>
  <c r="P102" i="3"/>
  <c r="U102" i="3" s="1"/>
  <c r="D16" i="7" s="1"/>
  <c r="B95" i="7" s="1"/>
  <c r="M103" i="3"/>
  <c r="R103" i="3" s="1"/>
  <c r="A17" i="7" s="1"/>
  <c r="C96" i="7" s="1"/>
  <c r="N103" i="3"/>
  <c r="S103" i="3" s="1"/>
  <c r="B17" i="7" s="1"/>
  <c r="O103" i="3"/>
  <c r="T103" i="3" s="1"/>
  <c r="C17" i="7" s="1"/>
  <c r="A96" i="7" s="1"/>
  <c r="P103" i="3"/>
  <c r="U103" i="3" s="1"/>
  <c r="D17" i="7" s="1"/>
  <c r="B96" i="7" s="1"/>
  <c r="M104" i="3"/>
  <c r="R104" i="3" s="1"/>
  <c r="A18" i="7" s="1"/>
  <c r="C97" i="7" s="1"/>
  <c r="N104" i="3"/>
  <c r="S104" i="3" s="1"/>
  <c r="B18" i="7" s="1"/>
  <c r="O104" i="3"/>
  <c r="T104" i="3" s="1"/>
  <c r="C18" i="7" s="1"/>
  <c r="A97" i="7" s="1"/>
  <c r="P104" i="3"/>
  <c r="U104" i="3" s="1"/>
  <c r="D18" i="7" s="1"/>
  <c r="B97" i="7" s="1"/>
  <c r="M105" i="3"/>
  <c r="R105" i="3" s="1"/>
  <c r="A19" i="7" s="1"/>
  <c r="C98" i="7" s="1"/>
  <c r="N105" i="3"/>
  <c r="S105" i="3" s="1"/>
  <c r="B19" i="7" s="1"/>
  <c r="O105" i="3"/>
  <c r="T105" i="3" s="1"/>
  <c r="C19" i="7" s="1"/>
  <c r="A98" i="7" s="1"/>
  <c r="P105" i="3"/>
  <c r="U105" i="3" s="1"/>
  <c r="D19" i="7" s="1"/>
  <c r="B98" i="7" s="1"/>
  <c r="M106" i="3"/>
  <c r="R106" i="3" s="1"/>
  <c r="A20" i="7" s="1"/>
  <c r="C99" i="7" s="1"/>
  <c r="N106" i="3"/>
  <c r="S106" i="3" s="1"/>
  <c r="B20" i="7" s="1"/>
  <c r="O106" i="3"/>
  <c r="T106" i="3" s="1"/>
  <c r="C20" i="7" s="1"/>
  <c r="A99" i="7" s="1"/>
  <c r="P106" i="3"/>
  <c r="U106" i="3" s="1"/>
  <c r="D20" i="7" s="1"/>
  <c r="B99" i="7" s="1"/>
  <c r="M107" i="3"/>
  <c r="R107" i="3" s="1"/>
  <c r="A21" i="7" s="1"/>
  <c r="C100" i="7" s="1"/>
  <c r="N107" i="3"/>
  <c r="S107" i="3" s="1"/>
  <c r="B21" i="7" s="1"/>
  <c r="O107" i="3"/>
  <c r="T107" i="3" s="1"/>
  <c r="C21" i="7" s="1"/>
  <c r="A100" i="7" s="1"/>
  <c r="P107" i="3"/>
  <c r="U107" i="3" s="1"/>
  <c r="D21" i="7" s="1"/>
  <c r="B100" i="7" s="1"/>
  <c r="M108" i="3"/>
  <c r="R108" i="3" s="1"/>
  <c r="A22" i="7" s="1"/>
  <c r="C101" i="7" s="1"/>
  <c r="N108" i="3"/>
  <c r="S108" i="3" s="1"/>
  <c r="B22" i="7" s="1"/>
  <c r="O108" i="3"/>
  <c r="T108" i="3" s="1"/>
  <c r="C22" i="7" s="1"/>
  <c r="A101" i="7" s="1"/>
  <c r="P108" i="3"/>
  <c r="U108" i="3" s="1"/>
  <c r="D22" i="7" s="1"/>
  <c r="B101" i="7" s="1"/>
  <c r="M109" i="3"/>
  <c r="R109" i="3" s="1"/>
  <c r="A23" i="7" s="1"/>
  <c r="C102" i="7" s="1"/>
  <c r="N109" i="3"/>
  <c r="S109" i="3" s="1"/>
  <c r="B23" i="7" s="1"/>
  <c r="O109" i="3"/>
  <c r="T109" i="3" s="1"/>
  <c r="C23" i="7" s="1"/>
  <c r="A102" i="7" s="1"/>
  <c r="P109" i="3"/>
  <c r="U109" i="3" s="1"/>
  <c r="D23" i="7" s="1"/>
  <c r="B102" i="7" s="1"/>
  <c r="M110" i="3"/>
  <c r="R110" i="3" s="1"/>
  <c r="A24" i="7" s="1"/>
  <c r="C103" i="7" s="1"/>
  <c r="N110" i="3"/>
  <c r="S110" i="3" s="1"/>
  <c r="B24" i="7" s="1"/>
  <c r="O110" i="3"/>
  <c r="T110" i="3" s="1"/>
  <c r="C24" i="7" s="1"/>
  <c r="A103" i="7" s="1"/>
  <c r="P110" i="3"/>
  <c r="U110" i="3" s="1"/>
  <c r="D24" i="7" s="1"/>
  <c r="B103" i="7" s="1"/>
  <c r="M111" i="3"/>
  <c r="R111" i="3" s="1"/>
  <c r="A25" i="7" s="1"/>
  <c r="C104" i="7" s="1"/>
  <c r="N111" i="3"/>
  <c r="S111" i="3" s="1"/>
  <c r="B25" i="7" s="1"/>
  <c r="O111" i="3"/>
  <c r="T111" i="3" s="1"/>
  <c r="C25" i="7" s="1"/>
  <c r="A104" i="7" s="1"/>
  <c r="P111" i="3"/>
  <c r="U111" i="3" s="1"/>
  <c r="D25" i="7" s="1"/>
  <c r="B104" i="7" s="1"/>
  <c r="M112" i="3"/>
  <c r="R112" i="3" s="1"/>
  <c r="A26" i="7" s="1"/>
  <c r="C105" i="7" s="1"/>
  <c r="N112" i="3"/>
  <c r="S112" i="3" s="1"/>
  <c r="B26" i="7" s="1"/>
  <c r="O112" i="3"/>
  <c r="T112" i="3" s="1"/>
  <c r="C26" i="7" s="1"/>
  <c r="A105" i="7" s="1"/>
  <c r="P112" i="3"/>
  <c r="U112" i="3" s="1"/>
  <c r="D26" i="7" s="1"/>
  <c r="B105" i="7" s="1"/>
  <c r="M113" i="3"/>
  <c r="R113" i="3" s="1"/>
  <c r="N113" i="3"/>
  <c r="S113" i="3" s="1"/>
  <c r="B27" i="7" s="1"/>
  <c r="O113" i="3"/>
  <c r="T113" i="3" s="1"/>
  <c r="C27" i="7" s="1"/>
  <c r="A106" i="7" s="1"/>
  <c r="P113" i="3"/>
  <c r="U113" i="3" s="1"/>
  <c r="D27" i="7" s="1"/>
  <c r="B106" i="7" s="1"/>
  <c r="M114" i="3"/>
  <c r="R114" i="3" s="1"/>
  <c r="A28" i="7" s="1"/>
  <c r="C107" i="7" s="1"/>
  <c r="N114" i="3"/>
  <c r="S114" i="3" s="1"/>
  <c r="B28" i="7" s="1"/>
  <c r="O114" i="3"/>
  <c r="T114" i="3" s="1"/>
  <c r="C28" i="7" s="1"/>
  <c r="A107" i="7" s="1"/>
  <c r="P114" i="3"/>
  <c r="U114" i="3" s="1"/>
  <c r="D28" i="7" s="1"/>
  <c r="B107" i="7" s="1"/>
  <c r="M115" i="3"/>
  <c r="R115" i="3" s="1"/>
  <c r="A29" i="7" s="1"/>
  <c r="C108" i="7" s="1"/>
  <c r="N115" i="3"/>
  <c r="S115" i="3" s="1"/>
  <c r="B29" i="7" s="1"/>
  <c r="O115" i="3"/>
  <c r="T115" i="3" s="1"/>
  <c r="C29" i="7" s="1"/>
  <c r="A108" i="7" s="1"/>
  <c r="P115" i="3"/>
  <c r="U115" i="3" s="1"/>
  <c r="D29" i="7" s="1"/>
  <c r="B108" i="7" s="1"/>
  <c r="M116" i="3"/>
  <c r="R116" i="3" s="1"/>
  <c r="A30" i="7" s="1"/>
  <c r="C109" i="7" s="1"/>
  <c r="N116" i="3"/>
  <c r="S116" i="3" s="1"/>
  <c r="B30" i="7" s="1"/>
  <c r="O116" i="3"/>
  <c r="T116" i="3" s="1"/>
  <c r="C30" i="7" s="1"/>
  <c r="A109" i="7" s="1"/>
  <c r="P116" i="3"/>
  <c r="U116" i="3" s="1"/>
  <c r="D30" i="7" s="1"/>
  <c r="B109" i="7" s="1"/>
  <c r="M117" i="3"/>
  <c r="R117" i="3" s="1"/>
  <c r="A31" i="7" s="1"/>
  <c r="C110" i="7" s="1"/>
  <c r="N117" i="3"/>
  <c r="S117" i="3" s="1"/>
  <c r="B31" i="7" s="1"/>
  <c r="O117" i="3"/>
  <c r="T117" i="3" s="1"/>
  <c r="C31" i="7" s="1"/>
  <c r="A110" i="7" s="1"/>
  <c r="P117" i="3"/>
  <c r="U117" i="3" s="1"/>
  <c r="D31" i="7" s="1"/>
  <c r="B110" i="7" s="1"/>
  <c r="M118" i="3"/>
  <c r="R118" i="3" s="1"/>
  <c r="N118" i="3"/>
  <c r="S118" i="3" s="1"/>
  <c r="B32" i="7" s="1"/>
  <c r="O118" i="3"/>
  <c r="T118" i="3" s="1"/>
  <c r="C32" i="7" s="1"/>
  <c r="A111" i="7" s="1"/>
  <c r="P118" i="3"/>
  <c r="U118" i="3" s="1"/>
  <c r="D32" i="7" s="1"/>
  <c r="B111" i="7" s="1"/>
  <c r="M119" i="3"/>
  <c r="R119" i="3" s="1"/>
  <c r="A33" i="7" s="1"/>
  <c r="C112" i="7" s="1"/>
  <c r="N119" i="3"/>
  <c r="S119" i="3" s="1"/>
  <c r="B33" i="7" s="1"/>
  <c r="O119" i="3"/>
  <c r="T119" i="3" s="1"/>
  <c r="C33" i="7" s="1"/>
  <c r="A112" i="7" s="1"/>
  <c r="P119" i="3"/>
  <c r="U119" i="3" s="1"/>
  <c r="D33" i="7" s="1"/>
  <c r="B112" i="7" s="1"/>
  <c r="M120" i="3"/>
  <c r="R120" i="3" s="1"/>
  <c r="A34" i="7" s="1"/>
  <c r="C113" i="7" s="1"/>
  <c r="N120" i="3"/>
  <c r="S120" i="3" s="1"/>
  <c r="B34" i="7" s="1"/>
  <c r="O120" i="3"/>
  <c r="T120" i="3" s="1"/>
  <c r="C34" i="7" s="1"/>
  <c r="A113" i="7" s="1"/>
  <c r="P120" i="3"/>
  <c r="U120" i="3" s="1"/>
  <c r="D34" i="7" s="1"/>
  <c r="B113" i="7" s="1"/>
  <c r="M121" i="3"/>
  <c r="R121" i="3" s="1"/>
  <c r="A35" i="7" s="1"/>
  <c r="C114" i="7" s="1"/>
  <c r="N121" i="3"/>
  <c r="S121" i="3" s="1"/>
  <c r="B35" i="7" s="1"/>
  <c r="O121" i="3"/>
  <c r="T121" i="3" s="1"/>
  <c r="C35" i="7" s="1"/>
  <c r="A114" i="7" s="1"/>
  <c r="P121" i="3"/>
  <c r="U121" i="3" s="1"/>
  <c r="D35" i="7" s="1"/>
  <c r="B114" i="7" s="1"/>
  <c r="M122" i="3"/>
  <c r="R122" i="3" s="1"/>
  <c r="N122" i="3"/>
  <c r="S122" i="3" s="1"/>
  <c r="B36" i="7" s="1"/>
  <c r="O122" i="3"/>
  <c r="T122" i="3" s="1"/>
  <c r="C36" i="7" s="1"/>
  <c r="A115" i="7" s="1"/>
  <c r="P122" i="3"/>
  <c r="U122" i="3" s="1"/>
  <c r="D36" i="7" s="1"/>
  <c r="B115" i="7" s="1"/>
  <c r="M123" i="3"/>
  <c r="R123" i="3" s="1"/>
  <c r="A37" i="7" s="1"/>
  <c r="C116" i="7" s="1"/>
  <c r="N123" i="3"/>
  <c r="S123" i="3" s="1"/>
  <c r="B37" i="7" s="1"/>
  <c r="O123" i="3"/>
  <c r="T123" i="3" s="1"/>
  <c r="C37" i="7" s="1"/>
  <c r="A116" i="7" s="1"/>
  <c r="P123" i="3"/>
  <c r="U123" i="3" s="1"/>
  <c r="D37" i="7" s="1"/>
  <c r="B116" i="7" s="1"/>
  <c r="M124" i="3"/>
  <c r="R124" i="3" s="1"/>
  <c r="N124" i="3"/>
  <c r="S124" i="3" s="1"/>
  <c r="B38" i="7" s="1"/>
  <c r="O124" i="3"/>
  <c r="T124" i="3" s="1"/>
  <c r="C38" i="7" s="1"/>
  <c r="A117" i="7" s="1"/>
  <c r="P124" i="3"/>
  <c r="U124" i="3" s="1"/>
  <c r="D38" i="7" s="1"/>
  <c r="B117" i="7" s="1"/>
  <c r="M125" i="3"/>
  <c r="R125" i="3" s="1"/>
  <c r="N125" i="3"/>
  <c r="S125" i="3" s="1"/>
  <c r="B39" i="7" s="1"/>
  <c r="O125" i="3"/>
  <c r="T125" i="3" s="1"/>
  <c r="C39" i="7" s="1"/>
  <c r="A118" i="7" s="1"/>
  <c r="P125" i="3"/>
  <c r="U125" i="3" s="1"/>
  <c r="D39" i="7" s="1"/>
  <c r="B118" i="7" s="1"/>
  <c r="M126" i="3"/>
  <c r="R126" i="3" s="1"/>
  <c r="A40" i="7" s="1"/>
  <c r="C119" i="7" s="1"/>
  <c r="N126" i="3"/>
  <c r="S126" i="3" s="1"/>
  <c r="B40" i="7" s="1"/>
  <c r="O126" i="3"/>
  <c r="T126" i="3" s="1"/>
  <c r="C40" i="7" s="1"/>
  <c r="A119" i="7" s="1"/>
  <c r="P126" i="3"/>
  <c r="U126" i="3" s="1"/>
  <c r="D40" i="7" s="1"/>
  <c r="B119" i="7" s="1"/>
  <c r="M127" i="3"/>
  <c r="R127" i="3" s="1"/>
  <c r="N127" i="3"/>
  <c r="S127" i="3" s="1"/>
  <c r="B41" i="7" s="1"/>
  <c r="O127" i="3"/>
  <c r="T127" i="3" s="1"/>
  <c r="C41" i="7" s="1"/>
  <c r="A120" i="7" s="1"/>
  <c r="P127" i="3"/>
  <c r="U127" i="3" s="1"/>
  <c r="D41" i="7" s="1"/>
  <c r="B120" i="7" s="1"/>
  <c r="M128" i="3"/>
  <c r="R128" i="3" s="1"/>
  <c r="N128" i="3"/>
  <c r="S128" i="3" s="1"/>
  <c r="B42" i="7" s="1"/>
  <c r="O128" i="3"/>
  <c r="T128" i="3" s="1"/>
  <c r="C42" i="7" s="1"/>
  <c r="A121" i="7" s="1"/>
  <c r="P128" i="3"/>
  <c r="U128" i="3" s="1"/>
  <c r="D42" i="7" s="1"/>
  <c r="B121" i="7" s="1"/>
  <c r="M129" i="3"/>
  <c r="R129" i="3" s="1"/>
  <c r="N129" i="3"/>
  <c r="S129" i="3" s="1"/>
  <c r="B43" i="7" s="1"/>
  <c r="O129" i="3"/>
  <c r="T129" i="3" s="1"/>
  <c r="C43" i="7" s="1"/>
  <c r="A122" i="7" s="1"/>
  <c r="P129" i="3"/>
  <c r="U129" i="3" s="1"/>
  <c r="D43" i="7" s="1"/>
  <c r="B122" i="7" s="1"/>
  <c r="M130" i="3"/>
  <c r="R130" i="3" s="1"/>
  <c r="A44" i="7" s="1"/>
  <c r="C123" i="7" s="1"/>
  <c r="N130" i="3"/>
  <c r="S130" i="3" s="1"/>
  <c r="B44" i="7" s="1"/>
  <c r="O130" i="3"/>
  <c r="T130" i="3" s="1"/>
  <c r="C44" i="7" s="1"/>
  <c r="A123" i="7" s="1"/>
  <c r="P130" i="3"/>
  <c r="U130" i="3" s="1"/>
  <c r="D44" i="7" s="1"/>
  <c r="B123" i="7" s="1"/>
  <c r="M131" i="3"/>
  <c r="R131" i="3" s="1"/>
  <c r="N131" i="3"/>
  <c r="S131" i="3" s="1"/>
  <c r="B45" i="7" s="1"/>
  <c r="O131" i="3"/>
  <c r="T131" i="3" s="1"/>
  <c r="C45" i="7" s="1"/>
  <c r="A124" i="7" s="1"/>
  <c r="P131" i="3"/>
  <c r="U131" i="3" s="1"/>
  <c r="D45" i="7" s="1"/>
  <c r="B124" i="7" s="1"/>
  <c r="M132" i="3"/>
  <c r="R132" i="3" s="1"/>
  <c r="A46" i="7" s="1"/>
  <c r="C125" i="7" s="1"/>
  <c r="N132" i="3"/>
  <c r="S132" i="3" s="1"/>
  <c r="B46" i="7" s="1"/>
  <c r="O132" i="3"/>
  <c r="T132" i="3" s="1"/>
  <c r="C46" i="7" s="1"/>
  <c r="A125" i="7" s="1"/>
  <c r="P132" i="3"/>
  <c r="U132" i="3" s="1"/>
  <c r="D46" i="7" s="1"/>
  <c r="B125" i="7" s="1"/>
  <c r="M133" i="3"/>
  <c r="R133" i="3" s="1"/>
  <c r="N133" i="3"/>
  <c r="S133" i="3" s="1"/>
  <c r="B47" i="7" s="1"/>
  <c r="O133" i="3"/>
  <c r="T133" i="3" s="1"/>
  <c r="C47" i="7" s="1"/>
  <c r="A126" i="7" s="1"/>
  <c r="P133" i="3"/>
  <c r="U133" i="3" s="1"/>
  <c r="D47" i="7" s="1"/>
  <c r="B126" i="7" s="1"/>
  <c r="M134" i="3"/>
  <c r="R134" i="3" s="1"/>
  <c r="A48" i="7" s="1"/>
  <c r="C127" i="7" s="1"/>
  <c r="N134" i="3"/>
  <c r="S134" i="3" s="1"/>
  <c r="B48" i="7" s="1"/>
  <c r="O134" i="3"/>
  <c r="T134" i="3" s="1"/>
  <c r="C48" i="7" s="1"/>
  <c r="A127" i="7" s="1"/>
  <c r="P134" i="3"/>
  <c r="U134" i="3" s="1"/>
  <c r="D48" i="7" s="1"/>
  <c r="B127" i="7" s="1"/>
  <c r="M135" i="3"/>
  <c r="R135" i="3" s="1"/>
  <c r="N135" i="3"/>
  <c r="S135" i="3" s="1"/>
  <c r="B49" i="7" s="1"/>
  <c r="O135" i="3"/>
  <c r="T135" i="3" s="1"/>
  <c r="C49" i="7" s="1"/>
  <c r="A128" i="7" s="1"/>
  <c r="P135" i="3"/>
  <c r="U135" i="3" s="1"/>
  <c r="D49" i="7" s="1"/>
  <c r="B128" i="7" s="1"/>
  <c r="M136" i="3"/>
  <c r="R136" i="3" s="1"/>
  <c r="A50" i="7" s="1"/>
  <c r="C129" i="7" s="1"/>
  <c r="N136" i="3"/>
  <c r="S136" i="3" s="1"/>
  <c r="B50" i="7" s="1"/>
  <c r="O136" i="3"/>
  <c r="T136" i="3" s="1"/>
  <c r="C50" i="7" s="1"/>
  <c r="A129" i="7" s="1"/>
  <c r="P136" i="3"/>
  <c r="U136" i="3" s="1"/>
  <c r="D50" i="7" s="1"/>
  <c r="B129" i="7" s="1"/>
  <c r="M137" i="3"/>
  <c r="R137" i="3" s="1"/>
  <c r="A51" i="7" s="1"/>
  <c r="C130" i="7" s="1"/>
  <c r="N137" i="3"/>
  <c r="S137" i="3" s="1"/>
  <c r="B51" i="7" s="1"/>
  <c r="O137" i="3"/>
  <c r="T137" i="3" s="1"/>
  <c r="C51" i="7" s="1"/>
  <c r="A130" i="7" s="1"/>
  <c r="P137" i="3"/>
  <c r="U137" i="3" s="1"/>
  <c r="D51" i="7" s="1"/>
  <c r="B130" i="7" s="1"/>
  <c r="M138" i="3"/>
  <c r="R138" i="3" s="1"/>
  <c r="A52" i="7" s="1"/>
  <c r="C131" i="7" s="1"/>
  <c r="N138" i="3"/>
  <c r="S138" i="3" s="1"/>
  <c r="B52" i="7" s="1"/>
  <c r="O138" i="3"/>
  <c r="T138" i="3" s="1"/>
  <c r="C52" i="7" s="1"/>
  <c r="A131" i="7" s="1"/>
  <c r="P138" i="3"/>
  <c r="U138" i="3" s="1"/>
  <c r="D52" i="7" s="1"/>
  <c r="B131" i="7" s="1"/>
  <c r="M139" i="3"/>
  <c r="R139" i="3" s="1"/>
  <c r="A53" i="7" s="1"/>
  <c r="C132" i="7" s="1"/>
  <c r="N139" i="3"/>
  <c r="S139" i="3" s="1"/>
  <c r="B53" i="7" s="1"/>
  <c r="O139" i="3"/>
  <c r="T139" i="3" s="1"/>
  <c r="C53" i="7" s="1"/>
  <c r="A132" i="7" s="1"/>
  <c r="P139" i="3"/>
  <c r="U139" i="3" s="1"/>
  <c r="D53" i="7" s="1"/>
  <c r="B132" i="7" s="1"/>
  <c r="M140" i="3"/>
  <c r="R140" i="3" s="1"/>
  <c r="A54" i="7" s="1"/>
  <c r="C133" i="7" s="1"/>
  <c r="N140" i="3"/>
  <c r="S140" i="3" s="1"/>
  <c r="B54" i="7" s="1"/>
  <c r="O140" i="3"/>
  <c r="T140" i="3" s="1"/>
  <c r="C54" i="7" s="1"/>
  <c r="A133" i="7" s="1"/>
  <c r="P140" i="3"/>
  <c r="U140" i="3" s="1"/>
  <c r="D54" i="7" s="1"/>
  <c r="B133" i="7" s="1"/>
  <c r="M141" i="3"/>
  <c r="R141" i="3" s="1"/>
  <c r="N141" i="3"/>
  <c r="S141" i="3" s="1"/>
  <c r="B55" i="7" s="1"/>
  <c r="O141" i="3"/>
  <c r="T141" i="3" s="1"/>
  <c r="C55" i="7" s="1"/>
  <c r="A134" i="7" s="1"/>
  <c r="P141" i="3"/>
  <c r="U141" i="3" s="1"/>
  <c r="D55" i="7" s="1"/>
  <c r="B134" i="7" s="1"/>
  <c r="M142" i="3"/>
  <c r="R142" i="3" s="1"/>
  <c r="A56" i="7" s="1"/>
  <c r="C135" i="7" s="1"/>
  <c r="N142" i="3"/>
  <c r="S142" i="3" s="1"/>
  <c r="B56" i="7" s="1"/>
  <c r="O142" i="3"/>
  <c r="T142" i="3" s="1"/>
  <c r="C56" i="7" s="1"/>
  <c r="A135" i="7" s="1"/>
  <c r="P142" i="3"/>
  <c r="U142" i="3" s="1"/>
  <c r="D56" i="7" s="1"/>
  <c r="B135" i="7" s="1"/>
  <c r="M143" i="3"/>
  <c r="R143" i="3" s="1"/>
  <c r="A57" i="7" s="1"/>
  <c r="C136" i="7" s="1"/>
  <c r="N143" i="3"/>
  <c r="S143" i="3" s="1"/>
  <c r="B57" i="7" s="1"/>
  <c r="O143" i="3"/>
  <c r="T143" i="3" s="1"/>
  <c r="C57" i="7" s="1"/>
  <c r="A136" i="7" s="1"/>
  <c r="P143" i="3"/>
  <c r="U143" i="3" s="1"/>
  <c r="D57" i="7" s="1"/>
  <c r="B136" i="7" s="1"/>
  <c r="M144" i="3"/>
  <c r="R144" i="3" s="1"/>
  <c r="A58" i="7" s="1"/>
  <c r="C137" i="7" s="1"/>
  <c r="N144" i="3"/>
  <c r="S144" i="3" s="1"/>
  <c r="B58" i="7" s="1"/>
  <c r="O144" i="3"/>
  <c r="T144" i="3" s="1"/>
  <c r="C58" i="7" s="1"/>
  <c r="A137" i="7" s="1"/>
  <c r="P144" i="3"/>
  <c r="U144" i="3" s="1"/>
  <c r="D58" i="7" s="1"/>
  <c r="B137" i="7" s="1"/>
  <c r="M145" i="3"/>
  <c r="R145" i="3" s="1"/>
  <c r="A59" i="7" s="1"/>
  <c r="C138" i="7" s="1"/>
  <c r="N145" i="3"/>
  <c r="S145" i="3" s="1"/>
  <c r="B59" i="7" s="1"/>
  <c r="O145" i="3"/>
  <c r="T145" i="3" s="1"/>
  <c r="C59" i="7" s="1"/>
  <c r="A138" i="7" s="1"/>
  <c r="P145" i="3"/>
  <c r="U145" i="3" s="1"/>
  <c r="D59" i="7" s="1"/>
  <c r="B138" i="7" s="1"/>
  <c r="M146" i="3"/>
  <c r="R146" i="3" s="1"/>
  <c r="N146" i="3"/>
  <c r="S146" i="3" s="1"/>
  <c r="B60" i="7" s="1"/>
  <c r="O146" i="3"/>
  <c r="T146" i="3" s="1"/>
  <c r="C60" i="7" s="1"/>
  <c r="A139" i="7" s="1"/>
  <c r="P146" i="3"/>
  <c r="U146" i="3" s="1"/>
  <c r="D60" i="7" s="1"/>
  <c r="B139" i="7" s="1"/>
  <c r="M147" i="3"/>
  <c r="R147" i="3" s="1"/>
  <c r="N147" i="3"/>
  <c r="S147" i="3" s="1"/>
  <c r="B61" i="7" s="1"/>
  <c r="O147" i="3"/>
  <c r="T147" i="3" s="1"/>
  <c r="C61" i="7" s="1"/>
  <c r="A140" i="7" s="1"/>
  <c r="P147" i="3"/>
  <c r="U147" i="3" s="1"/>
  <c r="D61" i="7" s="1"/>
  <c r="B140" i="7" s="1"/>
  <c r="M148" i="3"/>
  <c r="R148" i="3" s="1"/>
  <c r="A62" i="7" s="1"/>
  <c r="C141" i="7" s="1"/>
  <c r="N148" i="3"/>
  <c r="S148" i="3" s="1"/>
  <c r="B62" i="7" s="1"/>
  <c r="O148" i="3"/>
  <c r="T148" i="3" s="1"/>
  <c r="C62" i="7" s="1"/>
  <c r="A141" i="7" s="1"/>
  <c r="P148" i="3"/>
  <c r="U148" i="3" s="1"/>
  <c r="D62" i="7" s="1"/>
  <c r="B141" i="7" s="1"/>
  <c r="M149" i="3"/>
  <c r="R149" i="3" s="1"/>
  <c r="N149" i="3"/>
  <c r="S149" i="3" s="1"/>
  <c r="B63" i="7" s="1"/>
  <c r="O149" i="3"/>
  <c r="T149" i="3" s="1"/>
  <c r="C63" i="7" s="1"/>
  <c r="A142" i="7" s="1"/>
  <c r="P149" i="3"/>
  <c r="U149" i="3" s="1"/>
  <c r="D63" i="7" s="1"/>
  <c r="B142" i="7" s="1"/>
  <c r="M150" i="3"/>
  <c r="R150" i="3" s="1"/>
  <c r="A64" i="7" s="1"/>
  <c r="C143" i="7" s="1"/>
  <c r="N150" i="3"/>
  <c r="S150" i="3" s="1"/>
  <c r="B64" i="7" s="1"/>
  <c r="O150" i="3"/>
  <c r="T150" i="3" s="1"/>
  <c r="C64" i="7" s="1"/>
  <c r="A143" i="7" s="1"/>
  <c r="P150" i="3"/>
  <c r="U150" i="3" s="1"/>
  <c r="D64" i="7" s="1"/>
  <c r="B143" i="7" s="1"/>
  <c r="M151" i="3"/>
  <c r="R151" i="3" s="1"/>
  <c r="A65" i="7" s="1"/>
  <c r="C144" i="7" s="1"/>
  <c r="N151" i="3"/>
  <c r="S151" i="3" s="1"/>
  <c r="B65" i="7" s="1"/>
  <c r="O151" i="3"/>
  <c r="T151" i="3" s="1"/>
  <c r="C65" i="7" s="1"/>
  <c r="A144" i="7" s="1"/>
  <c r="P151" i="3"/>
  <c r="U151" i="3" s="1"/>
  <c r="D65" i="7" s="1"/>
  <c r="B144" i="7" s="1"/>
  <c r="M152" i="3"/>
  <c r="R152" i="3" s="1"/>
  <c r="N152" i="3"/>
  <c r="S152" i="3" s="1"/>
  <c r="B66" i="7" s="1"/>
  <c r="O152" i="3"/>
  <c r="T152" i="3" s="1"/>
  <c r="C66" i="7" s="1"/>
  <c r="A145" i="7" s="1"/>
  <c r="P152" i="3"/>
  <c r="U152" i="3" s="1"/>
  <c r="D66" i="7" s="1"/>
  <c r="B145" i="7" s="1"/>
  <c r="M153" i="3"/>
  <c r="R153" i="3" s="1"/>
  <c r="N153" i="3"/>
  <c r="S153" i="3" s="1"/>
  <c r="B67" i="7" s="1"/>
  <c r="O153" i="3"/>
  <c r="T153" i="3" s="1"/>
  <c r="C67" i="7" s="1"/>
  <c r="A146" i="7" s="1"/>
  <c r="P153" i="3"/>
  <c r="U153" i="3" s="1"/>
  <c r="D67" i="7" s="1"/>
  <c r="B146" i="7" s="1"/>
  <c r="M154" i="3"/>
  <c r="R154" i="3" s="1"/>
  <c r="A68" i="7" s="1"/>
  <c r="C147" i="7" s="1"/>
  <c r="N154" i="3"/>
  <c r="S154" i="3" s="1"/>
  <c r="B68" i="7" s="1"/>
  <c r="O154" i="3"/>
  <c r="T154" i="3" s="1"/>
  <c r="C68" i="7" s="1"/>
  <c r="A147" i="7" s="1"/>
  <c r="P154" i="3"/>
  <c r="U154" i="3" s="1"/>
  <c r="D68" i="7" s="1"/>
  <c r="B147" i="7" s="1"/>
  <c r="M155" i="3"/>
  <c r="R155" i="3" s="1"/>
  <c r="N155" i="3"/>
  <c r="S155" i="3" s="1"/>
  <c r="B69" i="7" s="1"/>
  <c r="O155" i="3"/>
  <c r="T155" i="3" s="1"/>
  <c r="C69" i="7" s="1"/>
  <c r="A148" i="7" s="1"/>
  <c r="P155" i="3"/>
  <c r="U155" i="3" s="1"/>
  <c r="D69" i="7" s="1"/>
  <c r="B148" i="7" s="1"/>
  <c r="M156" i="3"/>
  <c r="R156" i="3" s="1"/>
  <c r="N156" i="3"/>
  <c r="S156" i="3" s="1"/>
  <c r="B70" i="7" s="1"/>
  <c r="O156" i="3"/>
  <c r="T156" i="3" s="1"/>
  <c r="C70" i="7" s="1"/>
  <c r="A149" i="7" s="1"/>
  <c r="P156" i="3"/>
  <c r="U156" i="3" s="1"/>
  <c r="D70" i="7" s="1"/>
  <c r="B149" i="7" s="1"/>
  <c r="M157" i="3"/>
  <c r="R157" i="3" s="1"/>
  <c r="N157" i="3"/>
  <c r="S157" i="3" s="1"/>
  <c r="B71" i="7" s="1"/>
  <c r="O157" i="3"/>
  <c r="T157" i="3" s="1"/>
  <c r="C71" i="7" s="1"/>
  <c r="A150" i="7" s="1"/>
  <c r="P157" i="3"/>
  <c r="U157" i="3" s="1"/>
  <c r="D71" i="7" s="1"/>
  <c r="B150" i="7" s="1"/>
  <c r="M158" i="3"/>
  <c r="R158" i="3" s="1"/>
  <c r="N158" i="3"/>
  <c r="S158" i="3" s="1"/>
  <c r="B72" i="7" s="1"/>
  <c r="O158" i="3"/>
  <c r="T158" i="3" s="1"/>
  <c r="C72" i="7" s="1"/>
  <c r="A151" i="7" s="1"/>
  <c r="P158" i="3"/>
  <c r="U158" i="3" s="1"/>
  <c r="D72" i="7" s="1"/>
  <c r="B151" i="7" s="1"/>
  <c r="M159" i="3"/>
  <c r="R159" i="3" s="1"/>
  <c r="A73" i="7" s="1"/>
  <c r="C152" i="7" s="1"/>
  <c r="N159" i="3"/>
  <c r="S159" i="3" s="1"/>
  <c r="B73" i="7" s="1"/>
  <c r="O159" i="3"/>
  <c r="T159" i="3" s="1"/>
  <c r="C73" i="7" s="1"/>
  <c r="A152" i="7" s="1"/>
  <c r="P159" i="3"/>
  <c r="U159" i="3" s="1"/>
  <c r="D73" i="7" s="1"/>
  <c r="B152" i="7" s="1"/>
  <c r="M160" i="3"/>
  <c r="R160" i="3" s="1"/>
  <c r="A74" i="7" s="1"/>
  <c r="C153" i="7" s="1"/>
  <c r="N160" i="3"/>
  <c r="S160" i="3" s="1"/>
  <c r="B74" i="7" s="1"/>
  <c r="O160" i="3"/>
  <c r="T160" i="3" s="1"/>
  <c r="C74" i="7" s="1"/>
  <c r="A153" i="7" s="1"/>
  <c r="P160" i="3"/>
  <c r="U160" i="3" s="1"/>
  <c r="D74" i="7" s="1"/>
  <c r="B153" i="7" s="1"/>
  <c r="M161" i="3"/>
  <c r="R161" i="3" s="1"/>
  <c r="A75" i="7" s="1"/>
  <c r="C154" i="7" s="1"/>
  <c r="N161" i="3"/>
  <c r="S161" i="3" s="1"/>
  <c r="B75" i="7" s="1"/>
  <c r="O161" i="3"/>
  <c r="T161" i="3" s="1"/>
  <c r="C75" i="7" s="1"/>
  <c r="A154" i="7" s="1"/>
  <c r="P161" i="3"/>
  <c r="U161" i="3" s="1"/>
  <c r="D75" i="7" s="1"/>
  <c r="B154" i="7" s="1"/>
  <c r="M162" i="3"/>
  <c r="R162" i="3" s="1"/>
  <c r="N162" i="3"/>
  <c r="S162" i="3" s="1"/>
  <c r="B76" i="7" s="1"/>
  <c r="O162" i="3"/>
  <c r="T162" i="3" s="1"/>
  <c r="C76" i="7" s="1"/>
  <c r="A155" i="7" s="1"/>
  <c r="P162" i="3"/>
  <c r="U162" i="3" s="1"/>
  <c r="D76" i="7" s="1"/>
  <c r="B155" i="7" s="1"/>
  <c r="M163" i="3"/>
  <c r="R163" i="3" s="1"/>
  <c r="N163" i="3"/>
  <c r="S163" i="3" s="1"/>
  <c r="B77" i="7" s="1"/>
  <c r="O163" i="3"/>
  <c r="T163" i="3" s="1"/>
  <c r="C77" i="7" s="1"/>
  <c r="A156" i="7" s="1"/>
  <c r="P163" i="3"/>
  <c r="U163" i="3" s="1"/>
  <c r="D77" i="7" s="1"/>
  <c r="B156" i="7" s="1"/>
  <c r="M164" i="3"/>
  <c r="R164" i="3" s="1"/>
  <c r="N164" i="3"/>
  <c r="S164" i="3" s="1"/>
  <c r="B78" i="7" s="1"/>
  <c r="O164" i="3"/>
  <c r="T164" i="3" s="1"/>
  <c r="C78" i="7" s="1"/>
  <c r="A157" i="7" s="1"/>
  <c r="P164" i="3"/>
  <c r="U164" i="3" s="1"/>
  <c r="D78" i="7" s="1"/>
  <c r="B157" i="7" s="1"/>
  <c r="M165" i="3"/>
  <c r="R165" i="3" s="1"/>
  <c r="A79" i="7" s="1"/>
  <c r="C158" i="7" s="1"/>
  <c r="N165" i="3"/>
  <c r="S165" i="3" s="1"/>
  <c r="B79" i="7" s="1"/>
  <c r="O165" i="3"/>
  <c r="T165" i="3" s="1"/>
  <c r="C79" i="7" s="1"/>
  <c r="A158" i="7" s="1"/>
  <c r="P165" i="3"/>
  <c r="U165" i="3" s="1"/>
  <c r="D79" i="7" s="1"/>
  <c r="B158" i="7" s="1"/>
  <c r="M166" i="3"/>
  <c r="R166" i="3" s="1"/>
  <c r="N166" i="3"/>
  <c r="S166" i="3" s="1"/>
  <c r="B80" i="7" s="1"/>
  <c r="O166" i="3"/>
  <c r="T166" i="3" s="1"/>
  <c r="C80" i="7" s="1"/>
  <c r="A159" i="7" s="1"/>
  <c r="P166" i="3"/>
  <c r="U166" i="3" s="1"/>
  <c r="D80" i="7" s="1"/>
  <c r="B159" i="7" s="1"/>
  <c r="M167" i="3"/>
  <c r="R167" i="3" s="1"/>
  <c r="A81" i="7" s="1"/>
  <c r="C160" i="7" s="1"/>
  <c r="N167" i="3"/>
  <c r="S167" i="3" s="1"/>
  <c r="B81" i="7" s="1"/>
  <c r="O167" i="3"/>
  <c r="T167" i="3" s="1"/>
  <c r="C81" i="7" s="1"/>
  <c r="A160" i="7" s="1"/>
  <c r="P167" i="3"/>
  <c r="U167" i="3" s="1"/>
  <c r="D81" i="7" s="1"/>
  <c r="B160" i="7" s="1"/>
  <c r="M168" i="3"/>
  <c r="R168" i="3" s="1"/>
  <c r="A4" i="8" s="1"/>
  <c r="N168" i="3"/>
  <c r="S168" i="3" s="1"/>
  <c r="B4" i="8" s="1"/>
  <c r="O168" i="3"/>
  <c r="T168" i="3" s="1"/>
  <c r="P168" i="3"/>
  <c r="U168" i="3" s="1"/>
  <c r="D4" i="8" s="1"/>
  <c r="B71" i="8" s="1"/>
  <c r="M169" i="3"/>
  <c r="R169" i="3" s="1"/>
  <c r="A5" i="8" s="1"/>
  <c r="C72" i="8" s="1"/>
  <c r="N169" i="3"/>
  <c r="S169" i="3" s="1"/>
  <c r="B5" i="8" s="1"/>
  <c r="O169" i="3"/>
  <c r="T169" i="3" s="1"/>
  <c r="C5" i="8" s="1"/>
  <c r="A72" i="8" s="1"/>
  <c r="P169" i="3"/>
  <c r="U169" i="3" s="1"/>
  <c r="D5" i="8" s="1"/>
  <c r="B72" i="8" s="1"/>
  <c r="M170" i="3"/>
  <c r="R170" i="3" s="1"/>
  <c r="N170" i="3"/>
  <c r="S170" i="3" s="1"/>
  <c r="B6" i="8" s="1"/>
  <c r="O170" i="3"/>
  <c r="T170" i="3" s="1"/>
  <c r="C6" i="8" s="1"/>
  <c r="A73" i="8" s="1"/>
  <c r="P170" i="3"/>
  <c r="U170" i="3" s="1"/>
  <c r="D6" i="8" s="1"/>
  <c r="B73" i="8" s="1"/>
  <c r="M171" i="3"/>
  <c r="R171" i="3" s="1"/>
  <c r="A7" i="8" s="1"/>
  <c r="C74" i="8" s="1"/>
  <c r="N171" i="3"/>
  <c r="S171" i="3" s="1"/>
  <c r="B7" i="8" s="1"/>
  <c r="O171" i="3"/>
  <c r="T171" i="3" s="1"/>
  <c r="C7" i="8" s="1"/>
  <c r="A74" i="8" s="1"/>
  <c r="P171" i="3"/>
  <c r="U171" i="3" s="1"/>
  <c r="D7" i="8" s="1"/>
  <c r="B74" i="8" s="1"/>
  <c r="M172" i="3"/>
  <c r="R172" i="3" s="1"/>
  <c r="A8" i="8" s="1"/>
  <c r="C75" i="8" s="1"/>
  <c r="N172" i="3"/>
  <c r="S172" i="3" s="1"/>
  <c r="B8" i="8" s="1"/>
  <c r="O172" i="3"/>
  <c r="T172" i="3" s="1"/>
  <c r="C8" i="8" s="1"/>
  <c r="A75" i="8" s="1"/>
  <c r="P172" i="3"/>
  <c r="U172" i="3" s="1"/>
  <c r="D8" i="8" s="1"/>
  <c r="B75" i="8" s="1"/>
  <c r="M173" i="3"/>
  <c r="R173" i="3" s="1"/>
  <c r="A9" i="8" s="1"/>
  <c r="C76" i="8" s="1"/>
  <c r="N173" i="3"/>
  <c r="S173" i="3" s="1"/>
  <c r="B9" i="8" s="1"/>
  <c r="O173" i="3"/>
  <c r="T173" i="3" s="1"/>
  <c r="C9" i="8" s="1"/>
  <c r="A76" i="8" s="1"/>
  <c r="P173" i="3"/>
  <c r="U173" i="3" s="1"/>
  <c r="D9" i="8" s="1"/>
  <c r="B76" i="8" s="1"/>
  <c r="M174" i="3"/>
  <c r="R174" i="3" s="1"/>
  <c r="A10" i="8" s="1"/>
  <c r="C77" i="8" s="1"/>
  <c r="N174" i="3"/>
  <c r="S174" i="3" s="1"/>
  <c r="B10" i="8" s="1"/>
  <c r="O174" i="3"/>
  <c r="T174" i="3" s="1"/>
  <c r="C10" i="8" s="1"/>
  <c r="A77" i="8" s="1"/>
  <c r="P174" i="3"/>
  <c r="U174" i="3" s="1"/>
  <c r="D10" i="8" s="1"/>
  <c r="B77" i="8" s="1"/>
  <c r="M175" i="3"/>
  <c r="R175" i="3" s="1"/>
  <c r="N175" i="3"/>
  <c r="S175" i="3" s="1"/>
  <c r="B11" i="8" s="1"/>
  <c r="O175" i="3"/>
  <c r="T175" i="3" s="1"/>
  <c r="C11" i="8" s="1"/>
  <c r="A78" i="8" s="1"/>
  <c r="P175" i="3"/>
  <c r="U175" i="3" s="1"/>
  <c r="D11" i="8" s="1"/>
  <c r="B78" i="8" s="1"/>
  <c r="M176" i="3"/>
  <c r="R176" i="3" s="1"/>
  <c r="A12" i="8" s="1"/>
  <c r="C79" i="8" s="1"/>
  <c r="N176" i="3"/>
  <c r="S176" i="3" s="1"/>
  <c r="B12" i="8" s="1"/>
  <c r="O176" i="3"/>
  <c r="T176" i="3" s="1"/>
  <c r="C12" i="8" s="1"/>
  <c r="A79" i="8" s="1"/>
  <c r="P176" i="3"/>
  <c r="U176" i="3" s="1"/>
  <c r="D12" i="8" s="1"/>
  <c r="B79" i="8" s="1"/>
  <c r="M177" i="3"/>
  <c r="R177" i="3" s="1"/>
  <c r="A13" i="8" s="1"/>
  <c r="C80" i="8" s="1"/>
  <c r="N177" i="3"/>
  <c r="S177" i="3" s="1"/>
  <c r="B13" i="8" s="1"/>
  <c r="O177" i="3"/>
  <c r="T177" i="3" s="1"/>
  <c r="C13" i="8" s="1"/>
  <c r="A80" i="8" s="1"/>
  <c r="P177" i="3"/>
  <c r="U177" i="3" s="1"/>
  <c r="D13" i="8" s="1"/>
  <c r="B80" i="8" s="1"/>
  <c r="M178" i="3"/>
  <c r="R178" i="3" s="1"/>
  <c r="N178" i="3"/>
  <c r="S178" i="3" s="1"/>
  <c r="B14" i="8" s="1"/>
  <c r="O178" i="3"/>
  <c r="T178" i="3" s="1"/>
  <c r="C14" i="8" s="1"/>
  <c r="A81" i="8" s="1"/>
  <c r="P178" i="3"/>
  <c r="U178" i="3" s="1"/>
  <c r="D14" i="8" s="1"/>
  <c r="B81" i="8" s="1"/>
  <c r="M179" i="3"/>
  <c r="R179" i="3" s="1"/>
  <c r="A15" i="8" s="1"/>
  <c r="C82" i="8" s="1"/>
  <c r="N179" i="3"/>
  <c r="S179" i="3" s="1"/>
  <c r="B15" i="8" s="1"/>
  <c r="O179" i="3"/>
  <c r="T179" i="3" s="1"/>
  <c r="C15" i="8" s="1"/>
  <c r="A82" i="8" s="1"/>
  <c r="P179" i="3"/>
  <c r="U179" i="3" s="1"/>
  <c r="D15" i="8" s="1"/>
  <c r="B82" i="8" s="1"/>
  <c r="M180" i="3"/>
  <c r="R180" i="3" s="1"/>
  <c r="A16" i="8" s="1"/>
  <c r="C83" i="8" s="1"/>
  <c r="N180" i="3"/>
  <c r="S180" i="3" s="1"/>
  <c r="B16" i="8" s="1"/>
  <c r="O180" i="3"/>
  <c r="T180" i="3" s="1"/>
  <c r="C16" i="8" s="1"/>
  <c r="A83" i="8" s="1"/>
  <c r="P180" i="3"/>
  <c r="U180" i="3" s="1"/>
  <c r="D16" i="8" s="1"/>
  <c r="B83" i="8" s="1"/>
  <c r="M181" i="3"/>
  <c r="R181" i="3" s="1"/>
  <c r="N181" i="3"/>
  <c r="S181" i="3" s="1"/>
  <c r="B17" i="8" s="1"/>
  <c r="O181" i="3"/>
  <c r="T181" i="3" s="1"/>
  <c r="C17" i="8" s="1"/>
  <c r="A84" i="8" s="1"/>
  <c r="P181" i="3"/>
  <c r="U181" i="3" s="1"/>
  <c r="D17" i="8" s="1"/>
  <c r="B84" i="8" s="1"/>
  <c r="M182" i="3"/>
  <c r="R182" i="3" s="1"/>
  <c r="A18" i="8" s="1"/>
  <c r="C85" i="8" s="1"/>
  <c r="N182" i="3"/>
  <c r="S182" i="3" s="1"/>
  <c r="B18" i="8" s="1"/>
  <c r="O182" i="3"/>
  <c r="T182" i="3" s="1"/>
  <c r="C18" i="8" s="1"/>
  <c r="A85" i="8" s="1"/>
  <c r="P182" i="3"/>
  <c r="U182" i="3" s="1"/>
  <c r="D18" i="8" s="1"/>
  <c r="B85" i="8" s="1"/>
  <c r="M183" i="3"/>
  <c r="R183" i="3" s="1"/>
  <c r="N183" i="3"/>
  <c r="S183" i="3" s="1"/>
  <c r="B19" i="8" s="1"/>
  <c r="O183" i="3"/>
  <c r="T183" i="3" s="1"/>
  <c r="C19" i="8" s="1"/>
  <c r="A86" i="8" s="1"/>
  <c r="P183" i="3"/>
  <c r="U183" i="3" s="1"/>
  <c r="D19" i="8" s="1"/>
  <c r="B86" i="8" s="1"/>
  <c r="M184" i="3"/>
  <c r="R184" i="3" s="1"/>
  <c r="A20" i="8" s="1"/>
  <c r="C87" i="8" s="1"/>
  <c r="N184" i="3"/>
  <c r="S184" i="3" s="1"/>
  <c r="B20" i="8" s="1"/>
  <c r="O184" i="3"/>
  <c r="T184" i="3" s="1"/>
  <c r="C20" i="8" s="1"/>
  <c r="A87" i="8" s="1"/>
  <c r="P184" i="3"/>
  <c r="U184" i="3" s="1"/>
  <c r="D20" i="8" s="1"/>
  <c r="B87" i="8" s="1"/>
  <c r="M185" i="3"/>
  <c r="R185" i="3" s="1"/>
  <c r="N185" i="3"/>
  <c r="S185" i="3" s="1"/>
  <c r="B21" i="8" s="1"/>
  <c r="O185" i="3"/>
  <c r="T185" i="3" s="1"/>
  <c r="C21" i="8" s="1"/>
  <c r="A88" i="8" s="1"/>
  <c r="P185" i="3"/>
  <c r="U185" i="3" s="1"/>
  <c r="D21" i="8" s="1"/>
  <c r="B88" i="8" s="1"/>
  <c r="M186" i="3"/>
  <c r="R186" i="3" s="1"/>
  <c r="N186" i="3"/>
  <c r="S186" i="3" s="1"/>
  <c r="B22" i="8" s="1"/>
  <c r="O186" i="3"/>
  <c r="T186" i="3" s="1"/>
  <c r="C22" i="8" s="1"/>
  <c r="A89" i="8" s="1"/>
  <c r="P186" i="3"/>
  <c r="U186" i="3" s="1"/>
  <c r="D22" i="8" s="1"/>
  <c r="B89" i="8" s="1"/>
  <c r="M187" i="3"/>
  <c r="R187" i="3" s="1"/>
  <c r="A23" i="8" s="1"/>
  <c r="C90" i="8" s="1"/>
  <c r="N187" i="3"/>
  <c r="S187" i="3" s="1"/>
  <c r="B23" i="8" s="1"/>
  <c r="O187" i="3"/>
  <c r="T187" i="3" s="1"/>
  <c r="C23" i="8" s="1"/>
  <c r="A90" i="8" s="1"/>
  <c r="P187" i="3"/>
  <c r="U187" i="3" s="1"/>
  <c r="D23" i="8" s="1"/>
  <c r="B90" i="8" s="1"/>
  <c r="M188" i="3"/>
  <c r="R188" i="3" s="1"/>
  <c r="A24" i="8" s="1"/>
  <c r="C91" i="8" s="1"/>
  <c r="N188" i="3"/>
  <c r="S188" i="3" s="1"/>
  <c r="B24" i="8" s="1"/>
  <c r="O188" i="3"/>
  <c r="T188" i="3" s="1"/>
  <c r="C24" i="8" s="1"/>
  <c r="A91" i="8" s="1"/>
  <c r="P188" i="3"/>
  <c r="U188" i="3" s="1"/>
  <c r="D24" i="8" s="1"/>
  <c r="B91" i="8" s="1"/>
  <c r="M189" i="3"/>
  <c r="R189" i="3" s="1"/>
  <c r="N189" i="3"/>
  <c r="S189" i="3" s="1"/>
  <c r="B25" i="8" s="1"/>
  <c r="O189" i="3"/>
  <c r="T189" i="3" s="1"/>
  <c r="C25" i="8" s="1"/>
  <c r="A92" i="8" s="1"/>
  <c r="P189" i="3"/>
  <c r="U189" i="3" s="1"/>
  <c r="D25" i="8" s="1"/>
  <c r="B92" i="8" s="1"/>
  <c r="M190" i="3"/>
  <c r="R190" i="3" s="1"/>
  <c r="A26" i="8" s="1"/>
  <c r="C93" i="8" s="1"/>
  <c r="N190" i="3"/>
  <c r="S190" i="3" s="1"/>
  <c r="B26" i="8" s="1"/>
  <c r="O190" i="3"/>
  <c r="T190" i="3" s="1"/>
  <c r="C26" i="8" s="1"/>
  <c r="A93" i="8" s="1"/>
  <c r="P190" i="3"/>
  <c r="U190" i="3" s="1"/>
  <c r="D26" i="8" s="1"/>
  <c r="B93" i="8" s="1"/>
  <c r="M191" i="3"/>
  <c r="R191" i="3" s="1"/>
  <c r="A27" i="8" s="1"/>
  <c r="C94" i="8" s="1"/>
  <c r="N191" i="3"/>
  <c r="S191" i="3" s="1"/>
  <c r="B27" i="8" s="1"/>
  <c r="O191" i="3"/>
  <c r="T191" i="3" s="1"/>
  <c r="C27" i="8" s="1"/>
  <c r="A94" i="8" s="1"/>
  <c r="P191" i="3"/>
  <c r="U191" i="3" s="1"/>
  <c r="D27" i="8" s="1"/>
  <c r="B94" i="8" s="1"/>
  <c r="M192" i="3"/>
  <c r="R192" i="3" s="1"/>
  <c r="A28" i="8" s="1"/>
  <c r="C95" i="8" s="1"/>
  <c r="N192" i="3"/>
  <c r="S192" i="3" s="1"/>
  <c r="B28" i="8" s="1"/>
  <c r="O192" i="3"/>
  <c r="T192" i="3" s="1"/>
  <c r="C28" i="8" s="1"/>
  <c r="A95" i="8" s="1"/>
  <c r="P192" i="3"/>
  <c r="U192" i="3" s="1"/>
  <c r="D28" i="8" s="1"/>
  <c r="B95" i="8" s="1"/>
  <c r="M193" i="3"/>
  <c r="R193" i="3" s="1"/>
  <c r="A29" i="8" s="1"/>
  <c r="C96" i="8" s="1"/>
  <c r="N193" i="3"/>
  <c r="S193" i="3" s="1"/>
  <c r="B29" i="8" s="1"/>
  <c r="O193" i="3"/>
  <c r="T193" i="3" s="1"/>
  <c r="C29" i="8" s="1"/>
  <c r="A96" i="8" s="1"/>
  <c r="P193" i="3"/>
  <c r="U193" i="3" s="1"/>
  <c r="D29" i="8" s="1"/>
  <c r="B96" i="8" s="1"/>
  <c r="M194" i="3"/>
  <c r="R194" i="3" s="1"/>
  <c r="N194" i="3"/>
  <c r="S194" i="3" s="1"/>
  <c r="B30" i="8" s="1"/>
  <c r="O194" i="3"/>
  <c r="T194" i="3" s="1"/>
  <c r="C30" i="8" s="1"/>
  <c r="A97" i="8" s="1"/>
  <c r="P194" i="3"/>
  <c r="U194" i="3" s="1"/>
  <c r="D30" i="8" s="1"/>
  <c r="B97" i="8" s="1"/>
  <c r="M195" i="3"/>
  <c r="R195" i="3" s="1"/>
  <c r="A31" i="8" s="1"/>
  <c r="C98" i="8" s="1"/>
  <c r="N195" i="3"/>
  <c r="S195" i="3" s="1"/>
  <c r="B31" i="8" s="1"/>
  <c r="O195" i="3"/>
  <c r="T195" i="3" s="1"/>
  <c r="C31" i="8" s="1"/>
  <c r="A98" i="8" s="1"/>
  <c r="P195" i="3"/>
  <c r="U195" i="3" s="1"/>
  <c r="D31" i="8" s="1"/>
  <c r="B98" i="8" s="1"/>
  <c r="M196" i="3"/>
  <c r="R196" i="3" s="1"/>
  <c r="A32" i="8" s="1"/>
  <c r="C99" i="8" s="1"/>
  <c r="N196" i="3"/>
  <c r="S196" i="3" s="1"/>
  <c r="B32" i="8" s="1"/>
  <c r="O196" i="3"/>
  <c r="T196" i="3" s="1"/>
  <c r="C32" i="8" s="1"/>
  <c r="A99" i="8" s="1"/>
  <c r="P196" i="3"/>
  <c r="U196" i="3" s="1"/>
  <c r="D32" i="8" s="1"/>
  <c r="B99" i="8" s="1"/>
  <c r="M197" i="3"/>
  <c r="R197" i="3" s="1"/>
  <c r="N197" i="3"/>
  <c r="S197" i="3" s="1"/>
  <c r="B33" i="8" s="1"/>
  <c r="O197" i="3"/>
  <c r="T197" i="3" s="1"/>
  <c r="C33" i="8" s="1"/>
  <c r="A100" i="8" s="1"/>
  <c r="P197" i="3"/>
  <c r="U197" i="3" s="1"/>
  <c r="D33" i="8" s="1"/>
  <c r="B100" i="8" s="1"/>
  <c r="M198" i="3"/>
  <c r="R198" i="3" s="1"/>
  <c r="A34" i="8" s="1"/>
  <c r="C101" i="8" s="1"/>
  <c r="N198" i="3"/>
  <c r="S198" i="3" s="1"/>
  <c r="B34" i="8" s="1"/>
  <c r="O198" i="3"/>
  <c r="T198" i="3" s="1"/>
  <c r="C34" i="8" s="1"/>
  <c r="A101" i="8" s="1"/>
  <c r="P198" i="3"/>
  <c r="U198" i="3" s="1"/>
  <c r="D34" i="8" s="1"/>
  <c r="B101" i="8" s="1"/>
  <c r="M199" i="3"/>
  <c r="R199" i="3" s="1"/>
  <c r="A35" i="8" s="1"/>
  <c r="C102" i="8" s="1"/>
  <c r="N199" i="3"/>
  <c r="S199" i="3" s="1"/>
  <c r="B35" i="8" s="1"/>
  <c r="O199" i="3"/>
  <c r="T199" i="3" s="1"/>
  <c r="C35" i="8" s="1"/>
  <c r="A102" i="8" s="1"/>
  <c r="P199" i="3"/>
  <c r="U199" i="3" s="1"/>
  <c r="D35" i="8" s="1"/>
  <c r="B102" i="8" s="1"/>
  <c r="M200" i="3"/>
  <c r="R200" i="3" s="1"/>
  <c r="A36" i="8" s="1"/>
  <c r="C103" i="8" s="1"/>
  <c r="N200" i="3"/>
  <c r="S200" i="3" s="1"/>
  <c r="B36" i="8" s="1"/>
  <c r="O200" i="3"/>
  <c r="T200" i="3" s="1"/>
  <c r="C36" i="8" s="1"/>
  <c r="A103" i="8" s="1"/>
  <c r="P200" i="3"/>
  <c r="U200" i="3" s="1"/>
  <c r="D36" i="8" s="1"/>
  <c r="B103" i="8" s="1"/>
  <c r="M201" i="3"/>
  <c r="R201" i="3" s="1"/>
  <c r="A37" i="8" s="1"/>
  <c r="C104" i="8" s="1"/>
  <c r="N201" i="3"/>
  <c r="S201" i="3" s="1"/>
  <c r="B37" i="8" s="1"/>
  <c r="O201" i="3"/>
  <c r="T201" i="3" s="1"/>
  <c r="C37" i="8" s="1"/>
  <c r="A104" i="8" s="1"/>
  <c r="P201" i="3"/>
  <c r="U201" i="3" s="1"/>
  <c r="D37" i="8" s="1"/>
  <c r="B104" i="8" s="1"/>
  <c r="M202" i="3"/>
  <c r="R202" i="3" s="1"/>
  <c r="A38" i="8" s="1"/>
  <c r="C105" i="8" s="1"/>
  <c r="N202" i="3"/>
  <c r="S202" i="3" s="1"/>
  <c r="B38" i="8" s="1"/>
  <c r="O202" i="3"/>
  <c r="T202" i="3" s="1"/>
  <c r="C38" i="8" s="1"/>
  <c r="A105" i="8" s="1"/>
  <c r="P202" i="3"/>
  <c r="U202" i="3" s="1"/>
  <c r="D38" i="8" s="1"/>
  <c r="B105" i="8" s="1"/>
  <c r="M203" i="3"/>
  <c r="R203" i="3" s="1"/>
  <c r="A39" i="8" s="1"/>
  <c r="C106" i="8" s="1"/>
  <c r="N203" i="3"/>
  <c r="S203" i="3" s="1"/>
  <c r="B39" i="8" s="1"/>
  <c r="O203" i="3"/>
  <c r="T203" i="3" s="1"/>
  <c r="C39" i="8" s="1"/>
  <c r="A106" i="8" s="1"/>
  <c r="P203" i="3"/>
  <c r="U203" i="3" s="1"/>
  <c r="D39" i="8" s="1"/>
  <c r="B106" i="8" s="1"/>
  <c r="M204" i="3"/>
  <c r="R204" i="3" s="1"/>
  <c r="A40" i="8" s="1"/>
  <c r="C107" i="8" s="1"/>
  <c r="N204" i="3"/>
  <c r="S204" i="3" s="1"/>
  <c r="B40" i="8" s="1"/>
  <c r="O204" i="3"/>
  <c r="T204" i="3" s="1"/>
  <c r="C40" i="8" s="1"/>
  <c r="A107" i="8" s="1"/>
  <c r="P204" i="3"/>
  <c r="U204" i="3" s="1"/>
  <c r="D40" i="8" s="1"/>
  <c r="B107" i="8" s="1"/>
  <c r="M205" i="3"/>
  <c r="R205" i="3" s="1"/>
  <c r="N205" i="3"/>
  <c r="S205" i="3" s="1"/>
  <c r="B41" i="8" s="1"/>
  <c r="O205" i="3"/>
  <c r="T205" i="3" s="1"/>
  <c r="C41" i="8" s="1"/>
  <c r="A108" i="8" s="1"/>
  <c r="P205" i="3"/>
  <c r="U205" i="3" s="1"/>
  <c r="D41" i="8" s="1"/>
  <c r="B108" i="8" s="1"/>
  <c r="M206" i="3"/>
  <c r="R206" i="3" s="1"/>
  <c r="A42" i="8" s="1"/>
  <c r="C109" i="8" s="1"/>
  <c r="N206" i="3"/>
  <c r="S206" i="3" s="1"/>
  <c r="B42" i="8" s="1"/>
  <c r="O206" i="3"/>
  <c r="T206" i="3" s="1"/>
  <c r="C42" i="8" s="1"/>
  <c r="A109" i="8" s="1"/>
  <c r="P206" i="3"/>
  <c r="U206" i="3" s="1"/>
  <c r="D42" i="8" s="1"/>
  <c r="B109" i="8" s="1"/>
  <c r="M207" i="3"/>
  <c r="R207" i="3" s="1"/>
  <c r="N207" i="3"/>
  <c r="S207" i="3" s="1"/>
  <c r="B43" i="8" s="1"/>
  <c r="O207" i="3"/>
  <c r="T207" i="3" s="1"/>
  <c r="C43" i="8" s="1"/>
  <c r="A110" i="8" s="1"/>
  <c r="P207" i="3"/>
  <c r="U207" i="3" s="1"/>
  <c r="D43" i="8" s="1"/>
  <c r="B110" i="8" s="1"/>
  <c r="M208" i="3"/>
  <c r="R208" i="3" s="1"/>
  <c r="A44" i="8" s="1"/>
  <c r="C111" i="8" s="1"/>
  <c r="N208" i="3"/>
  <c r="S208" i="3" s="1"/>
  <c r="B44" i="8" s="1"/>
  <c r="O208" i="3"/>
  <c r="T208" i="3" s="1"/>
  <c r="C44" i="8" s="1"/>
  <c r="A111" i="8" s="1"/>
  <c r="P208" i="3"/>
  <c r="U208" i="3" s="1"/>
  <c r="D44" i="8" s="1"/>
  <c r="B111" i="8" s="1"/>
  <c r="M209" i="3"/>
  <c r="R209" i="3" s="1"/>
  <c r="A45" i="8" s="1"/>
  <c r="C112" i="8" s="1"/>
  <c r="N209" i="3"/>
  <c r="S209" i="3" s="1"/>
  <c r="B45" i="8" s="1"/>
  <c r="O209" i="3"/>
  <c r="T209" i="3" s="1"/>
  <c r="C45" i="8" s="1"/>
  <c r="A112" i="8" s="1"/>
  <c r="P209" i="3"/>
  <c r="U209" i="3" s="1"/>
  <c r="D45" i="8" s="1"/>
  <c r="B112" i="8" s="1"/>
  <c r="M210" i="3"/>
  <c r="R210" i="3" s="1"/>
  <c r="A46" i="8" s="1"/>
  <c r="C113" i="8" s="1"/>
  <c r="N210" i="3"/>
  <c r="S210" i="3" s="1"/>
  <c r="B46" i="8" s="1"/>
  <c r="O210" i="3"/>
  <c r="T210" i="3" s="1"/>
  <c r="C46" i="8" s="1"/>
  <c r="A113" i="8" s="1"/>
  <c r="P210" i="3"/>
  <c r="U210" i="3" s="1"/>
  <c r="D46" i="8" s="1"/>
  <c r="B113" i="8" s="1"/>
  <c r="M211" i="3"/>
  <c r="R211" i="3" s="1"/>
  <c r="A47" i="8" s="1"/>
  <c r="C114" i="8" s="1"/>
  <c r="N211" i="3"/>
  <c r="S211" i="3" s="1"/>
  <c r="B47" i="8" s="1"/>
  <c r="O211" i="3"/>
  <c r="T211" i="3" s="1"/>
  <c r="C47" i="8" s="1"/>
  <c r="A114" i="8" s="1"/>
  <c r="P211" i="3"/>
  <c r="U211" i="3" s="1"/>
  <c r="D47" i="8" s="1"/>
  <c r="B114" i="8" s="1"/>
  <c r="M212" i="3"/>
  <c r="R212" i="3" s="1"/>
  <c r="A48" i="8" s="1"/>
  <c r="C115" i="8" s="1"/>
  <c r="N212" i="3"/>
  <c r="S212" i="3" s="1"/>
  <c r="B48" i="8" s="1"/>
  <c r="O212" i="3"/>
  <c r="T212" i="3" s="1"/>
  <c r="C48" i="8" s="1"/>
  <c r="A115" i="8" s="1"/>
  <c r="P212" i="3"/>
  <c r="U212" i="3" s="1"/>
  <c r="D48" i="8" s="1"/>
  <c r="B115" i="8" s="1"/>
  <c r="M213" i="3"/>
  <c r="R213" i="3" s="1"/>
  <c r="A49" i="8" s="1"/>
  <c r="C116" i="8" s="1"/>
  <c r="N213" i="3"/>
  <c r="S213" i="3" s="1"/>
  <c r="B49" i="8" s="1"/>
  <c r="O213" i="3"/>
  <c r="T213" i="3" s="1"/>
  <c r="C49" i="8" s="1"/>
  <c r="A116" i="8" s="1"/>
  <c r="P213" i="3"/>
  <c r="U213" i="3" s="1"/>
  <c r="D49" i="8" s="1"/>
  <c r="B116" i="8" s="1"/>
  <c r="M214" i="3"/>
  <c r="R214" i="3" s="1"/>
  <c r="A50" i="8" s="1"/>
  <c r="C117" i="8" s="1"/>
  <c r="N214" i="3"/>
  <c r="S214" i="3" s="1"/>
  <c r="B50" i="8" s="1"/>
  <c r="O214" i="3"/>
  <c r="T214" i="3" s="1"/>
  <c r="C50" i="8" s="1"/>
  <c r="A117" i="8" s="1"/>
  <c r="P214" i="3"/>
  <c r="U214" i="3" s="1"/>
  <c r="D50" i="8" s="1"/>
  <c r="B117" i="8" s="1"/>
  <c r="M215" i="3"/>
  <c r="R215" i="3" s="1"/>
  <c r="A51" i="8" s="1"/>
  <c r="C118" i="8" s="1"/>
  <c r="N215" i="3"/>
  <c r="S215" i="3" s="1"/>
  <c r="B51" i="8" s="1"/>
  <c r="O215" i="3"/>
  <c r="T215" i="3" s="1"/>
  <c r="C51" i="8" s="1"/>
  <c r="A118" i="8" s="1"/>
  <c r="P215" i="3"/>
  <c r="U215" i="3" s="1"/>
  <c r="D51" i="8" s="1"/>
  <c r="B118" i="8" s="1"/>
  <c r="M216" i="3"/>
  <c r="R216" i="3" s="1"/>
  <c r="A52" i="8" s="1"/>
  <c r="C119" i="8" s="1"/>
  <c r="N216" i="3"/>
  <c r="S216" i="3" s="1"/>
  <c r="B52" i="8" s="1"/>
  <c r="O216" i="3"/>
  <c r="T216" i="3" s="1"/>
  <c r="C52" i="8" s="1"/>
  <c r="A119" i="8" s="1"/>
  <c r="P216" i="3"/>
  <c r="U216" i="3" s="1"/>
  <c r="D52" i="8" s="1"/>
  <c r="B119" i="8" s="1"/>
  <c r="M217" i="3"/>
  <c r="R217" i="3" s="1"/>
  <c r="A53" i="8" s="1"/>
  <c r="C120" i="8" s="1"/>
  <c r="N217" i="3"/>
  <c r="S217" i="3" s="1"/>
  <c r="B53" i="8" s="1"/>
  <c r="O217" i="3"/>
  <c r="T217" i="3" s="1"/>
  <c r="C53" i="8" s="1"/>
  <c r="A120" i="8" s="1"/>
  <c r="P217" i="3"/>
  <c r="U217" i="3" s="1"/>
  <c r="D53" i="8" s="1"/>
  <c r="B120" i="8" s="1"/>
  <c r="M218" i="3"/>
  <c r="R218" i="3" s="1"/>
  <c r="A54" i="8" s="1"/>
  <c r="C121" i="8" s="1"/>
  <c r="N218" i="3"/>
  <c r="S218" i="3" s="1"/>
  <c r="B54" i="8" s="1"/>
  <c r="O218" i="3"/>
  <c r="T218" i="3" s="1"/>
  <c r="C54" i="8" s="1"/>
  <c r="A121" i="8" s="1"/>
  <c r="P218" i="3"/>
  <c r="U218" i="3" s="1"/>
  <c r="D54" i="8" s="1"/>
  <c r="B121" i="8" s="1"/>
  <c r="M219" i="3"/>
  <c r="R219" i="3" s="1"/>
  <c r="A55" i="8" s="1"/>
  <c r="C122" i="8" s="1"/>
  <c r="N219" i="3"/>
  <c r="S219" i="3" s="1"/>
  <c r="B55" i="8" s="1"/>
  <c r="O219" i="3"/>
  <c r="T219" i="3" s="1"/>
  <c r="C55" i="8" s="1"/>
  <c r="A122" i="8" s="1"/>
  <c r="P219" i="3"/>
  <c r="U219" i="3" s="1"/>
  <c r="D55" i="8" s="1"/>
  <c r="B122" i="8" s="1"/>
  <c r="M220" i="3"/>
  <c r="R220" i="3" s="1"/>
  <c r="A56" i="8" s="1"/>
  <c r="C123" i="8" s="1"/>
  <c r="N220" i="3"/>
  <c r="S220" i="3" s="1"/>
  <c r="B56" i="8" s="1"/>
  <c r="O220" i="3"/>
  <c r="T220" i="3" s="1"/>
  <c r="C56" i="8" s="1"/>
  <c r="A123" i="8" s="1"/>
  <c r="P220" i="3"/>
  <c r="U220" i="3" s="1"/>
  <c r="D56" i="8" s="1"/>
  <c r="B123" i="8" s="1"/>
  <c r="M221" i="3"/>
  <c r="R221" i="3" s="1"/>
  <c r="N221" i="3"/>
  <c r="S221" i="3" s="1"/>
  <c r="B57" i="8" s="1"/>
  <c r="O221" i="3"/>
  <c r="T221" i="3" s="1"/>
  <c r="C57" i="8" s="1"/>
  <c r="A124" i="8" s="1"/>
  <c r="P221" i="3"/>
  <c r="U221" i="3" s="1"/>
  <c r="D57" i="8" s="1"/>
  <c r="B124" i="8" s="1"/>
  <c r="M222" i="3"/>
  <c r="R222" i="3" s="1"/>
  <c r="A58" i="8" s="1"/>
  <c r="C125" i="8" s="1"/>
  <c r="N222" i="3"/>
  <c r="S222" i="3" s="1"/>
  <c r="B58" i="8" s="1"/>
  <c r="O222" i="3"/>
  <c r="T222" i="3" s="1"/>
  <c r="C58" i="8" s="1"/>
  <c r="A125" i="8" s="1"/>
  <c r="P222" i="3"/>
  <c r="U222" i="3" s="1"/>
  <c r="D58" i="8" s="1"/>
  <c r="B125" i="8" s="1"/>
  <c r="M223" i="3"/>
  <c r="R223" i="3" s="1"/>
  <c r="A59" i="8" s="1"/>
  <c r="C126" i="8" s="1"/>
  <c r="N223" i="3"/>
  <c r="S223" i="3" s="1"/>
  <c r="B59" i="8" s="1"/>
  <c r="O223" i="3"/>
  <c r="T223" i="3" s="1"/>
  <c r="C59" i="8" s="1"/>
  <c r="A126" i="8" s="1"/>
  <c r="P223" i="3"/>
  <c r="U223" i="3" s="1"/>
  <c r="D59" i="8" s="1"/>
  <c r="B126" i="8" s="1"/>
  <c r="M224" i="3"/>
  <c r="R224" i="3" s="1"/>
  <c r="A60" i="8" s="1"/>
  <c r="C127" i="8" s="1"/>
  <c r="N224" i="3"/>
  <c r="S224" i="3" s="1"/>
  <c r="B60" i="8" s="1"/>
  <c r="O224" i="3"/>
  <c r="T224" i="3" s="1"/>
  <c r="C60" i="8" s="1"/>
  <c r="A127" i="8" s="1"/>
  <c r="P224" i="3"/>
  <c r="U224" i="3" s="1"/>
  <c r="D60" i="8" s="1"/>
  <c r="B127" i="8" s="1"/>
  <c r="M225" i="3"/>
  <c r="R225" i="3" s="1"/>
  <c r="A61" i="8" s="1"/>
  <c r="C128" i="8" s="1"/>
  <c r="N225" i="3"/>
  <c r="S225" i="3" s="1"/>
  <c r="B61" i="8" s="1"/>
  <c r="O225" i="3"/>
  <c r="T225" i="3" s="1"/>
  <c r="C61" i="8" s="1"/>
  <c r="A128" i="8" s="1"/>
  <c r="P225" i="3"/>
  <c r="U225" i="3" s="1"/>
  <c r="D61" i="8" s="1"/>
  <c r="B128" i="8" s="1"/>
  <c r="M226" i="3"/>
  <c r="R226" i="3" s="1"/>
  <c r="A62" i="8" s="1"/>
  <c r="C129" i="8" s="1"/>
  <c r="N226" i="3"/>
  <c r="S226" i="3" s="1"/>
  <c r="B62" i="8" s="1"/>
  <c r="O226" i="3"/>
  <c r="T226" i="3" s="1"/>
  <c r="C62" i="8" s="1"/>
  <c r="A129" i="8" s="1"/>
  <c r="P226" i="3"/>
  <c r="U226" i="3" s="1"/>
  <c r="D62" i="8" s="1"/>
  <c r="B129" i="8" s="1"/>
  <c r="M227" i="3"/>
  <c r="R227" i="3" s="1"/>
  <c r="A63" i="8" s="1"/>
  <c r="C130" i="8" s="1"/>
  <c r="N227" i="3"/>
  <c r="S227" i="3" s="1"/>
  <c r="B63" i="8" s="1"/>
  <c r="O227" i="3"/>
  <c r="T227" i="3" s="1"/>
  <c r="C63" i="8" s="1"/>
  <c r="A130" i="8" s="1"/>
  <c r="P227" i="3"/>
  <c r="U227" i="3" s="1"/>
  <c r="D63" i="8" s="1"/>
  <c r="B130" i="8" s="1"/>
  <c r="M228" i="3"/>
  <c r="R228" i="3" s="1"/>
  <c r="A64" i="8" s="1"/>
  <c r="C131" i="8" s="1"/>
  <c r="N228" i="3"/>
  <c r="S228" i="3" s="1"/>
  <c r="B64" i="8" s="1"/>
  <c r="O228" i="3"/>
  <c r="T228" i="3" s="1"/>
  <c r="C64" i="8" s="1"/>
  <c r="A131" i="8" s="1"/>
  <c r="P228" i="3"/>
  <c r="U228" i="3" s="1"/>
  <c r="D64" i="8" s="1"/>
  <c r="B131" i="8" s="1"/>
  <c r="M229" i="3"/>
  <c r="R229" i="3" s="1"/>
  <c r="A65" i="8" s="1"/>
  <c r="C132" i="8" s="1"/>
  <c r="N229" i="3"/>
  <c r="S229" i="3" s="1"/>
  <c r="B65" i="8" s="1"/>
  <c r="O229" i="3"/>
  <c r="T229" i="3" s="1"/>
  <c r="C65" i="8" s="1"/>
  <c r="A132" i="8" s="1"/>
  <c r="P229" i="3"/>
  <c r="U229" i="3" s="1"/>
  <c r="D65" i="8" s="1"/>
  <c r="B132" i="8" s="1"/>
  <c r="M230" i="3"/>
  <c r="R230" i="3" s="1"/>
  <c r="A66" i="8" s="1"/>
  <c r="C133" i="8" s="1"/>
  <c r="N230" i="3"/>
  <c r="S230" i="3" s="1"/>
  <c r="B66" i="8" s="1"/>
  <c r="O230" i="3"/>
  <c r="T230" i="3" s="1"/>
  <c r="C66" i="8" s="1"/>
  <c r="A133" i="8" s="1"/>
  <c r="P230" i="3"/>
  <c r="U230" i="3" s="1"/>
  <c r="D66" i="8" s="1"/>
  <c r="B133" i="8" s="1"/>
  <c r="M231" i="3"/>
  <c r="R231" i="3" s="1"/>
  <c r="N231" i="3"/>
  <c r="S231" i="3" s="1"/>
  <c r="B67" i="8" s="1"/>
  <c r="O231" i="3"/>
  <c r="T231" i="3" s="1"/>
  <c r="C67" i="8" s="1"/>
  <c r="A134" i="8" s="1"/>
  <c r="P231" i="3"/>
  <c r="U231" i="3" s="1"/>
  <c r="D67" i="8" s="1"/>
  <c r="B134" i="8" s="1"/>
  <c r="M232" i="3"/>
  <c r="R232" i="3" s="1"/>
  <c r="N232" i="3"/>
  <c r="S232" i="3" s="1"/>
  <c r="B68" i="8" s="1"/>
  <c r="O232" i="3"/>
  <c r="T232" i="3" s="1"/>
  <c r="C68" i="8" s="1"/>
  <c r="A135" i="8" s="1"/>
  <c r="P232" i="3"/>
  <c r="U232" i="3" s="1"/>
  <c r="D68" i="8" s="1"/>
  <c r="B135" i="8" s="1"/>
  <c r="M233" i="3"/>
  <c r="R233" i="3" s="1"/>
  <c r="N233" i="3"/>
  <c r="S233" i="3" s="1"/>
  <c r="B69" i="8" s="1"/>
  <c r="O233" i="3"/>
  <c r="T233" i="3" s="1"/>
  <c r="C69" i="8" s="1"/>
  <c r="A136" i="8" s="1"/>
  <c r="P233" i="3"/>
  <c r="U233" i="3" s="1"/>
  <c r="D69" i="8" s="1"/>
  <c r="B136" i="8" s="1"/>
  <c r="M234" i="3"/>
  <c r="R234" i="3" s="1"/>
  <c r="A4" i="9" s="1"/>
  <c r="C67" i="9" s="1"/>
  <c r="N234" i="3"/>
  <c r="S234" i="3" s="1"/>
  <c r="B4" i="9" s="1"/>
  <c r="O234" i="3"/>
  <c r="T234" i="3" s="1"/>
  <c r="C4" i="9" s="1"/>
  <c r="A67" i="9" s="1"/>
  <c r="P234" i="3"/>
  <c r="U234" i="3" s="1"/>
  <c r="D4" i="9" s="1"/>
  <c r="B67" i="9" s="1"/>
  <c r="M235" i="3"/>
  <c r="R235" i="3" s="1"/>
  <c r="A5" i="9" s="1"/>
  <c r="C68" i="9" s="1"/>
  <c r="N235" i="3"/>
  <c r="S235" i="3" s="1"/>
  <c r="B5" i="9" s="1"/>
  <c r="O235" i="3"/>
  <c r="T235" i="3" s="1"/>
  <c r="C5" i="9" s="1"/>
  <c r="A68" i="9" s="1"/>
  <c r="P235" i="3"/>
  <c r="U235" i="3" s="1"/>
  <c r="D5" i="9" s="1"/>
  <c r="B68" i="9" s="1"/>
  <c r="M236" i="3"/>
  <c r="R236" i="3" s="1"/>
  <c r="A6" i="9" s="1"/>
  <c r="C69" i="9" s="1"/>
  <c r="N236" i="3"/>
  <c r="S236" i="3" s="1"/>
  <c r="B6" i="9" s="1"/>
  <c r="O236" i="3"/>
  <c r="T236" i="3" s="1"/>
  <c r="C6" i="9" s="1"/>
  <c r="A69" i="9" s="1"/>
  <c r="P236" i="3"/>
  <c r="U236" i="3" s="1"/>
  <c r="D6" i="9" s="1"/>
  <c r="B69" i="9" s="1"/>
  <c r="M237" i="3"/>
  <c r="R237" i="3" s="1"/>
  <c r="A7" i="9" s="1"/>
  <c r="C70" i="9" s="1"/>
  <c r="N237" i="3"/>
  <c r="S237" i="3" s="1"/>
  <c r="B7" i="9" s="1"/>
  <c r="O237" i="3"/>
  <c r="T237" i="3" s="1"/>
  <c r="C7" i="9" s="1"/>
  <c r="A70" i="9" s="1"/>
  <c r="P237" i="3"/>
  <c r="U237" i="3" s="1"/>
  <c r="D7" i="9" s="1"/>
  <c r="B70" i="9" s="1"/>
  <c r="M238" i="3"/>
  <c r="R238" i="3" s="1"/>
  <c r="A8" i="9" s="1"/>
  <c r="C71" i="9" s="1"/>
  <c r="N238" i="3"/>
  <c r="S238" i="3" s="1"/>
  <c r="B8" i="9" s="1"/>
  <c r="O238" i="3"/>
  <c r="T238" i="3" s="1"/>
  <c r="C8" i="9" s="1"/>
  <c r="A71" i="9" s="1"/>
  <c r="P238" i="3"/>
  <c r="U238" i="3" s="1"/>
  <c r="D8" i="9" s="1"/>
  <c r="B71" i="9" s="1"/>
  <c r="M239" i="3"/>
  <c r="R239" i="3" s="1"/>
  <c r="N239" i="3"/>
  <c r="S239" i="3" s="1"/>
  <c r="B9" i="9" s="1"/>
  <c r="O239" i="3"/>
  <c r="T239" i="3" s="1"/>
  <c r="C9" i="9" s="1"/>
  <c r="A72" i="9" s="1"/>
  <c r="P239" i="3"/>
  <c r="U239" i="3" s="1"/>
  <c r="D9" i="9" s="1"/>
  <c r="B72" i="9" s="1"/>
  <c r="M240" i="3"/>
  <c r="R240" i="3" s="1"/>
  <c r="A10" i="9" s="1"/>
  <c r="C73" i="9" s="1"/>
  <c r="N240" i="3"/>
  <c r="S240" i="3" s="1"/>
  <c r="B10" i="9" s="1"/>
  <c r="O240" i="3"/>
  <c r="T240" i="3" s="1"/>
  <c r="C10" i="9" s="1"/>
  <c r="A73" i="9" s="1"/>
  <c r="P240" i="3"/>
  <c r="U240" i="3" s="1"/>
  <c r="D10" i="9" s="1"/>
  <c r="B73" i="9" s="1"/>
  <c r="M241" i="3"/>
  <c r="R241" i="3" s="1"/>
  <c r="A11" i="9" s="1"/>
  <c r="C74" i="9" s="1"/>
  <c r="N241" i="3"/>
  <c r="S241" i="3" s="1"/>
  <c r="B11" i="9" s="1"/>
  <c r="O241" i="3"/>
  <c r="T241" i="3" s="1"/>
  <c r="C11" i="9" s="1"/>
  <c r="A74" i="9" s="1"/>
  <c r="P241" i="3"/>
  <c r="U241" i="3" s="1"/>
  <c r="D11" i="9" s="1"/>
  <c r="B74" i="9" s="1"/>
  <c r="M242" i="3"/>
  <c r="R242" i="3" s="1"/>
  <c r="A12" i="9" s="1"/>
  <c r="C75" i="9" s="1"/>
  <c r="N242" i="3"/>
  <c r="S242" i="3" s="1"/>
  <c r="B12" i="9" s="1"/>
  <c r="O242" i="3"/>
  <c r="T242" i="3" s="1"/>
  <c r="C12" i="9" s="1"/>
  <c r="A75" i="9" s="1"/>
  <c r="P242" i="3"/>
  <c r="U242" i="3" s="1"/>
  <c r="D12" i="9" s="1"/>
  <c r="B75" i="9" s="1"/>
  <c r="M243" i="3"/>
  <c r="R243" i="3" s="1"/>
  <c r="A13" i="9" s="1"/>
  <c r="C76" i="9" s="1"/>
  <c r="N243" i="3"/>
  <c r="S243" i="3" s="1"/>
  <c r="B13" i="9" s="1"/>
  <c r="O243" i="3"/>
  <c r="T243" i="3" s="1"/>
  <c r="C13" i="9" s="1"/>
  <c r="A76" i="9" s="1"/>
  <c r="P243" i="3"/>
  <c r="U243" i="3" s="1"/>
  <c r="D13" i="9" s="1"/>
  <c r="B76" i="9" s="1"/>
  <c r="M244" i="3"/>
  <c r="R244" i="3" s="1"/>
  <c r="N244" i="3"/>
  <c r="S244" i="3" s="1"/>
  <c r="B14" i="9" s="1"/>
  <c r="O244" i="3"/>
  <c r="T244" i="3" s="1"/>
  <c r="C14" i="9" s="1"/>
  <c r="A77" i="9" s="1"/>
  <c r="P244" i="3"/>
  <c r="U244" i="3" s="1"/>
  <c r="D14" i="9" s="1"/>
  <c r="B77" i="9" s="1"/>
  <c r="M245" i="3"/>
  <c r="R245" i="3" s="1"/>
  <c r="A15" i="9" s="1"/>
  <c r="C78" i="9" s="1"/>
  <c r="N245" i="3"/>
  <c r="S245" i="3" s="1"/>
  <c r="B15" i="9" s="1"/>
  <c r="O245" i="3"/>
  <c r="T245" i="3" s="1"/>
  <c r="C15" i="9" s="1"/>
  <c r="A78" i="9" s="1"/>
  <c r="P245" i="3"/>
  <c r="U245" i="3" s="1"/>
  <c r="D15" i="9" s="1"/>
  <c r="B78" i="9" s="1"/>
  <c r="M246" i="3"/>
  <c r="R246" i="3" s="1"/>
  <c r="N246" i="3"/>
  <c r="S246" i="3" s="1"/>
  <c r="B16" i="9" s="1"/>
  <c r="O246" i="3"/>
  <c r="T246" i="3" s="1"/>
  <c r="C16" i="9" s="1"/>
  <c r="A79" i="9" s="1"/>
  <c r="P246" i="3"/>
  <c r="U246" i="3" s="1"/>
  <c r="D16" i="9" s="1"/>
  <c r="B79" i="9" s="1"/>
  <c r="M247" i="3"/>
  <c r="R247" i="3" s="1"/>
  <c r="A17" i="9" s="1"/>
  <c r="C80" i="9" s="1"/>
  <c r="N247" i="3"/>
  <c r="S247" i="3" s="1"/>
  <c r="B17" i="9" s="1"/>
  <c r="O247" i="3"/>
  <c r="T247" i="3" s="1"/>
  <c r="C17" i="9" s="1"/>
  <c r="A80" i="9" s="1"/>
  <c r="P247" i="3"/>
  <c r="U247" i="3" s="1"/>
  <c r="D17" i="9" s="1"/>
  <c r="B80" i="9" s="1"/>
  <c r="M248" i="3"/>
  <c r="R248" i="3" s="1"/>
  <c r="A18" i="9" s="1"/>
  <c r="C81" i="9" s="1"/>
  <c r="N248" i="3"/>
  <c r="S248" i="3" s="1"/>
  <c r="B18" i="9" s="1"/>
  <c r="O248" i="3"/>
  <c r="T248" i="3" s="1"/>
  <c r="C18" i="9" s="1"/>
  <c r="A81" i="9" s="1"/>
  <c r="P248" i="3"/>
  <c r="U248" i="3" s="1"/>
  <c r="D18" i="9" s="1"/>
  <c r="B81" i="9" s="1"/>
  <c r="M249" i="3"/>
  <c r="R249" i="3" s="1"/>
  <c r="A19" i="9" s="1"/>
  <c r="C82" i="9" s="1"/>
  <c r="N249" i="3"/>
  <c r="S249" i="3" s="1"/>
  <c r="B19" i="9" s="1"/>
  <c r="O249" i="3"/>
  <c r="T249" i="3" s="1"/>
  <c r="C19" i="9" s="1"/>
  <c r="A82" i="9" s="1"/>
  <c r="P249" i="3"/>
  <c r="U249" i="3" s="1"/>
  <c r="D19" i="9" s="1"/>
  <c r="B82" i="9" s="1"/>
  <c r="M250" i="3"/>
  <c r="R250" i="3" s="1"/>
  <c r="N250" i="3"/>
  <c r="S250" i="3" s="1"/>
  <c r="B20" i="9" s="1"/>
  <c r="O250" i="3"/>
  <c r="T250" i="3" s="1"/>
  <c r="C20" i="9" s="1"/>
  <c r="A83" i="9" s="1"/>
  <c r="P250" i="3"/>
  <c r="U250" i="3" s="1"/>
  <c r="D20" i="9" s="1"/>
  <c r="B83" i="9" s="1"/>
  <c r="M251" i="3"/>
  <c r="R251" i="3" s="1"/>
  <c r="A21" i="9" s="1"/>
  <c r="C84" i="9" s="1"/>
  <c r="N251" i="3"/>
  <c r="S251" i="3" s="1"/>
  <c r="B21" i="9" s="1"/>
  <c r="O251" i="3"/>
  <c r="T251" i="3" s="1"/>
  <c r="C21" i="9" s="1"/>
  <c r="A84" i="9" s="1"/>
  <c r="P251" i="3"/>
  <c r="U251" i="3" s="1"/>
  <c r="D21" i="9" s="1"/>
  <c r="B84" i="9" s="1"/>
  <c r="M252" i="3"/>
  <c r="R252" i="3" s="1"/>
  <c r="A22" i="9" s="1"/>
  <c r="C85" i="9" s="1"/>
  <c r="N252" i="3"/>
  <c r="S252" i="3" s="1"/>
  <c r="B22" i="9" s="1"/>
  <c r="O252" i="3"/>
  <c r="T252" i="3" s="1"/>
  <c r="C22" i="9" s="1"/>
  <c r="A85" i="9" s="1"/>
  <c r="P252" i="3"/>
  <c r="U252" i="3" s="1"/>
  <c r="D22" i="9" s="1"/>
  <c r="B85" i="9" s="1"/>
  <c r="M253" i="3"/>
  <c r="R253" i="3" s="1"/>
  <c r="A23" i="9" s="1"/>
  <c r="C86" i="9" s="1"/>
  <c r="N253" i="3"/>
  <c r="S253" i="3" s="1"/>
  <c r="B23" i="9" s="1"/>
  <c r="O253" i="3"/>
  <c r="T253" i="3" s="1"/>
  <c r="C23" i="9" s="1"/>
  <c r="A86" i="9" s="1"/>
  <c r="P253" i="3"/>
  <c r="U253" i="3" s="1"/>
  <c r="D23" i="9" s="1"/>
  <c r="B86" i="9" s="1"/>
  <c r="M254" i="3"/>
  <c r="R254" i="3" s="1"/>
  <c r="N254" i="3"/>
  <c r="S254" i="3" s="1"/>
  <c r="B24" i="9" s="1"/>
  <c r="O254" i="3"/>
  <c r="T254" i="3" s="1"/>
  <c r="C24" i="9" s="1"/>
  <c r="A87" i="9" s="1"/>
  <c r="P254" i="3"/>
  <c r="U254" i="3" s="1"/>
  <c r="D24" i="9" s="1"/>
  <c r="B87" i="9" s="1"/>
  <c r="M255" i="3"/>
  <c r="R255" i="3" s="1"/>
  <c r="N255" i="3"/>
  <c r="S255" i="3" s="1"/>
  <c r="B25" i="9" s="1"/>
  <c r="O255" i="3"/>
  <c r="T255" i="3" s="1"/>
  <c r="C25" i="9" s="1"/>
  <c r="A88" i="9" s="1"/>
  <c r="P255" i="3"/>
  <c r="U255" i="3" s="1"/>
  <c r="D25" i="9" s="1"/>
  <c r="B88" i="9" s="1"/>
  <c r="M256" i="3"/>
  <c r="R256" i="3" s="1"/>
  <c r="N256" i="3"/>
  <c r="S256" i="3" s="1"/>
  <c r="B26" i="9" s="1"/>
  <c r="O256" i="3"/>
  <c r="T256" i="3" s="1"/>
  <c r="C26" i="9" s="1"/>
  <c r="A89" i="9" s="1"/>
  <c r="P256" i="3"/>
  <c r="U256" i="3" s="1"/>
  <c r="D26" i="9" s="1"/>
  <c r="B89" i="9" s="1"/>
  <c r="M257" i="3"/>
  <c r="R257" i="3" s="1"/>
  <c r="A27" i="9" s="1"/>
  <c r="C90" i="9" s="1"/>
  <c r="N257" i="3"/>
  <c r="S257" i="3" s="1"/>
  <c r="B27" i="9" s="1"/>
  <c r="O257" i="3"/>
  <c r="T257" i="3" s="1"/>
  <c r="C27" i="9" s="1"/>
  <c r="A90" i="9" s="1"/>
  <c r="P257" i="3"/>
  <c r="U257" i="3" s="1"/>
  <c r="D27" i="9" s="1"/>
  <c r="B90" i="9" s="1"/>
  <c r="M258" i="3"/>
  <c r="R258" i="3" s="1"/>
  <c r="A28" i="9" s="1"/>
  <c r="C91" i="9" s="1"/>
  <c r="N258" i="3"/>
  <c r="S258" i="3" s="1"/>
  <c r="B28" i="9" s="1"/>
  <c r="O258" i="3"/>
  <c r="T258" i="3" s="1"/>
  <c r="C28" i="9" s="1"/>
  <c r="A91" i="9" s="1"/>
  <c r="P258" i="3"/>
  <c r="U258" i="3" s="1"/>
  <c r="D28" i="9" s="1"/>
  <c r="B91" i="9" s="1"/>
  <c r="M259" i="3"/>
  <c r="R259" i="3" s="1"/>
  <c r="A29" i="9" s="1"/>
  <c r="C92" i="9" s="1"/>
  <c r="N259" i="3"/>
  <c r="S259" i="3" s="1"/>
  <c r="B29" i="9" s="1"/>
  <c r="O259" i="3"/>
  <c r="T259" i="3" s="1"/>
  <c r="C29" i="9" s="1"/>
  <c r="A92" i="9" s="1"/>
  <c r="P259" i="3"/>
  <c r="U259" i="3" s="1"/>
  <c r="D29" i="9" s="1"/>
  <c r="B92" i="9" s="1"/>
  <c r="M260" i="3"/>
  <c r="R260" i="3" s="1"/>
  <c r="A30" i="9" s="1"/>
  <c r="C93" i="9" s="1"/>
  <c r="N260" i="3"/>
  <c r="S260" i="3" s="1"/>
  <c r="B30" i="9" s="1"/>
  <c r="O260" i="3"/>
  <c r="T260" i="3" s="1"/>
  <c r="C30" i="9" s="1"/>
  <c r="A93" i="9" s="1"/>
  <c r="P260" i="3"/>
  <c r="U260" i="3" s="1"/>
  <c r="D30" i="9" s="1"/>
  <c r="B93" i="9" s="1"/>
  <c r="M261" i="3"/>
  <c r="R261" i="3" s="1"/>
  <c r="A31" i="9" s="1"/>
  <c r="C94" i="9" s="1"/>
  <c r="N261" i="3"/>
  <c r="S261" i="3" s="1"/>
  <c r="B31" i="9" s="1"/>
  <c r="O261" i="3"/>
  <c r="T261" i="3" s="1"/>
  <c r="C31" i="9" s="1"/>
  <c r="A94" i="9" s="1"/>
  <c r="P261" i="3"/>
  <c r="U261" i="3" s="1"/>
  <c r="D31" i="9" s="1"/>
  <c r="B94" i="9" s="1"/>
  <c r="M262" i="3"/>
  <c r="R262" i="3" s="1"/>
  <c r="A32" i="9" s="1"/>
  <c r="C95" i="9" s="1"/>
  <c r="N262" i="3"/>
  <c r="S262" i="3" s="1"/>
  <c r="B32" i="9" s="1"/>
  <c r="O262" i="3"/>
  <c r="T262" i="3" s="1"/>
  <c r="C32" i="9" s="1"/>
  <c r="A95" i="9" s="1"/>
  <c r="P262" i="3"/>
  <c r="U262" i="3" s="1"/>
  <c r="D32" i="9" s="1"/>
  <c r="B95" i="9" s="1"/>
  <c r="M263" i="3"/>
  <c r="R263" i="3" s="1"/>
  <c r="A33" i="9" s="1"/>
  <c r="C96" i="9" s="1"/>
  <c r="N263" i="3"/>
  <c r="S263" i="3" s="1"/>
  <c r="B33" i="9" s="1"/>
  <c r="O263" i="3"/>
  <c r="T263" i="3" s="1"/>
  <c r="C33" i="9" s="1"/>
  <c r="A96" i="9" s="1"/>
  <c r="P263" i="3"/>
  <c r="U263" i="3" s="1"/>
  <c r="D33" i="9" s="1"/>
  <c r="B96" i="9" s="1"/>
  <c r="M264" i="3"/>
  <c r="R264" i="3" s="1"/>
  <c r="A34" i="9" s="1"/>
  <c r="C97" i="9" s="1"/>
  <c r="N264" i="3"/>
  <c r="S264" i="3" s="1"/>
  <c r="B34" i="9" s="1"/>
  <c r="O264" i="3"/>
  <c r="T264" i="3" s="1"/>
  <c r="C34" i="9" s="1"/>
  <c r="A97" i="9" s="1"/>
  <c r="P264" i="3"/>
  <c r="U264" i="3" s="1"/>
  <c r="D34" i="9" s="1"/>
  <c r="B97" i="9" s="1"/>
  <c r="M265" i="3"/>
  <c r="R265" i="3" s="1"/>
  <c r="A35" i="9" s="1"/>
  <c r="C98" i="9" s="1"/>
  <c r="N265" i="3"/>
  <c r="S265" i="3" s="1"/>
  <c r="B35" i="9" s="1"/>
  <c r="O265" i="3"/>
  <c r="T265" i="3" s="1"/>
  <c r="C35" i="9" s="1"/>
  <c r="A98" i="9" s="1"/>
  <c r="P265" i="3"/>
  <c r="U265" i="3" s="1"/>
  <c r="D35" i="9" s="1"/>
  <c r="B98" i="9" s="1"/>
  <c r="M266" i="3"/>
  <c r="R266" i="3" s="1"/>
  <c r="A36" i="9" s="1"/>
  <c r="C99" i="9" s="1"/>
  <c r="N266" i="3"/>
  <c r="S266" i="3" s="1"/>
  <c r="B36" i="9" s="1"/>
  <c r="O266" i="3"/>
  <c r="T266" i="3" s="1"/>
  <c r="C36" i="9" s="1"/>
  <c r="A99" i="9" s="1"/>
  <c r="P266" i="3"/>
  <c r="U266" i="3" s="1"/>
  <c r="D36" i="9" s="1"/>
  <c r="B99" i="9" s="1"/>
  <c r="M267" i="3"/>
  <c r="R267" i="3" s="1"/>
  <c r="A37" i="9" s="1"/>
  <c r="C100" i="9" s="1"/>
  <c r="N267" i="3"/>
  <c r="S267" i="3" s="1"/>
  <c r="B37" i="9" s="1"/>
  <c r="O267" i="3"/>
  <c r="T267" i="3" s="1"/>
  <c r="C37" i="9" s="1"/>
  <c r="A100" i="9" s="1"/>
  <c r="P267" i="3"/>
  <c r="U267" i="3" s="1"/>
  <c r="D37" i="9" s="1"/>
  <c r="B100" i="9" s="1"/>
  <c r="M268" i="3"/>
  <c r="R268" i="3" s="1"/>
  <c r="A38" i="9" s="1"/>
  <c r="C101" i="9" s="1"/>
  <c r="N268" i="3"/>
  <c r="S268" i="3" s="1"/>
  <c r="B38" i="9" s="1"/>
  <c r="O268" i="3"/>
  <c r="T268" i="3" s="1"/>
  <c r="C38" i="9" s="1"/>
  <c r="A101" i="9" s="1"/>
  <c r="P268" i="3"/>
  <c r="U268" i="3" s="1"/>
  <c r="D38" i="9" s="1"/>
  <c r="B101" i="9" s="1"/>
  <c r="M269" i="3"/>
  <c r="R269" i="3" s="1"/>
  <c r="A39" i="9" s="1"/>
  <c r="C102" i="9" s="1"/>
  <c r="N269" i="3"/>
  <c r="S269" i="3" s="1"/>
  <c r="B39" i="9" s="1"/>
  <c r="O269" i="3"/>
  <c r="T269" i="3" s="1"/>
  <c r="C39" i="9" s="1"/>
  <c r="A102" i="9" s="1"/>
  <c r="P269" i="3"/>
  <c r="U269" i="3" s="1"/>
  <c r="D39" i="9" s="1"/>
  <c r="B102" i="9" s="1"/>
  <c r="M270" i="3"/>
  <c r="R270" i="3" s="1"/>
  <c r="A40" i="9" s="1"/>
  <c r="C103" i="9" s="1"/>
  <c r="N270" i="3"/>
  <c r="S270" i="3" s="1"/>
  <c r="B40" i="9" s="1"/>
  <c r="O270" i="3"/>
  <c r="T270" i="3" s="1"/>
  <c r="C40" i="9" s="1"/>
  <c r="A103" i="9" s="1"/>
  <c r="P270" i="3"/>
  <c r="U270" i="3" s="1"/>
  <c r="D40" i="9" s="1"/>
  <c r="B103" i="9" s="1"/>
  <c r="M271" i="3"/>
  <c r="R271" i="3" s="1"/>
  <c r="A41" i="9" s="1"/>
  <c r="C104" i="9" s="1"/>
  <c r="N271" i="3"/>
  <c r="S271" i="3" s="1"/>
  <c r="B41" i="9" s="1"/>
  <c r="O271" i="3"/>
  <c r="T271" i="3" s="1"/>
  <c r="C41" i="9" s="1"/>
  <c r="A104" i="9" s="1"/>
  <c r="P271" i="3"/>
  <c r="U271" i="3" s="1"/>
  <c r="D41" i="9" s="1"/>
  <c r="B104" i="9" s="1"/>
  <c r="M272" i="3"/>
  <c r="R272" i="3" s="1"/>
  <c r="A42" i="9" s="1"/>
  <c r="C105" i="9" s="1"/>
  <c r="N272" i="3"/>
  <c r="S272" i="3" s="1"/>
  <c r="B42" i="9" s="1"/>
  <c r="O272" i="3"/>
  <c r="T272" i="3" s="1"/>
  <c r="C42" i="9" s="1"/>
  <c r="A105" i="9" s="1"/>
  <c r="P272" i="3"/>
  <c r="U272" i="3" s="1"/>
  <c r="D42" i="9" s="1"/>
  <c r="B105" i="9" s="1"/>
  <c r="M273" i="3"/>
  <c r="R273" i="3" s="1"/>
  <c r="A43" i="9" s="1"/>
  <c r="C106" i="9" s="1"/>
  <c r="N273" i="3"/>
  <c r="S273" i="3" s="1"/>
  <c r="B43" i="9" s="1"/>
  <c r="O273" i="3"/>
  <c r="T273" i="3" s="1"/>
  <c r="C43" i="9" s="1"/>
  <c r="A106" i="9" s="1"/>
  <c r="P273" i="3"/>
  <c r="U273" i="3" s="1"/>
  <c r="D43" i="9" s="1"/>
  <c r="B106" i="9" s="1"/>
  <c r="M274" i="3"/>
  <c r="R274" i="3" s="1"/>
  <c r="A44" i="9" s="1"/>
  <c r="C107" i="9" s="1"/>
  <c r="N274" i="3"/>
  <c r="S274" i="3" s="1"/>
  <c r="B44" i="9" s="1"/>
  <c r="O274" i="3"/>
  <c r="T274" i="3" s="1"/>
  <c r="C44" i="9" s="1"/>
  <c r="A107" i="9" s="1"/>
  <c r="P274" i="3"/>
  <c r="U274" i="3" s="1"/>
  <c r="D44" i="9" s="1"/>
  <c r="B107" i="9" s="1"/>
  <c r="M275" i="3"/>
  <c r="R275" i="3" s="1"/>
  <c r="A45" i="9" s="1"/>
  <c r="C108" i="9" s="1"/>
  <c r="N275" i="3"/>
  <c r="S275" i="3" s="1"/>
  <c r="B45" i="9" s="1"/>
  <c r="O275" i="3"/>
  <c r="T275" i="3" s="1"/>
  <c r="C45" i="9" s="1"/>
  <c r="A108" i="9" s="1"/>
  <c r="P275" i="3"/>
  <c r="U275" i="3" s="1"/>
  <c r="D45" i="9" s="1"/>
  <c r="B108" i="9" s="1"/>
  <c r="M276" i="3"/>
  <c r="R276" i="3" s="1"/>
  <c r="A46" i="9" s="1"/>
  <c r="C109" i="9" s="1"/>
  <c r="N276" i="3"/>
  <c r="S276" i="3" s="1"/>
  <c r="B46" i="9" s="1"/>
  <c r="O276" i="3"/>
  <c r="T276" i="3" s="1"/>
  <c r="C46" i="9" s="1"/>
  <c r="A109" i="9" s="1"/>
  <c r="P276" i="3"/>
  <c r="U276" i="3" s="1"/>
  <c r="D46" i="9" s="1"/>
  <c r="B109" i="9" s="1"/>
  <c r="M277" i="3"/>
  <c r="R277" i="3" s="1"/>
  <c r="A47" i="9" s="1"/>
  <c r="C110" i="9" s="1"/>
  <c r="N277" i="3"/>
  <c r="S277" i="3" s="1"/>
  <c r="B47" i="9" s="1"/>
  <c r="O277" i="3"/>
  <c r="T277" i="3" s="1"/>
  <c r="C47" i="9" s="1"/>
  <c r="A110" i="9" s="1"/>
  <c r="P277" i="3"/>
  <c r="U277" i="3" s="1"/>
  <c r="D47" i="9" s="1"/>
  <c r="B110" i="9" s="1"/>
  <c r="M278" i="3"/>
  <c r="R278" i="3" s="1"/>
  <c r="A48" i="9" s="1"/>
  <c r="C111" i="9" s="1"/>
  <c r="N278" i="3"/>
  <c r="S278" i="3" s="1"/>
  <c r="B48" i="9" s="1"/>
  <c r="O278" i="3"/>
  <c r="T278" i="3" s="1"/>
  <c r="C48" i="9" s="1"/>
  <c r="A111" i="9" s="1"/>
  <c r="P278" i="3"/>
  <c r="U278" i="3" s="1"/>
  <c r="D48" i="9" s="1"/>
  <c r="B111" i="9" s="1"/>
  <c r="M279" i="3"/>
  <c r="R279" i="3" s="1"/>
  <c r="A49" i="9" s="1"/>
  <c r="C112" i="9" s="1"/>
  <c r="N279" i="3"/>
  <c r="S279" i="3" s="1"/>
  <c r="B49" i="9" s="1"/>
  <c r="O279" i="3"/>
  <c r="T279" i="3" s="1"/>
  <c r="C49" i="9" s="1"/>
  <c r="A112" i="9" s="1"/>
  <c r="P279" i="3"/>
  <c r="U279" i="3" s="1"/>
  <c r="D49" i="9" s="1"/>
  <c r="B112" i="9" s="1"/>
  <c r="M280" i="3"/>
  <c r="R280" i="3" s="1"/>
  <c r="A50" i="9" s="1"/>
  <c r="C113" i="9" s="1"/>
  <c r="N280" i="3"/>
  <c r="S280" i="3" s="1"/>
  <c r="B50" i="9" s="1"/>
  <c r="O280" i="3"/>
  <c r="T280" i="3" s="1"/>
  <c r="C50" i="9" s="1"/>
  <c r="A113" i="9" s="1"/>
  <c r="P280" i="3"/>
  <c r="U280" i="3" s="1"/>
  <c r="D50" i="9" s="1"/>
  <c r="B113" i="9" s="1"/>
  <c r="M281" i="3"/>
  <c r="R281" i="3" s="1"/>
  <c r="A51" i="9" s="1"/>
  <c r="C114" i="9" s="1"/>
  <c r="N281" i="3"/>
  <c r="S281" i="3" s="1"/>
  <c r="B51" i="9" s="1"/>
  <c r="O281" i="3"/>
  <c r="T281" i="3" s="1"/>
  <c r="C51" i="9" s="1"/>
  <c r="A114" i="9" s="1"/>
  <c r="P281" i="3"/>
  <c r="U281" i="3" s="1"/>
  <c r="D51" i="9" s="1"/>
  <c r="B114" i="9" s="1"/>
  <c r="M282" i="3"/>
  <c r="R282" i="3" s="1"/>
  <c r="A52" i="9" s="1"/>
  <c r="C115" i="9" s="1"/>
  <c r="N282" i="3"/>
  <c r="S282" i="3" s="1"/>
  <c r="B52" i="9" s="1"/>
  <c r="O282" i="3"/>
  <c r="T282" i="3" s="1"/>
  <c r="C52" i="9" s="1"/>
  <c r="A115" i="9" s="1"/>
  <c r="P282" i="3"/>
  <c r="U282" i="3" s="1"/>
  <c r="D52" i="9" s="1"/>
  <c r="B115" i="9" s="1"/>
  <c r="M283" i="3"/>
  <c r="R283" i="3" s="1"/>
  <c r="A53" i="9" s="1"/>
  <c r="C116" i="9" s="1"/>
  <c r="N283" i="3"/>
  <c r="S283" i="3" s="1"/>
  <c r="B53" i="9" s="1"/>
  <c r="O283" i="3"/>
  <c r="T283" i="3" s="1"/>
  <c r="C53" i="9" s="1"/>
  <c r="A116" i="9" s="1"/>
  <c r="P283" i="3"/>
  <c r="U283" i="3" s="1"/>
  <c r="D53" i="9" s="1"/>
  <c r="B116" i="9" s="1"/>
  <c r="M284" i="3"/>
  <c r="R284" i="3" s="1"/>
  <c r="A54" i="9" s="1"/>
  <c r="C117" i="9" s="1"/>
  <c r="N284" i="3"/>
  <c r="S284" i="3" s="1"/>
  <c r="B54" i="9" s="1"/>
  <c r="O284" i="3"/>
  <c r="T284" i="3" s="1"/>
  <c r="C54" i="9" s="1"/>
  <c r="A117" i="9" s="1"/>
  <c r="P284" i="3"/>
  <c r="U284" i="3" s="1"/>
  <c r="D54" i="9" s="1"/>
  <c r="B117" i="9" s="1"/>
  <c r="M285" i="3"/>
  <c r="R285" i="3" s="1"/>
  <c r="A55" i="9" s="1"/>
  <c r="C118" i="9" s="1"/>
  <c r="N285" i="3"/>
  <c r="S285" i="3" s="1"/>
  <c r="B55" i="9" s="1"/>
  <c r="O285" i="3"/>
  <c r="T285" i="3" s="1"/>
  <c r="C55" i="9" s="1"/>
  <c r="A118" i="9" s="1"/>
  <c r="P285" i="3"/>
  <c r="U285" i="3" s="1"/>
  <c r="D55" i="9" s="1"/>
  <c r="B118" i="9" s="1"/>
  <c r="M286" i="3"/>
  <c r="R286" i="3" s="1"/>
  <c r="A56" i="9" s="1"/>
  <c r="C119" i="9" s="1"/>
  <c r="N286" i="3"/>
  <c r="S286" i="3" s="1"/>
  <c r="B56" i="9" s="1"/>
  <c r="O286" i="3"/>
  <c r="T286" i="3" s="1"/>
  <c r="C56" i="9" s="1"/>
  <c r="A119" i="9" s="1"/>
  <c r="P286" i="3"/>
  <c r="U286" i="3" s="1"/>
  <c r="D56" i="9" s="1"/>
  <c r="B119" i="9" s="1"/>
  <c r="M287" i="3"/>
  <c r="R287" i="3" s="1"/>
  <c r="A57" i="9" s="1"/>
  <c r="C120" i="9" s="1"/>
  <c r="N287" i="3"/>
  <c r="S287" i="3" s="1"/>
  <c r="B57" i="9" s="1"/>
  <c r="O287" i="3"/>
  <c r="T287" i="3" s="1"/>
  <c r="C57" i="9" s="1"/>
  <c r="A120" i="9" s="1"/>
  <c r="P287" i="3"/>
  <c r="U287" i="3" s="1"/>
  <c r="D57" i="9" s="1"/>
  <c r="B120" i="9" s="1"/>
  <c r="M288" i="3"/>
  <c r="R288" i="3" s="1"/>
  <c r="A58" i="9" s="1"/>
  <c r="C121" i="9" s="1"/>
  <c r="N288" i="3"/>
  <c r="S288" i="3" s="1"/>
  <c r="B58" i="9" s="1"/>
  <c r="O288" i="3"/>
  <c r="T288" i="3" s="1"/>
  <c r="C58" i="9" s="1"/>
  <c r="A121" i="9" s="1"/>
  <c r="P288" i="3"/>
  <c r="U288" i="3" s="1"/>
  <c r="D58" i="9" s="1"/>
  <c r="B121" i="9" s="1"/>
  <c r="M289" i="3"/>
  <c r="R289" i="3" s="1"/>
  <c r="A59" i="9" s="1"/>
  <c r="C122" i="9" s="1"/>
  <c r="N289" i="3"/>
  <c r="S289" i="3" s="1"/>
  <c r="B59" i="9" s="1"/>
  <c r="O289" i="3"/>
  <c r="T289" i="3" s="1"/>
  <c r="C59" i="9" s="1"/>
  <c r="A122" i="9" s="1"/>
  <c r="P289" i="3"/>
  <c r="U289" i="3" s="1"/>
  <c r="D59" i="9" s="1"/>
  <c r="B122" i="9" s="1"/>
  <c r="M290" i="3"/>
  <c r="R290" i="3" s="1"/>
  <c r="A60" i="9" s="1"/>
  <c r="C123" i="9" s="1"/>
  <c r="N290" i="3"/>
  <c r="S290" i="3" s="1"/>
  <c r="B60" i="9" s="1"/>
  <c r="O290" i="3"/>
  <c r="T290" i="3" s="1"/>
  <c r="C60" i="9" s="1"/>
  <c r="A123" i="9" s="1"/>
  <c r="P290" i="3"/>
  <c r="U290" i="3" s="1"/>
  <c r="D60" i="9" s="1"/>
  <c r="B123" i="9" s="1"/>
  <c r="M291" i="3"/>
  <c r="R291" i="3" s="1"/>
  <c r="A61" i="9" s="1"/>
  <c r="C124" i="9" s="1"/>
  <c r="N291" i="3"/>
  <c r="S291" i="3" s="1"/>
  <c r="B61" i="9" s="1"/>
  <c r="O291" i="3"/>
  <c r="T291" i="3" s="1"/>
  <c r="C61" i="9" s="1"/>
  <c r="A124" i="9" s="1"/>
  <c r="P291" i="3"/>
  <c r="U291" i="3" s="1"/>
  <c r="D61" i="9" s="1"/>
  <c r="B124" i="9" s="1"/>
  <c r="M292" i="3"/>
  <c r="R292" i="3" s="1"/>
  <c r="A62" i="9" s="1"/>
  <c r="C125" i="9" s="1"/>
  <c r="N292" i="3"/>
  <c r="S292" i="3" s="1"/>
  <c r="B62" i="9" s="1"/>
  <c r="O292" i="3"/>
  <c r="T292" i="3" s="1"/>
  <c r="C62" i="9" s="1"/>
  <c r="A125" i="9" s="1"/>
  <c r="P292" i="3"/>
  <c r="U292" i="3" s="1"/>
  <c r="D62" i="9" s="1"/>
  <c r="B125" i="9" s="1"/>
  <c r="M293" i="3"/>
  <c r="R293" i="3" s="1"/>
  <c r="A63" i="9" s="1"/>
  <c r="C126" i="9" s="1"/>
  <c r="N293" i="3"/>
  <c r="S293" i="3" s="1"/>
  <c r="B63" i="9" s="1"/>
  <c r="O293" i="3"/>
  <c r="T293" i="3" s="1"/>
  <c r="C63" i="9" s="1"/>
  <c r="A126" i="9" s="1"/>
  <c r="P293" i="3"/>
  <c r="U293" i="3" s="1"/>
  <c r="D63" i="9" s="1"/>
  <c r="B126" i="9" s="1"/>
  <c r="M294" i="3"/>
  <c r="R294" i="3" s="1"/>
  <c r="A64" i="9" s="1"/>
  <c r="C127" i="9" s="1"/>
  <c r="N294" i="3"/>
  <c r="S294" i="3" s="1"/>
  <c r="B64" i="9" s="1"/>
  <c r="O294" i="3"/>
  <c r="T294" i="3" s="1"/>
  <c r="C64" i="9" s="1"/>
  <c r="A127" i="9" s="1"/>
  <c r="P294" i="3"/>
  <c r="U294" i="3" s="1"/>
  <c r="D64" i="9" s="1"/>
  <c r="B127" i="9" s="1"/>
  <c r="M295" i="3"/>
  <c r="R295" i="3" s="1"/>
  <c r="A65" i="9" s="1"/>
  <c r="C128" i="9" s="1"/>
  <c r="N295" i="3"/>
  <c r="S295" i="3" s="1"/>
  <c r="B65" i="9" s="1"/>
  <c r="O295" i="3"/>
  <c r="T295" i="3" s="1"/>
  <c r="C65" i="9" s="1"/>
  <c r="A128" i="9" s="1"/>
  <c r="P295" i="3"/>
  <c r="U295" i="3" s="1"/>
  <c r="D65" i="9" s="1"/>
  <c r="B128" i="9" s="1"/>
  <c r="M296" i="3"/>
  <c r="R296" i="3" s="1"/>
  <c r="A4" i="10" s="1"/>
  <c r="N296" i="3"/>
  <c r="S296" i="3" s="1"/>
  <c r="B4" i="10" s="1"/>
  <c r="O296" i="3"/>
  <c r="T296" i="3" s="1"/>
  <c r="C4" i="10" s="1"/>
  <c r="P296" i="3"/>
  <c r="U296" i="3" s="1"/>
  <c r="D4" i="10" s="1"/>
  <c r="B63" i="10" s="1"/>
  <c r="M297" i="3"/>
  <c r="R297" i="3" s="1"/>
  <c r="A5" i="10" s="1"/>
  <c r="N297" i="3"/>
  <c r="S297" i="3" s="1"/>
  <c r="B5" i="10" s="1"/>
  <c r="O297" i="3"/>
  <c r="T297" i="3" s="1"/>
  <c r="C5" i="10" s="1"/>
  <c r="P297" i="3"/>
  <c r="U297" i="3" s="1"/>
  <c r="D5" i="10" s="1"/>
  <c r="B64" i="10" s="1"/>
  <c r="M298" i="3"/>
  <c r="R298" i="3" s="1"/>
  <c r="A6" i="10" s="1"/>
  <c r="N298" i="3"/>
  <c r="S298" i="3" s="1"/>
  <c r="B6" i="10" s="1"/>
  <c r="O298" i="3"/>
  <c r="T298" i="3" s="1"/>
  <c r="C6" i="10" s="1"/>
  <c r="P298" i="3"/>
  <c r="U298" i="3" s="1"/>
  <c r="D6" i="10" s="1"/>
  <c r="B65" i="10" s="1"/>
  <c r="M299" i="3"/>
  <c r="R299" i="3" s="1"/>
  <c r="A7" i="10" s="1"/>
  <c r="N299" i="3"/>
  <c r="S299" i="3" s="1"/>
  <c r="B7" i="10" s="1"/>
  <c r="O299" i="3"/>
  <c r="T299" i="3" s="1"/>
  <c r="C7" i="10" s="1"/>
  <c r="P299" i="3"/>
  <c r="U299" i="3" s="1"/>
  <c r="D7" i="10" s="1"/>
  <c r="B66" i="10" s="1"/>
  <c r="M300" i="3"/>
  <c r="R300" i="3" s="1"/>
  <c r="A8" i="10" s="1"/>
  <c r="N300" i="3"/>
  <c r="S300" i="3" s="1"/>
  <c r="B8" i="10" s="1"/>
  <c r="O300" i="3"/>
  <c r="T300" i="3" s="1"/>
  <c r="C8" i="10" s="1"/>
  <c r="P300" i="3"/>
  <c r="U300" i="3" s="1"/>
  <c r="D8" i="10" s="1"/>
  <c r="B67" i="10" s="1"/>
  <c r="M301" i="3"/>
  <c r="R301" i="3" s="1"/>
  <c r="A9" i="10" s="1"/>
  <c r="N301" i="3"/>
  <c r="S301" i="3" s="1"/>
  <c r="B9" i="10" s="1"/>
  <c r="O301" i="3"/>
  <c r="T301" i="3" s="1"/>
  <c r="C9" i="10" s="1"/>
  <c r="P301" i="3"/>
  <c r="U301" i="3" s="1"/>
  <c r="D9" i="10" s="1"/>
  <c r="B68" i="10" s="1"/>
  <c r="M302" i="3"/>
  <c r="R302" i="3" s="1"/>
  <c r="A10" i="10" s="1"/>
  <c r="N302" i="3"/>
  <c r="S302" i="3" s="1"/>
  <c r="B10" i="10" s="1"/>
  <c r="O302" i="3"/>
  <c r="T302" i="3" s="1"/>
  <c r="C10" i="10" s="1"/>
  <c r="P302" i="3"/>
  <c r="U302" i="3" s="1"/>
  <c r="D10" i="10" s="1"/>
  <c r="B69" i="10" s="1"/>
  <c r="M303" i="3"/>
  <c r="R303" i="3" s="1"/>
  <c r="A11" i="10" s="1"/>
  <c r="N303" i="3"/>
  <c r="S303" i="3" s="1"/>
  <c r="B11" i="10" s="1"/>
  <c r="O303" i="3"/>
  <c r="T303" i="3" s="1"/>
  <c r="C11" i="10" s="1"/>
  <c r="P303" i="3"/>
  <c r="U303" i="3" s="1"/>
  <c r="D11" i="10" s="1"/>
  <c r="B70" i="10" s="1"/>
  <c r="M304" i="3"/>
  <c r="R304" i="3" s="1"/>
  <c r="A12" i="10" s="1"/>
  <c r="N304" i="3"/>
  <c r="S304" i="3" s="1"/>
  <c r="B12" i="10" s="1"/>
  <c r="O304" i="3"/>
  <c r="T304" i="3" s="1"/>
  <c r="C12" i="10" s="1"/>
  <c r="P304" i="3"/>
  <c r="U304" i="3" s="1"/>
  <c r="D12" i="10" s="1"/>
  <c r="B71" i="10" s="1"/>
  <c r="M305" i="3"/>
  <c r="R305" i="3" s="1"/>
  <c r="A13" i="10" s="1"/>
  <c r="N305" i="3"/>
  <c r="S305" i="3" s="1"/>
  <c r="B13" i="10" s="1"/>
  <c r="O305" i="3"/>
  <c r="T305" i="3" s="1"/>
  <c r="C13" i="10" s="1"/>
  <c r="P305" i="3"/>
  <c r="U305" i="3" s="1"/>
  <c r="D13" i="10" s="1"/>
  <c r="B72" i="10" s="1"/>
  <c r="M306" i="3"/>
  <c r="R306" i="3" s="1"/>
  <c r="A14" i="10" s="1"/>
  <c r="N306" i="3"/>
  <c r="S306" i="3" s="1"/>
  <c r="B14" i="10" s="1"/>
  <c r="O306" i="3"/>
  <c r="T306" i="3" s="1"/>
  <c r="C14" i="10" s="1"/>
  <c r="P306" i="3"/>
  <c r="U306" i="3" s="1"/>
  <c r="D14" i="10" s="1"/>
  <c r="B73" i="10" s="1"/>
  <c r="M307" i="3"/>
  <c r="R307" i="3" s="1"/>
  <c r="A15" i="10" s="1"/>
  <c r="N307" i="3"/>
  <c r="S307" i="3" s="1"/>
  <c r="B15" i="10" s="1"/>
  <c r="O307" i="3"/>
  <c r="T307" i="3" s="1"/>
  <c r="C15" i="10" s="1"/>
  <c r="P307" i="3"/>
  <c r="U307" i="3" s="1"/>
  <c r="D15" i="10" s="1"/>
  <c r="B74" i="10" s="1"/>
  <c r="M308" i="3"/>
  <c r="R308" i="3" s="1"/>
  <c r="A16" i="10" s="1"/>
  <c r="N308" i="3"/>
  <c r="S308" i="3" s="1"/>
  <c r="B16" i="10" s="1"/>
  <c r="O308" i="3"/>
  <c r="T308" i="3" s="1"/>
  <c r="C16" i="10" s="1"/>
  <c r="P308" i="3"/>
  <c r="U308" i="3" s="1"/>
  <c r="D16" i="10" s="1"/>
  <c r="B75" i="10" s="1"/>
  <c r="M309" i="3"/>
  <c r="R309" i="3" s="1"/>
  <c r="A17" i="10" s="1"/>
  <c r="N309" i="3"/>
  <c r="S309" i="3" s="1"/>
  <c r="B17" i="10" s="1"/>
  <c r="O309" i="3"/>
  <c r="T309" i="3" s="1"/>
  <c r="C17" i="10" s="1"/>
  <c r="P309" i="3"/>
  <c r="U309" i="3" s="1"/>
  <c r="D17" i="10" s="1"/>
  <c r="B76" i="10" s="1"/>
  <c r="M310" i="3"/>
  <c r="R310" i="3" s="1"/>
  <c r="A18" i="10" s="1"/>
  <c r="N310" i="3"/>
  <c r="S310" i="3" s="1"/>
  <c r="B18" i="10" s="1"/>
  <c r="O310" i="3"/>
  <c r="T310" i="3" s="1"/>
  <c r="C18" i="10" s="1"/>
  <c r="P310" i="3"/>
  <c r="U310" i="3" s="1"/>
  <c r="D18" i="10" s="1"/>
  <c r="B77" i="10" s="1"/>
  <c r="M311" i="3"/>
  <c r="R311" i="3" s="1"/>
  <c r="A19" i="10" s="1"/>
  <c r="N311" i="3"/>
  <c r="S311" i="3" s="1"/>
  <c r="B19" i="10" s="1"/>
  <c r="O311" i="3"/>
  <c r="T311" i="3" s="1"/>
  <c r="C19" i="10" s="1"/>
  <c r="P311" i="3"/>
  <c r="U311" i="3" s="1"/>
  <c r="D19" i="10" s="1"/>
  <c r="B78" i="10" s="1"/>
  <c r="M312" i="3"/>
  <c r="R312" i="3" s="1"/>
  <c r="A20" i="10" s="1"/>
  <c r="N312" i="3"/>
  <c r="S312" i="3" s="1"/>
  <c r="B20" i="10" s="1"/>
  <c r="O312" i="3"/>
  <c r="T312" i="3" s="1"/>
  <c r="C20" i="10" s="1"/>
  <c r="P312" i="3"/>
  <c r="U312" i="3" s="1"/>
  <c r="D20" i="10" s="1"/>
  <c r="B79" i="10" s="1"/>
  <c r="M313" i="3"/>
  <c r="R313" i="3" s="1"/>
  <c r="N313" i="3"/>
  <c r="S313" i="3" s="1"/>
  <c r="B21" i="10" s="1"/>
  <c r="O313" i="3"/>
  <c r="T313" i="3" s="1"/>
  <c r="C21" i="10" s="1"/>
  <c r="P313" i="3"/>
  <c r="U313" i="3" s="1"/>
  <c r="D21" i="10" s="1"/>
  <c r="B80" i="10" s="1"/>
  <c r="M314" i="3"/>
  <c r="R314" i="3" s="1"/>
  <c r="A22" i="10" s="1"/>
  <c r="N314" i="3"/>
  <c r="S314" i="3" s="1"/>
  <c r="B22" i="10" s="1"/>
  <c r="O314" i="3"/>
  <c r="T314" i="3" s="1"/>
  <c r="C22" i="10" s="1"/>
  <c r="P314" i="3"/>
  <c r="U314" i="3" s="1"/>
  <c r="D22" i="10" s="1"/>
  <c r="B81" i="10" s="1"/>
  <c r="M315" i="3"/>
  <c r="R315" i="3" s="1"/>
  <c r="A23" i="10" s="1"/>
  <c r="N315" i="3"/>
  <c r="S315" i="3" s="1"/>
  <c r="B23" i="10" s="1"/>
  <c r="O315" i="3"/>
  <c r="T315" i="3" s="1"/>
  <c r="C23" i="10" s="1"/>
  <c r="P315" i="3"/>
  <c r="U315" i="3" s="1"/>
  <c r="D23" i="10" s="1"/>
  <c r="B82" i="10" s="1"/>
  <c r="M316" i="3"/>
  <c r="R316" i="3" s="1"/>
  <c r="A24" i="10" s="1"/>
  <c r="N316" i="3"/>
  <c r="S316" i="3" s="1"/>
  <c r="B24" i="10" s="1"/>
  <c r="O316" i="3"/>
  <c r="T316" i="3" s="1"/>
  <c r="C24" i="10" s="1"/>
  <c r="P316" i="3"/>
  <c r="U316" i="3" s="1"/>
  <c r="D24" i="10" s="1"/>
  <c r="B83" i="10" s="1"/>
  <c r="M317" i="3"/>
  <c r="R317" i="3" s="1"/>
  <c r="A25" i="10" s="1"/>
  <c r="N317" i="3"/>
  <c r="S317" i="3" s="1"/>
  <c r="B25" i="10" s="1"/>
  <c r="O317" i="3"/>
  <c r="T317" i="3" s="1"/>
  <c r="C25" i="10" s="1"/>
  <c r="P317" i="3"/>
  <c r="U317" i="3" s="1"/>
  <c r="D25" i="10" s="1"/>
  <c r="B84" i="10" s="1"/>
  <c r="M318" i="3"/>
  <c r="R318" i="3" s="1"/>
  <c r="A26" i="10" s="1"/>
  <c r="N318" i="3"/>
  <c r="S318" i="3" s="1"/>
  <c r="B26" i="10" s="1"/>
  <c r="O318" i="3"/>
  <c r="T318" i="3" s="1"/>
  <c r="C26" i="10" s="1"/>
  <c r="P318" i="3"/>
  <c r="U318" i="3" s="1"/>
  <c r="D26" i="10" s="1"/>
  <c r="B85" i="10" s="1"/>
  <c r="M319" i="3"/>
  <c r="R319" i="3" s="1"/>
  <c r="A27" i="10" s="1"/>
  <c r="N319" i="3"/>
  <c r="S319" i="3" s="1"/>
  <c r="B27" i="10" s="1"/>
  <c r="O319" i="3"/>
  <c r="T319" i="3" s="1"/>
  <c r="C27" i="10" s="1"/>
  <c r="P319" i="3"/>
  <c r="U319" i="3" s="1"/>
  <c r="D27" i="10" s="1"/>
  <c r="B86" i="10" s="1"/>
  <c r="M320" i="3"/>
  <c r="R320" i="3" s="1"/>
  <c r="A28" i="10" s="1"/>
  <c r="N320" i="3"/>
  <c r="S320" i="3" s="1"/>
  <c r="B28" i="10" s="1"/>
  <c r="O320" i="3"/>
  <c r="T320" i="3" s="1"/>
  <c r="C28" i="10" s="1"/>
  <c r="P320" i="3"/>
  <c r="U320" i="3" s="1"/>
  <c r="D28" i="10" s="1"/>
  <c r="B87" i="10" s="1"/>
  <c r="M321" i="3"/>
  <c r="R321" i="3" s="1"/>
  <c r="A29" i="10" s="1"/>
  <c r="N321" i="3"/>
  <c r="S321" i="3" s="1"/>
  <c r="B29" i="10" s="1"/>
  <c r="O321" i="3"/>
  <c r="T321" i="3" s="1"/>
  <c r="C29" i="10" s="1"/>
  <c r="P321" i="3"/>
  <c r="U321" i="3" s="1"/>
  <c r="D29" i="10" s="1"/>
  <c r="B88" i="10" s="1"/>
  <c r="M322" i="3"/>
  <c r="R322" i="3" s="1"/>
  <c r="A30" i="10" s="1"/>
  <c r="N322" i="3"/>
  <c r="S322" i="3" s="1"/>
  <c r="B30" i="10" s="1"/>
  <c r="O322" i="3"/>
  <c r="T322" i="3" s="1"/>
  <c r="C30" i="10" s="1"/>
  <c r="P322" i="3"/>
  <c r="U322" i="3" s="1"/>
  <c r="D30" i="10" s="1"/>
  <c r="B89" i="10" s="1"/>
  <c r="M323" i="3"/>
  <c r="R323" i="3" s="1"/>
  <c r="A31" i="10" s="1"/>
  <c r="N323" i="3"/>
  <c r="S323" i="3" s="1"/>
  <c r="B31" i="10" s="1"/>
  <c r="O323" i="3"/>
  <c r="T323" i="3" s="1"/>
  <c r="C31" i="10" s="1"/>
  <c r="P323" i="3"/>
  <c r="U323" i="3" s="1"/>
  <c r="D31" i="10" s="1"/>
  <c r="B90" i="10" s="1"/>
  <c r="M324" i="3"/>
  <c r="R324" i="3" s="1"/>
  <c r="A32" i="10" s="1"/>
  <c r="N324" i="3"/>
  <c r="S324" i="3" s="1"/>
  <c r="B32" i="10" s="1"/>
  <c r="O324" i="3"/>
  <c r="T324" i="3" s="1"/>
  <c r="C32" i="10" s="1"/>
  <c r="P324" i="3"/>
  <c r="U324" i="3" s="1"/>
  <c r="D32" i="10" s="1"/>
  <c r="B91" i="10" s="1"/>
  <c r="M325" i="3"/>
  <c r="R325" i="3" s="1"/>
  <c r="A33" i="10" s="1"/>
  <c r="N325" i="3"/>
  <c r="S325" i="3" s="1"/>
  <c r="B33" i="10" s="1"/>
  <c r="O325" i="3"/>
  <c r="T325" i="3" s="1"/>
  <c r="C33" i="10" s="1"/>
  <c r="P325" i="3"/>
  <c r="U325" i="3" s="1"/>
  <c r="D33" i="10" s="1"/>
  <c r="B92" i="10" s="1"/>
  <c r="M326" i="3"/>
  <c r="R326" i="3" s="1"/>
  <c r="A34" i="10" s="1"/>
  <c r="N326" i="3"/>
  <c r="S326" i="3" s="1"/>
  <c r="B34" i="10" s="1"/>
  <c r="O326" i="3"/>
  <c r="T326" i="3" s="1"/>
  <c r="C34" i="10" s="1"/>
  <c r="P326" i="3"/>
  <c r="U326" i="3" s="1"/>
  <c r="D34" i="10" s="1"/>
  <c r="B93" i="10" s="1"/>
  <c r="M327" i="3"/>
  <c r="R327" i="3" s="1"/>
  <c r="A35" i="10" s="1"/>
  <c r="N327" i="3"/>
  <c r="S327" i="3" s="1"/>
  <c r="B35" i="10" s="1"/>
  <c r="O327" i="3"/>
  <c r="T327" i="3" s="1"/>
  <c r="C35" i="10" s="1"/>
  <c r="P327" i="3"/>
  <c r="U327" i="3" s="1"/>
  <c r="D35" i="10" s="1"/>
  <c r="B94" i="10" s="1"/>
  <c r="M328" i="3"/>
  <c r="R328" i="3" s="1"/>
  <c r="A36" i="10" s="1"/>
  <c r="N328" i="3"/>
  <c r="S328" i="3" s="1"/>
  <c r="B36" i="10" s="1"/>
  <c r="O328" i="3"/>
  <c r="T328" i="3" s="1"/>
  <c r="C36" i="10" s="1"/>
  <c r="P328" i="3"/>
  <c r="U328" i="3" s="1"/>
  <c r="D36" i="10" s="1"/>
  <c r="B95" i="10" s="1"/>
  <c r="M329" i="3"/>
  <c r="R329" i="3" s="1"/>
  <c r="A37" i="10" s="1"/>
  <c r="N329" i="3"/>
  <c r="S329" i="3" s="1"/>
  <c r="B37" i="10" s="1"/>
  <c r="O329" i="3"/>
  <c r="T329" i="3" s="1"/>
  <c r="C37" i="10" s="1"/>
  <c r="P329" i="3"/>
  <c r="U329" i="3" s="1"/>
  <c r="D37" i="10" s="1"/>
  <c r="B96" i="10" s="1"/>
  <c r="M330" i="3"/>
  <c r="R330" i="3" s="1"/>
  <c r="A38" i="10" s="1"/>
  <c r="N330" i="3"/>
  <c r="S330" i="3" s="1"/>
  <c r="B38" i="10" s="1"/>
  <c r="O330" i="3"/>
  <c r="T330" i="3" s="1"/>
  <c r="C38" i="10" s="1"/>
  <c r="P330" i="3"/>
  <c r="U330" i="3" s="1"/>
  <c r="D38" i="10" s="1"/>
  <c r="B97" i="10" s="1"/>
  <c r="M331" i="3"/>
  <c r="R331" i="3" s="1"/>
  <c r="A39" i="10" s="1"/>
  <c r="N331" i="3"/>
  <c r="S331" i="3" s="1"/>
  <c r="B39" i="10" s="1"/>
  <c r="O331" i="3"/>
  <c r="T331" i="3" s="1"/>
  <c r="C39" i="10" s="1"/>
  <c r="P331" i="3"/>
  <c r="U331" i="3" s="1"/>
  <c r="D39" i="10" s="1"/>
  <c r="B98" i="10" s="1"/>
  <c r="M332" i="3"/>
  <c r="R332" i="3" s="1"/>
  <c r="A40" i="10" s="1"/>
  <c r="N332" i="3"/>
  <c r="S332" i="3" s="1"/>
  <c r="B40" i="10" s="1"/>
  <c r="O332" i="3"/>
  <c r="T332" i="3" s="1"/>
  <c r="C40" i="10" s="1"/>
  <c r="P332" i="3"/>
  <c r="U332" i="3" s="1"/>
  <c r="D40" i="10" s="1"/>
  <c r="B99" i="10" s="1"/>
  <c r="M333" i="3"/>
  <c r="R333" i="3" s="1"/>
  <c r="A41" i="10" s="1"/>
  <c r="N333" i="3"/>
  <c r="S333" i="3" s="1"/>
  <c r="B41" i="10" s="1"/>
  <c r="O333" i="3"/>
  <c r="T333" i="3" s="1"/>
  <c r="C41" i="10" s="1"/>
  <c r="P333" i="3"/>
  <c r="U333" i="3" s="1"/>
  <c r="D41" i="10" s="1"/>
  <c r="B100" i="10" s="1"/>
  <c r="M334" i="3"/>
  <c r="R334" i="3" s="1"/>
  <c r="A42" i="10" s="1"/>
  <c r="N334" i="3"/>
  <c r="S334" i="3" s="1"/>
  <c r="B42" i="10" s="1"/>
  <c r="O334" i="3"/>
  <c r="T334" i="3" s="1"/>
  <c r="C42" i="10" s="1"/>
  <c r="P334" i="3"/>
  <c r="U334" i="3" s="1"/>
  <c r="D42" i="10" s="1"/>
  <c r="B101" i="10" s="1"/>
  <c r="M335" i="3"/>
  <c r="R335" i="3" s="1"/>
  <c r="A43" i="10" s="1"/>
  <c r="N335" i="3"/>
  <c r="S335" i="3" s="1"/>
  <c r="B43" i="10" s="1"/>
  <c r="O335" i="3"/>
  <c r="T335" i="3" s="1"/>
  <c r="C43" i="10" s="1"/>
  <c r="P335" i="3"/>
  <c r="U335" i="3" s="1"/>
  <c r="D43" i="10" s="1"/>
  <c r="B102" i="10" s="1"/>
  <c r="M336" i="3"/>
  <c r="R336" i="3" s="1"/>
  <c r="A44" i="10" s="1"/>
  <c r="N336" i="3"/>
  <c r="S336" i="3" s="1"/>
  <c r="B44" i="10" s="1"/>
  <c r="O336" i="3"/>
  <c r="T336" i="3" s="1"/>
  <c r="C44" i="10" s="1"/>
  <c r="P336" i="3"/>
  <c r="U336" i="3" s="1"/>
  <c r="D44" i="10" s="1"/>
  <c r="B103" i="10" s="1"/>
  <c r="M337" i="3"/>
  <c r="R337" i="3" s="1"/>
  <c r="A45" i="10" s="1"/>
  <c r="N337" i="3"/>
  <c r="S337" i="3" s="1"/>
  <c r="B45" i="10" s="1"/>
  <c r="O337" i="3"/>
  <c r="T337" i="3" s="1"/>
  <c r="C45" i="10" s="1"/>
  <c r="P337" i="3"/>
  <c r="U337" i="3" s="1"/>
  <c r="D45" i="10" s="1"/>
  <c r="B104" i="10" s="1"/>
  <c r="M338" i="3"/>
  <c r="R338" i="3" s="1"/>
  <c r="A46" i="10" s="1"/>
  <c r="N338" i="3"/>
  <c r="S338" i="3" s="1"/>
  <c r="B46" i="10" s="1"/>
  <c r="O338" i="3"/>
  <c r="T338" i="3" s="1"/>
  <c r="C46" i="10" s="1"/>
  <c r="P338" i="3"/>
  <c r="U338" i="3" s="1"/>
  <c r="D46" i="10" s="1"/>
  <c r="B105" i="10" s="1"/>
  <c r="M339" i="3"/>
  <c r="R339" i="3" s="1"/>
  <c r="A47" i="10" s="1"/>
  <c r="N339" i="3"/>
  <c r="S339" i="3" s="1"/>
  <c r="B47" i="10" s="1"/>
  <c r="O339" i="3"/>
  <c r="T339" i="3" s="1"/>
  <c r="C47" i="10" s="1"/>
  <c r="P339" i="3"/>
  <c r="U339" i="3" s="1"/>
  <c r="D47" i="10" s="1"/>
  <c r="B106" i="10" s="1"/>
  <c r="M340" i="3"/>
  <c r="R340" i="3" s="1"/>
  <c r="A48" i="10" s="1"/>
  <c r="N340" i="3"/>
  <c r="S340" i="3" s="1"/>
  <c r="B48" i="10" s="1"/>
  <c r="O340" i="3"/>
  <c r="T340" i="3" s="1"/>
  <c r="C48" i="10" s="1"/>
  <c r="P340" i="3"/>
  <c r="U340" i="3" s="1"/>
  <c r="D48" i="10" s="1"/>
  <c r="B107" i="10" s="1"/>
  <c r="M341" i="3"/>
  <c r="R341" i="3" s="1"/>
  <c r="N341" i="3"/>
  <c r="S341" i="3" s="1"/>
  <c r="B49" i="10" s="1"/>
  <c r="O341" i="3"/>
  <c r="T341" i="3" s="1"/>
  <c r="C49" i="10" s="1"/>
  <c r="P341" i="3"/>
  <c r="U341" i="3" s="1"/>
  <c r="D49" i="10" s="1"/>
  <c r="B108" i="10" s="1"/>
  <c r="M342" i="3"/>
  <c r="R342" i="3" s="1"/>
  <c r="A50" i="10" s="1"/>
  <c r="N342" i="3"/>
  <c r="S342" i="3" s="1"/>
  <c r="B50" i="10" s="1"/>
  <c r="O342" i="3"/>
  <c r="T342" i="3" s="1"/>
  <c r="C50" i="10" s="1"/>
  <c r="P342" i="3"/>
  <c r="U342" i="3" s="1"/>
  <c r="D50" i="10" s="1"/>
  <c r="B109" i="10" s="1"/>
  <c r="M343" i="3"/>
  <c r="R343" i="3" s="1"/>
  <c r="A51" i="10" s="1"/>
  <c r="N343" i="3"/>
  <c r="S343" i="3" s="1"/>
  <c r="B51" i="10" s="1"/>
  <c r="O343" i="3"/>
  <c r="T343" i="3" s="1"/>
  <c r="C51" i="10" s="1"/>
  <c r="P343" i="3"/>
  <c r="U343" i="3" s="1"/>
  <c r="D51" i="10" s="1"/>
  <c r="B110" i="10" s="1"/>
  <c r="M344" i="3"/>
  <c r="R344" i="3" s="1"/>
  <c r="A52" i="10" s="1"/>
  <c r="N344" i="3"/>
  <c r="S344" i="3" s="1"/>
  <c r="B52" i="10" s="1"/>
  <c r="O344" i="3"/>
  <c r="T344" i="3" s="1"/>
  <c r="C52" i="10" s="1"/>
  <c r="P344" i="3"/>
  <c r="U344" i="3" s="1"/>
  <c r="D52" i="10" s="1"/>
  <c r="B111" i="10" s="1"/>
  <c r="M345" i="3"/>
  <c r="R345" i="3" s="1"/>
  <c r="A53" i="10" s="1"/>
  <c r="N345" i="3"/>
  <c r="S345" i="3" s="1"/>
  <c r="B53" i="10" s="1"/>
  <c r="O345" i="3"/>
  <c r="T345" i="3" s="1"/>
  <c r="C53" i="10" s="1"/>
  <c r="P345" i="3"/>
  <c r="U345" i="3" s="1"/>
  <c r="D53" i="10" s="1"/>
  <c r="B112" i="10" s="1"/>
  <c r="M346" i="3"/>
  <c r="R346" i="3" s="1"/>
  <c r="A54" i="10" s="1"/>
  <c r="N346" i="3"/>
  <c r="S346" i="3" s="1"/>
  <c r="B54" i="10" s="1"/>
  <c r="O346" i="3"/>
  <c r="T346" i="3" s="1"/>
  <c r="C54" i="10" s="1"/>
  <c r="P346" i="3"/>
  <c r="U346" i="3" s="1"/>
  <c r="D54" i="10" s="1"/>
  <c r="B113" i="10" s="1"/>
  <c r="M347" i="3"/>
  <c r="R347" i="3" s="1"/>
  <c r="N347" i="3"/>
  <c r="S347" i="3" s="1"/>
  <c r="B55" i="10" s="1"/>
  <c r="O347" i="3"/>
  <c r="T347" i="3" s="1"/>
  <c r="C55" i="10" s="1"/>
  <c r="P347" i="3"/>
  <c r="U347" i="3" s="1"/>
  <c r="D55" i="10" s="1"/>
  <c r="B114" i="10" s="1"/>
  <c r="M348" i="3"/>
  <c r="R348" i="3" s="1"/>
  <c r="A56" i="10" s="1"/>
  <c r="N348" i="3"/>
  <c r="S348" i="3" s="1"/>
  <c r="B56" i="10" s="1"/>
  <c r="O348" i="3"/>
  <c r="T348" i="3" s="1"/>
  <c r="C56" i="10" s="1"/>
  <c r="P348" i="3"/>
  <c r="U348" i="3" s="1"/>
  <c r="D56" i="10" s="1"/>
  <c r="B115" i="10" s="1"/>
  <c r="M349" i="3"/>
  <c r="R349" i="3" s="1"/>
  <c r="A57" i="10" s="1"/>
  <c r="N349" i="3"/>
  <c r="S349" i="3" s="1"/>
  <c r="B57" i="10" s="1"/>
  <c r="O349" i="3"/>
  <c r="T349" i="3" s="1"/>
  <c r="C57" i="10" s="1"/>
  <c r="P349" i="3"/>
  <c r="U349" i="3" s="1"/>
  <c r="D57" i="10" s="1"/>
  <c r="B116" i="10" s="1"/>
  <c r="M350" i="3"/>
  <c r="R350" i="3" s="1"/>
  <c r="A58" i="10" s="1"/>
  <c r="N350" i="3"/>
  <c r="S350" i="3" s="1"/>
  <c r="B58" i="10" s="1"/>
  <c r="O350" i="3"/>
  <c r="T350" i="3" s="1"/>
  <c r="C58" i="10" s="1"/>
  <c r="P350" i="3"/>
  <c r="U350" i="3" s="1"/>
  <c r="D58" i="10" s="1"/>
  <c r="B117" i="10" s="1"/>
  <c r="M351" i="3"/>
  <c r="R351" i="3" s="1"/>
  <c r="A59" i="10" s="1"/>
  <c r="N351" i="3"/>
  <c r="S351" i="3" s="1"/>
  <c r="B59" i="10" s="1"/>
  <c r="O351" i="3"/>
  <c r="T351" i="3" s="1"/>
  <c r="C59" i="10" s="1"/>
  <c r="P351" i="3"/>
  <c r="U351" i="3" s="1"/>
  <c r="D59" i="10" s="1"/>
  <c r="B118" i="10" s="1"/>
  <c r="M352" i="3"/>
  <c r="R352" i="3" s="1"/>
  <c r="A60" i="10" s="1"/>
  <c r="N352" i="3"/>
  <c r="S352" i="3" s="1"/>
  <c r="B60" i="10" s="1"/>
  <c r="O352" i="3"/>
  <c r="T352" i="3" s="1"/>
  <c r="C60" i="10" s="1"/>
  <c r="P352" i="3"/>
  <c r="U352" i="3" s="1"/>
  <c r="D60" i="10" s="1"/>
  <c r="B119" i="10" s="1"/>
  <c r="M353" i="3"/>
  <c r="R353" i="3" s="1"/>
  <c r="A61" i="10" s="1"/>
  <c r="N353" i="3"/>
  <c r="S353" i="3" s="1"/>
  <c r="B61" i="10" s="1"/>
  <c r="O353" i="3"/>
  <c r="T353" i="3" s="1"/>
  <c r="C61" i="10" s="1"/>
  <c r="P353" i="3"/>
  <c r="U353" i="3" s="1"/>
  <c r="D61" i="10" s="1"/>
  <c r="B120" i="10" s="1"/>
  <c r="M354" i="3"/>
  <c r="R354" i="3" s="1"/>
  <c r="A4" i="11" s="1"/>
  <c r="N354" i="3"/>
  <c r="S354" i="3" s="1"/>
  <c r="B4" i="11" s="1"/>
  <c r="I4" i="11" s="1"/>
  <c r="J4" i="11" s="1"/>
  <c r="O354" i="3"/>
  <c r="T354" i="3" s="1"/>
  <c r="C4" i="11" s="1"/>
  <c r="P354" i="3"/>
  <c r="U354" i="3" s="1"/>
  <c r="D4" i="11" s="1"/>
  <c r="B61" i="11" s="1"/>
  <c r="M355" i="3"/>
  <c r="R355" i="3" s="1"/>
  <c r="A5" i="11" s="1"/>
  <c r="N355" i="3"/>
  <c r="S355" i="3" s="1"/>
  <c r="B5" i="11" s="1"/>
  <c r="I5" i="11" s="1"/>
  <c r="J5" i="11" s="1"/>
  <c r="O355" i="3"/>
  <c r="T355" i="3" s="1"/>
  <c r="C5" i="11" s="1"/>
  <c r="P355" i="3"/>
  <c r="U355" i="3" s="1"/>
  <c r="D5" i="11" s="1"/>
  <c r="B62" i="11" s="1"/>
  <c r="M356" i="3"/>
  <c r="R356" i="3" s="1"/>
  <c r="A6" i="11" s="1"/>
  <c r="N356" i="3"/>
  <c r="S356" i="3" s="1"/>
  <c r="B6" i="11" s="1"/>
  <c r="I6" i="11" s="1"/>
  <c r="J6" i="11" s="1"/>
  <c r="O356" i="3"/>
  <c r="T356" i="3" s="1"/>
  <c r="C6" i="11" s="1"/>
  <c r="P356" i="3"/>
  <c r="U356" i="3" s="1"/>
  <c r="D6" i="11" s="1"/>
  <c r="B63" i="11" s="1"/>
  <c r="M357" i="3"/>
  <c r="R357" i="3" s="1"/>
  <c r="A7" i="11" s="1"/>
  <c r="N357" i="3"/>
  <c r="S357" i="3" s="1"/>
  <c r="B7" i="11" s="1"/>
  <c r="I7" i="11" s="1"/>
  <c r="J7" i="11" s="1"/>
  <c r="O357" i="3"/>
  <c r="T357" i="3" s="1"/>
  <c r="C7" i="11" s="1"/>
  <c r="P357" i="3"/>
  <c r="U357" i="3" s="1"/>
  <c r="D7" i="11" s="1"/>
  <c r="B64" i="11" s="1"/>
  <c r="M358" i="3"/>
  <c r="R358" i="3" s="1"/>
  <c r="A8" i="11" s="1"/>
  <c r="N358" i="3"/>
  <c r="S358" i="3" s="1"/>
  <c r="B8" i="11" s="1"/>
  <c r="I8" i="11" s="1"/>
  <c r="J8" i="11" s="1"/>
  <c r="O358" i="3"/>
  <c r="T358" i="3" s="1"/>
  <c r="C8" i="11" s="1"/>
  <c r="P358" i="3"/>
  <c r="U358" i="3" s="1"/>
  <c r="D8" i="11" s="1"/>
  <c r="B65" i="11" s="1"/>
  <c r="M359" i="3"/>
  <c r="R359" i="3" s="1"/>
  <c r="A9" i="11" s="1"/>
  <c r="N359" i="3"/>
  <c r="S359" i="3" s="1"/>
  <c r="B9" i="11" s="1"/>
  <c r="I9" i="11" s="1"/>
  <c r="J9" i="11" s="1"/>
  <c r="O359" i="3"/>
  <c r="T359" i="3" s="1"/>
  <c r="C9" i="11" s="1"/>
  <c r="P359" i="3"/>
  <c r="U359" i="3" s="1"/>
  <c r="D9" i="11" s="1"/>
  <c r="B66" i="11" s="1"/>
  <c r="M360" i="3"/>
  <c r="R360" i="3" s="1"/>
  <c r="A10" i="11" s="1"/>
  <c r="N360" i="3"/>
  <c r="S360" i="3" s="1"/>
  <c r="B10" i="11" s="1"/>
  <c r="I10" i="11" s="1"/>
  <c r="J10" i="11" s="1"/>
  <c r="O360" i="3"/>
  <c r="T360" i="3" s="1"/>
  <c r="C10" i="11" s="1"/>
  <c r="P360" i="3"/>
  <c r="U360" i="3" s="1"/>
  <c r="D10" i="11" s="1"/>
  <c r="B67" i="11" s="1"/>
  <c r="M361" i="3"/>
  <c r="R361" i="3" s="1"/>
  <c r="A11" i="11" s="1"/>
  <c r="N361" i="3"/>
  <c r="S361" i="3" s="1"/>
  <c r="B11" i="11" s="1"/>
  <c r="I11" i="11" s="1"/>
  <c r="J11" i="11" s="1"/>
  <c r="O361" i="3"/>
  <c r="T361" i="3" s="1"/>
  <c r="C11" i="11" s="1"/>
  <c r="P361" i="3"/>
  <c r="U361" i="3" s="1"/>
  <c r="D11" i="11" s="1"/>
  <c r="B68" i="11" s="1"/>
  <c r="M362" i="3"/>
  <c r="R362" i="3" s="1"/>
  <c r="A12" i="11" s="1"/>
  <c r="N362" i="3"/>
  <c r="S362" i="3" s="1"/>
  <c r="B12" i="11" s="1"/>
  <c r="I12" i="11" s="1"/>
  <c r="J12" i="11" s="1"/>
  <c r="O362" i="3"/>
  <c r="T362" i="3" s="1"/>
  <c r="C12" i="11" s="1"/>
  <c r="P362" i="3"/>
  <c r="U362" i="3" s="1"/>
  <c r="D12" i="11" s="1"/>
  <c r="B69" i="11" s="1"/>
  <c r="M363" i="3"/>
  <c r="R363" i="3" s="1"/>
  <c r="A13" i="11" s="1"/>
  <c r="N363" i="3"/>
  <c r="S363" i="3" s="1"/>
  <c r="B13" i="11" s="1"/>
  <c r="I13" i="11" s="1"/>
  <c r="J13" i="11" s="1"/>
  <c r="O363" i="3"/>
  <c r="T363" i="3" s="1"/>
  <c r="C13" i="11" s="1"/>
  <c r="P363" i="3"/>
  <c r="U363" i="3" s="1"/>
  <c r="D13" i="11" s="1"/>
  <c r="B70" i="11" s="1"/>
  <c r="M364" i="3"/>
  <c r="R364" i="3" s="1"/>
  <c r="A14" i="11" s="1"/>
  <c r="N364" i="3"/>
  <c r="S364" i="3" s="1"/>
  <c r="B14" i="11" s="1"/>
  <c r="I14" i="11" s="1"/>
  <c r="J14" i="11" s="1"/>
  <c r="O364" i="3"/>
  <c r="T364" i="3" s="1"/>
  <c r="C14" i="11" s="1"/>
  <c r="P364" i="3"/>
  <c r="U364" i="3" s="1"/>
  <c r="D14" i="11" s="1"/>
  <c r="B71" i="11" s="1"/>
  <c r="M365" i="3"/>
  <c r="R365" i="3" s="1"/>
  <c r="A15" i="11" s="1"/>
  <c r="N365" i="3"/>
  <c r="S365" i="3" s="1"/>
  <c r="B15" i="11" s="1"/>
  <c r="I15" i="11" s="1"/>
  <c r="J15" i="11" s="1"/>
  <c r="O365" i="3"/>
  <c r="T365" i="3" s="1"/>
  <c r="C15" i="11" s="1"/>
  <c r="P365" i="3"/>
  <c r="U365" i="3" s="1"/>
  <c r="D15" i="11" s="1"/>
  <c r="B72" i="11" s="1"/>
  <c r="M366" i="3"/>
  <c r="R366" i="3" s="1"/>
  <c r="A16" i="11" s="1"/>
  <c r="N366" i="3"/>
  <c r="S366" i="3" s="1"/>
  <c r="B16" i="11" s="1"/>
  <c r="I16" i="11" s="1"/>
  <c r="J16" i="11" s="1"/>
  <c r="O366" i="3"/>
  <c r="T366" i="3" s="1"/>
  <c r="C16" i="11" s="1"/>
  <c r="P366" i="3"/>
  <c r="U366" i="3" s="1"/>
  <c r="D16" i="11" s="1"/>
  <c r="B73" i="11" s="1"/>
  <c r="M367" i="3"/>
  <c r="R367" i="3" s="1"/>
  <c r="A17" i="11" s="1"/>
  <c r="N367" i="3"/>
  <c r="S367" i="3" s="1"/>
  <c r="B17" i="11" s="1"/>
  <c r="I17" i="11" s="1"/>
  <c r="J17" i="11" s="1"/>
  <c r="O367" i="3"/>
  <c r="T367" i="3" s="1"/>
  <c r="C17" i="11" s="1"/>
  <c r="P367" i="3"/>
  <c r="U367" i="3" s="1"/>
  <c r="D17" i="11" s="1"/>
  <c r="B74" i="11" s="1"/>
  <c r="M368" i="3"/>
  <c r="R368" i="3" s="1"/>
  <c r="A18" i="11" s="1"/>
  <c r="N368" i="3"/>
  <c r="S368" i="3" s="1"/>
  <c r="B18" i="11" s="1"/>
  <c r="I18" i="11" s="1"/>
  <c r="J18" i="11" s="1"/>
  <c r="O368" i="3"/>
  <c r="T368" i="3" s="1"/>
  <c r="C18" i="11" s="1"/>
  <c r="P368" i="3"/>
  <c r="U368" i="3" s="1"/>
  <c r="D18" i="11" s="1"/>
  <c r="B75" i="11" s="1"/>
  <c r="M369" i="3"/>
  <c r="R369" i="3" s="1"/>
  <c r="A19" i="11" s="1"/>
  <c r="N369" i="3"/>
  <c r="S369" i="3" s="1"/>
  <c r="B19" i="11" s="1"/>
  <c r="I19" i="11" s="1"/>
  <c r="J19" i="11" s="1"/>
  <c r="O369" i="3"/>
  <c r="T369" i="3" s="1"/>
  <c r="C19" i="11" s="1"/>
  <c r="P369" i="3"/>
  <c r="U369" i="3" s="1"/>
  <c r="D19" i="11" s="1"/>
  <c r="B76" i="11" s="1"/>
  <c r="M370" i="3"/>
  <c r="R370" i="3" s="1"/>
  <c r="A20" i="11" s="1"/>
  <c r="N370" i="3"/>
  <c r="S370" i="3" s="1"/>
  <c r="B20" i="11" s="1"/>
  <c r="I20" i="11" s="1"/>
  <c r="J20" i="11" s="1"/>
  <c r="O370" i="3"/>
  <c r="T370" i="3" s="1"/>
  <c r="C20" i="11" s="1"/>
  <c r="P370" i="3"/>
  <c r="U370" i="3" s="1"/>
  <c r="D20" i="11" s="1"/>
  <c r="B77" i="11" s="1"/>
  <c r="M371" i="3"/>
  <c r="R371" i="3" s="1"/>
  <c r="A21" i="11" s="1"/>
  <c r="N371" i="3"/>
  <c r="S371" i="3" s="1"/>
  <c r="B21" i="11" s="1"/>
  <c r="I21" i="11" s="1"/>
  <c r="J21" i="11" s="1"/>
  <c r="O371" i="3"/>
  <c r="T371" i="3" s="1"/>
  <c r="C21" i="11" s="1"/>
  <c r="P371" i="3"/>
  <c r="U371" i="3" s="1"/>
  <c r="D21" i="11" s="1"/>
  <c r="B78" i="11" s="1"/>
  <c r="M372" i="3"/>
  <c r="R372" i="3" s="1"/>
  <c r="A22" i="11" s="1"/>
  <c r="N372" i="3"/>
  <c r="S372" i="3" s="1"/>
  <c r="B22" i="11" s="1"/>
  <c r="I22" i="11" s="1"/>
  <c r="J22" i="11" s="1"/>
  <c r="O372" i="3"/>
  <c r="T372" i="3" s="1"/>
  <c r="C22" i="11" s="1"/>
  <c r="P372" i="3"/>
  <c r="U372" i="3" s="1"/>
  <c r="D22" i="11" s="1"/>
  <c r="B79" i="11" s="1"/>
  <c r="M373" i="3"/>
  <c r="R373" i="3" s="1"/>
  <c r="A23" i="11" s="1"/>
  <c r="N373" i="3"/>
  <c r="S373" i="3" s="1"/>
  <c r="B23" i="11" s="1"/>
  <c r="I23" i="11" s="1"/>
  <c r="J23" i="11" s="1"/>
  <c r="O373" i="3"/>
  <c r="T373" i="3" s="1"/>
  <c r="C23" i="11" s="1"/>
  <c r="P373" i="3"/>
  <c r="U373" i="3" s="1"/>
  <c r="D23" i="11" s="1"/>
  <c r="B80" i="11" s="1"/>
  <c r="M374" i="3"/>
  <c r="R374" i="3" s="1"/>
  <c r="A24" i="11" s="1"/>
  <c r="N374" i="3"/>
  <c r="S374" i="3" s="1"/>
  <c r="B24" i="11" s="1"/>
  <c r="I24" i="11" s="1"/>
  <c r="J24" i="11" s="1"/>
  <c r="O374" i="3"/>
  <c r="T374" i="3" s="1"/>
  <c r="C24" i="11" s="1"/>
  <c r="P374" i="3"/>
  <c r="U374" i="3" s="1"/>
  <c r="D24" i="11" s="1"/>
  <c r="B81" i="11" s="1"/>
  <c r="M375" i="3"/>
  <c r="R375" i="3" s="1"/>
  <c r="A25" i="11" s="1"/>
  <c r="N375" i="3"/>
  <c r="S375" i="3" s="1"/>
  <c r="B25" i="11" s="1"/>
  <c r="I25" i="11" s="1"/>
  <c r="J25" i="11" s="1"/>
  <c r="O375" i="3"/>
  <c r="T375" i="3" s="1"/>
  <c r="C25" i="11" s="1"/>
  <c r="P375" i="3"/>
  <c r="U375" i="3" s="1"/>
  <c r="D25" i="11" s="1"/>
  <c r="B82" i="11" s="1"/>
  <c r="M376" i="3"/>
  <c r="R376" i="3" s="1"/>
  <c r="A26" i="11" s="1"/>
  <c r="N376" i="3"/>
  <c r="S376" i="3" s="1"/>
  <c r="B26" i="11" s="1"/>
  <c r="I26" i="11" s="1"/>
  <c r="J26" i="11" s="1"/>
  <c r="O376" i="3"/>
  <c r="T376" i="3" s="1"/>
  <c r="C26" i="11" s="1"/>
  <c r="P376" i="3"/>
  <c r="U376" i="3" s="1"/>
  <c r="D26" i="11" s="1"/>
  <c r="B83" i="11" s="1"/>
  <c r="M377" i="3"/>
  <c r="R377" i="3" s="1"/>
  <c r="A27" i="11" s="1"/>
  <c r="N377" i="3"/>
  <c r="S377" i="3" s="1"/>
  <c r="B27" i="11" s="1"/>
  <c r="I27" i="11" s="1"/>
  <c r="J27" i="11" s="1"/>
  <c r="O377" i="3"/>
  <c r="T377" i="3" s="1"/>
  <c r="C27" i="11" s="1"/>
  <c r="P377" i="3"/>
  <c r="U377" i="3" s="1"/>
  <c r="D27" i="11" s="1"/>
  <c r="B84" i="11" s="1"/>
  <c r="M378" i="3"/>
  <c r="R378" i="3" s="1"/>
  <c r="A28" i="11" s="1"/>
  <c r="N378" i="3"/>
  <c r="S378" i="3" s="1"/>
  <c r="B28" i="11" s="1"/>
  <c r="I28" i="11" s="1"/>
  <c r="J28" i="11" s="1"/>
  <c r="O378" i="3"/>
  <c r="T378" i="3" s="1"/>
  <c r="C28" i="11" s="1"/>
  <c r="P378" i="3"/>
  <c r="U378" i="3" s="1"/>
  <c r="D28" i="11" s="1"/>
  <c r="B85" i="11" s="1"/>
  <c r="M379" i="3"/>
  <c r="R379" i="3" s="1"/>
  <c r="A29" i="11" s="1"/>
  <c r="N379" i="3"/>
  <c r="S379" i="3" s="1"/>
  <c r="B29" i="11" s="1"/>
  <c r="I29" i="11" s="1"/>
  <c r="J29" i="11" s="1"/>
  <c r="O379" i="3"/>
  <c r="T379" i="3" s="1"/>
  <c r="C29" i="11" s="1"/>
  <c r="P379" i="3"/>
  <c r="U379" i="3" s="1"/>
  <c r="D29" i="11" s="1"/>
  <c r="B86" i="11" s="1"/>
  <c r="M380" i="3"/>
  <c r="R380" i="3" s="1"/>
  <c r="A30" i="11" s="1"/>
  <c r="N380" i="3"/>
  <c r="S380" i="3" s="1"/>
  <c r="B30" i="11" s="1"/>
  <c r="I30" i="11" s="1"/>
  <c r="J30" i="11" s="1"/>
  <c r="O380" i="3"/>
  <c r="T380" i="3" s="1"/>
  <c r="C30" i="11" s="1"/>
  <c r="P380" i="3"/>
  <c r="U380" i="3" s="1"/>
  <c r="D30" i="11" s="1"/>
  <c r="B87" i="11" s="1"/>
  <c r="M381" i="3"/>
  <c r="R381" i="3" s="1"/>
  <c r="A31" i="11" s="1"/>
  <c r="N381" i="3"/>
  <c r="S381" i="3" s="1"/>
  <c r="B31" i="11" s="1"/>
  <c r="I31" i="11" s="1"/>
  <c r="J31" i="11" s="1"/>
  <c r="O381" i="3"/>
  <c r="T381" i="3" s="1"/>
  <c r="C31" i="11" s="1"/>
  <c r="P381" i="3"/>
  <c r="U381" i="3" s="1"/>
  <c r="D31" i="11" s="1"/>
  <c r="B88" i="11" s="1"/>
  <c r="M382" i="3"/>
  <c r="R382" i="3" s="1"/>
  <c r="A32" i="11" s="1"/>
  <c r="N382" i="3"/>
  <c r="S382" i="3" s="1"/>
  <c r="B32" i="11" s="1"/>
  <c r="I32" i="11" s="1"/>
  <c r="J32" i="11" s="1"/>
  <c r="O382" i="3"/>
  <c r="T382" i="3" s="1"/>
  <c r="C32" i="11" s="1"/>
  <c r="P382" i="3"/>
  <c r="U382" i="3" s="1"/>
  <c r="D32" i="11" s="1"/>
  <c r="B89" i="11" s="1"/>
  <c r="M383" i="3"/>
  <c r="R383" i="3" s="1"/>
  <c r="A33" i="11" s="1"/>
  <c r="N383" i="3"/>
  <c r="S383" i="3" s="1"/>
  <c r="B33" i="11" s="1"/>
  <c r="I33" i="11" s="1"/>
  <c r="J33" i="11" s="1"/>
  <c r="O383" i="3"/>
  <c r="T383" i="3" s="1"/>
  <c r="C33" i="11" s="1"/>
  <c r="P383" i="3"/>
  <c r="U383" i="3" s="1"/>
  <c r="D33" i="11" s="1"/>
  <c r="B90" i="11" s="1"/>
  <c r="M384" i="3"/>
  <c r="R384" i="3" s="1"/>
  <c r="A34" i="11" s="1"/>
  <c r="N384" i="3"/>
  <c r="S384" i="3" s="1"/>
  <c r="B34" i="11" s="1"/>
  <c r="I34" i="11" s="1"/>
  <c r="J34" i="11" s="1"/>
  <c r="O384" i="3"/>
  <c r="T384" i="3" s="1"/>
  <c r="C34" i="11" s="1"/>
  <c r="P384" i="3"/>
  <c r="U384" i="3" s="1"/>
  <c r="D34" i="11" s="1"/>
  <c r="B91" i="11" s="1"/>
  <c r="M385" i="3"/>
  <c r="R385" i="3" s="1"/>
  <c r="A35" i="11" s="1"/>
  <c r="N385" i="3"/>
  <c r="S385" i="3" s="1"/>
  <c r="B35" i="11" s="1"/>
  <c r="I35" i="11" s="1"/>
  <c r="J35" i="11" s="1"/>
  <c r="O385" i="3"/>
  <c r="T385" i="3" s="1"/>
  <c r="C35" i="11" s="1"/>
  <c r="P385" i="3"/>
  <c r="U385" i="3" s="1"/>
  <c r="D35" i="11" s="1"/>
  <c r="B92" i="11" s="1"/>
  <c r="M386" i="3"/>
  <c r="R386" i="3" s="1"/>
  <c r="A36" i="11" s="1"/>
  <c r="N386" i="3"/>
  <c r="S386" i="3" s="1"/>
  <c r="B36" i="11" s="1"/>
  <c r="I36" i="11" s="1"/>
  <c r="J36" i="11" s="1"/>
  <c r="O386" i="3"/>
  <c r="T386" i="3" s="1"/>
  <c r="C36" i="11" s="1"/>
  <c r="P386" i="3"/>
  <c r="U386" i="3" s="1"/>
  <c r="D36" i="11" s="1"/>
  <c r="B93" i="11" s="1"/>
  <c r="M387" i="3"/>
  <c r="R387" i="3" s="1"/>
  <c r="A37" i="11" s="1"/>
  <c r="N387" i="3"/>
  <c r="S387" i="3" s="1"/>
  <c r="B37" i="11" s="1"/>
  <c r="I37" i="11" s="1"/>
  <c r="J37" i="11" s="1"/>
  <c r="O387" i="3"/>
  <c r="T387" i="3" s="1"/>
  <c r="C37" i="11" s="1"/>
  <c r="P387" i="3"/>
  <c r="U387" i="3" s="1"/>
  <c r="D37" i="11" s="1"/>
  <c r="B94" i="11" s="1"/>
  <c r="M388" i="3"/>
  <c r="R388" i="3" s="1"/>
  <c r="A38" i="11" s="1"/>
  <c r="N388" i="3"/>
  <c r="S388" i="3" s="1"/>
  <c r="B38" i="11" s="1"/>
  <c r="I38" i="11" s="1"/>
  <c r="J38" i="11" s="1"/>
  <c r="O388" i="3"/>
  <c r="T388" i="3" s="1"/>
  <c r="C38" i="11" s="1"/>
  <c r="P388" i="3"/>
  <c r="U388" i="3" s="1"/>
  <c r="D38" i="11" s="1"/>
  <c r="B95" i="11" s="1"/>
  <c r="M389" i="3"/>
  <c r="R389" i="3" s="1"/>
  <c r="A39" i="11" s="1"/>
  <c r="N389" i="3"/>
  <c r="S389" i="3" s="1"/>
  <c r="B39" i="11" s="1"/>
  <c r="I39" i="11" s="1"/>
  <c r="J39" i="11" s="1"/>
  <c r="O389" i="3"/>
  <c r="T389" i="3" s="1"/>
  <c r="C39" i="11" s="1"/>
  <c r="P389" i="3"/>
  <c r="U389" i="3" s="1"/>
  <c r="D39" i="11" s="1"/>
  <c r="B96" i="11" s="1"/>
  <c r="M390" i="3"/>
  <c r="R390" i="3" s="1"/>
  <c r="A40" i="11" s="1"/>
  <c r="N390" i="3"/>
  <c r="S390" i="3" s="1"/>
  <c r="B40" i="11" s="1"/>
  <c r="I40" i="11" s="1"/>
  <c r="J40" i="11" s="1"/>
  <c r="O390" i="3"/>
  <c r="T390" i="3" s="1"/>
  <c r="C40" i="11" s="1"/>
  <c r="P390" i="3"/>
  <c r="U390" i="3" s="1"/>
  <c r="D40" i="11" s="1"/>
  <c r="B97" i="11" s="1"/>
  <c r="M391" i="3"/>
  <c r="R391" i="3" s="1"/>
  <c r="A41" i="11" s="1"/>
  <c r="N391" i="3"/>
  <c r="S391" i="3" s="1"/>
  <c r="B41" i="11" s="1"/>
  <c r="I41" i="11" s="1"/>
  <c r="J41" i="11" s="1"/>
  <c r="O391" i="3"/>
  <c r="T391" i="3" s="1"/>
  <c r="C41" i="11" s="1"/>
  <c r="P391" i="3"/>
  <c r="U391" i="3" s="1"/>
  <c r="D41" i="11" s="1"/>
  <c r="B98" i="11" s="1"/>
  <c r="M392" i="3"/>
  <c r="R392" i="3" s="1"/>
  <c r="A42" i="11" s="1"/>
  <c r="N392" i="3"/>
  <c r="S392" i="3" s="1"/>
  <c r="B42" i="11" s="1"/>
  <c r="I42" i="11" s="1"/>
  <c r="J42" i="11" s="1"/>
  <c r="O392" i="3"/>
  <c r="T392" i="3" s="1"/>
  <c r="C42" i="11" s="1"/>
  <c r="P392" i="3"/>
  <c r="U392" i="3" s="1"/>
  <c r="D42" i="11" s="1"/>
  <c r="B99" i="11" s="1"/>
  <c r="M393" i="3"/>
  <c r="R393" i="3" s="1"/>
  <c r="A43" i="11" s="1"/>
  <c r="N393" i="3"/>
  <c r="S393" i="3" s="1"/>
  <c r="B43" i="11" s="1"/>
  <c r="I43" i="11" s="1"/>
  <c r="J43" i="11" s="1"/>
  <c r="O393" i="3"/>
  <c r="T393" i="3" s="1"/>
  <c r="C43" i="11" s="1"/>
  <c r="P393" i="3"/>
  <c r="U393" i="3" s="1"/>
  <c r="D43" i="11" s="1"/>
  <c r="B100" i="11" s="1"/>
  <c r="M394" i="3"/>
  <c r="R394" i="3" s="1"/>
  <c r="A44" i="11" s="1"/>
  <c r="N394" i="3"/>
  <c r="S394" i="3" s="1"/>
  <c r="B44" i="11" s="1"/>
  <c r="I44" i="11" s="1"/>
  <c r="J44" i="11" s="1"/>
  <c r="O394" i="3"/>
  <c r="T394" i="3" s="1"/>
  <c r="C44" i="11" s="1"/>
  <c r="P394" i="3"/>
  <c r="U394" i="3" s="1"/>
  <c r="D44" i="11" s="1"/>
  <c r="B101" i="11" s="1"/>
  <c r="M395" i="3"/>
  <c r="R395" i="3" s="1"/>
  <c r="A45" i="11" s="1"/>
  <c r="N395" i="3"/>
  <c r="S395" i="3" s="1"/>
  <c r="B45" i="11" s="1"/>
  <c r="I45" i="11" s="1"/>
  <c r="J45" i="11" s="1"/>
  <c r="O395" i="3"/>
  <c r="T395" i="3" s="1"/>
  <c r="C45" i="11" s="1"/>
  <c r="P395" i="3"/>
  <c r="U395" i="3" s="1"/>
  <c r="D45" i="11" s="1"/>
  <c r="B102" i="11" s="1"/>
  <c r="M396" i="3"/>
  <c r="R396" i="3" s="1"/>
  <c r="A46" i="11" s="1"/>
  <c r="N396" i="3"/>
  <c r="S396" i="3" s="1"/>
  <c r="B46" i="11" s="1"/>
  <c r="I46" i="11" s="1"/>
  <c r="J46" i="11" s="1"/>
  <c r="O396" i="3"/>
  <c r="T396" i="3" s="1"/>
  <c r="C46" i="11" s="1"/>
  <c r="P396" i="3"/>
  <c r="U396" i="3" s="1"/>
  <c r="D46" i="11" s="1"/>
  <c r="B103" i="11" s="1"/>
  <c r="M397" i="3"/>
  <c r="R397" i="3" s="1"/>
  <c r="A47" i="11" s="1"/>
  <c r="N397" i="3"/>
  <c r="S397" i="3" s="1"/>
  <c r="B47" i="11" s="1"/>
  <c r="I47" i="11" s="1"/>
  <c r="J47" i="11" s="1"/>
  <c r="O397" i="3"/>
  <c r="T397" i="3" s="1"/>
  <c r="C47" i="11" s="1"/>
  <c r="P397" i="3"/>
  <c r="U397" i="3" s="1"/>
  <c r="D47" i="11" s="1"/>
  <c r="B104" i="11" s="1"/>
  <c r="M398" i="3"/>
  <c r="R398" i="3" s="1"/>
  <c r="A48" i="11" s="1"/>
  <c r="N398" i="3"/>
  <c r="S398" i="3" s="1"/>
  <c r="B48" i="11" s="1"/>
  <c r="I48" i="11" s="1"/>
  <c r="J48" i="11" s="1"/>
  <c r="O398" i="3"/>
  <c r="T398" i="3" s="1"/>
  <c r="C48" i="11" s="1"/>
  <c r="P398" i="3"/>
  <c r="U398" i="3" s="1"/>
  <c r="D48" i="11" s="1"/>
  <c r="B105" i="11" s="1"/>
  <c r="M399" i="3"/>
  <c r="R399" i="3" s="1"/>
  <c r="A49" i="11" s="1"/>
  <c r="N399" i="3"/>
  <c r="S399" i="3" s="1"/>
  <c r="B49" i="11" s="1"/>
  <c r="I49" i="11" s="1"/>
  <c r="J49" i="11" s="1"/>
  <c r="O399" i="3"/>
  <c r="T399" i="3" s="1"/>
  <c r="C49" i="11" s="1"/>
  <c r="P399" i="3"/>
  <c r="U399" i="3" s="1"/>
  <c r="D49" i="11" s="1"/>
  <c r="B106" i="11" s="1"/>
  <c r="M400" i="3"/>
  <c r="R400" i="3" s="1"/>
  <c r="A50" i="11" s="1"/>
  <c r="N400" i="3"/>
  <c r="S400" i="3" s="1"/>
  <c r="B50" i="11" s="1"/>
  <c r="I50" i="11" s="1"/>
  <c r="J50" i="11" s="1"/>
  <c r="O400" i="3"/>
  <c r="T400" i="3" s="1"/>
  <c r="C50" i="11" s="1"/>
  <c r="P400" i="3"/>
  <c r="U400" i="3" s="1"/>
  <c r="D50" i="11" s="1"/>
  <c r="B107" i="11" s="1"/>
  <c r="M401" i="3"/>
  <c r="R401" i="3" s="1"/>
  <c r="A51" i="11" s="1"/>
  <c r="N401" i="3"/>
  <c r="S401" i="3" s="1"/>
  <c r="B51" i="11" s="1"/>
  <c r="I51" i="11" s="1"/>
  <c r="J51" i="11" s="1"/>
  <c r="O401" i="3"/>
  <c r="T401" i="3" s="1"/>
  <c r="C51" i="11" s="1"/>
  <c r="P401" i="3"/>
  <c r="U401" i="3" s="1"/>
  <c r="D51" i="11" s="1"/>
  <c r="B108" i="11" s="1"/>
  <c r="M402" i="3"/>
  <c r="R402" i="3" s="1"/>
  <c r="A52" i="11" s="1"/>
  <c r="N402" i="3"/>
  <c r="S402" i="3" s="1"/>
  <c r="B52" i="11" s="1"/>
  <c r="I52" i="11" s="1"/>
  <c r="J52" i="11" s="1"/>
  <c r="O402" i="3"/>
  <c r="T402" i="3" s="1"/>
  <c r="C52" i="11" s="1"/>
  <c r="P402" i="3"/>
  <c r="U402" i="3" s="1"/>
  <c r="D52" i="11" s="1"/>
  <c r="B109" i="11" s="1"/>
  <c r="M403" i="3"/>
  <c r="R403" i="3" s="1"/>
  <c r="A53" i="11" s="1"/>
  <c r="N403" i="3"/>
  <c r="S403" i="3" s="1"/>
  <c r="B53" i="11" s="1"/>
  <c r="I53" i="11" s="1"/>
  <c r="J53" i="11" s="1"/>
  <c r="O403" i="3"/>
  <c r="T403" i="3" s="1"/>
  <c r="C53" i="11" s="1"/>
  <c r="P403" i="3"/>
  <c r="U403" i="3" s="1"/>
  <c r="D53" i="11" s="1"/>
  <c r="B110" i="11" s="1"/>
  <c r="M404" i="3"/>
  <c r="R404" i="3" s="1"/>
  <c r="A54" i="11" s="1"/>
  <c r="N404" i="3"/>
  <c r="S404" i="3" s="1"/>
  <c r="B54" i="11" s="1"/>
  <c r="I54" i="11" s="1"/>
  <c r="J54" i="11" s="1"/>
  <c r="O404" i="3"/>
  <c r="T404" i="3" s="1"/>
  <c r="C54" i="11" s="1"/>
  <c r="P404" i="3"/>
  <c r="U404" i="3" s="1"/>
  <c r="D54" i="11" s="1"/>
  <c r="B111" i="11" s="1"/>
  <c r="M405" i="3"/>
  <c r="R405" i="3" s="1"/>
  <c r="A55" i="11" s="1"/>
  <c r="N405" i="3"/>
  <c r="S405" i="3" s="1"/>
  <c r="B55" i="11" s="1"/>
  <c r="I55" i="11" s="1"/>
  <c r="J55" i="11" s="1"/>
  <c r="O405" i="3"/>
  <c r="T405" i="3" s="1"/>
  <c r="C55" i="11" s="1"/>
  <c r="P405" i="3"/>
  <c r="U405" i="3" s="1"/>
  <c r="D55" i="11" s="1"/>
  <c r="B112" i="11" s="1"/>
  <c r="M406" i="3"/>
  <c r="R406" i="3" s="1"/>
  <c r="A56" i="11" s="1"/>
  <c r="N406" i="3"/>
  <c r="S406" i="3" s="1"/>
  <c r="B56" i="11" s="1"/>
  <c r="I56" i="11" s="1"/>
  <c r="J56" i="11" s="1"/>
  <c r="O406" i="3"/>
  <c r="T406" i="3" s="1"/>
  <c r="C56" i="11" s="1"/>
  <c r="P406" i="3"/>
  <c r="U406" i="3" s="1"/>
  <c r="D56" i="11" s="1"/>
  <c r="B113" i="11" s="1"/>
  <c r="M407" i="3"/>
  <c r="R407" i="3" s="1"/>
  <c r="A57" i="11" s="1"/>
  <c r="N407" i="3"/>
  <c r="S407" i="3" s="1"/>
  <c r="B57" i="11" s="1"/>
  <c r="I57" i="11" s="1"/>
  <c r="J57" i="11" s="1"/>
  <c r="O407" i="3"/>
  <c r="T407" i="3" s="1"/>
  <c r="C57" i="11" s="1"/>
  <c r="P407" i="3"/>
  <c r="U407" i="3" s="1"/>
  <c r="D57" i="11" s="1"/>
  <c r="B114" i="11" s="1"/>
  <c r="M408" i="3"/>
  <c r="R408" i="3" s="1"/>
  <c r="A58" i="11" s="1"/>
  <c r="N408" i="3"/>
  <c r="S408" i="3" s="1"/>
  <c r="B58" i="11" s="1"/>
  <c r="I58" i="11" s="1"/>
  <c r="J58" i="11" s="1"/>
  <c r="O408" i="3"/>
  <c r="T408" i="3" s="1"/>
  <c r="C58" i="11" s="1"/>
  <c r="P408" i="3"/>
  <c r="U408" i="3" s="1"/>
  <c r="D58" i="11" s="1"/>
  <c r="B115" i="11" s="1"/>
  <c r="M409" i="3"/>
  <c r="R409" i="3" s="1"/>
  <c r="A59" i="11" s="1"/>
  <c r="N409" i="3"/>
  <c r="S409" i="3" s="1"/>
  <c r="B59" i="11" s="1"/>
  <c r="I59" i="11" s="1"/>
  <c r="J59" i="11" s="1"/>
  <c r="O409" i="3"/>
  <c r="T409" i="3" s="1"/>
  <c r="C59" i="11" s="1"/>
  <c r="P409" i="3"/>
  <c r="U409" i="3" s="1"/>
  <c r="D59" i="11" s="1"/>
  <c r="B116" i="11" s="1"/>
  <c r="M410" i="3"/>
  <c r="R410" i="3" s="1"/>
  <c r="A4" i="12" s="1"/>
  <c r="C60" i="12" s="1"/>
  <c r="N410" i="3"/>
  <c r="S410" i="3" s="1"/>
  <c r="B4" i="12" s="1"/>
  <c r="O410" i="3"/>
  <c r="T410" i="3" s="1"/>
  <c r="C4" i="12" s="1"/>
  <c r="A60" i="12" s="1"/>
  <c r="P410" i="3"/>
  <c r="U410" i="3" s="1"/>
  <c r="D4" i="12" s="1"/>
  <c r="B60" i="12" s="1"/>
  <c r="M411" i="3"/>
  <c r="R411" i="3" s="1"/>
  <c r="A5" i="12" s="1"/>
  <c r="C61" i="12" s="1"/>
  <c r="N411" i="3"/>
  <c r="S411" i="3" s="1"/>
  <c r="B5" i="12" s="1"/>
  <c r="O411" i="3"/>
  <c r="T411" i="3" s="1"/>
  <c r="C5" i="12" s="1"/>
  <c r="A61" i="12" s="1"/>
  <c r="P411" i="3"/>
  <c r="U411" i="3" s="1"/>
  <c r="D5" i="12" s="1"/>
  <c r="B61" i="12" s="1"/>
  <c r="M412" i="3"/>
  <c r="R412" i="3" s="1"/>
  <c r="A6" i="12" s="1"/>
  <c r="C62" i="12" s="1"/>
  <c r="N412" i="3"/>
  <c r="S412" i="3" s="1"/>
  <c r="B6" i="12" s="1"/>
  <c r="O412" i="3"/>
  <c r="T412" i="3" s="1"/>
  <c r="C6" i="12" s="1"/>
  <c r="A62" i="12" s="1"/>
  <c r="P412" i="3"/>
  <c r="U412" i="3" s="1"/>
  <c r="D6" i="12" s="1"/>
  <c r="B62" i="12" s="1"/>
  <c r="M413" i="3"/>
  <c r="R413" i="3" s="1"/>
  <c r="A7" i="12" s="1"/>
  <c r="C63" i="12" s="1"/>
  <c r="N413" i="3"/>
  <c r="S413" i="3" s="1"/>
  <c r="B7" i="12" s="1"/>
  <c r="O413" i="3"/>
  <c r="T413" i="3" s="1"/>
  <c r="C7" i="12" s="1"/>
  <c r="A63" i="12" s="1"/>
  <c r="P413" i="3"/>
  <c r="U413" i="3" s="1"/>
  <c r="D7" i="12" s="1"/>
  <c r="B63" i="12" s="1"/>
  <c r="M414" i="3"/>
  <c r="R414" i="3" s="1"/>
  <c r="A8" i="12" s="1"/>
  <c r="C64" i="12" s="1"/>
  <c r="N414" i="3"/>
  <c r="S414" i="3" s="1"/>
  <c r="B8" i="12" s="1"/>
  <c r="O414" i="3"/>
  <c r="T414" i="3" s="1"/>
  <c r="C8" i="12" s="1"/>
  <c r="A64" i="12" s="1"/>
  <c r="P414" i="3"/>
  <c r="U414" i="3" s="1"/>
  <c r="D8" i="12" s="1"/>
  <c r="B64" i="12" s="1"/>
  <c r="M415" i="3"/>
  <c r="R415" i="3" s="1"/>
  <c r="A9" i="12" s="1"/>
  <c r="C65" i="12" s="1"/>
  <c r="N415" i="3"/>
  <c r="S415" i="3" s="1"/>
  <c r="B9" i="12" s="1"/>
  <c r="O415" i="3"/>
  <c r="T415" i="3" s="1"/>
  <c r="C9" i="12" s="1"/>
  <c r="A65" i="12" s="1"/>
  <c r="P415" i="3"/>
  <c r="U415" i="3" s="1"/>
  <c r="D9" i="12" s="1"/>
  <c r="B65" i="12" s="1"/>
  <c r="M416" i="3"/>
  <c r="R416" i="3" s="1"/>
  <c r="A10" i="12" s="1"/>
  <c r="C66" i="12" s="1"/>
  <c r="N416" i="3"/>
  <c r="S416" i="3" s="1"/>
  <c r="B10" i="12" s="1"/>
  <c r="O416" i="3"/>
  <c r="T416" i="3" s="1"/>
  <c r="C10" i="12" s="1"/>
  <c r="A66" i="12" s="1"/>
  <c r="P416" i="3"/>
  <c r="U416" i="3" s="1"/>
  <c r="D10" i="12" s="1"/>
  <c r="B66" i="12" s="1"/>
  <c r="M417" i="3"/>
  <c r="R417" i="3" s="1"/>
  <c r="A11" i="12" s="1"/>
  <c r="C67" i="12" s="1"/>
  <c r="N417" i="3"/>
  <c r="S417" i="3" s="1"/>
  <c r="B11" i="12" s="1"/>
  <c r="O417" i="3"/>
  <c r="T417" i="3" s="1"/>
  <c r="C11" i="12" s="1"/>
  <c r="A67" i="12" s="1"/>
  <c r="P417" i="3"/>
  <c r="U417" i="3" s="1"/>
  <c r="D11" i="12" s="1"/>
  <c r="B67" i="12" s="1"/>
  <c r="M418" i="3"/>
  <c r="R418" i="3" s="1"/>
  <c r="A12" i="12" s="1"/>
  <c r="C68" i="12" s="1"/>
  <c r="N418" i="3"/>
  <c r="S418" i="3" s="1"/>
  <c r="B12" i="12" s="1"/>
  <c r="O418" i="3"/>
  <c r="T418" i="3" s="1"/>
  <c r="C12" i="12" s="1"/>
  <c r="A68" i="12" s="1"/>
  <c r="P418" i="3"/>
  <c r="U418" i="3" s="1"/>
  <c r="D12" i="12" s="1"/>
  <c r="B68" i="12" s="1"/>
  <c r="M419" i="3"/>
  <c r="R419" i="3" s="1"/>
  <c r="A13" i="12" s="1"/>
  <c r="C69" i="12" s="1"/>
  <c r="N419" i="3"/>
  <c r="S419" i="3" s="1"/>
  <c r="B13" i="12" s="1"/>
  <c r="O419" i="3"/>
  <c r="T419" i="3" s="1"/>
  <c r="C13" i="12" s="1"/>
  <c r="A69" i="12" s="1"/>
  <c r="P419" i="3"/>
  <c r="U419" i="3" s="1"/>
  <c r="D13" i="12" s="1"/>
  <c r="B69" i="12" s="1"/>
  <c r="M420" i="3"/>
  <c r="R420" i="3" s="1"/>
  <c r="A14" i="12" s="1"/>
  <c r="C70" i="12" s="1"/>
  <c r="N420" i="3"/>
  <c r="S420" i="3" s="1"/>
  <c r="B14" i="12" s="1"/>
  <c r="O420" i="3"/>
  <c r="T420" i="3" s="1"/>
  <c r="C14" i="12" s="1"/>
  <c r="A70" i="12" s="1"/>
  <c r="P420" i="3"/>
  <c r="U420" i="3" s="1"/>
  <c r="D14" i="12" s="1"/>
  <c r="B70" i="12" s="1"/>
  <c r="M421" i="3"/>
  <c r="R421" i="3" s="1"/>
  <c r="A15" i="12" s="1"/>
  <c r="C71" i="12" s="1"/>
  <c r="N421" i="3"/>
  <c r="S421" i="3" s="1"/>
  <c r="B15" i="12" s="1"/>
  <c r="O421" i="3"/>
  <c r="T421" i="3" s="1"/>
  <c r="C15" i="12" s="1"/>
  <c r="A71" i="12" s="1"/>
  <c r="P421" i="3"/>
  <c r="U421" i="3" s="1"/>
  <c r="D15" i="12" s="1"/>
  <c r="B71" i="12" s="1"/>
  <c r="M422" i="3"/>
  <c r="R422" i="3" s="1"/>
  <c r="A16" i="12" s="1"/>
  <c r="C72" i="12" s="1"/>
  <c r="N422" i="3"/>
  <c r="S422" i="3" s="1"/>
  <c r="B16" i="12" s="1"/>
  <c r="O422" i="3"/>
  <c r="T422" i="3" s="1"/>
  <c r="C16" i="12" s="1"/>
  <c r="A72" i="12" s="1"/>
  <c r="P422" i="3"/>
  <c r="U422" i="3" s="1"/>
  <c r="D16" i="12" s="1"/>
  <c r="B72" i="12" s="1"/>
  <c r="M423" i="3"/>
  <c r="R423" i="3" s="1"/>
  <c r="A17" i="12" s="1"/>
  <c r="C73" i="12" s="1"/>
  <c r="N423" i="3"/>
  <c r="S423" i="3" s="1"/>
  <c r="B17" i="12" s="1"/>
  <c r="O423" i="3"/>
  <c r="T423" i="3" s="1"/>
  <c r="C17" i="12" s="1"/>
  <c r="A73" i="12" s="1"/>
  <c r="P423" i="3"/>
  <c r="U423" i="3" s="1"/>
  <c r="D17" i="12" s="1"/>
  <c r="B73" i="12" s="1"/>
  <c r="M424" i="3"/>
  <c r="R424" i="3" s="1"/>
  <c r="A18" i="12" s="1"/>
  <c r="C74" i="12" s="1"/>
  <c r="N424" i="3"/>
  <c r="S424" i="3" s="1"/>
  <c r="B18" i="12" s="1"/>
  <c r="O424" i="3"/>
  <c r="T424" i="3" s="1"/>
  <c r="C18" i="12" s="1"/>
  <c r="A74" i="12" s="1"/>
  <c r="P424" i="3"/>
  <c r="U424" i="3" s="1"/>
  <c r="D18" i="12" s="1"/>
  <c r="B74" i="12" s="1"/>
  <c r="M425" i="3"/>
  <c r="R425" i="3" s="1"/>
  <c r="A19" i="12" s="1"/>
  <c r="C75" i="12" s="1"/>
  <c r="N425" i="3"/>
  <c r="S425" i="3" s="1"/>
  <c r="B19" i="12" s="1"/>
  <c r="O425" i="3"/>
  <c r="T425" i="3" s="1"/>
  <c r="C19" i="12" s="1"/>
  <c r="A75" i="12" s="1"/>
  <c r="P425" i="3"/>
  <c r="U425" i="3" s="1"/>
  <c r="D19" i="12" s="1"/>
  <c r="B75" i="12" s="1"/>
  <c r="M426" i="3"/>
  <c r="R426" i="3" s="1"/>
  <c r="A20" i="12" s="1"/>
  <c r="C76" i="12" s="1"/>
  <c r="N426" i="3"/>
  <c r="S426" i="3" s="1"/>
  <c r="B20" i="12" s="1"/>
  <c r="O426" i="3"/>
  <c r="T426" i="3" s="1"/>
  <c r="C20" i="12" s="1"/>
  <c r="A76" i="12" s="1"/>
  <c r="P426" i="3"/>
  <c r="U426" i="3" s="1"/>
  <c r="D20" i="12" s="1"/>
  <c r="B76" i="12" s="1"/>
  <c r="M427" i="3"/>
  <c r="R427" i="3" s="1"/>
  <c r="A21" i="12" s="1"/>
  <c r="C77" i="12" s="1"/>
  <c r="N427" i="3"/>
  <c r="S427" i="3" s="1"/>
  <c r="B21" i="12" s="1"/>
  <c r="O427" i="3"/>
  <c r="T427" i="3" s="1"/>
  <c r="C21" i="12" s="1"/>
  <c r="A77" i="12" s="1"/>
  <c r="P427" i="3"/>
  <c r="U427" i="3" s="1"/>
  <c r="D21" i="12" s="1"/>
  <c r="B77" i="12" s="1"/>
  <c r="M428" i="3"/>
  <c r="R428" i="3" s="1"/>
  <c r="A22" i="12" s="1"/>
  <c r="C78" i="12" s="1"/>
  <c r="N428" i="3"/>
  <c r="S428" i="3" s="1"/>
  <c r="B22" i="12" s="1"/>
  <c r="O428" i="3"/>
  <c r="T428" i="3" s="1"/>
  <c r="C22" i="12" s="1"/>
  <c r="A78" i="12" s="1"/>
  <c r="P428" i="3"/>
  <c r="U428" i="3" s="1"/>
  <c r="D22" i="12" s="1"/>
  <c r="B78" i="12" s="1"/>
  <c r="M429" i="3"/>
  <c r="R429" i="3" s="1"/>
  <c r="A23" i="12" s="1"/>
  <c r="C79" i="12" s="1"/>
  <c r="N429" i="3"/>
  <c r="S429" i="3" s="1"/>
  <c r="B23" i="12" s="1"/>
  <c r="O429" i="3"/>
  <c r="T429" i="3" s="1"/>
  <c r="C23" i="12" s="1"/>
  <c r="A79" i="12" s="1"/>
  <c r="P429" i="3"/>
  <c r="U429" i="3" s="1"/>
  <c r="D23" i="12" s="1"/>
  <c r="B79" i="12" s="1"/>
  <c r="M430" i="3"/>
  <c r="R430" i="3" s="1"/>
  <c r="A24" i="12" s="1"/>
  <c r="C80" i="12" s="1"/>
  <c r="N430" i="3"/>
  <c r="S430" i="3" s="1"/>
  <c r="B24" i="12" s="1"/>
  <c r="O430" i="3"/>
  <c r="T430" i="3" s="1"/>
  <c r="C24" i="12" s="1"/>
  <c r="A80" i="12" s="1"/>
  <c r="P430" i="3"/>
  <c r="U430" i="3" s="1"/>
  <c r="D24" i="12" s="1"/>
  <c r="B80" i="12" s="1"/>
  <c r="M431" i="3"/>
  <c r="R431" i="3" s="1"/>
  <c r="A25" i="12" s="1"/>
  <c r="C81" i="12" s="1"/>
  <c r="N431" i="3"/>
  <c r="S431" i="3" s="1"/>
  <c r="B25" i="12" s="1"/>
  <c r="O431" i="3"/>
  <c r="T431" i="3" s="1"/>
  <c r="C25" i="12" s="1"/>
  <c r="A81" i="12" s="1"/>
  <c r="P431" i="3"/>
  <c r="U431" i="3" s="1"/>
  <c r="D25" i="12" s="1"/>
  <c r="B81" i="12" s="1"/>
  <c r="M432" i="3"/>
  <c r="R432" i="3" s="1"/>
  <c r="A26" i="12" s="1"/>
  <c r="C82" i="12" s="1"/>
  <c r="N432" i="3"/>
  <c r="S432" i="3" s="1"/>
  <c r="B26" i="12" s="1"/>
  <c r="O432" i="3"/>
  <c r="T432" i="3" s="1"/>
  <c r="C26" i="12" s="1"/>
  <c r="A82" i="12" s="1"/>
  <c r="P432" i="3"/>
  <c r="U432" i="3" s="1"/>
  <c r="D26" i="12" s="1"/>
  <c r="B82" i="12" s="1"/>
  <c r="M433" i="3"/>
  <c r="R433" i="3" s="1"/>
  <c r="A27" i="12" s="1"/>
  <c r="C83" i="12" s="1"/>
  <c r="N433" i="3"/>
  <c r="S433" i="3" s="1"/>
  <c r="B27" i="12" s="1"/>
  <c r="O433" i="3"/>
  <c r="T433" i="3" s="1"/>
  <c r="C27" i="12" s="1"/>
  <c r="A83" i="12" s="1"/>
  <c r="P433" i="3"/>
  <c r="U433" i="3" s="1"/>
  <c r="D27" i="12" s="1"/>
  <c r="B83" i="12" s="1"/>
  <c r="M434" i="3"/>
  <c r="R434" i="3" s="1"/>
  <c r="A28" i="12" s="1"/>
  <c r="C84" i="12" s="1"/>
  <c r="N434" i="3"/>
  <c r="S434" i="3" s="1"/>
  <c r="B28" i="12" s="1"/>
  <c r="O434" i="3"/>
  <c r="T434" i="3" s="1"/>
  <c r="C28" i="12" s="1"/>
  <c r="A84" i="12" s="1"/>
  <c r="P434" i="3"/>
  <c r="U434" i="3" s="1"/>
  <c r="D28" i="12" s="1"/>
  <c r="B84" i="12" s="1"/>
  <c r="M435" i="3"/>
  <c r="R435" i="3" s="1"/>
  <c r="A29" i="12" s="1"/>
  <c r="C85" i="12" s="1"/>
  <c r="N435" i="3"/>
  <c r="S435" i="3" s="1"/>
  <c r="B29" i="12" s="1"/>
  <c r="O435" i="3"/>
  <c r="T435" i="3" s="1"/>
  <c r="C29" i="12" s="1"/>
  <c r="A85" i="12" s="1"/>
  <c r="P435" i="3"/>
  <c r="U435" i="3" s="1"/>
  <c r="D29" i="12" s="1"/>
  <c r="B85" i="12" s="1"/>
  <c r="M436" i="3"/>
  <c r="R436" i="3" s="1"/>
  <c r="A30" i="12" s="1"/>
  <c r="C86" i="12" s="1"/>
  <c r="N436" i="3"/>
  <c r="S436" i="3" s="1"/>
  <c r="B30" i="12" s="1"/>
  <c r="O436" i="3"/>
  <c r="T436" i="3" s="1"/>
  <c r="C30" i="12" s="1"/>
  <c r="A86" i="12" s="1"/>
  <c r="P436" i="3"/>
  <c r="U436" i="3" s="1"/>
  <c r="D30" i="12" s="1"/>
  <c r="B86" i="12" s="1"/>
  <c r="M437" i="3"/>
  <c r="R437" i="3" s="1"/>
  <c r="A31" i="12" s="1"/>
  <c r="C87" i="12" s="1"/>
  <c r="N437" i="3"/>
  <c r="S437" i="3" s="1"/>
  <c r="B31" i="12" s="1"/>
  <c r="O437" i="3"/>
  <c r="T437" i="3" s="1"/>
  <c r="C31" i="12" s="1"/>
  <c r="A87" i="12" s="1"/>
  <c r="P437" i="3"/>
  <c r="U437" i="3" s="1"/>
  <c r="D31" i="12" s="1"/>
  <c r="B87" i="12" s="1"/>
  <c r="M438" i="3"/>
  <c r="R438" i="3" s="1"/>
  <c r="A32" i="12" s="1"/>
  <c r="C88" i="12" s="1"/>
  <c r="N438" i="3"/>
  <c r="S438" i="3" s="1"/>
  <c r="B32" i="12" s="1"/>
  <c r="O438" i="3"/>
  <c r="T438" i="3" s="1"/>
  <c r="C32" i="12" s="1"/>
  <c r="A88" i="12" s="1"/>
  <c r="P438" i="3"/>
  <c r="U438" i="3" s="1"/>
  <c r="D32" i="12" s="1"/>
  <c r="B88" i="12" s="1"/>
  <c r="M439" i="3"/>
  <c r="R439" i="3" s="1"/>
  <c r="A33" i="12" s="1"/>
  <c r="C89" i="12" s="1"/>
  <c r="N439" i="3"/>
  <c r="S439" i="3" s="1"/>
  <c r="B33" i="12" s="1"/>
  <c r="O439" i="3"/>
  <c r="T439" i="3" s="1"/>
  <c r="C33" i="12" s="1"/>
  <c r="A89" i="12" s="1"/>
  <c r="P439" i="3"/>
  <c r="U439" i="3" s="1"/>
  <c r="D33" i="12" s="1"/>
  <c r="B89" i="12" s="1"/>
  <c r="M440" i="3"/>
  <c r="R440" i="3" s="1"/>
  <c r="A34" i="12" s="1"/>
  <c r="C90" i="12" s="1"/>
  <c r="N440" i="3"/>
  <c r="S440" i="3" s="1"/>
  <c r="B34" i="12" s="1"/>
  <c r="O440" i="3"/>
  <c r="T440" i="3" s="1"/>
  <c r="C34" i="12" s="1"/>
  <c r="A90" i="12" s="1"/>
  <c r="P440" i="3"/>
  <c r="U440" i="3" s="1"/>
  <c r="D34" i="12" s="1"/>
  <c r="B90" i="12" s="1"/>
  <c r="M441" i="3"/>
  <c r="R441" i="3" s="1"/>
  <c r="A35" i="12" s="1"/>
  <c r="C91" i="12" s="1"/>
  <c r="N441" i="3"/>
  <c r="S441" i="3" s="1"/>
  <c r="B35" i="12" s="1"/>
  <c r="O441" i="3"/>
  <c r="T441" i="3" s="1"/>
  <c r="C35" i="12" s="1"/>
  <c r="A91" i="12" s="1"/>
  <c r="P441" i="3"/>
  <c r="U441" i="3" s="1"/>
  <c r="D35" i="12" s="1"/>
  <c r="B91" i="12" s="1"/>
  <c r="M442" i="3"/>
  <c r="R442" i="3" s="1"/>
  <c r="A36" i="12" s="1"/>
  <c r="C92" i="12" s="1"/>
  <c r="N442" i="3"/>
  <c r="S442" i="3" s="1"/>
  <c r="B36" i="12" s="1"/>
  <c r="O442" i="3"/>
  <c r="T442" i="3" s="1"/>
  <c r="C36" i="12" s="1"/>
  <c r="A92" i="12" s="1"/>
  <c r="P442" i="3"/>
  <c r="U442" i="3" s="1"/>
  <c r="D36" i="12" s="1"/>
  <c r="B92" i="12" s="1"/>
  <c r="M443" i="3"/>
  <c r="R443" i="3" s="1"/>
  <c r="A37" i="12" s="1"/>
  <c r="C93" i="12" s="1"/>
  <c r="N443" i="3"/>
  <c r="S443" i="3" s="1"/>
  <c r="B37" i="12" s="1"/>
  <c r="O443" i="3"/>
  <c r="T443" i="3" s="1"/>
  <c r="C37" i="12" s="1"/>
  <c r="A93" i="12" s="1"/>
  <c r="P443" i="3"/>
  <c r="U443" i="3" s="1"/>
  <c r="D37" i="12" s="1"/>
  <c r="B93" i="12" s="1"/>
  <c r="M444" i="3"/>
  <c r="R444" i="3" s="1"/>
  <c r="A38" i="12" s="1"/>
  <c r="C94" i="12" s="1"/>
  <c r="N444" i="3"/>
  <c r="S444" i="3" s="1"/>
  <c r="B38" i="12" s="1"/>
  <c r="O444" i="3"/>
  <c r="T444" i="3" s="1"/>
  <c r="C38" i="12" s="1"/>
  <c r="A94" i="12" s="1"/>
  <c r="P444" i="3"/>
  <c r="U444" i="3" s="1"/>
  <c r="D38" i="12" s="1"/>
  <c r="B94" i="12" s="1"/>
  <c r="M445" i="3"/>
  <c r="R445" i="3" s="1"/>
  <c r="A39" i="12" s="1"/>
  <c r="C95" i="12" s="1"/>
  <c r="N445" i="3"/>
  <c r="S445" i="3" s="1"/>
  <c r="B39" i="12" s="1"/>
  <c r="O445" i="3"/>
  <c r="T445" i="3" s="1"/>
  <c r="C39" i="12" s="1"/>
  <c r="A95" i="12" s="1"/>
  <c r="P445" i="3"/>
  <c r="U445" i="3" s="1"/>
  <c r="D39" i="12" s="1"/>
  <c r="B95" i="12" s="1"/>
  <c r="M446" i="3"/>
  <c r="R446" i="3" s="1"/>
  <c r="A40" i="12" s="1"/>
  <c r="C96" i="12" s="1"/>
  <c r="N446" i="3"/>
  <c r="S446" i="3" s="1"/>
  <c r="B40" i="12" s="1"/>
  <c r="O446" i="3"/>
  <c r="T446" i="3" s="1"/>
  <c r="C40" i="12" s="1"/>
  <c r="A96" i="12" s="1"/>
  <c r="P446" i="3"/>
  <c r="U446" i="3" s="1"/>
  <c r="D40" i="12" s="1"/>
  <c r="B96" i="12" s="1"/>
  <c r="M447" i="3"/>
  <c r="R447" i="3" s="1"/>
  <c r="A41" i="12" s="1"/>
  <c r="C97" i="12" s="1"/>
  <c r="N447" i="3"/>
  <c r="S447" i="3" s="1"/>
  <c r="B41" i="12" s="1"/>
  <c r="O447" i="3"/>
  <c r="T447" i="3" s="1"/>
  <c r="C41" i="12" s="1"/>
  <c r="A97" i="12" s="1"/>
  <c r="P447" i="3"/>
  <c r="U447" i="3" s="1"/>
  <c r="D41" i="12" s="1"/>
  <c r="B97" i="12" s="1"/>
  <c r="M448" i="3"/>
  <c r="R448" i="3" s="1"/>
  <c r="A42" i="12" s="1"/>
  <c r="C98" i="12" s="1"/>
  <c r="N448" i="3"/>
  <c r="S448" i="3" s="1"/>
  <c r="B42" i="12" s="1"/>
  <c r="O448" i="3"/>
  <c r="T448" i="3" s="1"/>
  <c r="C42" i="12" s="1"/>
  <c r="A98" i="12" s="1"/>
  <c r="P448" i="3"/>
  <c r="U448" i="3" s="1"/>
  <c r="D42" i="12" s="1"/>
  <c r="B98" i="12" s="1"/>
  <c r="M449" i="3"/>
  <c r="R449" i="3" s="1"/>
  <c r="A43" i="12" s="1"/>
  <c r="C99" i="12" s="1"/>
  <c r="N449" i="3"/>
  <c r="S449" i="3" s="1"/>
  <c r="B43" i="12" s="1"/>
  <c r="O449" i="3"/>
  <c r="T449" i="3" s="1"/>
  <c r="C43" i="12" s="1"/>
  <c r="A99" i="12" s="1"/>
  <c r="P449" i="3"/>
  <c r="U449" i="3" s="1"/>
  <c r="D43" i="12" s="1"/>
  <c r="B99" i="12" s="1"/>
  <c r="M450" i="3"/>
  <c r="R450" i="3" s="1"/>
  <c r="A44" i="12" s="1"/>
  <c r="C100" i="12" s="1"/>
  <c r="N450" i="3"/>
  <c r="S450" i="3" s="1"/>
  <c r="B44" i="12" s="1"/>
  <c r="O450" i="3"/>
  <c r="T450" i="3" s="1"/>
  <c r="C44" i="12" s="1"/>
  <c r="A100" i="12" s="1"/>
  <c r="P450" i="3"/>
  <c r="U450" i="3" s="1"/>
  <c r="D44" i="12" s="1"/>
  <c r="B100" i="12" s="1"/>
  <c r="M451" i="3"/>
  <c r="R451" i="3" s="1"/>
  <c r="A45" i="12" s="1"/>
  <c r="C101" i="12" s="1"/>
  <c r="N451" i="3"/>
  <c r="S451" i="3" s="1"/>
  <c r="B45" i="12" s="1"/>
  <c r="O451" i="3"/>
  <c r="T451" i="3" s="1"/>
  <c r="C45" i="12" s="1"/>
  <c r="A101" i="12" s="1"/>
  <c r="P451" i="3"/>
  <c r="U451" i="3" s="1"/>
  <c r="D45" i="12" s="1"/>
  <c r="B101" i="12" s="1"/>
  <c r="M452" i="3"/>
  <c r="R452" i="3" s="1"/>
  <c r="A46" i="12" s="1"/>
  <c r="C102" i="12" s="1"/>
  <c r="N452" i="3"/>
  <c r="S452" i="3" s="1"/>
  <c r="B46" i="12" s="1"/>
  <c r="O452" i="3"/>
  <c r="T452" i="3" s="1"/>
  <c r="C46" i="12" s="1"/>
  <c r="A102" i="12" s="1"/>
  <c r="P452" i="3"/>
  <c r="U452" i="3" s="1"/>
  <c r="D46" i="12" s="1"/>
  <c r="B102" i="12" s="1"/>
  <c r="M453" i="3"/>
  <c r="R453" i="3" s="1"/>
  <c r="A47" i="12" s="1"/>
  <c r="C103" i="12" s="1"/>
  <c r="N453" i="3"/>
  <c r="S453" i="3" s="1"/>
  <c r="B47" i="12" s="1"/>
  <c r="O453" i="3"/>
  <c r="T453" i="3" s="1"/>
  <c r="C47" i="12" s="1"/>
  <c r="A103" i="12" s="1"/>
  <c r="P453" i="3"/>
  <c r="U453" i="3" s="1"/>
  <c r="D47" i="12" s="1"/>
  <c r="B103" i="12" s="1"/>
  <c r="M454" i="3"/>
  <c r="R454" i="3" s="1"/>
  <c r="N454" i="3"/>
  <c r="S454" i="3" s="1"/>
  <c r="B48" i="12" s="1"/>
  <c r="O454" i="3"/>
  <c r="T454" i="3" s="1"/>
  <c r="C48" i="12" s="1"/>
  <c r="A104" i="12" s="1"/>
  <c r="P454" i="3"/>
  <c r="U454" i="3" s="1"/>
  <c r="D48" i="12" s="1"/>
  <c r="B104" i="12" s="1"/>
  <c r="M455" i="3"/>
  <c r="R455" i="3" s="1"/>
  <c r="A49" i="12" s="1"/>
  <c r="C105" i="12" s="1"/>
  <c r="N455" i="3"/>
  <c r="S455" i="3" s="1"/>
  <c r="B49" i="12" s="1"/>
  <c r="O455" i="3"/>
  <c r="T455" i="3" s="1"/>
  <c r="C49" i="12" s="1"/>
  <c r="A105" i="12" s="1"/>
  <c r="P455" i="3"/>
  <c r="U455" i="3" s="1"/>
  <c r="D49" i="12" s="1"/>
  <c r="B105" i="12" s="1"/>
  <c r="M456" i="3"/>
  <c r="R456" i="3" s="1"/>
  <c r="A50" i="12" s="1"/>
  <c r="C106" i="12" s="1"/>
  <c r="N456" i="3"/>
  <c r="S456" i="3" s="1"/>
  <c r="B50" i="12" s="1"/>
  <c r="O456" i="3"/>
  <c r="T456" i="3" s="1"/>
  <c r="C50" i="12" s="1"/>
  <c r="A106" i="12" s="1"/>
  <c r="P456" i="3"/>
  <c r="U456" i="3" s="1"/>
  <c r="D50" i="12" s="1"/>
  <c r="B106" i="12" s="1"/>
  <c r="M457" i="3"/>
  <c r="R457" i="3" s="1"/>
  <c r="A51" i="12" s="1"/>
  <c r="C107" i="12" s="1"/>
  <c r="N457" i="3"/>
  <c r="S457" i="3" s="1"/>
  <c r="B51" i="12" s="1"/>
  <c r="O457" i="3"/>
  <c r="T457" i="3" s="1"/>
  <c r="C51" i="12" s="1"/>
  <c r="A107" i="12" s="1"/>
  <c r="P457" i="3"/>
  <c r="U457" i="3" s="1"/>
  <c r="D51" i="12" s="1"/>
  <c r="B107" i="12" s="1"/>
  <c r="M458" i="3"/>
  <c r="R458" i="3" s="1"/>
  <c r="A52" i="12" s="1"/>
  <c r="C108" i="12" s="1"/>
  <c r="N458" i="3"/>
  <c r="S458" i="3" s="1"/>
  <c r="B52" i="12" s="1"/>
  <c r="O458" i="3"/>
  <c r="T458" i="3" s="1"/>
  <c r="C52" i="12" s="1"/>
  <c r="A108" i="12" s="1"/>
  <c r="P458" i="3"/>
  <c r="U458" i="3" s="1"/>
  <c r="D52" i="12" s="1"/>
  <c r="B108" i="12" s="1"/>
  <c r="M459" i="3"/>
  <c r="R459" i="3" s="1"/>
  <c r="A53" i="12" s="1"/>
  <c r="C109" i="12" s="1"/>
  <c r="N459" i="3"/>
  <c r="S459" i="3" s="1"/>
  <c r="B53" i="12" s="1"/>
  <c r="O459" i="3"/>
  <c r="T459" i="3" s="1"/>
  <c r="C53" i="12" s="1"/>
  <c r="A109" i="12" s="1"/>
  <c r="P459" i="3"/>
  <c r="U459" i="3" s="1"/>
  <c r="D53" i="12" s="1"/>
  <c r="B109" i="12" s="1"/>
  <c r="M460" i="3"/>
  <c r="R460" i="3" s="1"/>
  <c r="A54" i="12" s="1"/>
  <c r="C110" i="12" s="1"/>
  <c r="N460" i="3"/>
  <c r="S460" i="3" s="1"/>
  <c r="B54" i="12" s="1"/>
  <c r="O460" i="3"/>
  <c r="T460" i="3" s="1"/>
  <c r="C54" i="12" s="1"/>
  <c r="A110" i="12" s="1"/>
  <c r="P460" i="3"/>
  <c r="U460" i="3" s="1"/>
  <c r="D54" i="12" s="1"/>
  <c r="B110" i="12" s="1"/>
  <c r="M461" i="3"/>
  <c r="R461" i="3" s="1"/>
  <c r="A55" i="12" s="1"/>
  <c r="C111" i="12" s="1"/>
  <c r="N461" i="3"/>
  <c r="S461" i="3" s="1"/>
  <c r="B55" i="12" s="1"/>
  <c r="O461" i="3"/>
  <c r="T461" i="3" s="1"/>
  <c r="C55" i="12" s="1"/>
  <c r="A111" i="12" s="1"/>
  <c r="P461" i="3"/>
  <c r="U461" i="3" s="1"/>
  <c r="D55" i="12" s="1"/>
  <c r="B111" i="12" s="1"/>
  <c r="M462" i="3"/>
  <c r="R462" i="3" s="1"/>
  <c r="A56" i="12" s="1"/>
  <c r="C112" i="12" s="1"/>
  <c r="N462" i="3"/>
  <c r="S462" i="3" s="1"/>
  <c r="B56" i="12" s="1"/>
  <c r="O462" i="3"/>
  <c r="T462" i="3" s="1"/>
  <c r="C56" i="12" s="1"/>
  <c r="A112" i="12" s="1"/>
  <c r="P462" i="3"/>
  <c r="U462" i="3" s="1"/>
  <c r="D56" i="12" s="1"/>
  <c r="B112" i="12" s="1"/>
  <c r="M463" i="3"/>
  <c r="R463" i="3" s="1"/>
  <c r="A57" i="12" s="1"/>
  <c r="C113" i="12" s="1"/>
  <c r="N463" i="3"/>
  <c r="S463" i="3" s="1"/>
  <c r="B57" i="12" s="1"/>
  <c r="O463" i="3"/>
  <c r="T463" i="3" s="1"/>
  <c r="C57" i="12" s="1"/>
  <c r="A113" i="12" s="1"/>
  <c r="P463" i="3"/>
  <c r="U463" i="3" s="1"/>
  <c r="D57" i="12" s="1"/>
  <c r="B113" i="12" s="1"/>
  <c r="M464" i="3"/>
  <c r="R464" i="3" s="1"/>
  <c r="A58" i="12" s="1"/>
  <c r="C114" i="12" s="1"/>
  <c r="N464" i="3"/>
  <c r="S464" i="3" s="1"/>
  <c r="B58" i="12" s="1"/>
  <c r="O464" i="3"/>
  <c r="T464" i="3" s="1"/>
  <c r="C58" i="12" s="1"/>
  <c r="A114" i="12" s="1"/>
  <c r="P464" i="3"/>
  <c r="U464" i="3" s="1"/>
  <c r="D58" i="12" s="1"/>
  <c r="B114" i="12" s="1"/>
  <c r="M465" i="3"/>
  <c r="R465" i="3" s="1"/>
  <c r="A4" i="13" s="1"/>
  <c r="C60" i="13" s="1"/>
  <c r="N465" i="3"/>
  <c r="S465" i="3" s="1"/>
  <c r="B4" i="13" s="1"/>
  <c r="O465" i="3"/>
  <c r="T465" i="3" s="1"/>
  <c r="C4" i="13" s="1"/>
  <c r="A60" i="13" s="1"/>
  <c r="P465" i="3"/>
  <c r="U465" i="3" s="1"/>
  <c r="D4" i="13" s="1"/>
  <c r="B60" i="13" s="1"/>
  <c r="M466" i="3"/>
  <c r="R466" i="3" s="1"/>
  <c r="A5" i="13" s="1"/>
  <c r="C61" i="13" s="1"/>
  <c r="N466" i="3"/>
  <c r="S466" i="3" s="1"/>
  <c r="B5" i="13" s="1"/>
  <c r="O466" i="3"/>
  <c r="T466" i="3" s="1"/>
  <c r="C5" i="13" s="1"/>
  <c r="A61" i="13" s="1"/>
  <c r="P466" i="3"/>
  <c r="U466" i="3" s="1"/>
  <c r="D5" i="13" s="1"/>
  <c r="B61" i="13" s="1"/>
  <c r="M467" i="3"/>
  <c r="R467" i="3" s="1"/>
  <c r="A6" i="13" s="1"/>
  <c r="C62" i="13" s="1"/>
  <c r="N467" i="3"/>
  <c r="S467" i="3" s="1"/>
  <c r="B6" i="13" s="1"/>
  <c r="O467" i="3"/>
  <c r="T467" i="3" s="1"/>
  <c r="C6" i="13" s="1"/>
  <c r="A62" i="13" s="1"/>
  <c r="P467" i="3"/>
  <c r="U467" i="3" s="1"/>
  <c r="D6" i="13" s="1"/>
  <c r="B62" i="13" s="1"/>
  <c r="M468" i="3"/>
  <c r="R468" i="3" s="1"/>
  <c r="A7" i="13" s="1"/>
  <c r="C63" i="13" s="1"/>
  <c r="N468" i="3"/>
  <c r="S468" i="3" s="1"/>
  <c r="B7" i="13" s="1"/>
  <c r="O468" i="3"/>
  <c r="T468" i="3" s="1"/>
  <c r="C7" i="13" s="1"/>
  <c r="A63" i="13" s="1"/>
  <c r="P468" i="3"/>
  <c r="U468" i="3" s="1"/>
  <c r="D7" i="13" s="1"/>
  <c r="B63" i="13" s="1"/>
  <c r="M469" i="3"/>
  <c r="R469" i="3" s="1"/>
  <c r="A8" i="13" s="1"/>
  <c r="C64" i="13" s="1"/>
  <c r="N469" i="3"/>
  <c r="S469" i="3" s="1"/>
  <c r="B8" i="13" s="1"/>
  <c r="O469" i="3"/>
  <c r="T469" i="3" s="1"/>
  <c r="C8" i="13" s="1"/>
  <c r="A64" i="13" s="1"/>
  <c r="P469" i="3"/>
  <c r="U469" i="3" s="1"/>
  <c r="D8" i="13" s="1"/>
  <c r="B64" i="13" s="1"/>
  <c r="M470" i="3"/>
  <c r="R470" i="3" s="1"/>
  <c r="A9" i="13" s="1"/>
  <c r="C65" i="13" s="1"/>
  <c r="N470" i="3"/>
  <c r="S470" i="3" s="1"/>
  <c r="B9" i="13" s="1"/>
  <c r="O470" i="3"/>
  <c r="T470" i="3" s="1"/>
  <c r="C9" i="13" s="1"/>
  <c r="A65" i="13" s="1"/>
  <c r="P470" i="3"/>
  <c r="U470" i="3" s="1"/>
  <c r="D9" i="13" s="1"/>
  <c r="B65" i="13" s="1"/>
  <c r="M471" i="3"/>
  <c r="R471" i="3" s="1"/>
  <c r="A10" i="13" s="1"/>
  <c r="C66" i="13" s="1"/>
  <c r="N471" i="3"/>
  <c r="S471" i="3" s="1"/>
  <c r="B10" i="13" s="1"/>
  <c r="O471" i="3"/>
  <c r="T471" i="3" s="1"/>
  <c r="C10" i="13" s="1"/>
  <c r="A66" i="13" s="1"/>
  <c r="P471" i="3"/>
  <c r="U471" i="3" s="1"/>
  <c r="D10" i="13" s="1"/>
  <c r="B66" i="13" s="1"/>
  <c r="M472" i="3"/>
  <c r="R472" i="3" s="1"/>
  <c r="A11" i="13" s="1"/>
  <c r="C67" i="13" s="1"/>
  <c r="N472" i="3"/>
  <c r="S472" i="3" s="1"/>
  <c r="B11" i="13" s="1"/>
  <c r="O472" i="3"/>
  <c r="T472" i="3" s="1"/>
  <c r="C11" i="13" s="1"/>
  <c r="A67" i="13" s="1"/>
  <c r="P472" i="3"/>
  <c r="U472" i="3" s="1"/>
  <c r="D11" i="13" s="1"/>
  <c r="B67" i="13" s="1"/>
  <c r="M473" i="3"/>
  <c r="R473" i="3" s="1"/>
  <c r="A12" i="13" s="1"/>
  <c r="C68" i="13" s="1"/>
  <c r="N473" i="3"/>
  <c r="S473" i="3" s="1"/>
  <c r="B12" i="13" s="1"/>
  <c r="O473" i="3"/>
  <c r="T473" i="3" s="1"/>
  <c r="C12" i="13" s="1"/>
  <c r="A68" i="13" s="1"/>
  <c r="P473" i="3"/>
  <c r="U473" i="3" s="1"/>
  <c r="D12" i="13" s="1"/>
  <c r="B68" i="13" s="1"/>
  <c r="M474" i="3"/>
  <c r="R474" i="3" s="1"/>
  <c r="A13" i="13" s="1"/>
  <c r="C69" i="13" s="1"/>
  <c r="N474" i="3"/>
  <c r="S474" i="3" s="1"/>
  <c r="B13" i="13" s="1"/>
  <c r="O474" i="3"/>
  <c r="T474" i="3" s="1"/>
  <c r="C13" i="13" s="1"/>
  <c r="A69" i="13" s="1"/>
  <c r="P474" i="3"/>
  <c r="U474" i="3" s="1"/>
  <c r="D13" i="13" s="1"/>
  <c r="B69" i="13" s="1"/>
  <c r="M475" i="3"/>
  <c r="R475" i="3" s="1"/>
  <c r="A14" i="13" s="1"/>
  <c r="C70" i="13" s="1"/>
  <c r="N475" i="3"/>
  <c r="S475" i="3" s="1"/>
  <c r="B14" i="13" s="1"/>
  <c r="O475" i="3"/>
  <c r="T475" i="3" s="1"/>
  <c r="C14" i="13" s="1"/>
  <c r="A70" i="13" s="1"/>
  <c r="P475" i="3"/>
  <c r="U475" i="3" s="1"/>
  <c r="D14" i="13" s="1"/>
  <c r="B70" i="13" s="1"/>
  <c r="M476" i="3"/>
  <c r="R476" i="3" s="1"/>
  <c r="A15" i="13" s="1"/>
  <c r="C71" i="13" s="1"/>
  <c r="N476" i="3"/>
  <c r="S476" i="3" s="1"/>
  <c r="B15" i="13" s="1"/>
  <c r="O476" i="3"/>
  <c r="T476" i="3" s="1"/>
  <c r="C15" i="13" s="1"/>
  <c r="A71" i="13" s="1"/>
  <c r="P476" i="3"/>
  <c r="U476" i="3" s="1"/>
  <c r="D15" i="13" s="1"/>
  <c r="B71" i="13" s="1"/>
  <c r="M477" i="3"/>
  <c r="R477" i="3" s="1"/>
  <c r="A16" i="13" s="1"/>
  <c r="C72" i="13" s="1"/>
  <c r="N477" i="3"/>
  <c r="S477" i="3" s="1"/>
  <c r="B16" i="13" s="1"/>
  <c r="O477" i="3"/>
  <c r="T477" i="3" s="1"/>
  <c r="C16" i="13" s="1"/>
  <c r="A72" i="13" s="1"/>
  <c r="P477" i="3"/>
  <c r="U477" i="3" s="1"/>
  <c r="D16" i="13" s="1"/>
  <c r="B72" i="13" s="1"/>
  <c r="M478" i="3"/>
  <c r="R478" i="3" s="1"/>
  <c r="A17" i="13" s="1"/>
  <c r="C73" i="13" s="1"/>
  <c r="N478" i="3"/>
  <c r="S478" i="3" s="1"/>
  <c r="B17" i="13" s="1"/>
  <c r="O478" i="3"/>
  <c r="T478" i="3" s="1"/>
  <c r="C17" i="13" s="1"/>
  <c r="A73" i="13" s="1"/>
  <c r="P478" i="3"/>
  <c r="U478" i="3" s="1"/>
  <c r="D17" i="13" s="1"/>
  <c r="B73" i="13" s="1"/>
  <c r="M479" i="3"/>
  <c r="R479" i="3" s="1"/>
  <c r="A18" i="13" s="1"/>
  <c r="C74" i="13" s="1"/>
  <c r="N479" i="3"/>
  <c r="S479" i="3" s="1"/>
  <c r="B18" i="13" s="1"/>
  <c r="O479" i="3"/>
  <c r="T479" i="3" s="1"/>
  <c r="C18" i="13" s="1"/>
  <c r="A74" i="13" s="1"/>
  <c r="P479" i="3"/>
  <c r="U479" i="3" s="1"/>
  <c r="D18" i="13" s="1"/>
  <c r="B74" i="13" s="1"/>
  <c r="M480" i="3"/>
  <c r="R480" i="3" s="1"/>
  <c r="A19" i="13" s="1"/>
  <c r="C75" i="13" s="1"/>
  <c r="N480" i="3"/>
  <c r="S480" i="3" s="1"/>
  <c r="B19" i="13" s="1"/>
  <c r="O480" i="3"/>
  <c r="T480" i="3" s="1"/>
  <c r="C19" i="13" s="1"/>
  <c r="A75" i="13" s="1"/>
  <c r="P480" i="3"/>
  <c r="U480" i="3" s="1"/>
  <c r="D19" i="13" s="1"/>
  <c r="B75" i="13" s="1"/>
  <c r="M481" i="3"/>
  <c r="R481" i="3" s="1"/>
  <c r="A20" i="13" s="1"/>
  <c r="C76" i="13" s="1"/>
  <c r="N481" i="3"/>
  <c r="S481" i="3" s="1"/>
  <c r="B20" i="13" s="1"/>
  <c r="O481" i="3"/>
  <c r="T481" i="3" s="1"/>
  <c r="C20" i="13" s="1"/>
  <c r="A76" i="13" s="1"/>
  <c r="P481" i="3"/>
  <c r="U481" i="3" s="1"/>
  <c r="D20" i="13" s="1"/>
  <c r="B76" i="13" s="1"/>
  <c r="M482" i="3"/>
  <c r="R482" i="3" s="1"/>
  <c r="A21" i="13" s="1"/>
  <c r="C77" i="13" s="1"/>
  <c r="N482" i="3"/>
  <c r="S482" i="3" s="1"/>
  <c r="B21" i="13" s="1"/>
  <c r="O482" i="3"/>
  <c r="T482" i="3" s="1"/>
  <c r="C21" i="13" s="1"/>
  <c r="A77" i="13" s="1"/>
  <c r="P482" i="3"/>
  <c r="U482" i="3" s="1"/>
  <c r="D21" i="13" s="1"/>
  <c r="B77" i="13" s="1"/>
  <c r="M483" i="3"/>
  <c r="R483" i="3" s="1"/>
  <c r="A22" i="13" s="1"/>
  <c r="C78" i="13" s="1"/>
  <c r="N483" i="3"/>
  <c r="S483" i="3" s="1"/>
  <c r="B22" i="13" s="1"/>
  <c r="O483" i="3"/>
  <c r="T483" i="3" s="1"/>
  <c r="C22" i="13" s="1"/>
  <c r="A78" i="13" s="1"/>
  <c r="P483" i="3"/>
  <c r="U483" i="3" s="1"/>
  <c r="D22" i="13" s="1"/>
  <c r="B78" i="13" s="1"/>
  <c r="M484" i="3"/>
  <c r="R484" i="3" s="1"/>
  <c r="A23" i="13" s="1"/>
  <c r="C79" i="13" s="1"/>
  <c r="N484" i="3"/>
  <c r="S484" i="3" s="1"/>
  <c r="B23" i="13" s="1"/>
  <c r="O484" i="3"/>
  <c r="T484" i="3" s="1"/>
  <c r="C23" i="13" s="1"/>
  <c r="A79" i="13" s="1"/>
  <c r="P484" i="3"/>
  <c r="U484" i="3" s="1"/>
  <c r="D23" i="13" s="1"/>
  <c r="B79" i="13" s="1"/>
  <c r="M485" i="3"/>
  <c r="R485" i="3" s="1"/>
  <c r="A24" i="13" s="1"/>
  <c r="C80" i="13" s="1"/>
  <c r="N485" i="3"/>
  <c r="S485" i="3" s="1"/>
  <c r="B24" i="13" s="1"/>
  <c r="O485" i="3"/>
  <c r="T485" i="3" s="1"/>
  <c r="C24" i="13" s="1"/>
  <c r="A80" i="13" s="1"/>
  <c r="P485" i="3"/>
  <c r="U485" i="3" s="1"/>
  <c r="D24" i="13" s="1"/>
  <c r="B80" i="13" s="1"/>
  <c r="M486" i="3"/>
  <c r="R486" i="3" s="1"/>
  <c r="A25" i="13" s="1"/>
  <c r="C81" i="13" s="1"/>
  <c r="N486" i="3"/>
  <c r="S486" i="3" s="1"/>
  <c r="B25" i="13" s="1"/>
  <c r="O486" i="3"/>
  <c r="T486" i="3" s="1"/>
  <c r="C25" i="13" s="1"/>
  <c r="A81" i="13" s="1"/>
  <c r="P486" i="3"/>
  <c r="U486" i="3" s="1"/>
  <c r="D25" i="13" s="1"/>
  <c r="B81" i="13" s="1"/>
  <c r="M487" i="3"/>
  <c r="R487" i="3" s="1"/>
  <c r="A26" i="13" s="1"/>
  <c r="C82" i="13" s="1"/>
  <c r="N487" i="3"/>
  <c r="S487" i="3" s="1"/>
  <c r="B26" i="13" s="1"/>
  <c r="O487" i="3"/>
  <c r="T487" i="3" s="1"/>
  <c r="C26" i="13" s="1"/>
  <c r="A82" i="13" s="1"/>
  <c r="P487" i="3"/>
  <c r="U487" i="3" s="1"/>
  <c r="D26" i="13" s="1"/>
  <c r="B82" i="13" s="1"/>
  <c r="M488" i="3"/>
  <c r="R488" i="3" s="1"/>
  <c r="A27" i="13" s="1"/>
  <c r="C83" i="13" s="1"/>
  <c r="N488" i="3"/>
  <c r="S488" i="3" s="1"/>
  <c r="B27" i="13" s="1"/>
  <c r="O488" i="3"/>
  <c r="T488" i="3" s="1"/>
  <c r="C27" i="13" s="1"/>
  <c r="A83" i="13" s="1"/>
  <c r="P488" i="3"/>
  <c r="U488" i="3" s="1"/>
  <c r="D27" i="13" s="1"/>
  <c r="B83" i="13" s="1"/>
  <c r="M489" i="3"/>
  <c r="R489" i="3" s="1"/>
  <c r="N489" i="3"/>
  <c r="S489" i="3" s="1"/>
  <c r="B28" i="13" s="1"/>
  <c r="O489" i="3"/>
  <c r="T489" i="3" s="1"/>
  <c r="C28" i="13" s="1"/>
  <c r="A84" i="13" s="1"/>
  <c r="P489" i="3"/>
  <c r="U489" i="3" s="1"/>
  <c r="D28" i="13" s="1"/>
  <c r="B84" i="13" s="1"/>
  <c r="M490" i="3"/>
  <c r="R490" i="3" s="1"/>
  <c r="A29" i="13" s="1"/>
  <c r="C85" i="13" s="1"/>
  <c r="N490" i="3"/>
  <c r="S490" i="3" s="1"/>
  <c r="B29" i="13" s="1"/>
  <c r="O490" i="3"/>
  <c r="T490" i="3" s="1"/>
  <c r="C29" i="13" s="1"/>
  <c r="A85" i="13" s="1"/>
  <c r="P490" i="3"/>
  <c r="U490" i="3" s="1"/>
  <c r="D29" i="13" s="1"/>
  <c r="B85" i="13" s="1"/>
  <c r="M491" i="3"/>
  <c r="R491" i="3" s="1"/>
  <c r="A30" i="13" s="1"/>
  <c r="C86" i="13" s="1"/>
  <c r="N491" i="3"/>
  <c r="S491" i="3" s="1"/>
  <c r="B30" i="13" s="1"/>
  <c r="O491" i="3"/>
  <c r="T491" i="3" s="1"/>
  <c r="C30" i="13" s="1"/>
  <c r="A86" i="13" s="1"/>
  <c r="P491" i="3"/>
  <c r="U491" i="3" s="1"/>
  <c r="D30" i="13" s="1"/>
  <c r="B86" i="13" s="1"/>
  <c r="M492" i="3"/>
  <c r="R492" i="3" s="1"/>
  <c r="A31" i="13" s="1"/>
  <c r="C87" i="13" s="1"/>
  <c r="N492" i="3"/>
  <c r="S492" i="3" s="1"/>
  <c r="B31" i="13" s="1"/>
  <c r="O492" i="3"/>
  <c r="T492" i="3" s="1"/>
  <c r="C31" i="13" s="1"/>
  <c r="A87" i="13" s="1"/>
  <c r="P492" i="3"/>
  <c r="U492" i="3" s="1"/>
  <c r="D31" i="13" s="1"/>
  <c r="B87" i="13" s="1"/>
  <c r="M493" i="3"/>
  <c r="R493" i="3" s="1"/>
  <c r="A32" i="13" s="1"/>
  <c r="C88" i="13" s="1"/>
  <c r="N493" i="3"/>
  <c r="S493" i="3" s="1"/>
  <c r="B32" i="13" s="1"/>
  <c r="O493" i="3"/>
  <c r="T493" i="3" s="1"/>
  <c r="C32" i="13" s="1"/>
  <c r="A88" i="13" s="1"/>
  <c r="P493" i="3"/>
  <c r="U493" i="3" s="1"/>
  <c r="D32" i="13" s="1"/>
  <c r="B88" i="13" s="1"/>
  <c r="M494" i="3"/>
  <c r="R494" i="3" s="1"/>
  <c r="A33" i="13" s="1"/>
  <c r="C89" i="13" s="1"/>
  <c r="N494" i="3"/>
  <c r="S494" i="3" s="1"/>
  <c r="B33" i="13" s="1"/>
  <c r="O494" i="3"/>
  <c r="T494" i="3" s="1"/>
  <c r="C33" i="13" s="1"/>
  <c r="A89" i="13" s="1"/>
  <c r="P494" i="3"/>
  <c r="U494" i="3" s="1"/>
  <c r="D33" i="13" s="1"/>
  <c r="B89" i="13" s="1"/>
  <c r="M495" i="3"/>
  <c r="R495" i="3" s="1"/>
  <c r="A34" i="13" s="1"/>
  <c r="C90" i="13" s="1"/>
  <c r="N495" i="3"/>
  <c r="S495" i="3" s="1"/>
  <c r="B34" i="13" s="1"/>
  <c r="O495" i="3"/>
  <c r="T495" i="3" s="1"/>
  <c r="C34" i="13" s="1"/>
  <c r="A90" i="13" s="1"/>
  <c r="P495" i="3"/>
  <c r="U495" i="3" s="1"/>
  <c r="D34" i="13" s="1"/>
  <c r="B90" i="13" s="1"/>
  <c r="M496" i="3"/>
  <c r="R496" i="3" s="1"/>
  <c r="A35" i="13" s="1"/>
  <c r="C91" i="13" s="1"/>
  <c r="N496" i="3"/>
  <c r="S496" i="3" s="1"/>
  <c r="B35" i="13" s="1"/>
  <c r="O496" i="3"/>
  <c r="T496" i="3" s="1"/>
  <c r="C35" i="13" s="1"/>
  <c r="A91" i="13" s="1"/>
  <c r="P496" i="3"/>
  <c r="U496" i="3" s="1"/>
  <c r="D35" i="13" s="1"/>
  <c r="B91" i="13" s="1"/>
  <c r="M497" i="3"/>
  <c r="R497" i="3" s="1"/>
  <c r="A36" i="13" s="1"/>
  <c r="C92" i="13" s="1"/>
  <c r="N497" i="3"/>
  <c r="S497" i="3" s="1"/>
  <c r="B36" i="13" s="1"/>
  <c r="O497" i="3"/>
  <c r="T497" i="3" s="1"/>
  <c r="C36" i="13" s="1"/>
  <c r="A92" i="13" s="1"/>
  <c r="P497" i="3"/>
  <c r="U497" i="3" s="1"/>
  <c r="D36" i="13" s="1"/>
  <c r="B92" i="13" s="1"/>
  <c r="M498" i="3"/>
  <c r="R498" i="3" s="1"/>
  <c r="A37" i="13" s="1"/>
  <c r="C93" i="13" s="1"/>
  <c r="N498" i="3"/>
  <c r="S498" i="3" s="1"/>
  <c r="B37" i="13" s="1"/>
  <c r="O498" i="3"/>
  <c r="T498" i="3" s="1"/>
  <c r="C37" i="13" s="1"/>
  <c r="A93" i="13" s="1"/>
  <c r="P498" i="3"/>
  <c r="U498" i="3" s="1"/>
  <c r="D37" i="13" s="1"/>
  <c r="B93" i="13" s="1"/>
  <c r="M499" i="3"/>
  <c r="R499" i="3" s="1"/>
  <c r="A38" i="13" s="1"/>
  <c r="C94" i="13" s="1"/>
  <c r="N499" i="3"/>
  <c r="S499" i="3" s="1"/>
  <c r="B38" i="13" s="1"/>
  <c r="O499" i="3"/>
  <c r="T499" i="3" s="1"/>
  <c r="C38" i="13" s="1"/>
  <c r="A94" i="13" s="1"/>
  <c r="P499" i="3"/>
  <c r="U499" i="3" s="1"/>
  <c r="D38" i="13" s="1"/>
  <c r="B94" i="13" s="1"/>
  <c r="M500" i="3"/>
  <c r="R500" i="3" s="1"/>
  <c r="A39" i="13" s="1"/>
  <c r="C95" i="13" s="1"/>
  <c r="N500" i="3"/>
  <c r="S500" i="3" s="1"/>
  <c r="B39" i="13" s="1"/>
  <c r="O500" i="3"/>
  <c r="T500" i="3" s="1"/>
  <c r="C39" i="13" s="1"/>
  <c r="A95" i="13" s="1"/>
  <c r="P500" i="3"/>
  <c r="U500" i="3" s="1"/>
  <c r="D39" i="13" s="1"/>
  <c r="B95" i="13" s="1"/>
  <c r="M501" i="3"/>
  <c r="R501" i="3" s="1"/>
  <c r="A40" i="13" s="1"/>
  <c r="C96" i="13" s="1"/>
  <c r="N501" i="3"/>
  <c r="S501" i="3" s="1"/>
  <c r="B40" i="13" s="1"/>
  <c r="O501" i="3"/>
  <c r="T501" i="3" s="1"/>
  <c r="C40" i="13" s="1"/>
  <c r="A96" i="13" s="1"/>
  <c r="P501" i="3"/>
  <c r="U501" i="3" s="1"/>
  <c r="D40" i="13" s="1"/>
  <c r="B96" i="13" s="1"/>
  <c r="M502" i="3"/>
  <c r="R502" i="3" s="1"/>
  <c r="A41" i="13" s="1"/>
  <c r="C97" i="13" s="1"/>
  <c r="N502" i="3"/>
  <c r="S502" i="3" s="1"/>
  <c r="B41" i="13" s="1"/>
  <c r="O502" i="3"/>
  <c r="T502" i="3" s="1"/>
  <c r="C41" i="13" s="1"/>
  <c r="A97" i="13" s="1"/>
  <c r="P502" i="3"/>
  <c r="U502" i="3" s="1"/>
  <c r="D41" i="13" s="1"/>
  <c r="B97" i="13" s="1"/>
  <c r="M503" i="3"/>
  <c r="R503" i="3" s="1"/>
  <c r="A42" i="13" s="1"/>
  <c r="C98" i="13" s="1"/>
  <c r="N503" i="3"/>
  <c r="S503" i="3" s="1"/>
  <c r="B42" i="13" s="1"/>
  <c r="O503" i="3"/>
  <c r="T503" i="3" s="1"/>
  <c r="C42" i="13" s="1"/>
  <c r="A98" i="13" s="1"/>
  <c r="P503" i="3"/>
  <c r="U503" i="3" s="1"/>
  <c r="D42" i="13" s="1"/>
  <c r="B98" i="13" s="1"/>
  <c r="M504" i="3"/>
  <c r="R504" i="3" s="1"/>
  <c r="A43" i="13" s="1"/>
  <c r="C99" i="13" s="1"/>
  <c r="N504" i="3"/>
  <c r="S504" i="3" s="1"/>
  <c r="B43" i="13" s="1"/>
  <c r="O504" i="3"/>
  <c r="T504" i="3" s="1"/>
  <c r="C43" i="13" s="1"/>
  <c r="A99" i="13" s="1"/>
  <c r="P504" i="3"/>
  <c r="U504" i="3" s="1"/>
  <c r="D43" i="13" s="1"/>
  <c r="B99" i="13" s="1"/>
  <c r="M505" i="3"/>
  <c r="R505" i="3" s="1"/>
  <c r="A44" i="13" s="1"/>
  <c r="C100" i="13" s="1"/>
  <c r="N505" i="3"/>
  <c r="S505" i="3" s="1"/>
  <c r="B44" i="13" s="1"/>
  <c r="O505" i="3"/>
  <c r="T505" i="3" s="1"/>
  <c r="C44" i="13" s="1"/>
  <c r="A100" i="13" s="1"/>
  <c r="P505" i="3"/>
  <c r="U505" i="3" s="1"/>
  <c r="D44" i="13" s="1"/>
  <c r="B100" i="13" s="1"/>
  <c r="M506" i="3"/>
  <c r="R506" i="3" s="1"/>
  <c r="A45" i="13" s="1"/>
  <c r="C101" i="13" s="1"/>
  <c r="N506" i="3"/>
  <c r="S506" i="3" s="1"/>
  <c r="B45" i="13" s="1"/>
  <c r="O506" i="3"/>
  <c r="T506" i="3" s="1"/>
  <c r="C45" i="13" s="1"/>
  <c r="A101" i="13" s="1"/>
  <c r="P506" i="3"/>
  <c r="U506" i="3" s="1"/>
  <c r="D45" i="13" s="1"/>
  <c r="B101" i="13" s="1"/>
  <c r="M507" i="3"/>
  <c r="R507" i="3" s="1"/>
  <c r="A46" i="13" s="1"/>
  <c r="C102" i="13" s="1"/>
  <c r="N507" i="3"/>
  <c r="S507" i="3" s="1"/>
  <c r="B46" i="13" s="1"/>
  <c r="O507" i="3"/>
  <c r="T507" i="3" s="1"/>
  <c r="C46" i="13" s="1"/>
  <c r="A102" i="13" s="1"/>
  <c r="P507" i="3"/>
  <c r="U507" i="3" s="1"/>
  <c r="D46" i="13" s="1"/>
  <c r="B102" i="13" s="1"/>
  <c r="M508" i="3"/>
  <c r="R508" i="3" s="1"/>
  <c r="A47" i="13" s="1"/>
  <c r="C103" i="13" s="1"/>
  <c r="N508" i="3"/>
  <c r="S508" i="3" s="1"/>
  <c r="B47" i="13" s="1"/>
  <c r="O508" i="3"/>
  <c r="T508" i="3" s="1"/>
  <c r="C47" i="13" s="1"/>
  <c r="A103" i="13" s="1"/>
  <c r="P508" i="3"/>
  <c r="U508" i="3" s="1"/>
  <c r="D47" i="13" s="1"/>
  <c r="B103" i="13" s="1"/>
  <c r="M509" i="3"/>
  <c r="R509" i="3" s="1"/>
  <c r="A48" i="13" s="1"/>
  <c r="C104" i="13" s="1"/>
  <c r="N509" i="3"/>
  <c r="S509" i="3" s="1"/>
  <c r="B48" i="13" s="1"/>
  <c r="O509" i="3"/>
  <c r="T509" i="3" s="1"/>
  <c r="C48" i="13" s="1"/>
  <c r="A104" i="13" s="1"/>
  <c r="P509" i="3"/>
  <c r="U509" i="3" s="1"/>
  <c r="D48" i="13" s="1"/>
  <c r="B104" i="13" s="1"/>
  <c r="M510" i="3"/>
  <c r="R510" i="3" s="1"/>
  <c r="A49" i="13" s="1"/>
  <c r="C105" i="13" s="1"/>
  <c r="N510" i="3"/>
  <c r="S510" i="3" s="1"/>
  <c r="B49" i="13" s="1"/>
  <c r="O510" i="3"/>
  <c r="T510" i="3" s="1"/>
  <c r="C49" i="13" s="1"/>
  <c r="A105" i="13" s="1"/>
  <c r="P510" i="3"/>
  <c r="U510" i="3" s="1"/>
  <c r="D49" i="13" s="1"/>
  <c r="B105" i="13" s="1"/>
  <c r="M511" i="3"/>
  <c r="R511" i="3" s="1"/>
  <c r="A50" i="13" s="1"/>
  <c r="C106" i="13" s="1"/>
  <c r="N511" i="3"/>
  <c r="S511" i="3" s="1"/>
  <c r="B50" i="13" s="1"/>
  <c r="O511" i="3"/>
  <c r="T511" i="3" s="1"/>
  <c r="C50" i="13" s="1"/>
  <c r="A106" i="13" s="1"/>
  <c r="P511" i="3"/>
  <c r="U511" i="3" s="1"/>
  <c r="D50" i="13" s="1"/>
  <c r="B106" i="13" s="1"/>
  <c r="M512" i="3"/>
  <c r="R512" i="3" s="1"/>
  <c r="A51" i="13" s="1"/>
  <c r="C107" i="13" s="1"/>
  <c r="N512" i="3"/>
  <c r="S512" i="3" s="1"/>
  <c r="B51" i="13" s="1"/>
  <c r="O512" i="3"/>
  <c r="T512" i="3" s="1"/>
  <c r="C51" i="13" s="1"/>
  <c r="A107" i="13" s="1"/>
  <c r="P512" i="3"/>
  <c r="U512" i="3" s="1"/>
  <c r="D51" i="13" s="1"/>
  <c r="B107" i="13" s="1"/>
  <c r="M513" i="3"/>
  <c r="R513" i="3" s="1"/>
  <c r="A52" i="13" s="1"/>
  <c r="C108" i="13" s="1"/>
  <c r="N513" i="3"/>
  <c r="S513" i="3" s="1"/>
  <c r="B52" i="13" s="1"/>
  <c r="O513" i="3"/>
  <c r="T513" i="3" s="1"/>
  <c r="C52" i="13" s="1"/>
  <c r="A108" i="13" s="1"/>
  <c r="P513" i="3"/>
  <c r="U513" i="3" s="1"/>
  <c r="D52" i="13" s="1"/>
  <c r="B108" i="13" s="1"/>
  <c r="M514" i="3"/>
  <c r="R514" i="3" s="1"/>
  <c r="A53" i="13" s="1"/>
  <c r="C109" i="13" s="1"/>
  <c r="N514" i="3"/>
  <c r="S514" i="3" s="1"/>
  <c r="B53" i="13" s="1"/>
  <c r="O514" i="3"/>
  <c r="T514" i="3" s="1"/>
  <c r="C53" i="13" s="1"/>
  <c r="A109" i="13" s="1"/>
  <c r="P514" i="3"/>
  <c r="U514" i="3" s="1"/>
  <c r="D53" i="13" s="1"/>
  <c r="B109" i="13" s="1"/>
  <c r="M515" i="3"/>
  <c r="R515" i="3" s="1"/>
  <c r="A54" i="13" s="1"/>
  <c r="C110" i="13" s="1"/>
  <c r="N515" i="3"/>
  <c r="S515" i="3" s="1"/>
  <c r="B54" i="13" s="1"/>
  <c r="O515" i="3"/>
  <c r="T515" i="3" s="1"/>
  <c r="C54" i="13" s="1"/>
  <c r="A110" i="13" s="1"/>
  <c r="P515" i="3"/>
  <c r="U515" i="3" s="1"/>
  <c r="D54" i="13" s="1"/>
  <c r="B110" i="13" s="1"/>
  <c r="M516" i="3"/>
  <c r="R516" i="3" s="1"/>
  <c r="A55" i="13" s="1"/>
  <c r="C111" i="13" s="1"/>
  <c r="N516" i="3"/>
  <c r="S516" i="3" s="1"/>
  <c r="B55" i="13" s="1"/>
  <c r="O516" i="3"/>
  <c r="T516" i="3" s="1"/>
  <c r="C55" i="13" s="1"/>
  <c r="A111" i="13" s="1"/>
  <c r="P516" i="3"/>
  <c r="U516" i="3" s="1"/>
  <c r="D55" i="13" s="1"/>
  <c r="B111" i="13" s="1"/>
  <c r="M517" i="3"/>
  <c r="R517" i="3" s="1"/>
  <c r="A56" i="13" s="1"/>
  <c r="C112" i="13" s="1"/>
  <c r="N517" i="3"/>
  <c r="S517" i="3" s="1"/>
  <c r="B56" i="13" s="1"/>
  <c r="O517" i="3"/>
  <c r="T517" i="3" s="1"/>
  <c r="C56" i="13" s="1"/>
  <c r="A112" i="13" s="1"/>
  <c r="P517" i="3"/>
  <c r="U517" i="3" s="1"/>
  <c r="D56" i="13" s="1"/>
  <c r="B112" i="13" s="1"/>
  <c r="M518" i="3"/>
  <c r="R518" i="3" s="1"/>
  <c r="A57" i="13" s="1"/>
  <c r="C113" i="13" s="1"/>
  <c r="N518" i="3"/>
  <c r="S518" i="3" s="1"/>
  <c r="B57" i="13" s="1"/>
  <c r="O518" i="3"/>
  <c r="T518" i="3" s="1"/>
  <c r="C57" i="13" s="1"/>
  <c r="A113" i="13" s="1"/>
  <c r="P518" i="3"/>
  <c r="U518" i="3" s="1"/>
  <c r="D57" i="13" s="1"/>
  <c r="B113" i="13" s="1"/>
  <c r="M519" i="3"/>
  <c r="R519" i="3" s="1"/>
  <c r="A58" i="13" s="1"/>
  <c r="C114" i="13" s="1"/>
  <c r="N519" i="3"/>
  <c r="S519" i="3" s="1"/>
  <c r="B58" i="13" s="1"/>
  <c r="O519" i="3"/>
  <c r="T519" i="3" s="1"/>
  <c r="C58" i="13" s="1"/>
  <c r="A114" i="13" s="1"/>
  <c r="P519" i="3"/>
  <c r="U519" i="3" s="1"/>
  <c r="D58" i="13" s="1"/>
  <c r="B114" i="13" s="1"/>
  <c r="M520" i="3"/>
  <c r="R520" i="3" s="1"/>
  <c r="A4" i="14" s="1"/>
  <c r="C61" i="14" s="1"/>
  <c r="N520" i="3"/>
  <c r="S520" i="3" s="1"/>
  <c r="B4" i="14" s="1"/>
  <c r="O520" i="3"/>
  <c r="T520" i="3" s="1"/>
  <c r="C4" i="14" s="1"/>
  <c r="A61" i="14" s="1"/>
  <c r="R54" i="14" s="1"/>
  <c r="P520" i="3"/>
  <c r="U520" i="3" s="1"/>
  <c r="D4" i="14" s="1"/>
  <c r="B61" i="14" s="1"/>
  <c r="M521" i="3"/>
  <c r="R521" i="3" s="1"/>
  <c r="A5" i="14" s="1"/>
  <c r="C62" i="14" s="1"/>
  <c r="N521" i="3"/>
  <c r="S521" i="3" s="1"/>
  <c r="B5" i="14" s="1"/>
  <c r="O521" i="3"/>
  <c r="T521" i="3" s="1"/>
  <c r="C5" i="14" s="1"/>
  <c r="A62" i="14" s="1"/>
  <c r="P521" i="3"/>
  <c r="U521" i="3" s="1"/>
  <c r="D5" i="14" s="1"/>
  <c r="B62" i="14" s="1"/>
  <c r="M522" i="3"/>
  <c r="R522" i="3" s="1"/>
  <c r="A6" i="14" s="1"/>
  <c r="C63" i="14" s="1"/>
  <c r="N522" i="3"/>
  <c r="S522" i="3" s="1"/>
  <c r="B6" i="14" s="1"/>
  <c r="O522" i="3"/>
  <c r="T522" i="3" s="1"/>
  <c r="C6" i="14" s="1"/>
  <c r="A63" i="14" s="1"/>
  <c r="P522" i="3"/>
  <c r="U522" i="3" s="1"/>
  <c r="D6" i="14" s="1"/>
  <c r="B63" i="14" s="1"/>
  <c r="M523" i="3"/>
  <c r="R523" i="3" s="1"/>
  <c r="A7" i="14" s="1"/>
  <c r="C64" i="14" s="1"/>
  <c r="N523" i="3"/>
  <c r="S523" i="3" s="1"/>
  <c r="B7" i="14" s="1"/>
  <c r="O523" i="3"/>
  <c r="T523" i="3" s="1"/>
  <c r="C7" i="14" s="1"/>
  <c r="A64" i="14" s="1"/>
  <c r="P523" i="3"/>
  <c r="U523" i="3" s="1"/>
  <c r="D7" i="14" s="1"/>
  <c r="B64" i="14" s="1"/>
  <c r="M524" i="3"/>
  <c r="R524" i="3" s="1"/>
  <c r="A8" i="14" s="1"/>
  <c r="C65" i="14" s="1"/>
  <c r="N524" i="3"/>
  <c r="S524" i="3" s="1"/>
  <c r="B8" i="14" s="1"/>
  <c r="O524" i="3"/>
  <c r="T524" i="3" s="1"/>
  <c r="C8" i="14" s="1"/>
  <c r="A65" i="14" s="1"/>
  <c r="P524" i="3"/>
  <c r="U524" i="3" s="1"/>
  <c r="D8" i="14" s="1"/>
  <c r="B65" i="14" s="1"/>
  <c r="M525" i="3"/>
  <c r="R525" i="3" s="1"/>
  <c r="A9" i="14" s="1"/>
  <c r="C66" i="14" s="1"/>
  <c r="N525" i="3"/>
  <c r="S525" i="3" s="1"/>
  <c r="B9" i="14" s="1"/>
  <c r="O525" i="3"/>
  <c r="T525" i="3" s="1"/>
  <c r="C9" i="14" s="1"/>
  <c r="A66" i="14" s="1"/>
  <c r="P525" i="3"/>
  <c r="U525" i="3" s="1"/>
  <c r="D9" i="14" s="1"/>
  <c r="B66" i="14" s="1"/>
  <c r="M526" i="3"/>
  <c r="R526" i="3" s="1"/>
  <c r="A10" i="14" s="1"/>
  <c r="C67" i="14" s="1"/>
  <c r="N526" i="3"/>
  <c r="S526" i="3" s="1"/>
  <c r="B10" i="14" s="1"/>
  <c r="O526" i="3"/>
  <c r="T526" i="3" s="1"/>
  <c r="C10" i="14" s="1"/>
  <c r="A67" i="14" s="1"/>
  <c r="P526" i="3"/>
  <c r="U526" i="3" s="1"/>
  <c r="D10" i="14" s="1"/>
  <c r="B67" i="14" s="1"/>
  <c r="M527" i="3"/>
  <c r="R527" i="3" s="1"/>
  <c r="A11" i="14" s="1"/>
  <c r="C68" i="14" s="1"/>
  <c r="N527" i="3"/>
  <c r="S527" i="3" s="1"/>
  <c r="B11" i="14" s="1"/>
  <c r="O527" i="3"/>
  <c r="T527" i="3" s="1"/>
  <c r="C11" i="14" s="1"/>
  <c r="A68" i="14" s="1"/>
  <c r="P527" i="3"/>
  <c r="U527" i="3" s="1"/>
  <c r="D11" i="14" s="1"/>
  <c r="B68" i="14" s="1"/>
  <c r="M528" i="3"/>
  <c r="R528" i="3" s="1"/>
  <c r="A12" i="14" s="1"/>
  <c r="C69" i="14" s="1"/>
  <c r="N528" i="3"/>
  <c r="S528" i="3" s="1"/>
  <c r="B12" i="14" s="1"/>
  <c r="O528" i="3"/>
  <c r="T528" i="3" s="1"/>
  <c r="C12" i="14" s="1"/>
  <c r="A69" i="14" s="1"/>
  <c r="P528" i="3"/>
  <c r="U528" i="3" s="1"/>
  <c r="D12" i="14" s="1"/>
  <c r="B69" i="14" s="1"/>
  <c r="M529" i="3"/>
  <c r="R529" i="3" s="1"/>
  <c r="A13" i="14" s="1"/>
  <c r="C70" i="14" s="1"/>
  <c r="N529" i="3"/>
  <c r="S529" i="3" s="1"/>
  <c r="B13" i="14" s="1"/>
  <c r="O529" i="3"/>
  <c r="T529" i="3" s="1"/>
  <c r="C13" i="14" s="1"/>
  <c r="A70" i="14" s="1"/>
  <c r="P529" i="3"/>
  <c r="U529" i="3" s="1"/>
  <c r="D13" i="14" s="1"/>
  <c r="B70" i="14" s="1"/>
  <c r="M530" i="3"/>
  <c r="R530" i="3" s="1"/>
  <c r="A14" i="14" s="1"/>
  <c r="C71" i="14" s="1"/>
  <c r="N530" i="3"/>
  <c r="S530" i="3" s="1"/>
  <c r="B14" i="14" s="1"/>
  <c r="O530" i="3"/>
  <c r="T530" i="3" s="1"/>
  <c r="C14" i="14" s="1"/>
  <c r="A71" i="14" s="1"/>
  <c r="P530" i="3"/>
  <c r="U530" i="3" s="1"/>
  <c r="D14" i="14" s="1"/>
  <c r="B71" i="14" s="1"/>
  <c r="M531" i="3"/>
  <c r="R531" i="3" s="1"/>
  <c r="A15" i="14" s="1"/>
  <c r="C72" i="14" s="1"/>
  <c r="N531" i="3"/>
  <c r="S531" i="3" s="1"/>
  <c r="B15" i="14" s="1"/>
  <c r="O531" i="3"/>
  <c r="T531" i="3" s="1"/>
  <c r="C15" i="14" s="1"/>
  <c r="A72" i="14" s="1"/>
  <c r="P531" i="3"/>
  <c r="U531" i="3" s="1"/>
  <c r="D15" i="14" s="1"/>
  <c r="B72" i="14" s="1"/>
  <c r="M532" i="3"/>
  <c r="R532" i="3" s="1"/>
  <c r="A16" i="14" s="1"/>
  <c r="C73" i="14" s="1"/>
  <c r="N532" i="3"/>
  <c r="S532" i="3" s="1"/>
  <c r="B16" i="14" s="1"/>
  <c r="O532" i="3"/>
  <c r="T532" i="3" s="1"/>
  <c r="C16" i="14" s="1"/>
  <c r="A73" i="14" s="1"/>
  <c r="P532" i="3"/>
  <c r="U532" i="3" s="1"/>
  <c r="D16" i="14" s="1"/>
  <c r="B73" i="14" s="1"/>
  <c r="M533" i="3"/>
  <c r="R533" i="3" s="1"/>
  <c r="A17" i="14" s="1"/>
  <c r="C74" i="14" s="1"/>
  <c r="N533" i="3"/>
  <c r="S533" i="3" s="1"/>
  <c r="B17" i="14" s="1"/>
  <c r="O533" i="3"/>
  <c r="T533" i="3" s="1"/>
  <c r="C17" i="14" s="1"/>
  <c r="A74" i="14" s="1"/>
  <c r="P533" i="3"/>
  <c r="U533" i="3" s="1"/>
  <c r="D17" i="14" s="1"/>
  <c r="B74" i="14" s="1"/>
  <c r="M534" i="3"/>
  <c r="R534" i="3" s="1"/>
  <c r="A18" i="14" s="1"/>
  <c r="C75" i="14" s="1"/>
  <c r="N534" i="3"/>
  <c r="S534" i="3" s="1"/>
  <c r="B18" i="14" s="1"/>
  <c r="O534" i="3"/>
  <c r="T534" i="3" s="1"/>
  <c r="C18" i="14" s="1"/>
  <c r="A75" i="14" s="1"/>
  <c r="P534" i="3"/>
  <c r="U534" i="3" s="1"/>
  <c r="D18" i="14" s="1"/>
  <c r="B75" i="14" s="1"/>
  <c r="M535" i="3"/>
  <c r="R535" i="3" s="1"/>
  <c r="A19" i="14" s="1"/>
  <c r="C76" i="14" s="1"/>
  <c r="N535" i="3"/>
  <c r="S535" i="3" s="1"/>
  <c r="B19" i="14" s="1"/>
  <c r="O535" i="3"/>
  <c r="T535" i="3" s="1"/>
  <c r="C19" i="14" s="1"/>
  <c r="A76" i="14" s="1"/>
  <c r="P535" i="3"/>
  <c r="U535" i="3" s="1"/>
  <c r="D19" i="14" s="1"/>
  <c r="B76" i="14" s="1"/>
  <c r="M536" i="3"/>
  <c r="R536" i="3" s="1"/>
  <c r="A20" i="14" s="1"/>
  <c r="C77" i="14" s="1"/>
  <c r="N536" i="3"/>
  <c r="S536" i="3" s="1"/>
  <c r="B20" i="14" s="1"/>
  <c r="O536" i="3"/>
  <c r="T536" i="3" s="1"/>
  <c r="C20" i="14" s="1"/>
  <c r="A77" i="14" s="1"/>
  <c r="P536" i="3"/>
  <c r="U536" i="3" s="1"/>
  <c r="D20" i="14" s="1"/>
  <c r="B77" i="14" s="1"/>
  <c r="M537" i="3"/>
  <c r="R537" i="3" s="1"/>
  <c r="A21" i="14" s="1"/>
  <c r="C78" i="14" s="1"/>
  <c r="N537" i="3"/>
  <c r="S537" i="3" s="1"/>
  <c r="B21" i="14" s="1"/>
  <c r="O537" i="3"/>
  <c r="T537" i="3" s="1"/>
  <c r="C21" i="14" s="1"/>
  <c r="A78" i="14" s="1"/>
  <c r="P537" i="3"/>
  <c r="U537" i="3" s="1"/>
  <c r="D21" i="14" s="1"/>
  <c r="B78" i="14" s="1"/>
  <c r="M538" i="3"/>
  <c r="R538" i="3" s="1"/>
  <c r="A22" i="14" s="1"/>
  <c r="C79" i="14" s="1"/>
  <c r="N538" i="3"/>
  <c r="S538" i="3" s="1"/>
  <c r="B22" i="14" s="1"/>
  <c r="O538" i="3"/>
  <c r="T538" i="3" s="1"/>
  <c r="C22" i="14" s="1"/>
  <c r="A79" i="14" s="1"/>
  <c r="P538" i="3"/>
  <c r="U538" i="3" s="1"/>
  <c r="D22" i="14" s="1"/>
  <c r="B79" i="14" s="1"/>
  <c r="M539" i="3"/>
  <c r="R539" i="3" s="1"/>
  <c r="A23" i="14" s="1"/>
  <c r="C80" i="14" s="1"/>
  <c r="N539" i="3"/>
  <c r="S539" i="3" s="1"/>
  <c r="B23" i="14" s="1"/>
  <c r="O539" i="3"/>
  <c r="T539" i="3" s="1"/>
  <c r="C23" i="14" s="1"/>
  <c r="A80" i="14" s="1"/>
  <c r="P539" i="3"/>
  <c r="U539" i="3" s="1"/>
  <c r="D23" i="14" s="1"/>
  <c r="B80" i="14" s="1"/>
  <c r="M540" i="3"/>
  <c r="R540" i="3" s="1"/>
  <c r="A24" i="14" s="1"/>
  <c r="C81" i="14" s="1"/>
  <c r="N540" i="3"/>
  <c r="S540" i="3" s="1"/>
  <c r="B24" i="14" s="1"/>
  <c r="O540" i="3"/>
  <c r="T540" i="3" s="1"/>
  <c r="C24" i="14" s="1"/>
  <c r="A81" i="14" s="1"/>
  <c r="P540" i="3"/>
  <c r="U540" i="3" s="1"/>
  <c r="D24" i="14" s="1"/>
  <c r="B81" i="14" s="1"/>
  <c r="M541" i="3"/>
  <c r="R541" i="3" s="1"/>
  <c r="A25" i="14" s="1"/>
  <c r="C82" i="14" s="1"/>
  <c r="N541" i="3"/>
  <c r="S541" i="3" s="1"/>
  <c r="B25" i="14" s="1"/>
  <c r="O541" i="3"/>
  <c r="T541" i="3" s="1"/>
  <c r="C25" i="14" s="1"/>
  <c r="A82" i="14" s="1"/>
  <c r="P541" i="3"/>
  <c r="U541" i="3" s="1"/>
  <c r="D25" i="14" s="1"/>
  <c r="B82" i="14" s="1"/>
  <c r="M542" i="3"/>
  <c r="R542" i="3" s="1"/>
  <c r="A26" i="14" s="1"/>
  <c r="C83" i="14" s="1"/>
  <c r="N542" i="3"/>
  <c r="S542" i="3" s="1"/>
  <c r="B26" i="14" s="1"/>
  <c r="O542" i="3"/>
  <c r="T542" i="3" s="1"/>
  <c r="C26" i="14" s="1"/>
  <c r="A83" i="14" s="1"/>
  <c r="P542" i="3"/>
  <c r="U542" i="3" s="1"/>
  <c r="D26" i="14" s="1"/>
  <c r="B83" i="14" s="1"/>
  <c r="M543" i="3"/>
  <c r="R543" i="3" s="1"/>
  <c r="A27" i="14" s="1"/>
  <c r="C84" i="14" s="1"/>
  <c r="N543" i="3"/>
  <c r="S543" i="3" s="1"/>
  <c r="B27" i="14" s="1"/>
  <c r="O543" i="3"/>
  <c r="T543" i="3" s="1"/>
  <c r="C27" i="14" s="1"/>
  <c r="A84" i="14" s="1"/>
  <c r="P543" i="3"/>
  <c r="U543" i="3" s="1"/>
  <c r="D27" i="14" s="1"/>
  <c r="B84" i="14" s="1"/>
  <c r="M544" i="3"/>
  <c r="R544" i="3" s="1"/>
  <c r="A28" i="14" s="1"/>
  <c r="C85" i="14" s="1"/>
  <c r="N544" i="3"/>
  <c r="S544" i="3" s="1"/>
  <c r="B28" i="14" s="1"/>
  <c r="O544" i="3"/>
  <c r="T544" i="3" s="1"/>
  <c r="C28" i="14" s="1"/>
  <c r="A85" i="14" s="1"/>
  <c r="P544" i="3"/>
  <c r="U544" i="3" s="1"/>
  <c r="D28" i="14" s="1"/>
  <c r="B85" i="14" s="1"/>
  <c r="M545" i="3"/>
  <c r="R545" i="3" s="1"/>
  <c r="A29" i="14" s="1"/>
  <c r="C86" i="14" s="1"/>
  <c r="N545" i="3"/>
  <c r="S545" i="3" s="1"/>
  <c r="B29" i="14" s="1"/>
  <c r="O545" i="3"/>
  <c r="T545" i="3" s="1"/>
  <c r="C29" i="14" s="1"/>
  <c r="A86" i="14" s="1"/>
  <c r="P545" i="3"/>
  <c r="U545" i="3" s="1"/>
  <c r="D29" i="14" s="1"/>
  <c r="B86" i="14" s="1"/>
  <c r="M546" i="3"/>
  <c r="R546" i="3" s="1"/>
  <c r="A30" i="14" s="1"/>
  <c r="C87" i="14" s="1"/>
  <c r="N546" i="3"/>
  <c r="S546" i="3" s="1"/>
  <c r="B30" i="14" s="1"/>
  <c r="O546" i="3"/>
  <c r="T546" i="3" s="1"/>
  <c r="C30" i="14" s="1"/>
  <c r="A87" i="14" s="1"/>
  <c r="P546" i="3"/>
  <c r="U546" i="3" s="1"/>
  <c r="D30" i="14" s="1"/>
  <c r="B87" i="14" s="1"/>
  <c r="M547" i="3"/>
  <c r="R547" i="3" s="1"/>
  <c r="A31" i="14" s="1"/>
  <c r="C88" i="14" s="1"/>
  <c r="N547" i="3"/>
  <c r="S547" i="3" s="1"/>
  <c r="B31" i="14" s="1"/>
  <c r="O547" i="3"/>
  <c r="T547" i="3" s="1"/>
  <c r="C31" i="14" s="1"/>
  <c r="A88" i="14" s="1"/>
  <c r="P547" i="3"/>
  <c r="U547" i="3" s="1"/>
  <c r="D31" i="14" s="1"/>
  <c r="B88" i="14" s="1"/>
  <c r="M548" i="3"/>
  <c r="R548" i="3" s="1"/>
  <c r="A32" i="14" s="1"/>
  <c r="C89" i="14" s="1"/>
  <c r="N548" i="3"/>
  <c r="S548" i="3" s="1"/>
  <c r="B32" i="14" s="1"/>
  <c r="O548" i="3"/>
  <c r="T548" i="3" s="1"/>
  <c r="C32" i="14" s="1"/>
  <c r="A89" i="14" s="1"/>
  <c r="P548" i="3"/>
  <c r="U548" i="3" s="1"/>
  <c r="D32" i="14" s="1"/>
  <c r="B89" i="14" s="1"/>
  <c r="M549" i="3"/>
  <c r="R549" i="3" s="1"/>
  <c r="A33" i="14" s="1"/>
  <c r="C90" i="14" s="1"/>
  <c r="N549" i="3"/>
  <c r="S549" i="3" s="1"/>
  <c r="B33" i="14" s="1"/>
  <c r="O549" i="3"/>
  <c r="T549" i="3" s="1"/>
  <c r="C33" i="14" s="1"/>
  <c r="A90" i="14" s="1"/>
  <c r="P549" i="3"/>
  <c r="U549" i="3" s="1"/>
  <c r="D33" i="14" s="1"/>
  <c r="B90" i="14" s="1"/>
  <c r="M550" i="3"/>
  <c r="R550" i="3" s="1"/>
  <c r="A34" i="14" s="1"/>
  <c r="C91" i="14" s="1"/>
  <c r="N550" i="3"/>
  <c r="S550" i="3" s="1"/>
  <c r="B34" i="14" s="1"/>
  <c r="O550" i="3"/>
  <c r="T550" i="3" s="1"/>
  <c r="C34" i="14" s="1"/>
  <c r="A91" i="14" s="1"/>
  <c r="P550" i="3"/>
  <c r="U550" i="3" s="1"/>
  <c r="D34" i="14" s="1"/>
  <c r="B91" i="14" s="1"/>
  <c r="M551" i="3"/>
  <c r="R551" i="3" s="1"/>
  <c r="A35" i="14" s="1"/>
  <c r="C92" i="14" s="1"/>
  <c r="N551" i="3"/>
  <c r="S551" i="3" s="1"/>
  <c r="B35" i="14" s="1"/>
  <c r="O551" i="3"/>
  <c r="T551" i="3" s="1"/>
  <c r="C35" i="14" s="1"/>
  <c r="A92" i="14" s="1"/>
  <c r="P551" i="3"/>
  <c r="U551" i="3" s="1"/>
  <c r="D35" i="14" s="1"/>
  <c r="B92" i="14" s="1"/>
  <c r="M552" i="3"/>
  <c r="R552" i="3" s="1"/>
  <c r="A36" i="14" s="1"/>
  <c r="C93" i="14" s="1"/>
  <c r="N552" i="3"/>
  <c r="S552" i="3" s="1"/>
  <c r="B36" i="14" s="1"/>
  <c r="O552" i="3"/>
  <c r="T552" i="3" s="1"/>
  <c r="C36" i="14" s="1"/>
  <c r="A93" i="14" s="1"/>
  <c r="P552" i="3"/>
  <c r="U552" i="3" s="1"/>
  <c r="D36" i="14" s="1"/>
  <c r="B93" i="14" s="1"/>
  <c r="M553" i="3"/>
  <c r="R553" i="3" s="1"/>
  <c r="A37" i="14" s="1"/>
  <c r="C94" i="14" s="1"/>
  <c r="N553" i="3"/>
  <c r="S553" i="3" s="1"/>
  <c r="B37" i="14" s="1"/>
  <c r="O553" i="3"/>
  <c r="T553" i="3" s="1"/>
  <c r="C37" i="14" s="1"/>
  <c r="A94" i="14" s="1"/>
  <c r="P553" i="3"/>
  <c r="U553" i="3" s="1"/>
  <c r="D37" i="14" s="1"/>
  <c r="B94" i="14" s="1"/>
  <c r="M554" i="3"/>
  <c r="R554" i="3" s="1"/>
  <c r="A38" i="14" s="1"/>
  <c r="C95" i="14" s="1"/>
  <c r="N554" i="3"/>
  <c r="S554" i="3" s="1"/>
  <c r="B38" i="14" s="1"/>
  <c r="O554" i="3"/>
  <c r="T554" i="3" s="1"/>
  <c r="C38" i="14" s="1"/>
  <c r="A95" i="14" s="1"/>
  <c r="P554" i="3"/>
  <c r="U554" i="3" s="1"/>
  <c r="D38" i="14" s="1"/>
  <c r="B95" i="14" s="1"/>
  <c r="M555" i="3"/>
  <c r="R555" i="3" s="1"/>
  <c r="N555" i="3"/>
  <c r="S555" i="3" s="1"/>
  <c r="B39" i="14" s="1"/>
  <c r="O555" i="3"/>
  <c r="T555" i="3" s="1"/>
  <c r="C39" i="14" s="1"/>
  <c r="A96" i="14" s="1"/>
  <c r="P555" i="3"/>
  <c r="U555" i="3" s="1"/>
  <c r="D39" i="14" s="1"/>
  <c r="B96" i="14" s="1"/>
  <c r="M556" i="3"/>
  <c r="R556" i="3" s="1"/>
  <c r="A40" i="14" s="1"/>
  <c r="C97" i="14" s="1"/>
  <c r="N556" i="3"/>
  <c r="S556" i="3" s="1"/>
  <c r="B40" i="14" s="1"/>
  <c r="O556" i="3"/>
  <c r="T556" i="3" s="1"/>
  <c r="C40" i="14" s="1"/>
  <c r="A97" i="14" s="1"/>
  <c r="P556" i="3"/>
  <c r="U556" i="3" s="1"/>
  <c r="D40" i="14" s="1"/>
  <c r="B97" i="14" s="1"/>
  <c r="M557" i="3"/>
  <c r="R557" i="3" s="1"/>
  <c r="A41" i="14" s="1"/>
  <c r="C98" i="14" s="1"/>
  <c r="N557" i="3"/>
  <c r="S557" i="3" s="1"/>
  <c r="B41" i="14" s="1"/>
  <c r="O557" i="3"/>
  <c r="T557" i="3" s="1"/>
  <c r="C41" i="14" s="1"/>
  <c r="A98" i="14" s="1"/>
  <c r="P557" i="3"/>
  <c r="U557" i="3" s="1"/>
  <c r="D41" i="14" s="1"/>
  <c r="B98" i="14" s="1"/>
  <c r="M558" i="3"/>
  <c r="R558" i="3" s="1"/>
  <c r="A42" i="14" s="1"/>
  <c r="C99" i="14" s="1"/>
  <c r="N558" i="3"/>
  <c r="S558" i="3" s="1"/>
  <c r="B42" i="14" s="1"/>
  <c r="O558" i="3"/>
  <c r="T558" i="3" s="1"/>
  <c r="C42" i="14" s="1"/>
  <c r="A99" i="14" s="1"/>
  <c r="P558" i="3"/>
  <c r="U558" i="3" s="1"/>
  <c r="D42" i="14" s="1"/>
  <c r="B99" i="14" s="1"/>
  <c r="M559" i="3"/>
  <c r="R559" i="3" s="1"/>
  <c r="A43" i="14" s="1"/>
  <c r="C100" i="14" s="1"/>
  <c r="N559" i="3"/>
  <c r="S559" i="3" s="1"/>
  <c r="B43" i="14" s="1"/>
  <c r="O559" i="3"/>
  <c r="T559" i="3" s="1"/>
  <c r="C43" i="14" s="1"/>
  <c r="A100" i="14" s="1"/>
  <c r="P559" i="3"/>
  <c r="U559" i="3" s="1"/>
  <c r="D43" i="14" s="1"/>
  <c r="B100" i="14" s="1"/>
  <c r="M560" i="3"/>
  <c r="R560" i="3" s="1"/>
  <c r="A44" i="14" s="1"/>
  <c r="C101" i="14" s="1"/>
  <c r="N560" i="3"/>
  <c r="S560" i="3" s="1"/>
  <c r="B44" i="14" s="1"/>
  <c r="O560" i="3"/>
  <c r="T560" i="3" s="1"/>
  <c r="C44" i="14" s="1"/>
  <c r="A101" i="14" s="1"/>
  <c r="P560" i="3"/>
  <c r="U560" i="3" s="1"/>
  <c r="D44" i="14" s="1"/>
  <c r="B101" i="14" s="1"/>
  <c r="M561" i="3"/>
  <c r="R561" i="3" s="1"/>
  <c r="A45" i="14" s="1"/>
  <c r="C102" i="14" s="1"/>
  <c r="N561" i="3"/>
  <c r="S561" i="3" s="1"/>
  <c r="B45" i="14" s="1"/>
  <c r="O561" i="3"/>
  <c r="T561" i="3" s="1"/>
  <c r="C45" i="14" s="1"/>
  <c r="A102" i="14" s="1"/>
  <c r="P561" i="3"/>
  <c r="U561" i="3" s="1"/>
  <c r="D45" i="14" s="1"/>
  <c r="B102" i="14" s="1"/>
  <c r="M562" i="3"/>
  <c r="R562" i="3" s="1"/>
  <c r="A46" i="14" s="1"/>
  <c r="C103" i="14" s="1"/>
  <c r="N562" i="3"/>
  <c r="S562" i="3" s="1"/>
  <c r="B46" i="14" s="1"/>
  <c r="O562" i="3"/>
  <c r="T562" i="3" s="1"/>
  <c r="C46" i="14" s="1"/>
  <c r="A103" i="14" s="1"/>
  <c r="P562" i="3"/>
  <c r="U562" i="3" s="1"/>
  <c r="D46" i="14" s="1"/>
  <c r="B103" i="14" s="1"/>
  <c r="M563" i="3"/>
  <c r="R563" i="3" s="1"/>
  <c r="A47" i="14" s="1"/>
  <c r="C104" i="14" s="1"/>
  <c r="N563" i="3"/>
  <c r="S563" i="3" s="1"/>
  <c r="B47" i="14" s="1"/>
  <c r="O563" i="3"/>
  <c r="T563" i="3" s="1"/>
  <c r="C47" i="14" s="1"/>
  <c r="A104" i="14" s="1"/>
  <c r="P563" i="3"/>
  <c r="U563" i="3" s="1"/>
  <c r="D47" i="14" s="1"/>
  <c r="B104" i="14" s="1"/>
  <c r="M564" i="3"/>
  <c r="R564" i="3" s="1"/>
  <c r="A48" i="14" s="1"/>
  <c r="C105" i="14" s="1"/>
  <c r="N564" i="3"/>
  <c r="S564" i="3" s="1"/>
  <c r="B48" i="14" s="1"/>
  <c r="O564" i="3"/>
  <c r="T564" i="3" s="1"/>
  <c r="C48" i="14" s="1"/>
  <c r="A105" i="14" s="1"/>
  <c r="P564" i="3"/>
  <c r="U564" i="3" s="1"/>
  <c r="D48" i="14" s="1"/>
  <c r="B105" i="14" s="1"/>
  <c r="M565" i="3"/>
  <c r="R565" i="3" s="1"/>
  <c r="A49" i="14" s="1"/>
  <c r="C106" i="14" s="1"/>
  <c r="N565" i="3"/>
  <c r="S565" i="3" s="1"/>
  <c r="B49" i="14" s="1"/>
  <c r="O565" i="3"/>
  <c r="T565" i="3" s="1"/>
  <c r="C49" i="14" s="1"/>
  <c r="A106" i="14" s="1"/>
  <c r="P565" i="3"/>
  <c r="U565" i="3" s="1"/>
  <c r="D49" i="14" s="1"/>
  <c r="B106" i="14" s="1"/>
  <c r="M566" i="3"/>
  <c r="R566" i="3" s="1"/>
  <c r="A50" i="14" s="1"/>
  <c r="C107" i="14" s="1"/>
  <c r="N566" i="3"/>
  <c r="S566" i="3" s="1"/>
  <c r="B50" i="14" s="1"/>
  <c r="O566" i="3"/>
  <c r="T566" i="3" s="1"/>
  <c r="C50" i="14" s="1"/>
  <c r="A107" i="14" s="1"/>
  <c r="P566" i="3"/>
  <c r="U566" i="3" s="1"/>
  <c r="D50" i="14" s="1"/>
  <c r="B107" i="14" s="1"/>
  <c r="M567" i="3"/>
  <c r="R567" i="3" s="1"/>
  <c r="A51" i="14" s="1"/>
  <c r="C108" i="14" s="1"/>
  <c r="N567" i="3"/>
  <c r="S567" i="3" s="1"/>
  <c r="B51" i="14" s="1"/>
  <c r="O567" i="3"/>
  <c r="T567" i="3" s="1"/>
  <c r="C51" i="14" s="1"/>
  <c r="A108" i="14" s="1"/>
  <c r="P567" i="3"/>
  <c r="U567" i="3" s="1"/>
  <c r="D51" i="14" s="1"/>
  <c r="B108" i="14" s="1"/>
  <c r="M568" i="3"/>
  <c r="R568" i="3" s="1"/>
  <c r="A52" i="14" s="1"/>
  <c r="C109" i="14" s="1"/>
  <c r="N568" i="3"/>
  <c r="S568" i="3" s="1"/>
  <c r="B52" i="14" s="1"/>
  <c r="O568" i="3"/>
  <c r="T568" i="3" s="1"/>
  <c r="C52" i="14" s="1"/>
  <c r="A109" i="14" s="1"/>
  <c r="P568" i="3"/>
  <c r="U568" i="3" s="1"/>
  <c r="D52" i="14" s="1"/>
  <c r="B109" i="14" s="1"/>
  <c r="M569" i="3"/>
  <c r="R569" i="3" s="1"/>
  <c r="A53" i="14" s="1"/>
  <c r="C110" i="14" s="1"/>
  <c r="N569" i="3"/>
  <c r="S569" i="3" s="1"/>
  <c r="B53" i="14" s="1"/>
  <c r="O569" i="3"/>
  <c r="T569" i="3" s="1"/>
  <c r="C53" i="14" s="1"/>
  <c r="A110" i="14" s="1"/>
  <c r="P569" i="3"/>
  <c r="U569" i="3" s="1"/>
  <c r="D53" i="14" s="1"/>
  <c r="B110" i="14" s="1"/>
  <c r="M570" i="3"/>
  <c r="R570" i="3" s="1"/>
  <c r="A54" i="14" s="1"/>
  <c r="C111" i="14" s="1"/>
  <c r="N570" i="3"/>
  <c r="S570" i="3" s="1"/>
  <c r="B54" i="14" s="1"/>
  <c r="O570" i="3"/>
  <c r="T570" i="3" s="1"/>
  <c r="C54" i="14" s="1"/>
  <c r="A111" i="14" s="1"/>
  <c r="P570" i="3"/>
  <c r="U570" i="3" s="1"/>
  <c r="D54" i="14" s="1"/>
  <c r="B111" i="14" s="1"/>
  <c r="M571" i="3"/>
  <c r="R571" i="3" s="1"/>
  <c r="A55" i="14" s="1"/>
  <c r="C112" i="14" s="1"/>
  <c r="N571" i="3"/>
  <c r="S571" i="3" s="1"/>
  <c r="B55" i="14" s="1"/>
  <c r="O571" i="3"/>
  <c r="T571" i="3" s="1"/>
  <c r="C55" i="14" s="1"/>
  <c r="A112" i="14" s="1"/>
  <c r="P571" i="3"/>
  <c r="U571" i="3" s="1"/>
  <c r="D55" i="14" s="1"/>
  <c r="B112" i="14" s="1"/>
  <c r="M572" i="3"/>
  <c r="R572" i="3" s="1"/>
  <c r="A56" i="14" s="1"/>
  <c r="C113" i="14" s="1"/>
  <c r="N572" i="3"/>
  <c r="S572" i="3" s="1"/>
  <c r="B56" i="14" s="1"/>
  <c r="O572" i="3"/>
  <c r="T572" i="3" s="1"/>
  <c r="C56" i="14" s="1"/>
  <c r="A113" i="14" s="1"/>
  <c r="P572" i="3"/>
  <c r="U572" i="3" s="1"/>
  <c r="D56" i="14" s="1"/>
  <c r="B113" i="14" s="1"/>
  <c r="M573" i="3"/>
  <c r="R573" i="3" s="1"/>
  <c r="A57" i="14" s="1"/>
  <c r="C114" i="14" s="1"/>
  <c r="N573" i="3"/>
  <c r="S573" i="3" s="1"/>
  <c r="B57" i="14" s="1"/>
  <c r="O573" i="3"/>
  <c r="T573" i="3" s="1"/>
  <c r="C57" i="14" s="1"/>
  <c r="A114" i="14" s="1"/>
  <c r="P573" i="3"/>
  <c r="U573" i="3" s="1"/>
  <c r="D57" i="14" s="1"/>
  <c r="B114" i="14" s="1"/>
  <c r="M574" i="3"/>
  <c r="R574" i="3" s="1"/>
  <c r="A58" i="14" s="1"/>
  <c r="C115" i="14" s="1"/>
  <c r="N574" i="3"/>
  <c r="S574" i="3" s="1"/>
  <c r="B58" i="14" s="1"/>
  <c r="O574" i="3"/>
  <c r="T574" i="3" s="1"/>
  <c r="C58" i="14" s="1"/>
  <c r="A115" i="14" s="1"/>
  <c r="P574" i="3"/>
  <c r="U574" i="3" s="1"/>
  <c r="D58" i="14" s="1"/>
  <c r="B115" i="14" s="1"/>
  <c r="M575" i="3"/>
  <c r="R575" i="3" s="1"/>
  <c r="A59" i="14" s="1"/>
  <c r="C116" i="14" s="1"/>
  <c r="N575" i="3"/>
  <c r="S575" i="3" s="1"/>
  <c r="B59" i="14" s="1"/>
  <c r="O575" i="3"/>
  <c r="T575" i="3" s="1"/>
  <c r="C59" i="14" s="1"/>
  <c r="A116" i="14" s="1"/>
  <c r="P575" i="3"/>
  <c r="U575" i="3" s="1"/>
  <c r="D59" i="14" s="1"/>
  <c r="B116" i="14" s="1"/>
  <c r="M576" i="3"/>
  <c r="R576" i="3" s="1"/>
  <c r="A4" i="15" s="1"/>
  <c r="C67" i="15" s="1"/>
  <c r="N576" i="3"/>
  <c r="S576" i="3" s="1"/>
  <c r="B4" i="15" s="1"/>
  <c r="O576" i="3"/>
  <c r="T576" i="3" s="1"/>
  <c r="C4" i="15" s="1"/>
  <c r="A67" i="15" s="1"/>
  <c r="P576" i="3"/>
  <c r="U576" i="3" s="1"/>
  <c r="D4" i="15" s="1"/>
  <c r="B67" i="15" s="1"/>
  <c r="M577" i="3"/>
  <c r="R577" i="3" s="1"/>
  <c r="A5" i="15" s="1"/>
  <c r="C68" i="15" s="1"/>
  <c r="N577" i="3"/>
  <c r="S577" i="3" s="1"/>
  <c r="B5" i="15" s="1"/>
  <c r="O577" i="3"/>
  <c r="T577" i="3" s="1"/>
  <c r="C5" i="15" s="1"/>
  <c r="A68" i="15" s="1"/>
  <c r="P577" i="3"/>
  <c r="U577" i="3" s="1"/>
  <c r="D5" i="15" s="1"/>
  <c r="B68" i="15" s="1"/>
  <c r="M578" i="3"/>
  <c r="R578" i="3" s="1"/>
  <c r="A6" i="15" s="1"/>
  <c r="C69" i="15" s="1"/>
  <c r="N578" i="3"/>
  <c r="S578" i="3" s="1"/>
  <c r="B6" i="15" s="1"/>
  <c r="O578" i="3"/>
  <c r="T578" i="3" s="1"/>
  <c r="C6" i="15" s="1"/>
  <c r="A69" i="15" s="1"/>
  <c r="P578" i="3"/>
  <c r="U578" i="3" s="1"/>
  <c r="D6" i="15" s="1"/>
  <c r="B69" i="15" s="1"/>
  <c r="M579" i="3"/>
  <c r="R579" i="3" s="1"/>
  <c r="A7" i="15" s="1"/>
  <c r="C70" i="15" s="1"/>
  <c r="N579" i="3"/>
  <c r="S579" i="3" s="1"/>
  <c r="B7" i="15" s="1"/>
  <c r="O579" i="3"/>
  <c r="T579" i="3" s="1"/>
  <c r="C7" i="15" s="1"/>
  <c r="A70" i="15" s="1"/>
  <c r="P579" i="3"/>
  <c r="U579" i="3" s="1"/>
  <c r="D7" i="15" s="1"/>
  <c r="B70" i="15" s="1"/>
  <c r="M580" i="3"/>
  <c r="R580" i="3" s="1"/>
  <c r="A8" i="15" s="1"/>
  <c r="C71" i="15" s="1"/>
  <c r="N580" i="3"/>
  <c r="S580" i="3" s="1"/>
  <c r="B8" i="15" s="1"/>
  <c r="O580" i="3"/>
  <c r="T580" i="3" s="1"/>
  <c r="C8" i="15" s="1"/>
  <c r="A71" i="15" s="1"/>
  <c r="P580" i="3"/>
  <c r="U580" i="3" s="1"/>
  <c r="D8" i="15" s="1"/>
  <c r="B71" i="15" s="1"/>
  <c r="M581" i="3"/>
  <c r="R581" i="3" s="1"/>
  <c r="A9" i="15" s="1"/>
  <c r="C72" i="15" s="1"/>
  <c r="N581" i="3"/>
  <c r="S581" i="3" s="1"/>
  <c r="B9" i="15" s="1"/>
  <c r="O581" i="3"/>
  <c r="T581" i="3" s="1"/>
  <c r="C9" i="15" s="1"/>
  <c r="A72" i="15" s="1"/>
  <c r="P581" i="3"/>
  <c r="U581" i="3" s="1"/>
  <c r="D9" i="15" s="1"/>
  <c r="B72" i="15" s="1"/>
  <c r="M582" i="3"/>
  <c r="R582" i="3" s="1"/>
  <c r="A10" i="15" s="1"/>
  <c r="C73" i="15" s="1"/>
  <c r="N582" i="3"/>
  <c r="S582" i="3" s="1"/>
  <c r="B10" i="15" s="1"/>
  <c r="O582" i="3"/>
  <c r="T582" i="3" s="1"/>
  <c r="C10" i="15" s="1"/>
  <c r="A73" i="15" s="1"/>
  <c r="P582" i="3"/>
  <c r="U582" i="3" s="1"/>
  <c r="D10" i="15" s="1"/>
  <c r="B73" i="15" s="1"/>
  <c r="M583" i="3"/>
  <c r="R583" i="3" s="1"/>
  <c r="A11" i="15" s="1"/>
  <c r="C74" i="15" s="1"/>
  <c r="N583" i="3"/>
  <c r="S583" i="3" s="1"/>
  <c r="B11" i="15" s="1"/>
  <c r="O583" i="3"/>
  <c r="T583" i="3" s="1"/>
  <c r="C11" i="15" s="1"/>
  <c r="A74" i="15" s="1"/>
  <c r="P583" i="3"/>
  <c r="U583" i="3" s="1"/>
  <c r="D11" i="15" s="1"/>
  <c r="B74" i="15" s="1"/>
  <c r="M584" i="3"/>
  <c r="R584" i="3" s="1"/>
  <c r="A12" i="15" s="1"/>
  <c r="C75" i="15" s="1"/>
  <c r="N584" i="3"/>
  <c r="S584" i="3" s="1"/>
  <c r="B12" i="15" s="1"/>
  <c r="O584" i="3"/>
  <c r="T584" i="3" s="1"/>
  <c r="C12" i="15" s="1"/>
  <c r="A75" i="15" s="1"/>
  <c r="P584" i="3"/>
  <c r="U584" i="3" s="1"/>
  <c r="D12" i="15" s="1"/>
  <c r="B75" i="15" s="1"/>
  <c r="M585" i="3"/>
  <c r="R585" i="3" s="1"/>
  <c r="A13" i="15" s="1"/>
  <c r="C76" i="15" s="1"/>
  <c r="N585" i="3"/>
  <c r="S585" i="3" s="1"/>
  <c r="B13" i="15" s="1"/>
  <c r="O585" i="3"/>
  <c r="T585" i="3" s="1"/>
  <c r="C13" i="15" s="1"/>
  <c r="A76" i="15" s="1"/>
  <c r="P585" i="3"/>
  <c r="U585" i="3" s="1"/>
  <c r="D13" i="15" s="1"/>
  <c r="B76" i="15" s="1"/>
  <c r="M586" i="3"/>
  <c r="R586" i="3" s="1"/>
  <c r="A14" i="15" s="1"/>
  <c r="C77" i="15" s="1"/>
  <c r="N586" i="3"/>
  <c r="S586" i="3" s="1"/>
  <c r="B14" i="15" s="1"/>
  <c r="O586" i="3"/>
  <c r="T586" i="3" s="1"/>
  <c r="C14" i="15" s="1"/>
  <c r="A77" i="15" s="1"/>
  <c r="P586" i="3"/>
  <c r="U586" i="3" s="1"/>
  <c r="D14" i="15" s="1"/>
  <c r="B77" i="15" s="1"/>
  <c r="M587" i="3"/>
  <c r="R587" i="3" s="1"/>
  <c r="A15" i="15" s="1"/>
  <c r="C78" i="15" s="1"/>
  <c r="N587" i="3"/>
  <c r="S587" i="3" s="1"/>
  <c r="B15" i="15" s="1"/>
  <c r="O587" i="3"/>
  <c r="T587" i="3" s="1"/>
  <c r="C15" i="15" s="1"/>
  <c r="A78" i="15" s="1"/>
  <c r="P587" i="3"/>
  <c r="U587" i="3" s="1"/>
  <c r="D15" i="15" s="1"/>
  <c r="B78" i="15" s="1"/>
  <c r="M588" i="3"/>
  <c r="R588" i="3" s="1"/>
  <c r="A16" i="15" s="1"/>
  <c r="C79" i="15" s="1"/>
  <c r="N588" i="3"/>
  <c r="S588" i="3" s="1"/>
  <c r="B16" i="15" s="1"/>
  <c r="O588" i="3"/>
  <c r="T588" i="3" s="1"/>
  <c r="C16" i="15" s="1"/>
  <c r="A79" i="15" s="1"/>
  <c r="P588" i="3"/>
  <c r="U588" i="3" s="1"/>
  <c r="D16" i="15" s="1"/>
  <c r="B79" i="15" s="1"/>
  <c r="M589" i="3"/>
  <c r="R589" i="3" s="1"/>
  <c r="A17" i="15" s="1"/>
  <c r="C80" i="15" s="1"/>
  <c r="N589" i="3"/>
  <c r="S589" i="3" s="1"/>
  <c r="B17" i="15" s="1"/>
  <c r="O589" i="3"/>
  <c r="T589" i="3" s="1"/>
  <c r="C17" i="15" s="1"/>
  <c r="A80" i="15" s="1"/>
  <c r="P589" i="3"/>
  <c r="U589" i="3" s="1"/>
  <c r="D17" i="15" s="1"/>
  <c r="B80" i="15" s="1"/>
  <c r="M590" i="3"/>
  <c r="R590" i="3" s="1"/>
  <c r="A18" i="15" s="1"/>
  <c r="C81" i="15" s="1"/>
  <c r="N590" i="3"/>
  <c r="S590" i="3" s="1"/>
  <c r="B18" i="15" s="1"/>
  <c r="O590" i="3"/>
  <c r="T590" i="3" s="1"/>
  <c r="C18" i="15" s="1"/>
  <c r="A81" i="15" s="1"/>
  <c r="P590" i="3"/>
  <c r="U590" i="3" s="1"/>
  <c r="D18" i="15" s="1"/>
  <c r="B81" i="15" s="1"/>
  <c r="M591" i="3"/>
  <c r="R591" i="3" s="1"/>
  <c r="A19" i="15" s="1"/>
  <c r="C82" i="15" s="1"/>
  <c r="N591" i="3"/>
  <c r="S591" i="3" s="1"/>
  <c r="B19" i="15" s="1"/>
  <c r="O591" i="3"/>
  <c r="T591" i="3" s="1"/>
  <c r="C19" i="15" s="1"/>
  <c r="A82" i="15" s="1"/>
  <c r="P591" i="3"/>
  <c r="U591" i="3" s="1"/>
  <c r="D19" i="15" s="1"/>
  <c r="B82" i="15" s="1"/>
  <c r="M592" i="3"/>
  <c r="R592" i="3" s="1"/>
  <c r="A20" i="15" s="1"/>
  <c r="C83" i="15" s="1"/>
  <c r="N592" i="3"/>
  <c r="S592" i="3" s="1"/>
  <c r="B20" i="15" s="1"/>
  <c r="O592" i="3"/>
  <c r="T592" i="3" s="1"/>
  <c r="C20" i="15" s="1"/>
  <c r="A83" i="15" s="1"/>
  <c r="P592" i="3"/>
  <c r="U592" i="3" s="1"/>
  <c r="D20" i="15" s="1"/>
  <c r="B83" i="15" s="1"/>
  <c r="M593" i="3"/>
  <c r="R593" i="3" s="1"/>
  <c r="A21" i="15" s="1"/>
  <c r="C84" i="15" s="1"/>
  <c r="N593" i="3"/>
  <c r="S593" i="3" s="1"/>
  <c r="B21" i="15" s="1"/>
  <c r="O593" i="3"/>
  <c r="T593" i="3" s="1"/>
  <c r="C21" i="15" s="1"/>
  <c r="A84" i="15" s="1"/>
  <c r="P593" i="3"/>
  <c r="U593" i="3" s="1"/>
  <c r="D21" i="15" s="1"/>
  <c r="B84" i="15" s="1"/>
  <c r="M594" i="3"/>
  <c r="R594" i="3" s="1"/>
  <c r="A22" i="15" s="1"/>
  <c r="C85" i="15" s="1"/>
  <c r="N594" i="3"/>
  <c r="S594" i="3" s="1"/>
  <c r="B22" i="15" s="1"/>
  <c r="O594" i="3"/>
  <c r="T594" i="3" s="1"/>
  <c r="C22" i="15" s="1"/>
  <c r="A85" i="15" s="1"/>
  <c r="P594" i="3"/>
  <c r="U594" i="3" s="1"/>
  <c r="D22" i="15" s="1"/>
  <c r="B85" i="15" s="1"/>
  <c r="M595" i="3"/>
  <c r="R595" i="3" s="1"/>
  <c r="A23" i="15" s="1"/>
  <c r="C86" i="15" s="1"/>
  <c r="N595" i="3"/>
  <c r="S595" i="3" s="1"/>
  <c r="B23" i="15" s="1"/>
  <c r="O595" i="3"/>
  <c r="T595" i="3" s="1"/>
  <c r="C23" i="15" s="1"/>
  <c r="A86" i="15" s="1"/>
  <c r="P595" i="3"/>
  <c r="U595" i="3" s="1"/>
  <c r="D23" i="15" s="1"/>
  <c r="B86" i="15" s="1"/>
  <c r="M596" i="3"/>
  <c r="R596" i="3" s="1"/>
  <c r="A24" i="15" s="1"/>
  <c r="C87" i="15" s="1"/>
  <c r="N596" i="3"/>
  <c r="S596" i="3" s="1"/>
  <c r="B24" i="15" s="1"/>
  <c r="O596" i="3"/>
  <c r="T596" i="3" s="1"/>
  <c r="C24" i="15" s="1"/>
  <c r="A87" i="15" s="1"/>
  <c r="P596" i="3"/>
  <c r="U596" i="3" s="1"/>
  <c r="D24" i="15" s="1"/>
  <c r="B87" i="15" s="1"/>
  <c r="M597" i="3"/>
  <c r="R597" i="3" s="1"/>
  <c r="A25" i="15" s="1"/>
  <c r="C88" i="15" s="1"/>
  <c r="N597" i="3"/>
  <c r="S597" i="3" s="1"/>
  <c r="B25" i="15" s="1"/>
  <c r="O597" i="3"/>
  <c r="T597" i="3" s="1"/>
  <c r="C25" i="15" s="1"/>
  <c r="A88" i="15" s="1"/>
  <c r="P597" i="3"/>
  <c r="U597" i="3" s="1"/>
  <c r="D25" i="15" s="1"/>
  <c r="B88" i="15" s="1"/>
  <c r="M598" i="3"/>
  <c r="R598" i="3" s="1"/>
  <c r="A26" i="15" s="1"/>
  <c r="C89" i="15" s="1"/>
  <c r="N598" i="3"/>
  <c r="S598" i="3" s="1"/>
  <c r="B26" i="15" s="1"/>
  <c r="O598" i="3"/>
  <c r="T598" i="3" s="1"/>
  <c r="C26" i="15" s="1"/>
  <c r="A89" i="15" s="1"/>
  <c r="P598" i="3"/>
  <c r="U598" i="3" s="1"/>
  <c r="D26" i="15" s="1"/>
  <c r="B89" i="15" s="1"/>
  <c r="M599" i="3"/>
  <c r="R599" i="3" s="1"/>
  <c r="A27" i="15" s="1"/>
  <c r="C90" i="15" s="1"/>
  <c r="N599" i="3"/>
  <c r="S599" i="3" s="1"/>
  <c r="B27" i="15" s="1"/>
  <c r="O599" i="3"/>
  <c r="T599" i="3" s="1"/>
  <c r="C27" i="15" s="1"/>
  <c r="A90" i="15" s="1"/>
  <c r="P599" i="3"/>
  <c r="U599" i="3" s="1"/>
  <c r="D27" i="15" s="1"/>
  <c r="B90" i="15" s="1"/>
  <c r="M600" i="3"/>
  <c r="R600" i="3" s="1"/>
  <c r="A28" i="15" s="1"/>
  <c r="C91" i="15" s="1"/>
  <c r="N600" i="3"/>
  <c r="S600" i="3" s="1"/>
  <c r="B28" i="15" s="1"/>
  <c r="O600" i="3"/>
  <c r="T600" i="3" s="1"/>
  <c r="C28" i="15" s="1"/>
  <c r="A91" i="15" s="1"/>
  <c r="P600" i="3"/>
  <c r="U600" i="3" s="1"/>
  <c r="D28" i="15" s="1"/>
  <c r="B91" i="15" s="1"/>
  <c r="M601" i="3"/>
  <c r="R601" i="3" s="1"/>
  <c r="A29" i="15" s="1"/>
  <c r="C92" i="15" s="1"/>
  <c r="N601" i="3"/>
  <c r="S601" i="3" s="1"/>
  <c r="B29" i="15" s="1"/>
  <c r="O601" i="3"/>
  <c r="T601" i="3" s="1"/>
  <c r="C29" i="15" s="1"/>
  <c r="A92" i="15" s="1"/>
  <c r="P601" i="3"/>
  <c r="U601" i="3" s="1"/>
  <c r="D29" i="15" s="1"/>
  <c r="B92" i="15" s="1"/>
  <c r="M602" i="3"/>
  <c r="R602" i="3" s="1"/>
  <c r="A30" i="15" s="1"/>
  <c r="C93" i="15" s="1"/>
  <c r="N602" i="3"/>
  <c r="S602" i="3" s="1"/>
  <c r="B30" i="15" s="1"/>
  <c r="O602" i="3"/>
  <c r="T602" i="3" s="1"/>
  <c r="C30" i="15" s="1"/>
  <c r="A93" i="15" s="1"/>
  <c r="P602" i="3"/>
  <c r="U602" i="3" s="1"/>
  <c r="D30" i="15" s="1"/>
  <c r="B93" i="15" s="1"/>
  <c r="M603" i="3"/>
  <c r="R603" i="3" s="1"/>
  <c r="A31" i="15" s="1"/>
  <c r="C94" i="15" s="1"/>
  <c r="N603" i="3"/>
  <c r="S603" i="3" s="1"/>
  <c r="B31" i="15" s="1"/>
  <c r="O603" i="3"/>
  <c r="T603" i="3" s="1"/>
  <c r="C31" i="15" s="1"/>
  <c r="A94" i="15" s="1"/>
  <c r="P603" i="3"/>
  <c r="U603" i="3" s="1"/>
  <c r="D31" i="15" s="1"/>
  <c r="B94" i="15" s="1"/>
  <c r="M604" i="3"/>
  <c r="R604" i="3" s="1"/>
  <c r="A32" i="15" s="1"/>
  <c r="C95" i="15" s="1"/>
  <c r="N604" i="3"/>
  <c r="S604" i="3" s="1"/>
  <c r="B32" i="15" s="1"/>
  <c r="O604" i="3"/>
  <c r="T604" i="3" s="1"/>
  <c r="C32" i="15" s="1"/>
  <c r="A95" i="15" s="1"/>
  <c r="P604" i="3"/>
  <c r="U604" i="3" s="1"/>
  <c r="D32" i="15" s="1"/>
  <c r="B95" i="15" s="1"/>
  <c r="M605" i="3"/>
  <c r="R605" i="3" s="1"/>
  <c r="A33" i="15" s="1"/>
  <c r="C96" i="15" s="1"/>
  <c r="N605" i="3"/>
  <c r="S605" i="3" s="1"/>
  <c r="B33" i="15" s="1"/>
  <c r="O605" i="3"/>
  <c r="T605" i="3" s="1"/>
  <c r="C33" i="15" s="1"/>
  <c r="A96" i="15" s="1"/>
  <c r="P605" i="3"/>
  <c r="U605" i="3" s="1"/>
  <c r="D33" i="15" s="1"/>
  <c r="B96" i="15" s="1"/>
  <c r="M606" i="3"/>
  <c r="R606" i="3" s="1"/>
  <c r="A34" i="15" s="1"/>
  <c r="C97" i="15" s="1"/>
  <c r="N606" i="3"/>
  <c r="S606" i="3" s="1"/>
  <c r="B34" i="15" s="1"/>
  <c r="O606" i="3"/>
  <c r="T606" i="3" s="1"/>
  <c r="C34" i="15" s="1"/>
  <c r="A97" i="15" s="1"/>
  <c r="P606" i="3"/>
  <c r="U606" i="3" s="1"/>
  <c r="D34" i="15" s="1"/>
  <c r="B97" i="15" s="1"/>
  <c r="M607" i="3"/>
  <c r="R607" i="3" s="1"/>
  <c r="A35" i="15" s="1"/>
  <c r="C98" i="15" s="1"/>
  <c r="N607" i="3"/>
  <c r="S607" i="3" s="1"/>
  <c r="B35" i="15" s="1"/>
  <c r="O607" i="3"/>
  <c r="T607" i="3" s="1"/>
  <c r="C35" i="15" s="1"/>
  <c r="A98" i="15" s="1"/>
  <c r="P607" i="3"/>
  <c r="U607" i="3" s="1"/>
  <c r="D35" i="15" s="1"/>
  <c r="B98" i="15" s="1"/>
  <c r="M608" i="3"/>
  <c r="R608" i="3" s="1"/>
  <c r="A36" i="15" s="1"/>
  <c r="C99" i="15" s="1"/>
  <c r="N608" i="3"/>
  <c r="S608" i="3" s="1"/>
  <c r="B36" i="15" s="1"/>
  <c r="O608" i="3"/>
  <c r="T608" i="3" s="1"/>
  <c r="C36" i="15" s="1"/>
  <c r="A99" i="15" s="1"/>
  <c r="P608" i="3"/>
  <c r="U608" i="3" s="1"/>
  <c r="D36" i="15" s="1"/>
  <c r="B99" i="15" s="1"/>
  <c r="M609" i="3"/>
  <c r="R609" i="3" s="1"/>
  <c r="A37" i="15" s="1"/>
  <c r="C100" i="15" s="1"/>
  <c r="N609" i="3"/>
  <c r="S609" i="3" s="1"/>
  <c r="B37" i="15" s="1"/>
  <c r="O609" i="3"/>
  <c r="T609" i="3" s="1"/>
  <c r="C37" i="15" s="1"/>
  <c r="A100" i="15" s="1"/>
  <c r="P609" i="3"/>
  <c r="U609" i="3" s="1"/>
  <c r="D37" i="15" s="1"/>
  <c r="B100" i="15" s="1"/>
  <c r="M610" i="3"/>
  <c r="R610" i="3" s="1"/>
  <c r="A38" i="15" s="1"/>
  <c r="C101" i="15" s="1"/>
  <c r="N610" i="3"/>
  <c r="S610" i="3" s="1"/>
  <c r="B38" i="15" s="1"/>
  <c r="O610" i="3"/>
  <c r="T610" i="3" s="1"/>
  <c r="C38" i="15" s="1"/>
  <c r="A101" i="15" s="1"/>
  <c r="P610" i="3"/>
  <c r="U610" i="3" s="1"/>
  <c r="D38" i="15" s="1"/>
  <c r="B101" i="15" s="1"/>
  <c r="M611" i="3"/>
  <c r="R611" i="3" s="1"/>
  <c r="A39" i="15" s="1"/>
  <c r="C102" i="15" s="1"/>
  <c r="N611" i="3"/>
  <c r="S611" i="3" s="1"/>
  <c r="B39" i="15" s="1"/>
  <c r="O611" i="3"/>
  <c r="T611" i="3" s="1"/>
  <c r="C39" i="15" s="1"/>
  <c r="A102" i="15" s="1"/>
  <c r="P611" i="3"/>
  <c r="U611" i="3" s="1"/>
  <c r="D39" i="15" s="1"/>
  <c r="B102" i="15" s="1"/>
  <c r="M612" i="3"/>
  <c r="R612" i="3" s="1"/>
  <c r="N612" i="3"/>
  <c r="S612" i="3" s="1"/>
  <c r="B40" i="15" s="1"/>
  <c r="O612" i="3"/>
  <c r="T612" i="3" s="1"/>
  <c r="C40" i="15" s="1"/>
  <c r="A103" i="15" s="1"/>
  <c r="P612" i="3"/>
  <c r="U612" i="3" s="1"/>
  <c r="D40" i="15" s="1"/>
  <c r="B103" i="15" s="1"/>
  <c r="M613" i="3"/>
  <c r="R613" i="3" s="1"/>
  <c r="A41" i="15" s="1"/>
  <c r="C104" i="15" s="1"/>
  <c r="N613" i="3"/>
  <c r="S613" i="3" s="1"/>
  <c r="B41" i="15" s="1"/>
  <c r="O613" i="3"/>
  <c r="T613" i="3" s="1"/>
  <c r="C41" i="15" s="1"/>
  <c r="A104" i="15" s="1"/>
  <c r="P613" i="3"/>
  <c r="U613" i="3" s="1"/>
  <c r="D41" i="15" s="1"/>
  <c r="B104" i="15" s="1"/>
  <c r="M614" i="3"/>
  <c r="R614" i="3" s="1"/>
  <c r="A42" i="15" s="1"/>
  <c r="C105" i="15" s="1"/>
  <c r="N614" i="3"/>
  <c r="S614" i="3" s="1"/>
  <c r="B42" i="15" s="1"/>
  <c r="O614" i="3"/>
  <c r="T614" i="3" s="1"/>
  <c r="C42" i="15" s="1"/>
  <c r="A105" i="15" s="1"/>
  <c r="P614" i="3"/>
  <c r="U614" i="3" s="1"/>
  <c r="D42" i="15" s="1"/>
  <c r="B105" i="15" s="1"/>
  <c r="M615" i="3"/>
  <c r="R615" i="3" s="1"/>
  <c r="A43" i="15" s="1"/>
  <c r="C106" i="15" s="1"/>
  <c r="N615" i="3"/>
  <c r="S615" i="3" s="1"/>
  <c r="B43" i="15" s="1"/>
  <c r="O615" i="3"/>
  <c r="T615" i="3" s="1"/>
  <c r="C43" i="15" s="1"/>
  <c r="A106" i="15" s="1"/>
  <c r="P615" i="3"/>
  <c r="U615" i="3" s="1"/>
  <c r="D43" i="15" s="1"/>
  <c r="B106" i="15" s="1"/>
  <c r="M616" i="3"/>
  <c r="R616" i="3" s="1"/>
  <c r="A44" i="15" s="1"/>
  <c r="C107" i="15" s="1"/>
  <c r="N616" i="3"/>
  <c r="S616" i="3" s="1"/>
  <c r="B44" i="15" s="1"/>
  <c r="O616" i="3"/>
  <c r="T616" i="3" s="1"/>
  <c r="C44" i="15" s="1"/>
  <c r="A107" i="15" s="1"/>
  <c r="P616" i="3"/>
  <c r="U616" i="3" s="1"/>
  <c r="D44" i="15" s="1"/>
  <c r="B107" i="15" s="1"/>
  <c r="M617" i="3"/>
  <c r="R617" i="3" s="1"/>
  <c r="A45" i="15" s="1"/>
  <c r="C108" i="15" s="1"/>
  <c r="N617" i="3"/>
  <c r="S617" i="3" s="1"/>
  <c r="B45" i="15" s="1"/>
  <c r="O617" i="3"/>
  <c r="T617" i="3" s="1"/>
  <c r="C45" i="15" s="1"/>
  <c r="A108" i="15" s="1"/>
  <c r="P617" i="3"/>
  <c r="U617" i="3" s="1"/>
  <c r="D45" i="15" s="1"/>
  <c r="B108" i="15" s="1"/>
  <c r="M618" i="3"/>
  <c r="R618" i="3" s="1"/>
  <c r="A46" i="15" s="1"/>
  <c r="C109" i="15" s="1"/>
  <c r="N618" i="3"/>
  <c r="S618" i="3" s="1"/>
  <c r="B46" i="15" s="1"/>
  <c r="O618" i="3"/>
  <c r="T618" i="3" s="1"/>
  <c r="C46" i="15" s="1"/>
  <c r="A109" i="15" s="1"/>
  <c r="P618" i="3"/>
  <c r="U618" i="3" s="1"/>
  <c r="D46" i="15" s="1"/>
  <c r="B109" i="15" s="1"/>
  <c r="M619" i="3"/>
  <c r="R619" i="3" s="1"/>
  <c r="A47" i="15" s="1"/>
  <c r="C110" i="15" s="1"/>
  <c r="N619" i="3"/>
  <c r="S619" i="3" s="1"/>
  <c r="B47" i="15" s="1"/>
  <c r="O619" i="3"/>
  <c r="T619" i="3" s="1"/>
  <c r="C47" i="15" s="1"/>
  <c r="A110" i="15" s="1"/>
  <c r="P619" i="3"/>
  <c r="U619" i="3" s="1"/>
  <c r="D47" i="15" s="1"/>
  <c r="B110" i="15" s="1"/>
  <c r="M620" i="3"/>
  <c r="R620" i="3" s="1"/>
  <c r="A48" i="15" s="1"/>
  <c r="C111" i="15" s="1"/>
  <c r="N620" i="3"/>
  <c r="S620" i="3" s="1"/>
  <c r="B48" i="15" s="1"/>
  <c r="O620" i="3"/>
  <c r="T620" i="3" s="1"/>
  <c r="C48" i="15" s="1"/>
  <c r="A111" i="15" s="1"/>
  <c r="P620" i="3"/>
  <c r="U620" i="3" s="1"/>
  <c r="D48" i="15" s="1"/>
  <c r="B111" i="15" s="1"/>
  <c r="M621" i="3"/>
  <c r="R621" i="3" s="1"/>
  <c r="A49" i="15" s="1"/>
  <c r="C112" i="15" s="1"/>
  <c r="N621" i="3"/>
  <c r="S621" i="3" s="1"/>
  <c r="B49" i="15" s="1"/>
  <c r="O621" i="3"/>
  <c r="T621" i="3" s="1"/>
  <c r="C49" i="15" s="1"/>
  <c r="A112" i="15" s="1"/>
  <c r="P621" i="3"/>
  <c r="U621" i="3" s="1"/>
  <c r="D49" i="15" s="1"/>
  <c r="B112" i="15" s="1"/>
  <c r="M622" i="3"/>
  <c r="R622" i="3" s="1"/>
  <c r="A50" i="15" s="1"/>
  <c r="C113" i="15" s="1"/>
  <c r="N622" i="3"/>
  <c r="S622" i="3" s="1"/>
  <c r="B50" i="15" s="1"/>
  <c r="O622" i="3"/>
  <c r="T622" i="3" s="1"/>
  <c r="C50" i="15" s="1"/>
  <c r="A113" i="15" s="1"/>
  <c r="P622" i="3"/>
  <c r="U622" i="3" s="1"/>
  <c r="D50" i="15" s="1"/>
  <c r="B113" i="15" s="1"/>
  <c r="M623" i="3"/>
  <c r="R623" i="3" s="1"/>
  <c r="A51" i="15" s="1"/>
  <c r="C114" i="15" s="1"/>
  <c r="N623" i="3"/>
  <c r="S623" i="3" s="1"/>
  <c r="B51" i="15" s="1"/>
  <c r="O623" i="3"/>
  <c r="T623" i="3" s="1"/>
  <c r="C51" i="15" s="1"/>
  <c r="A114" i="15" s="1"/>
  <c r="P623" i="3"/>
  <c r="U623" i="3" s="1"/>
  <c r="D51" i="15" s="1"/>
  <c r="B114" i="15" s="1"/>
  <c r="M624" i="3"/>
  <c r="R624" i="3" s="1"/>
  <c r="A52" i="15" s="1"/>
  <c r="C115" i="15" s="1"/>
  <c r="N624" i="3"/>
  <c r="S624" i="3" s="1"/>
  <c r="B52" i="15" s="1"/>
  <c r="O624" i="3"/>
  <c r="T624" i="3" s="1"/>
  <c r="C52" i="15" s="1"/>
  <c r="A115" i="15" s="1"/>
  <c r="P624" i="3"/>
  <c r="U624" i="3" s="1"/>
  <c r="D52" i="15" s="1"/>
  <c r="B115" i="15" s="1"/>
  <c r="M625" i="3"/>
  <c r="R625" i="3" s="1"/>
  <c r="A53" i="15" s="1"/>
  <c r="C116" i="15" s="1"/>
  <c r="N625" i="3"/>
  <c r="S625" i="3" s="1"/>
  <c r="B53" i="15" s="1"/>
  <c r="O625" i="3"/>
  <c r="T625" i="3" s="1"/>
  <c r="C53" i="15" s="1"/>
  <c r="A116" i="15" s="1"/>
  <c r="P625" i="3"/>
  <c r="U625" i="3" s="1"/>
  <c r="D53" i="15" s="1"/>
  <c r="B116" i="15" s="1"/>
  <c r="M626" i="3"/>
  <c r="R626" i="3" s="1"/>
  <c r="A54" i="15" s="1"/>
  <c r="C117" i="15" s="1"/>
  <c r="N626" i="3"/>
  <c r="S626" i="3" s="1"/>
  <c r="B54" i="15" s="1"/>
  <c r="O626" i="3"/>
  <c r="T626" i="3" s="1"/>
  <c r="C54" i="15" s="1"/>
  <c r="A117" i="15" s="1"/>
  <c r="P626" i="3"/>
  <c r="U626" i="3" s="1"/>
  <c r="D54" i="15" s="1"/>
  <c r="B117" i="15" s="1"/>
  <c r="M627" i="3"/>
  <c r="R627" i="3" s="1"/>
  <c r="A55" i="15" s="1"/>
  <c r="C118" i="15" s="1"/>
  <c r="N627" i="3"/>
  <c r="S627" i="3" s="1"/>
  <c r="B55" i="15" s="1"/>
  <c r="O627" i="3"/>
  <c r="T627" i="3" s="1"/>
  <c r="C55" i="15" s="1"/>
  <c r="A118" i="15" s="1"/>
  <c r="P627" i="3"/>
  <c r="U627" i="3" s="1"/>
  <c r="D55" i="15" s="1"/>
  <c r="B118" i="15" s="1"/>
  <c r="M628" i="3"/>
  <c r="R628" i="3" s="1"/>
  <c r="A56" i="15" s="1"/>
  <c r="C119" i="15" s="1"/>
  <c r="N628" i="3"/>
  <c r="S628" i="3" s="1"/>
  <c r="B56" i="15" s="1"/>
  <c r="O628" i="3"/>
  <c r="T628" i="3" s="1"/>
  <c r="C56" i="15" s="1"/>
  <c r="A119" i="15" s="1"/>
  <c r="P628" i="3"/>
  <c r="U628" i="3" s="1"/>
  <c r="D56" i="15" s="1"/>
  <c r="B119" i="15" s="1"/>
  <c r="M629" i="3"/>
  <c r="R629" i="3" s="1"/>
  <c r="A57" i="15" s="1"/>
  <c r="C120" i="15" s="1"/>
  <c r="N629" i="3"/>
  <c r="S629" i="3" s="1"/>
  <c r="B57" i="15" s="1"/>
  <c r="O629" i="3"/>
  <c r="T629" i="3" s="1"/>
  <c r="C57" i="15" s="1"/>
  <c r="A120" i="15" s="1"/>
  <c r="P629" i="3"/>
  <c r="U629" i="3" s="1"/>
  <c r="D57" i="15" s="1"/>
  <c r="B120" i="15" s="1"/>
  <c r="M630" i="3"/>
  <c r="R630" i="3" s="1"/>
  <c r="A58" i="15" s="1"/>
  <c r="C121" i="15" s="1"/>
  <c r="N630" i="3"/>
  <c r="S630" i="3" s="1"/>
  <c r="B58" i="15" s="1"/>
  <c r="O630" i="3"/>
  <c r="T630" i="3" s="1"/>
  <c r="C58" i="15" s="1"/>
  <c r="A121" i="15" s="1"/>
  <c r="P630" i="3"/>
  <c r="U630" i="3" s="1"/>
  <c r="D58" i="15" s="1"/>
  <c r="B121" i="15" s="1"/>
  <c r="M631" i="3"/>
  <c r="R631" i="3" s="1"/>
  <c r="A59" i="15" s="1"/>
  <c r="C122" i="15" s="1"/>
  <c r="N631" i="3"/>
  <c r="S631" i="3" s="1"/>
  <c r="B59" i="15" s="1"/>
  <c r="O631" i="3"/>
  <c r="T631" i="3" s="1"/>
  <c r="C59" i="15" s="1"/>
  <c r="A122" i="15" s="1"/>
  <c r="P631" i="3"/>
  <c r="U631" i="3" s="1"/>
  <c r="D59" i="15" s="1"/>
  <c r="B122" i="15" s="1"/>
  <c r="M632" i="3"/>
  <c r="R632" i="3" s="1"/>
  <c r="A60" i="15" s="1"/>
  <c r="C123" i="15" s="1"/>
  <c r="N632" i="3"/>
  <c r="S632" i="3" s="1"/>
  <c r="B60" i="15" s="1"/>
  <c r="O632" i="3"/>
  <c r="T632" i="3" s="1"/>
  <c r="C60" i="15" s="1"/>
  <c r="A123" i="15" s="1"/>
  <c r="P632" i="3"/>
  <c r="U632" i="3" s="1"/>
  <c r="D60" i="15" s="1"/>
  <c r="B123" i="15" s="1"/>
  <c r="M633" i="3"/>
  <c r="R633" i="3" s="1"/>
  <c r="A61" i="15" s="1"/>
  <c r="C124" i="15" s="1"/>
  <c r="N633" i="3"/>
  <c r="S633" i="3" s="1"/>
  <c r="B61" i="15" s="1"/>
  <c r="O633" i="3"/>
  <c r="T633" i="3" s="1"/>
  <c r="C61" i="15" s="1"/>
  <c r="A124" i="15" s="1"/>
  <c r="P633" i="3"/>
  <c r="U633" i="3" s="1"/>
  <c r="D61" i="15" s="1"/>
  <c r="B124" i="15" s="1"/>
  <c r="M634" i="3"/>
  <c r="R634" i="3" s="1"/>
  <c r="A62" i="15" s="1"/>
  <c r="C125" i="15" s="1"/>
  <c r="N634" i="3"/>
  <c r="S634" i="3" s="1"/>
  <c r="B62" i="15" s="1"/>
  <c r="O634" i="3"/>
  <c r="T634" i="3" s="1"/>
  <c r="C62" i="15" s="1"/>
  <c r="A125" i="15" s="1"/>
  <c r="P634" i="3"/>
  <c r="U634" i="3" s="1"/>
  <c r="D62" i="15" s="1"/>
  <c r="B125" i="15" s="1"/>
  <c r="M635" i="3"/>
  <c r="R635" i="3" s="1"/>
  <c r="A63" i="15" s="1"/>
  <c r="C126" i="15" s="1"/>
  <c r="N635" i="3"/>
  <c r="S635" i="3" s="1"/>
  <c r="B63" i="15" s="1"/>
  <c r="O635" i="3"/>
  <c r="T635" i="3" s="1"/>
  <c r="C63" i="15" s="1"/>
  <c r="A126" i="15" s="1"/>
  <c r="P635" i="3"/>
  <c r="U635" i="3" s="1"/>
  <c r="D63" i="15" s="1"/>
  <c r="B126" i="15" s="1"/>
  <c r="M636" i="3"/>
  <c r="R636" i="3" s="1"/>
  <c r="A64" i="15" s="1"/>
  <c r="C127" i="15" s="1"/>
  <c r="N636" i="3"/>
  <c r="S636" i="3" s="1"/>
  <c r="B64" i="15" s="1"/>
  <c r="O636" i="3"/>
  <c r="T636" i="3" s="1"/>
  <c r="C64" i="15" s="1"/>
  <c r="A127" i="15" s="1"/>
  <c r="P636" i="3"/>
  <c r="U636" i="3" s="1"/>
  <c r="D64" i="15" s="1"/>
  <c r="B127" i="15" s="1"/>
  <c r="M637" i="3"/>
  <c r="R637" i="3" s="1"/>
  <c r="A65" i="15" s="1"/>
  <c r="C128" i="15" s="1"/>
  <c r="N637" i="3"/>
  <c r="S637" i="3" s="1"/>
  <c r="B65" i="15" s="1"/>
  <c r="O637" i="3"/>
  <c r="T637" i="3" s="1"/>
  <c r="C65" i="15" s="1"/>
  <c r="A128" i="15" s="1"/>
  <c r="P637" i="3"/>
  <c r="U637" i="3" s="1"/>
  <c r="D65" i="15" s="1"/>
  <c r="B128" i="15" s="1"/>
  <c r="M638" i="3"/>
  <c r="R638" i="3" s="1"/>
  <c r="A4" i="16" s="1"/>
  <c r="C67" i="16" s="1"/>
  <c r="N638" i="3"/>
  <c r="S638" i="3" s="1"/>
  <c r="B4" i="16" s="1"/>
  <c r="O638" i="3"/>
  <c r="T638" i="3" s="1"/>
  <c r="C4" i="16" s="1"/>
  <c r="A67" i="16" s="1"/>
  <c r="P638" i="3"/>
  <c r="U638" i="3" s="1"/>
  <c r="D4" i="16" s="1"/>
  <c r="B67" i="16" s="1"/>
  <c r="M639" i="3"/>
  <c r="R639" i="3" s="1"/>
  <c r="A5" i="16" s="1"/>
  <c r="C68" i="16" s="1"/>
  <c r="N639" i="3"/>
  <c r="S639" i="3" s="1"/>
  <c r="B5" i="16" s="1"/>
  <c r="O639" i="3"/>
  <c r="T639" i="3" s="1"/>
  <c r="C5" i="16" s="1"/>
  <c r="A68" i="16" s="1"/>
  <c r="P639" i="3"/>
  <c r="U639" i="3" s="1"/>
  <c r="D5" i="16" s="1"/>
  <c r="B68" i="16" s="1"/>
  <c r="M640" i="3"/>
  <c r="R640" i="3" s="1"/>
  <c r="A6" i="16" s="1"/>
  <c r="C69" i="16" s="1"/>
  <c r="N640" i="3"/>
  <c r="S640" i="3" s="1"/>
  <c r="B6" i="16" s="1"/>
  <c r="O640" i="3"/>
  <c r="T640" i="3" s="1"/>
  <c r="C6" i="16" s="1"/>
  <c r="A69" i="16" s="1"/>
  <c r="P640" i="3"/>
  <c r="U640" i="3" s="1"/>
  <c r="D6" i="16" s="1"/>
  <c r="B69" i="16" s="1"/>
  <c r="M641" i="3"/>
  <c r="R641" i="3" s="1"/>
  <c r="A7" i="16" s="1"/>
  <c r="C70" i="16" s="1"/>
  <c r="N641" i="3"/>
  <c r="S641" i="3" s="1"/>
  <c r="B7" i="16" s="1"/>
  <c r="O641" i="3"/>
  <c r="T641" i="3" s="1"/>
  <c r="C7" i="16" s="1"/>
  <c r="A70" i="16" s="1"/>
  <c r="P641" i="3"/>
  <c r="U641" i="3" s="1"/>
  <c r="D7" i="16" s="1"/>
  <c r="B70" i="16" s="1"/>
  <c r="M642" i="3"/>
  <c r="R642" i="3" s="1"/>
  <c r="A8" i="16" s="1"/>
  <c r="C71" i="16" s="1"/>
  <c r="N642" i="3"/>
  <c r="S642" i="3" s="1"/>
  <c r="B8" i="16" s="1"/>
  <c r="O642" i="3"/>
  <c r="T642" i="3" s="1"/>
  <c r="C8" i="16" s="1"/>
  <c r="A71" i="16" s="1"/>
  <c r="P642" i="3"/>
  <c r="U642" i="3" s="1"/>
  <c r="D8" i="16" s="1"/>
  <c r="B71" i="16" s="1"/>
  <c r="M643" i="3"/>
  <c r="R643" i="3" s="1"/>
  <c r="A9" i="16" s="1"/>
  <c r="C72" i="16" s="1"/>
  <c r="N643" i="3"/>
  <c r="S643" i="3" s="1"/>
  <c r="B9" i="16" s="1"/>
  <c r="O643" i="3"/>
  <c r="T643" i="3" s="1"/>
  <c r="C9" i="16" s="1"/>
  <c r="A72" i="16" s="1"/>
  <c r="P643" i="3"/>
  <c r="U643" i="3" s="1"/>
  <c r="D9" i="16" s="1"/>
  <c r="B72" i="16" s="1"/>
  <c r="M644" i="3"/>
  <c r="R644" i="3" s="1"/>
  <c r="A10" i="16" s="1"/>
  <c r="C73" i="16" s="1"/>
  <c r="N644" i="3"/>
  <c r="S644" i="3" s="1"/>
  <c r="B10" i="16" s="1"/>
  <c r="O644" i="3"/>
  <c r="T644" i="3" s="1"/>
  <c r="C10" i="16" s="1"/>
  <c r="A73" i="16" s="1"/>
  <c r="P644" i="3"/>
  <c r="U644" i="3" s="1"/>
  <c r="D10" i="16" s="1"/>
  <c r="B73" i="16" s="1"/>
  <c r="M645" i="3"/>
  <c r="R645" i="3" s="1"/>
  <c r="A11" i="16" s="1"/>
  <c r="C74" i="16" s="1"/>
  <c r="N645" i="3"/>
  <c r="S645" i="3" s="1"/>
  <c r="B11" i="16" s="1"/>
  <c r="O645" i="3"/>
  <c r="T645" i="3" s="1"/>
  <c r="C11" i="16" s="1"/>
  <c r="A74" i="16" s="1"/>
  <c r="P645" i="3"/>
  <c r="U645" i="3" s="1"/>
  <c r="D11" i="16" s="1"/>
  <c r="B74" i="16" s="1"/>
  <c r="M646" i="3"/>
  <c r="R646" i="3" s="1"/>
  <c r="A12" i="16" s="1"/>
  <c r="C75" i="16" s="1"/>
  <c r="N646" i="3"/>
  <c r="S646" i="3" s="1"/>
  <c r="B12" i="16" s="1"/>
  <c r="O646" i="3"/>
  <c r="T646" i="3" s="1"/>
  <c r="C12" i="16" s="1"/>
  <c r="A75" i="16" s="1"/>
  <c r="P646" i="3"/>
  <c r="U646" i="3" s="1"/>
  <c r="D12" i="16" s="1"/>
  <c r="B75" i="16" s="1"/>
  <c r="M647" i="3"/>
  <c r="R647" i="3" s="1"/>
  <c r="A13" i="16" s="1"/>
  <c r="C76" i="16" s="1"/>
  <c r="N647" i="3"/>
  <c r="S647" i="3" s="1"/>
  <c r="B13" i="16" s="1"/>
  <c r="O647" i="3"/>
  <c r="T647" i="3" s="1"/>
  <c r="C13" i="16" s="1"/>
  <c r="A76" i="16" s="1"/>
  <c r="P647" i="3"/>
  <c r="U647" i="3" s="1"/>
  <c r="D13" i="16" s="1"/>
  <c r="B76" i="16" s="1"/>
  <c r="M648" i="3"/>
  <c r="R648" i="3" s="1"/>
  <c r="A14" i="16" s="1"/>
  <c r="C77" i="16" s="1"/>
  <c r="N648" i="3"/>
  <c r="S648" i="3" s="1"/>
  <c r="B14" i="16" s="1"/>
  <c r="O648" i="3"/>
  <c r="T648" i="3" s="1"/>
  <c r="C14" i="16" s="1"/>
  <c r="A77" i="16" s="1"/>
  <c r="P648" i="3"/>
  <c r="U648" i="3" s="1"/>
  <c r="D14" i="16" s="1"/>
  <c r="B77" i="16" s="1"/>
  <c r="M649" i="3"/>
  <c r="R649" i="3" s="1"/>
  <c r="A15" i="16" s="1"/>
  <c r="C78" i="16" s="1"/>
  <c r="N649" i="3"/>
  <c r="S649" i="3" s="1"/>
  <c r="B15" i="16" s="1"/>
  <c r="O649" i="3"/>
  <c r="T649" i="3" s="1"/>
  <c r="C15" i="16" s="1"/>
  <c r="A78" i="16" s="1"/>
  <c r="P649" i="3"/>
  <c r="U649" i="3" s="1"/>
  <c r="D15" i="16" s="1"/>
  <c r="B78" i="16" s="1"/>
  <c r="M650" i="3"/>
  <c r="R650" i="3" s="1"/>
  <c r="N650" i="3"/>
  <c r="S650" i="3" s="1"/>
  <c r="B16" i="16" s="1"/>
  <c r="O650" i="3"/>
  <c r="T650" i="3" s="1"/>
  <c r="C16" i="16" s="1"/>
  <c r="A79" i="16" s="1"/>
  <c r="P650" i="3"/>
  <c r="U650" i="3" s="1"/>
  <c r="D16" i="16" s="1"/>
  <c r="B79" i="16" s="1"/>
  <c r="M651" i="3"/>
  <c r="R651" i="3" s="1"/>
  <c r="A17" i="16" s="1"/>
  <c r="C80" i="16" s="1"/>
  <c r="N651" i="3"/>
  <c r="S651" i="3" s="1"/>
  <c r="B17" i="16" s="1"/>
  <c r="O651" i="3"/>
  <c r="T651" i="3" s="1"/>
  <c r="C17" i="16" s="1"/>
  <c r="A80" i="16" s="1"/>
  <c r="P651" i="3"/>
  <c r="U651" i="3" s="1"/>
  <c r="D17" i="16" s="1"/>
  <c r="B80" i="16" s="1"/>
  <c r="M652" i="3"/>
  <c r="R652" i="3" s="1"/>
  <c r="A18" i="16" s="1"/>
  <c r="C81" i="16" s="1"/>
  <c r="N652" i="3"/>
  <c r="S652" i="3" s="1"/>
  <c r="B18" i="16" s="1"/>
  <c r="O652" i="3"/>
  <c r="T652" i="3" s="1"/>
  <c r="C18" i="16" s="1"/>
  <c r="A81" i="16" s="1"/>
  <c r="P652" i="3"/>
  <c r="U652" i="3" s="1"/>
  <c r="D18" i="16" s="1"/>
  <c r="B81" i="16" s="1"/>
  <c r="M653" i="3"/>
  <c r="R653" i="3" s="1"/>
  <c r="A19" i="16" s="1"/>
  <c r="C82" i="16" s="1"/>
  <c r="N653" i="3"/>
  <c r="S653" i="3" s="1"/>
  <c r="B19" i="16" s="1"/>
  <c r="O653" i="3"/>
  <c r="T653" i="3" s="1"/>
  <c r="C19" i="16" s="1"/>
  <c r="A82" i="16" s="1"/>
  <c r="P653" i="3"/>
  <c r="U653" i="3" s="1"/>
  <c r="D19" i="16" s="1"/>
  <c r="B82" i="16" s="1"/>
  <c r="M654" i="3"/>
  <c r="R654" i="3" s="1"/>
  <c r="A20" i="16" s="1"/>
  <c r="C83" i="16" s="1"/>
  <c r="N654" i="3"/>
  <c r="S654" i="3" s="1"/>
  <c r="B20" i="16" s="1"/>
  <c r="O654" i="3"/>
  <c r="T654" i="3" s="1"/>
  <c r="C20" i="16" s="1"/>
  <c r="A83" i="16" s="1"/>
  <c r="P654" i="3"/>
  <c r="U654" i="3" s="1"/>
  <c r="D20" i="16" s="1"/>
  <c r="B83" i="16" s="1"/>
  <c r="M655" i="3"/>
  <c r="R655" i="3" s="1"/>
  <c r="A21" i="16" s="1"/>
  <c r="C84" i="16" s="1"/>
  <c r="N655" i="3"/>
  <c r="S655" i="3" s="1"/>
  <c r="B21" i="16" s="1"/>
  <c r="O655" i="3"/>
  <c r="T655" i="3" s="1"/>
  <c r="C21" i="16" s="1"/>
  <c r="A84" i="16" s="1"/>
  <c r="P655" i="3"/>
  <c r="U655" i="3" s="1"/>
  <c r="D21" i="16" s="1"/>
  <c r="B84" i="16" s="1"/>
  <c r="M656" i="3"/>
  <c r="R656" i="3" s="1"/>
  <c r="A22" i="16" s="1"/>
  <c r="C85" i="16" s="1"/>
  <c r="N656" i="3"/>
  <c r="S656" i="3" s="1"/>
  <c r="B22" i="16" s="1"/>
  <c r="O656" i="3"/>
  <c r="T656" i="3" s="1"/>
  <c r="C22" i="16" s="1"/>
  <c r="A85" i="16" s="1"/>
  <c r="P656" i="3"/>
  <c r="U656" i="3" s="1"/>
  <c r="D22" i="16" s="1"/>
  <c r="B85" i="16" s="1"/>
  <c r="M657" i="3"/>
  <c r="R657" i="3" s="1"/>
  <c r="A23" i="16" s="1"/>
  <c r="C86" i="16" s="1"/>
  <c r="N657" i="3"/>
  <c r="S657" i="3" s="1"/>
  <c r="B23" i="16" s="1"/>
  <c r="O657" i="3"/>
  <c r="T657" i="3" s="1"/>
  <c r="C23" i="16" s="1"/>
  <c r="A86" i="16" s="1"/>
  <c r="P657" i="3"/>
  <c r="U657" i="3" s="1"/>
  <c r="D23" i="16" s="1"/>
  <c r="B86" i="16" s="1"/>
  <c r="M658" i="3"/>
  <c r="R658" i="3" s="1"/>
  <c r="A24" i="16" s="1"/>
  <c r="C87" i="16" s="1"/>
  <c r="N658" i="3"/>
  <c r="S658" i="3" s="1"/>
  <c r="B24" i="16" s="1"/>
  <c r="O658" i="3"/>
  <c r="T658" i="3" s="1"/>
  <c r="C24" i="16" s="1"/>
  <c r="A87" i="16" s="1"/>
  <c r="P658" i="3"/>
  <c r="U658" i="3" s="1"/>
  <c r="D24" i="16" s="1"/>
  <c r="B87" i="16" s="1"/>
  <c r="M659" i="3"/>
  <c r="R659" i="3" s="1"/>
  <c r="A25" i="16" s="1"/>
  <c r="C88" i="16" s="1"/>
  <c r="N659" i="3"/>
  <c r="S659" i="3" s="1"/>
  <c r="B25" i="16" s="1"/>
  <c r="O659" i="3"/>
  <c r="T659" i="3" s="1"/>
  <c r="C25" i="16" s="1"/>
  <c r="A88" i="16" s="1"/>
  <c r="P659" i="3"/>
  <c r="U659" i="3" s="1"/>
  <c r="D25" i="16" s="1"/>
  <c r="B88" i="16" s="1"/>
  <c r="M660" i="3"/>
  <c r="R660" i="3" s="1"/>
  <c r="A26" i="16" s="1"/>
  <c r="C89" i="16" s="1"/>
  <c r="N660" i="3"/>
  <c r="S660" i="3" s="1"/>
  <c r="B26" i="16" s="1"/>
  <c r="O660" i="3"/>
  <c r="T660" i="3" s="1"/>
  <c r="C26" i="16" s="1"/>
  <c r="A89" i="16" s="1"/>
  <c r="P660" i="3"/>
  <c r="U660" i="3" s="1"/>
  <c r="D26" i="16" s="1"/>
  <c r="B89" i="16" s="1"/>
  <c r="M661" i="3"/>
  <c r="R661" i="3" s="1"/>
  <c r="A27" i="16" s="1"/>
  <c r="C90" i="16" s="1"/>
  <c r="N661" i="3"/>
  <c r="S661" i="3" s="1"/>
  <c r="B27" i="16" s="1"/>
  <c r="O661" i="3"/>
  <c r="T661" i="3" s="1"/>
  <c r="C27" i="16" s="1"/>
  <c r="A90" i="16" s="1"/>
  <c r="P661" i="3"/>
  <c r="U661" i="3" s="1"/>
  <c r="D27" i="16" s="1"/>
  <c r="B90" i="16" s="1"/>
  <c r="M662" i="3"/>
  <c r="R662" i="3" s="1"/>
  <c r="A28" i="16" s="1"/>
  <c r="C91" i="16" s="1"/>
  <c r="N662" i="3"/>
  <c r="S662" i="3" s="1"/>
  <c r="B28" i="16" s="1"/>
  <c r="O662" i="3"/>
  <c r="T662" i="3" s="1"/>
  <c r="C28" i="16" s="1"/>
  <c r="A91" i="16" s="1"/>
  <c r="P662" i="3"/>
  <c r="U662" i="3" s="1"/>
  <c r="D28" i="16" s="1"/>
  <c r="B91" i="16" s="1"/>
  <c r="M663" i="3"/>
  <c r="R663" i="3" s="1"/>
  <c r="A29" i="16" s="1"/>
  <c r="C92" i="16" s="1"/>
  <c r="N663" i="3"/>
  <c r="S663" i="3" s="1"/>
  <c r="B29" i="16" s="1"/>
  <c r="O663" i="3"/>
  <c r="T663" i="3" s="1"/>
  <c r="C29" i="16" s="1"/>
  <c r="A92" i="16" s="1"/>
  <c r="P663" i="3"/>
  <c r="U663" i="3" s="1"/>
  <c r="D29" i="16" s="1"/>
  <c r="B92" i="16" s="1"/>
  <c r="M664" i="3"/>
  <c r="R664" i="3" s="1"/>
  <c r="A30" i="16" s="1"/>
  <c r="C93" i="16" s="1"/>
  <c r="N664" i="3"/>
  <c r="S664" i="3" s="1"/>
  <c r="B30" i="16" s="1"/>
  <c r="O664" i="3"/>
  <c r="T664" i="3" s="1"/>
  <c r="C30" i="16" s="1"/>
  <c r="A93" i="16" s="1"/>
  <c r="P664" i="3"/>
  <c r="U664" i="3" s="1"/>
  <c r="D30" i="16" s="1"/>
  <c r="B93" i="16" s="1"/>
  <c r="M665" i="3"/>
  <c r="R665" i="3" s="1"/>
  <c r="A31" i="16" s="1"/>
  <c r="C94" i="16" s="1"/>
  <c r="N665" i="3"/>
  <c r="S665" i="3" s="1"/>
  <c r="B31" i="16" s="1"/>
  <c r="O665" i="3"/>
  <c r="T665" i="3" s="1"/>
  <c r="C31" i="16" s="1"/>
  <c r="A94" i="16" s="1"/>
  <c r="P665" i="3"/>
  <c r="U665" i="3" s="1"/>
  <c r="D31" i="16" s="1"/>
  <c r="B94" i="16" s="1"/>
  <c r="M666" i="3"/>
  <c r="R666" i="3" s="1"/>
  <c r="A32" i="16" s="1"/>
  <c r="C95" i="16" s="1"/>
  <c r="N666" i="3"/>
  <c r="S666" i="3" s="1"/>
  <c r="B32" i="16" s="1"/>
  <c r="O666" i="3"/>
  <c r="T666" i="3" s="1"/>
  <c r="C32" i="16" s="1"/>
  <c r="A95" i="16" s="1"/>
  <c r="P666" i="3"/>
  <c r="U666" i="3" s="1"/>
  <c r="D32" i="16" s="1"/>
  <c r="B95" i="16" s="1"/>
  <c r="M667" i="3"/>
  <c r="R667" i="3" s="1"/>
  <c r="A33" i="16" s="1"/>
  <c r="C96" i="16" s="1"/>
  <c r="N667" i="3"/>
  <c r="S667" i="3" s="1"/>
  <c r="B33" i="16" s="1"/>
  <c r="O667" i="3"/>
  <c r="T667" i="3" s="1"/>
  <c r="C33" i="16" s="1"/>
  <c r="A96" i="16" s="1"/>
  <c r="P667" i="3"/>
  <c r="U667" i="3" s="1"/>
  <c r="D33" i="16" s="1"/>
  <c r="B96" i="16" s="1"/>
  <c r="M668" i="3"/>
  <c r="R668" i="3" s="1"/>
  <c r="A34" i="16" s="1"/>
  <c r="C97" i="16" s="1"/>
  <c r="N668" i="3"/>
  <c r="S668" i="3" s="1"/>
  <c r="B34" i="16" s="1"/>
  <c r="O668" i="3"/>
  <c r="T668" i="3" s="1"/>
  <c r="C34" i="16" s="1"/>
  <c r="A97" i="16" s="1"/>
  <c r="P668" i="3"/>
  <c r="U668" i="3" s="1"/>
  <c r="D34" i="16" s="1"/>
  <c r="B97" i="16" s="1"/>
  <c r="M669" i="3"/>
  <c r="R669" i="3" s="1"/>
  <c r="A35" i="16" s="1"/>
  <c r="C98" i="16" s="1"/>
  <c r="N669" i="3"/>
  <c r="S669" i="3" s="1"/>
  <c r="B35" i="16" s="1"/>
  <c r="O669" i="3"/>
  <c r="T669" i="3" s="1"/>
  <c r="C35" i="16" s="1"/>
  <c r="A98" i="16" s="1"/>
  <c r="P669" i="3"/>
  <c r="U669" i="3" s="1"/>
  <c r="D35" i="16" s="1"/>
  <c r="B98" i="16" s="1"/>
  <c r="M670" i="3"/>
  <c r="R670" i="3" s="1"/>
  <c r="A36" i="16" s="1"/>
  <c r="C99" i="16" s="1"/>
  <c r="N670" i="3"/>
  <c r="S670" i="3" s="1"/>
  <c r="B36" i="16" s="1"/>
  <c r="O670" i="3"/>
  <c r="T670" i="3" s="1"/>
  <c r="C36" i="16" s="1"/>
  <c r="A99" i="16" s="1"/>
  <c r="P670" i="3"/>
  <c r="U670" i="3" s="1"/>
  <c r="D36" i="16" s="1"/>
  <c r="B99" i="16" s="1"/>
  <c r="M671" i="3"/>
  <c r="R671" i="3" s="1"/>
  <c r="A37" i="16" s="1"/>
  <c r="C100" i="16" s="1"/>
  <c r="N671" i="3"/>
  <c r="S671" i="3" s="1"/>
  <c r="B37" i="16" s="1"/>
  <c r="O671" i="3"/>
  <c r="T671" i="3" s="1"/>
  <c r="C37" i="16" s="1"/>
  <c r="A100" i="16" s="1"/>
  <c r="P671" i="3"/>
  <c r="U671" i="3" s="1"/>
  <c r="D37" i="16" s="1"/>
  <c r="B100" i="16" s="1"/>
  <c r="M672" i="3"/>
  <c r="R672" i="3" s="1"/>
  <c r="A38" i="16" s="1"/>
  <c r="C101" i="16" s="1"/>
  <c r="N672" i="3"/>
  <c r="S672" i="3" s="1"/>
  <c r="B38" i="16" s="1"/>
  <c r="O672" i="3"/>
  <c r="T672" i="3" s="1"/>
  <c r="C38" i="16" s="1"/>
  <c r="A101" i="16" s="1"/>
  <c r="P672" i="3"/>
  <c r="U672" i="3" s="1"/>
  <c r="D38" i="16" s="1"/>
  <c r="B101" i="16" s="1"/>
  <c r="M673" i="3"/>
  <c r="R673" i="3" s="1"/>
  <c r="A39" i="16" s="1"/>
  <c r="C102" i="16" s="1"/>
  <c r="N673" i="3"/>
  <c r="S673" i="3" s="1"/>
  <c r="B39" i="16" s="1"/>
  <c r="O673" i="3"/>
  <c r="T673" i="3" s="1"/>
  <c r="C39" i="16" s="1"/>
  <c r="A102" i="16" s="1"/>
  <c r="P673" i="3"/>
  <c r="U673" i="3" s="1"/>
  <c r="D39" i="16" s="1"/>
  <c r="B102" i="16" s="1"/>
  <c r="M674" i="3"/>
  <c r="R674" i="3" s="1"/>
  <c r="A40" i="16" s="1"/>
  <c r="C103" i="16" s="1"/>
  <c r="N674" i="3"/>
  <c r="S674" i="3" s="1"/>
  <c r="B40" i="16" s="1"/>
  <c r="O674" i="3"/>
  <c r="T674" i="3" s="1"/>
  <c r="C40" i="16" s="1"/>
  <c r="A103" i="16" s="1"/>
  <c r="P674" i="3"/>
  <c r="U674" i="3" s="1"/>
  <c r="D40" i="16" s="1"/>
  <c r="B103" i="16" s="1"/>
  <c r="M675" i="3"/>
  <c r="R675" i="3" s="1"/>
  <c r="A41" i="16" s="1"/>
  <c r="C104" i="16" s="1"/>
  <c r="N675" i="3"/>
  <c r="S675" i="3" s="1"/>
  <c r="B41" i="16" s="1"/>
  <c r="O675" i="3"/>
  <c r="T675" i="3" s="1"/>
  <c r="C41" i="16" s="1"/>
  <c r="A104" i="16" s="1"/>
  <c r="P675" i="3"/>
  <c r="U675" i="3" s="1"/>
  <c r="D41" i="16" s="1"/>
  <c r="B104" i="16" s="1"/>
  <c r="M676" i="3"/>
  <c r="R676" i="3" s="1"/>
  <c r="A42" i="16" s="1"/>
  <c r="C105" i="16" s="1"/>
  <c r="N676" i="3"/>
  <c r="S676" i="3" s="1"/>
  <c r="B42" i="16" s="1"/>
  <c r="O676" i="3"/>
  <c r="T676" i="3" s="1"/>
  <c r="C42" i="16" s="1"/>
  <c r="A105" i="16" s="1"/>
  <c r="P676" i="3"/>
  <c r="U676" i="3" s="1"/>
  <c r="D42" i="16" s="1"/>
  <c r="B105" i="16" s="1"/>
  <c r="M677" i="3"/>
  <c r="R677" i="3" s="1"/>
  <c r="A43" i="16" s="1"/>
  <c r="C106" i="16" s="1"/>
  <c r="N677" i="3"/>
  <c r="S677" i="3" s="1"/>
  <c r="B43" i="16" s="1"/>
  <c r="O677" i="3"/>
  <c r="T677" i="3" s="1"/>
  <c r="C43" i="16" s="1"/>
  <c r="A106" i="16" s="1"/>
  <c r="P677" i="3"/>
  <c r="U677" i="3" s="1"/>
  <c r="D43" i="16" s="1"/>
  <c r="B106" i="16" s="1"/>
  <c r="M678" i="3"/>
  <c r="R678" i="3" s="1"/>
  <c r="A44" i="16" s="1"/>
  <c r="C107" i="16" s="1"/>
  <c r="N678" i="3"/>
  <c r="S678" i="3" s="1"/>
  <c r="B44" i="16" s="1"/>
  <c r="O678" i="3"/>
  <c r="T678" i="3" s="1"/>
  <c r="C44" i="16" s="1"/>
  <c r="A107" i="16" s="1"/>
  <c r="P678" i="3"/>
  <c r="U678" i="3" s="1"/>
  <c r="D44" i="16" s="1"/>
  <c r="B107" i="16" s="1"/>
  <c r="M679" i="3"/>
  <c r="R679" i="3" s="1"/>
  <c r="A45" i="16" s="1"/>
  <c r="C108" i="16" s="1"/>
  <c r="N679" i="3"/>
  <c r="S679" i="3" s="1"/>
  <c r="B45" i="16" s="1"/>
  <c r="O679" i="3"/>
  <c r="T679" i="3" s="1"/>
  <c r="C45" i="16" s="1"/>
  <c r="A108" i="16" s="1"/>
  <c r="P679" i="3"/>
  <c r="U679" i="3" s="1"/>
  <c r="D45" i="16" s="1"/>
  <c r="B108" i="16" s="1"/>
  <c r="M680" i="3"/>
  <c r="R680" i="3" s="1"/>
  <c r="A46" i="16" s="1"/>
  <c r="C109" i="16" s="1"/>
  <c r="N680" i="3"/>
  <c r="S680" i="3" s="1"/>
  <c r="B46" i="16" s="1"/>
  <c r="O680" i="3"/>
  <c r="T680" i="3" s="1"/>
  <c r="C46" i="16" s="1"/>
  <c r="A109" i="16" s="1"/>
  <c r="P680" i="3"/>
  <c r="U680" i="3" s="1"/>
  <c r="D46" i="16" s="1"/>
  <c r="B109" i="16" s="1"/>
  <c r="M681" i="3"/>
  <c r="R681" i="3" s="1"/>
  <c r="A47" i="16" s="1"/>
  <c r="C110" i="16" s="1"/>
  <c r="N681" i="3"/>
  <c r="S681" i="3" s="1"/>
  <c r="B47" i="16" s="1"/>
  <c r="O681" i="3"/>
  <c r="T681" i="3" s="1"/>
  <c r="C47" i="16" s="1"/>
  <c r="A110" i="16" s="1"/>
  <c r="P681" i="3"/>
  <c r="U681" i="3" s="1"/>
  <c r="D47" i="16" s="1"/>
  <c r="B110" i="16" s="1"/>
  <c r="M682" i="3"/>
  <c r="R682" i="3" s="1"/>
  <c r="A48" i="16" s="1"/>
  <c r="C111" i="16" s="1"/>
  <c r="N682" i="3"/>
  <c r="S682" i="3" s="1"/>
  <c r="B48" i="16" s="1"/>
  <c r="O682" i="3"/>
  <c r="T682" i="3" s="1"/>
  <c r="C48" i="16" s="1"/>
  <c r="A111" i="16" s="1"/>
  <c r="P682" i="3"/>
  <c r="U682" i="3" s="1"/>
  <c r="D48" i="16" s="1"/>
  <c r="B111" i="16" s="1"/>
  <c r="M683" i="3"/>
  <c r="R683" i="3" s="1"/>
  <c r="A49" i="16" s="1"/>
  <c r="C112" i="16" s="1"/>
  <c r="N683" i="3"/>
  <c r="S683" i="3" s="1"/>
  <c r="B49" i="16" s="1"/>
  <c r="O683" i="3"/>
  <c r="T683" i="3" s="1"/>
  <c r="C49" i="16" s="1"/>
  <c r="A112" i="16" s="1"/>
  <c r="P683" i="3"/>
  <c r="U683" i="3" s="1"/>
  <c r="D49" i="16" s="1"/>
  <c r="B112" i="16" s="1"/>
  <c r="M684" i="3"/>
  <c r="R684" i="3" s="1"/>
  <c r="A50" i="16" s="1"/>
  <c r="C113" i="16" s="1"/>
  <c r="N684" i="3"/>
  <c r="S684" i="3" s="1"/>
  <c r="B50" i="16" s="1"/>
  <c r="O684" i="3"/>
  <c r="T684" i="3" s="1"/>
  <c r="C50" i="16" s="1"/>
  <c r="A113" i="16" s="1"/>
  <c r="P684" i="3"/>
  <c r="U684" i="3" s="1"/>
  <c r="D50" i="16" s="1"/>
  <c r="B113" i="16" s="1"/>
  <c r="M685" i="3"/>
  <c r="R685" i="3" s="1"/>
  <c r="A51" i="16" s="1"/>
  <c r="C114" i="16" s="1"/>
  <c r="N685" i="3"/>
  <c r="S685" i="3" s="1"/>
  <c r="B51" i="16" s="1"/>
  <c r="O685" i="3"/>
  <c r="T685" i="3" s="1"/>
  <c r="C51" i="16" s="1"/>
  <c r="A114" i="16" s="1"/>
  <c r="P685" i="3"/>
  <c r="U685" i="3" s="1"/>
  <c r="D51" i="16" s="1"/>
  <c r="B114" i="16" s="1"/>
  <c r="M686" i="3"/>
  <c r="R686" i="3" s="1"/>
  <c r="A52" i="16" s="1"/>
  <c r="C115" i="16" s="1"/>
  <c r="N686" i="3"/>
  <c r="S686" i="3" s="1"/>
  <c r="B52" i="16" s="1"/>
  <c r="O686" i="3"/>
  <c r="T686" i="3" s="1"/>
  <c r="C52" i="16" s="1"/>
  <c r="A115" i="16" s="1"/>
  <c r="P686" i="3"/>
  <c r="U686" i="3" s="1"/>
  <c r="D52" i="16" s="1"/>
  <c r="B115" i="16" s="1"/>
  <c r="M687" i="3"/>
  <c r="R687" i="3" s="1"/>
  <c r="A53" i="16" s="1"/>
  <c r="C116" i="16" s="1"/>
  <c r="N687" i="3"/>
  <c r="S687" i="3" s="1"/>
  <c r="B53" i="16" s="1"/>
  <c r="O687" i="3"/>
  <c r="T687" i="3" s="1"/>
  <c r="C53" i="16" s="1"/>
  <c r="A116" i="16" s="1"/>
  <c r="P687" i="3"/>
  <c r="U687" i="3" s="1"/>
  <c r="D53" i="16" s="1"/>
  <c r="B116" i="16" s="1"/>
  <c r="M688" i="3"/>
  <c r="R688" i="3" s="1"/>
  <c r="A54" i="16" s="1"/>
  <c r="C117" i="16" s="1"/>
  <c r="N688" i="3"/>
  <c r="S688" i="3" s="1"/>
  <c r="B54" i="16" s="1"/>
  <c r="O688" i="3"/>
  <c r="T688" i="3" s="1"/>
  <c r="C54" i="16" s="1"/>
  <c r="A117" i="16" s="1"/>
  <c r="P688" i="3"/>
  <c r="U688" i="3" s="1"/>
  <c r="D54" i="16" s="1"/>
  <c r="B117" i="16" s="1"/>
  <c r="M689" i="3"/>
  <c r="R689" i="3" s="1"/>
  <c r="A55" i="16" s="1"/>
  <c r="C118" i="16" s="1"/>
  <c r="N689" i="3"/>
  <c r="S689" i="3" s="1"/>
  <c r="B55" i="16" s="1"/>
  <c r="O689" i="3"/>
  <c r="T689" i="3" s="1"/>
  <c r="C55" i="16" s="1"/>
  <c r="A118" i="16" s="1"/>
  <c r="P689" i="3"/>
  <c r="U689" i="3" s="1"/>
  <c r="D55" i="16" s="1"/>
  <c r="B118" i="16" s="1"/>
  <c r="M690" i="3"/>
  <c r="R690" i="3" s="1"/>
  <c r="A56" i="16" s="1"/>
  <c r="C119" i="16" s="1"/>
  <c r="N690" i="3"/>
  <c r="S690" i="3" s="1"/>
  <c r="B56" i="16" s="1"/>
  <c r="O690" i="3"/>
  <c r="T690" i="3" s="1"/>
  <c r="C56" i="16" s="1"/>
  <c r="A119" i="16" s="1"/>
  <c r="P690" i="3"/>
  <c r="U690" i="3" s="1"/>
  <c r="D56" i="16" s="1"/>
  <c r="B119" i="16" s="1"/>
  <c r="M691" i="3"/>
  <c r="R691" i="3" s="1"/>
  <c r="A57" i="16" s="1"/>
  <c r="C120" i="16" s="1"/>
  <c r="N691" i="3"/>
  <c r="S691" i="3" s="1"/>
  <c r="B57" i="16" s="1"/>
  <c r="O691" i="3"/>
  <c r="T691" i="3" s="1"/>
  <c r="C57" i="16" s="1"/>
  <c r="A120" i="16" s="1"/>
  <c r="P691" i="3"/>
  <c r="U691" i="3" s="1"/>
  <c r="D57" i="16" s="1"/>
  <c r="B120" i="16" s="1"/>
  <c r="M692" i="3"/>
  <c r="R692" i="3" s="1"/>
  <c r="A58" i="16" s="1"/>
  <c r="C121" i="16" s="1"/>
  <c r="N692" i="3"/>
  <c r="S692" i="3" s="1"/>
  <c r="B58" i="16" s="1"/>
  <c r="O692" i="3"/>
  <c r="T692" i="3" s="1"/>
  <c r="C58" i="16" s="1"/>
  <c r="A121" i="16" s="1"/>
  <c r="P692" i="3"/>
  <c r="U692" i="3" s="1"/>
  <c r="D58" i="16" s="1"/>
  <c r="B121" i="16" s="1"/>
  <c r="M693" i="3"/>
  <c r="R693" i="3" s="1"/>
  <c r="A59" i="16" s="1"/>
  <c r="C122" i="16" s="1"/>
  <c r="N693" i="3"/>
  <c r="S693" i="3" s="1"/>
  <c r="B59" i="16" s="1"/>
  <c r="O693" i="3"/>
  <c r="T693" i="3" s="1"/>
  <c r="C59" i="16" s="1"/>
  <c r="A122" i="16" s="1"/>
  <c r="P693" i="3"/>
  <c r="U693" i="3" s="1"/>
  <c r="D59" i="16" s="1"/>
  <c r="B122" i="16" s="1"/>
  <c r="M694" i="3"/>
  <c r="R694" i="3" s="1"/>
  <c r="A60" i="16" s="1"/>
  <c r="C123" i="16" s="1"/>
  <c r="N694" i="3"/>
  <c r="S694" i="3" s="1"/>
  <c r="B60" i="16" s="1"/>
  <c r="O694" i="3"/>
  <c r="T694" i="3" s="1"/>
  <c r="C60" i="16" s="1"/>
  <c r="A123" i="16" s="1"/>
  <c r="P694" i="3"/>
  <c r="U694" i="3" s="1"/>
  <c r="D60" i="16" s="1"/>
  <c r="B123" i="16" s="1"/>
  <c r="M695" i="3"/>
  <c r="R695" i="3" s="1"/>
  <c r="A61" i="16" s="1"/>
  <c r="C124" i="16" s="1"/>
  <c r="N695" i="3"/>
  <c r="S695" i="3" s="1"/>
  <c r="B61" i="16" s="1"/>
  <c r="O695" i="3"/>
  <c r="T695" i="3" s="1"/>
  <c r="C61" i="16" s="1"/>
  <c r="A124" i="16" s="1"/>
  <c r="P695" i="3"/>
  <c r="U695" i="3" s="1"/>
  <c r="D61" i="16" s="1"/>
  <c r="B124" i="16" s="1"/>
  <c r="M696" i="3"/>
  <c r="R696" i="3" s="1"/>
  <c r="A62" i="16" s="1"/>
  <c r="C125" i="16" s="1"/>
  <c r="N696" i="3"/>
  <c r="S696" i="3" s="1"/>
  <c r="B62" i="16" s="1"/>
  <c r="O696" i="3"/>
  <c r="T696" i="3" s="1"/>
  <c r="C62" i="16" s="1"/>
  <c r="A125" i="16" s="1"/>
  <c r="P696" i="3"/>
  <c r="U696" i="3" s="1"/>
  <c r="D62" i="16" s="1"/>
  <c r="B125" i="16" s="1"/>
  <c r="M697" i="3"/>
  <c r="R697" i="3" s="1"/>
  <c r="A63" i="16" s="1"/>
  <c r="C126" i="16" s="1"/>
  <c r="N697" i="3"/>
  <c r="S697" i="3" s="1"/>
  <c r="B63" i="16" s="1"/>
  <c r="O697" i="3"/>
  <c r="T697" i="3" s="1"/>
  <c r="C63" i="16" s="1"/>
  <c r="A126" i="16" s="1"/>
  <c r="P697" i="3"/>
  <c r="U697" i="3" s="1"/>
  <c r="D63" i="16" s="1"/>
  <c r="B126" i="16" s="1"/>
  <c r="M698" i="3"/>
  <c r="R698" i="3" s="1"/>
  <c r="A64" i="16" s="1"/>
  <c r="C127" i="16" s="1"/>
  <c r="N698" i="3"/>
  <c r="S698" i="3" s="1"/>
  <c r="B64" i="16" s="1"/>
  <c r="O698" i="3"/>
  <c r="T698" i="3" s="1"/>
  <c r="C64" i="16" s="1"/>
  <c r="A127" i="16" s="1"/>
  <c r="P698" i="3"/>
  <c r="U698" i="3" s="1"/>
  <c r="D64" i="16" s="1"/>
  <c r="B127" i="16" s="1"/>
  <c r="M699" i="3"/>
  <c r="R699" i="3" s="1"/>
  <c r="A65" i="16" s="1"/>
  <c r="C128" i="16" s="1"/>
  <c r="N699" i="3"/>
  <c r="S699" i="3" s="1"/>
  <c r="B65" i="16" s="1"/>
  <c r="O699" i="3"/>
  <c r="T699" i="3" s="1"/>
  <c r="C65" i="16" s="1"/>
  <c r="A128" i="16" s="1"/>
  <c r="P699" i="3"/>
  <c r="U699" i="3" s="1"/>
  <c r="D65" i="16" s="1"/>
  <c r="B128" i="16" s="1"/>
  <c r="M700" i="3"/>
  <c r="R700" i="3" s="1"/>
  <c r="A4" i="17" s="1"/>
  <c r="C71" i="17" s="1"/>
  <c r="N700" i="3"/>
  <c r="S700" i="3" s="1"/>
  <c r="B4" i="17" s="1"/>
  <c r="O700" i="3"/>
  <c r="T700" i="3" s="1"/>
  <c r="C4" i="17" s="1"/>
  <c r="A71" i="17" s="1"/>
  <c r="P700" i="3"/>
  <c r="U700" i="3" s="1"/>
  <c r="D4" i="17" s="1"/>
  <c r="B71" i="17" s="1"/>
  <c r="M701" i="3"/>
  <c r="R701" i="3" s="1"/>
  <c r="A5" i="17" s="1"/>
  <c r="C72" i="17" s="1"/>
  <c r="N701" i="3"/>
  <c r="S701" i="3" s="1"/>
  <c r="B5" i="17" s="1"/>
  <c r="O701" i="3"/>
  <c r="T701" i="3" s="1"/>
  <c r="C5" i="17" s="1"/>
  <c r="A72" i="17" s="1"/>
  <c r="P701" i="3"/>
  <c r="U701" i="3" s="1"/>
  <c r="D5" i="17" s="1"/>
  <c r="B72" i="17" s="1"/>
  <c r="M702" i="3"/>
  <c r="R702" i="3" s="1"/>
  <c r="A6" i="17" s="1"/>
  <c r="C73" i="17" s="1"/>
  <c r="N702" i="3"/>
  <c r="S702" i="3" s="1"/>
  <c r="B6" i="17" s="1"/>
  <c r="O702" i="3"/>
  <c r="T702" i="3" s="1"/>
  <c r="C6" i="17" s="1"/>
  <c r="A73" i="17" s="1"/>
  <c r="P702" i="3"/>
  <c r="U702" i="3" s="1"/>
  <c r="D6" i="17" s="1"/>
  <c r="B73" i="17" s="1"/>
  <c r="M703" i="3"/>
  <c r="R703" i="3" s="1"/>
  <c r="A7" i="17" s="1"/>
  <c r="C74" i="17" s="1"/>
  <c r="N703" i="3"/>
  <c r="S703" i="3" s="1"/>
  <c r="B7" i="17" s="1"/>
  <c r="O703" i="3"/>
  <c r="T703" i="3" s="1"/>
  <c r="C7" i="17" s="1"/>
  <c r="A74" i="17" s="1"/>
  <c r="P703" i="3"/>
  <c r="U703" i="3" s="1"/>
  <c r="D7" i="17" s="1"/>
  <c r="B74" i="17" s="1"/>
  <c r="M704" i="3"/>
  <c r="R704" i="3" s="1"/>
  <c r="A8" i="17" s="1"/>
  <c r="C75" i="17" s="1"/>
  <c r="N704" i="3"/>
  <c r="S704" i="3" s="1"/>
  <c r="B8" i="17" s="1"/>
  <c r="O704" i="3"/>
  <c r="T704" i="3" s="1"/>
  <c r="C8" i="17" s="1"/>
  <c r="A75" i="17" s="1"/>
  <c r="P704" i="3"/>
  <c r="U704" i="3" s="1"/>
  <c r="D8" i="17" s="1"/>
  <c r="B75" i="17" s="1"/>
  <c r="M705" i="3"/>
  <c r="R705" i="3" s="1"/>
  <c r="A9" i="17" s="1"/>
  <c r="C76" i="17" s="1"/>
  <c r="N705" i="3"/>
  <c r="S705" i="3" s="1"/>
  <c r="B9" i="17" s="1"/>
  <c r="O705" i="3"/>
  <c r="T705" i="3" s="1"/>
  <c r="C9" i="17" s="1"/>
  <c r="A76" i="17" s="1"/>
  <c r="P705" i="3"/>
  <c r="U705" i="3" s="1"/>
  <c r="D9" i="17" s="1"/>
  <c r="B76" i="17" s="1"/>
  <c r="M706" i="3"/>
  <c r="R706" i="3" s="1"/>
  <c r="A10" i="17" s="1"/>
  <c r="C77" i="17" s="1"/>
  <c r="N706" i="3"/>
  <c r="S706" i="3" s="1"/>
  <c r="B10" i="17" s="1"/>
  <c r="O706" i="3"/>
  <c r="T706" i="3" s="1"/>
  <c r="C10" i="17" s="1"/>
  <c r="A77" i="17" s="1"/>
  <c r="P706" i="3"/>
  <c r="U706" i="3" s="1"/>
  <c r="D10" i="17" s="1"/>
  <c r="B77" i="17" s="1"/>
  <c r="M707" i="3"/>
  <c r="R707" i="3" s="1"/>
  <c r="A11" i="17" s="1"/>
  <c r="C78" i="17" s="1"/>
  <c r="N707" i="3"/>
  <c r="S707" i="3" s="1"/>
  <c r="B11" i="17" s="1"/>
  <c r="O707" i="3"/>
  <c r="T707" i="3" s="1"/>
  <c r="C11" i="17" s="1"/>
  <c r="A78" i="17" s="1"/>
  <c r="P707" i="3"/>
  <c r="U707" i="3" s="1"/>
  <c r="D11" i="17" s="1"/>
  <c r="B78" i="17" s="1"/>
  <c r="M708" i="3"/>
  <c r="R708" i="3" s="1"/>
  <c r="N708" i="3"/>
  <c r="S708" i="3" s="1"/>
  <c r="B12" i="17" s="1"/>
  <c r="O708" i="3"/>
  <c r="T708" i="3" s="1"/>
  <c r="C12" i="17" s="1"/>
  <c r="A79" i="17" s="1"/>
  <c r="P708" i="3"/>
  <c r="U708" i="3" s="1"/>
  <c r="D12" i="17" s="1"/>
  <c r="B79" i="17" s="1"/>
  <c r="M709" i="3"/>
  <c r="R709" i="3" s="1"/>
  <c r="A13" i="17" s="1"/>
  <c r="C80" i="17" s="1"/>
  <c r="N709" i="3"/>
  <c r="S709" i="3" s="1"/>
  <c r="B13" i="17" s="1"/>
  <c r="O709" i="3"/>
  <c r="T709" i="3" s="1"/>
  <c r="C13" i="17" s="1"/>
  <c r="A80" i="17" s="1"/>
  <c r="P709" i="3"/>
  <c r="U709" i="3" s="1"/>
  <c r="D13" i="17" s="1"/>
  <c r="B80" i="17" s="1"/>
  <c r="M710" i="3"/>
  <c r="R710" i="3" s="1"/>
  <c r="A14" i="17" s="1"/>
  <c r="C81" i="17" s="1"/>
  <c r="N710" i="3"/>
  <c r="S710" i="3" s="1"/>
  <c r="B14" i="17" s="1"/>
  <c r="O710" i="3"/>
  <c r="T710" i="3" s="1"/>
  <c r="C14" i="17" s="1"/>
  <c r="A81" i="17" s="1"/>
  <c r="P710" i="3"/>
  <c r="U710" i="3" s="1"/>
  <c r="D14" i="17" s="1"/>
  <c r="B81" i="17" s="1"/>
  <c r="M711" i="3"/>
  <c r="R711" i="3" s="1"/>
  <c r="N711" i="3"/>
  <c r="S711" i="3" s="1"/>
  <c r="B15" i="17" s="1"/>
  <c r="O711" i="3"/>
  <c r="T711" i="3" s="1"/>
  <c r="C15" i="17" s="1"/>
  <c r="A82" i="17" s="1"/>
  <c r="P711" i="3"/>
  <c r="U711" i="3" s="1"/>
  <c r="D15" i="17" s="1"/>
  <c r="B82" i="17" s="1"/>
  <c r="M712" i="3"/>
  <c r="R712" i="3" s="1"/>
  <c r="A16" i="17" s="1"/>
  <c r="C83" i="17" s="1"/>
  <c r="N712" i="3"/>
  <c r="S712" i="3" s="1"/>
  <c r="B16" i="17" s="1"/>
  <c r="O712" i="3"/>
  <c r="T712" i="3" s="1"/>
  <c r="C16" i="17" s="1"/>
  <c r="A83" i="17" s="1"/>
  <c r="P712" i="3"/>
  <c r="U712" i="3" s="1"/>
  <c r="D16" i="17" s="1"/>
  <c r="B83" i="17" s="1"/>
  <c r="M713" i="3"/>
  <c r="R713" i="3" s="1"/>
  <c r="A17" i="17" s="1"/>
  <c r="C84" i="17" s="1"/>
  <c r="N713" i="3"/>
  <c r="S713" i="3" s="1"/>
  <c r="B17" i="17" s="1"/>
  <c r="O713" i="3"/>
  <c r="T713" i="3" s="1"/>
  <c r="C17" i="17" s="1"/>
  <c r="A84" i="17" s="1"/>
  <c r="P713" i="3"/>
  <c r="U713" i="3" s="1"/>
  <c r="D17" i="17" s="1"/>
  <c r="B84" i="17" s="1"/>
  <c r="M714" i="3"/>
  <c r="R714" i="3" s="1"/>
  <c r="A18" i="17" s="1"/>
  <c r="C85" i="17" s="1"/>
  <c r="N714" i="3"/>
  <c r="S714" i="3" s="1"/>
  <c r="B18" i="17" s="1"/>
  <c r="O714" i="3"/>
  <c r="T714" i="3" s="1"/>
  <c r="C18" i="17" s="1"/>
  <c r="A85" i="17" s="1"/>
  <c r="P714" i="3"/>
  <c r="U714" i="3" s="1"/>
  <c r="D18" i="17" s="1"/>
  <c r="B85" i="17" s="1"/>
  <c r="M715" i="3"/>
  <c r="R715" i="3" s="1"/>
  <c r="A19" i="17" s="1"/>
  <c r="C86" i="17" s="1"/>
  <c r="N715" i="3"/>
  <c r="S715" i="3" s="1"/>
  <c r="B19" i="17" s="1"/>
  <c r="O715" i="3"/>
  <c r="T715" i="3" s="1"/>
  <c r="C19" i="17" s="1"/>
  <c r="A86" i="17" s="1"/>
  <c r="P715" i="3"/>
  <c r="U715" i="3" s="1"/>
  <c r="D19" i="17" s="1"/>
  <c r="B86" i="17" s="1"/>
  <c r="M716" i="3"/>
  <c r="R716" i="3" s="1"/>
  <c r="A20" i="17" s="1"/>
  <c r="C87" i="17" s="1"/>
  <c r="N716" i="3"/>
  <c r="S716" i="3" s="1"/>
  <c r="B20" i="17" s="1"/>
  <c r="O716" i="3"/>
  <c r="T716" i="3" s="1"/>
  <c r="C20" i="17" s="1"/>
  <c r="A87" i="17" s="1"/>
  <c r="P716" i="3"/>
  <c r="U716" i="3" s="1"/>
  <c r="D20" i="17" s="1"/>
  <c r="B87" i="17" s="1"/>
  <c r="M717" i="3"/>
  <c r="R717" i="3" s="1"/>
  <c r="A21" i="17" s="1"/>
  <c r="C88" i="17" s="1"/>
  <c r="N717" i="3"/>
  <c r="S717" i="3" s="1"/>
  <c r="B21" i="17" s="1"/>
  <c r="O717" i="3"/>
  <c r="T717" i="3" s="1"/>
  <c r="C21" i="17" s="1"/>
  <c r="A88" i="17" s="1"/>
  <c r="P717" i="3"/>
  <c r="U717" i="3" s="1"/>
  <c r="D21" i="17" s="1"/>
  <c r="B88" i="17" s="1"/>
  <c r="M718" i="3"/>
  <c r="R718" i="3" s="1"/>
  <c r="N718" i="3"/>
  <c r="S718" i="3" s="1"/>
  <c r="B22" i="17" s="1"/>
  <c r="O718" i="3"/>
  <c r="T718" i="3" s="1"/>
  <c r="C22" i="17" s="1"/>
  <c r="A89" i="17" s="1"/>
  <c r="P718" i="3"/>
  <c r="U718" i="3" s="1"/>
  <c r="D22" i="17" s="1"/>
  <c r="B89" i="17" s="1"/>
  <c r="M719" i="3"/>
  <c r="R719" i="3" s="1"/>
  <c r="A23" i="17" s="1"/>
  <c r="C90" i="17" s="1"/>
  <c r="N719" i="3"/>
  <c r="S719" i="3" s="1"/>
  <c r="B23" i="17" s="1"/>
  <c r="O719" i="3"/>
  <c r="T719" i="3" s="1"/>
  <c r="C23" i="17" s="1"/>
  <c r="A90" i="17" s="1"/>
  <c r="P719" i="3"/>
  <c r="U719" i="3" s="1"/>
  <c r="D23" i="17" s="1"/>
  <c r="B90" i="17" s="1"/>
  <c r="M720" i="3"/>
  <c r="R720" i="3" s="1"/>
  <c r="A24" i="17" s="1"/>
  <c r="C91" i="17" s="1"/>
  <c r="N720" i="3"/>
  <c r="S720" i="3" s="1"/>
  <c r="B24" i="17" s="1"/>
  <c r="O720" i="3"/>
  <c r="T720" i="3" s="1"/>
  <c r="C24" i="17" s="1"/>
  <c r="A91" i="17" s="1"/>
  <c r="P720" i="3"/>
  <c r="U720" i="3" s="1"/>
  <c r="D24" i="17" s="1"/>
  <c r="B91" i="17" s="1"/>
  <c r="M721" i="3"/>
  <c r="R721" i="3" s="1"/>
  <c r="A25" i="17" s="1"/>
  <c r="C92" i="17" s="1"/>
  <c r="N721" i="3"/>
  <c r="S721" i="3" s="1"/>
  <c r="B25" i="17" s="1"/>
  <c r="O721" i="3"/>
  <c r="T721" i="3" s="1"/>
  <c r="C25" i="17" s="1"/>
  <c r="A92" i="17" s="1"/>
  <c r="P721" i="3"/>
  <c r="U721" i="3" s="1"/>
  <c r="D25" i="17" s="1"/>
  <c r="B92" i="17" s="1"/>
  <c r="M722" i="3"/>
  <c r="R722" i="3" s="1"/>
  <c r="A26" i="17" s="1"/>
  <c r="C93" i="17" s="1"/>
  <c r="N722" i="3"/>
  <c r="S722" i="3" s="1"/>
  <c r="B26" i="17" s="1"/>
  <c r="O722" i="3"/>
  <c r="T722" i="3" s="1"/>
  <c r="C26" i="17" s="1"/>
  <c r="A93" i="17" s="1"/>
  <c r="P722" i="3"/>
  <c r="U722" i="3" s="1"/>
  <c r="D26" i="17" s="1"/>
  <c r="B93" i="17" s="1"/>
  <c r="M723" i="3"/>
  <c r="R723" i="3" s="1"/>
  <c r="A27" i="17" s="1"/>
  <c r="C94" i="17" s="1"/>
  <c r="N723" i="3"/>
  <c r="S723" i="3" s="1"/>
  <c r="B27" i="17" s="1"/>
  <c r="O723" i="3"/>
  <c r="T723" i="3" s="1"/>
  <c r="C27" i="17" s="1"/>
  <c r="A94" i="17" s="1"/>
  <c r="P723" i="3"/>
  <c r="U723" i="3" s="1"/>
  <c r="D27" i="17" s="1"/>
  <c r="B94" i="17" s="1"/>
  <c r="M724" i="3"/>
  <c r="R724" i="3" s="1"/>
  <c r="A28" i="17" s="1"/>
  <c r="C95" i="17" s="1"/>
  <c r="N724" i="3"/>
  <c r="S724" i="3" s="1"/>
  <c r="B28" i="17" s="1"/>
  <c r="O724" i="3"/>
  <c r="T724" i="3" s="1"/>
  <c r="C28" i="17" s="1"/>
  <c r="A95" i="17" s="1"/>
  <c r="P724" i="3"/>
  <c r="U724" i="3" s="1"/>
  <c r="D28" i="17" s="1"/>
  <c r="B95" i="17" s="1"/>
  <c r="M725" i="3"/>
  <c r="R725" i="3" s="1"/>
  <c r="A29" i="17" s="1"/>
  <c r="C96" i="17" s="1"/>
  <c r="N725" i="3"/>
  <c r="S725" i="3" s="1"/>
  <c r="B29" i="17" s="1"/>
  <c r="O725" i="3"/>
  <c r="T725" i="3" s="1"/>
  <c r="C29" i="17" s="1"/>
  <c r="A96" i="17" s="1"/>
  <c r="P725" i="3"/>
  <c r="U725" i="3" s="1"/>
  <c r="D29" i="17" s="1"/>
  <c r="B96" i="17" s="1"/>
  <c r="M726" i="3"/>
  <c r="R726" i="3" s="1"/>
  <c r="A30" i="17" s="1"/>
  <c r="C97" i="17" s="1"/>
  <c r="N726" i="3"/>
  <c r="S726" i="3" s="1"/>
  <c r="B30" i="17" s="1"/>
  <c r="O726" i="3"/>
  <c r="T726" i="3" s="1"/>
  <c r="C30" i="17" s="1"/>
  <c r="A97" i="17" s="1"/>
  <c r="P726" i="3"/>
  <c r="U726" i="3" s="1"/>
  <c r="D30" i="17" s="1"/>
  <c r="B97" i="17" s="1"/>
  <c r="M727" i="3"/>
  <c r="R727" i="3" s="1"/>
  <c r="A31" i="17" s="1"/>
  <c r="C98" i="17" s="1"/>
  <c r="N727" i="3"/>
  <c r="S727" i="3" s="1"/>
  <c r="B31" i="17" s="1"/>
  <c r="O727" i="3"/>
  <c r="T727" i="3" s="1"/>
  <c r="C31" i="17" s="1"/>
  <c r="A98" i="17" s="1"/>
  <c r="P727" i="3"/>
  <c r="U727" i="3" s="1"/>
  <c r="D31" i="17" s="1"/>
  <c r="B98" i="17" s="1"/>
  <c r="M728" i="3"/>
  <c r="R728" i="3" s="1"/>
  <c r="A32" i="17" s="1"/>
  <c r="C99" i="17" s="1"/>
  <c r="N728" i="3"/>
  <c r="S728" i="3" s="1"/>
  <c r="B32" i="17" s="1"/>
  <c r="O728" i="3"/>
  <c r="T728" i="3" s="1"/>
  <c r="C32" i="17" s="1"/>
  <c r="A99" i="17" s="1"/>
  <c r="P728" i="3"/>
  <c r="U728" i="3" s="1"/>
  <c r="D32" i="17" s="1"/>
  <c r="B99" i="17" s="1"/>
  <c r="M729" i="3"/>
  <c r="R729" i="3" s="1"/>
  <c r="A33" i="17" s="1"/>
  <c r="C100" i="17" s="1"/>
  <c r="N729" i="3"/>
  <c r="S729" i="3" s="1"/>
  <c r="B33" i="17" s="1"/>
  <c r="O729" i="3"/>
  <c r="T729" i="3" s="1"/>
  <c r="C33" i="17" s="1"/>
  <c r="A100" i="17" s="1"/>
  <c r="P729" i="3"/>
  <c r="U729" i="3" s="1"/>
  <c r="D33" i="17" s="1"/>
  <c r="B100" i="17" s="1"/>
  <c r="M730" i="3"/>
  <c r="R730" i="3" s="1"/>
  <c r="A34" i="17" s="1"/>
  <c r="C101" i="17" s="1"/>
  <c r="N730" i="3"/>
  <c r="S730" i="3" s="1"/>
  <c r="B34" i="17" s="1"/>
  <c r="O730" i="3"/>
  <c r="T730" i="3" s="1"/>
  <c r="C34" i="17" s="1"/>
  <c r="A101" i="17" s="1"/>
  <c r="P730" i="3"/>
  <c r="U730" i="3" s="1"/>
  <c r="D34" i="17" s="1"/>
  <c r="B101" i="17" s="1"/>
  <c r="M731" i="3"/>
  <c r="R731" i="3" s="1"/>
  <c r="A35" i="17" s="1"/>
  <c r="C102" i="17" s="1"/>
  <c r="N731" i="3"/>
  <c r="S731" i="3" s="1"/>
  <c r="B35" i="17" s="1"/>
  <c r="O731" i="3"/>
  <c r="T731" i="3" s="1"/>
  <c r="C35" i="17" s="1"/>
  <c r="A102" i="17" s="1"/>
  <c r="P731" i="3"/>
  <c r="U731" i="3" s="1"/>
  <c r="D35" i="17" s="1"/>
  <c r="B102" i="17" s="1"/>
  <c r="M732" i="3"/>
  <c r="R732" i="3" s="1"/>
  <c r="A36" i="17" s="1"/>
  <c r="C103" i="17" s="1"/>
  <c r="N732" i="3"/>
  <c r="S732" i="3" s="1"/>
  <c r="B36" i="17" s="1"/>
  <c r="O732" i="3"/>
  <c r="T732" i="3" s="1"/>
  <c r="C36" i="17" s="1"/>
  <c r="A103" i="17" s="1"/>
  <c r="P732" i="3"/>
  <c r="U732" i="3" s="1"/>
  <c r="D36" i="17" s="1"/>
  <c r="B103" i="17" s="1"/>
  <c r="M733" i="3"/>
  <c r="R733" i="3" s="1"/>
  <c r="A37" i="17" s="1"/>
  <c r="C104" i="17" s="1"/>
  <c r="N733" i="3"/>
  <c r="S733" i="3" s="1"/>
  <c r="B37" i="17" s="1"/>
  <c r="O733" i="3"/>
  <c r="T733" i="3" s="1"/>
  <c r="C37" i="17" s="1"/>
  <c r="A104" i="17" s="1"/>
  <c r="P733" i="3"/>
  <c r="U733" i="3" s="1"/>
  <c r="D37" i="17" s="1"/>
  <c r="B104" i="17" s="1"/>
  <c r="M734" i="3"/>
  <c r="R734" i="3" s="1"/>
  <c r="A38" i="17" s="1"/>
  <c r="C105" i="17" s="1"/>
  <c r="N734" i="3"/>
  <c r="S734" i="3" s="1"/>
  <c r="B38" i="17" s="1"/>
  <c r="O734" i="3"/>
  <c r="T734" i="3" s="1"/>
  <c r="C38" i="17" s="1"/>
  <c r="A105" i="17" s="1"/>
  <c r="P734" i="3"/>
  <c r="U734" i="3" s="1"/>
  <c r="D38" i="17" s="1"/>
  <c r="B105" i="17" s="1"/>
  <c r="M735" i="3"/>
  <c r="R735" i="3" s="1"/>
  <c r="A39" i="17" s="1"/>
  <c r="C106" i="17" s="1"/>
  <c r="N735" i="3"/>
  <c r="S735" i="3" s="1"/>
  <c r="B39" i="17" s="1"/>
  <c r="O735" i="3"/>
  <c r="T735" i="3" s="1"/>
  <c r="C39" i="17" s="1"/>
  <c r="A106" i="17" s="1"/>
  <c r="P735" i="3"/>
  <c r="U735" i="3" s="1"/>
  <c r="D39" i="17" s="1"/>
  <c r="B106" i="17" s="1"/>
  <c r="M736" i="3"/>
  <c r="R736" i="3" s="1"/>
  <c r="A40" i="17" s="1"/>
  <c r="C107" i="17" s="1"/>
  <c r="N736" i="3"/>
  <c r="S736" i="3" s="1"/>
  <c r="B40" i="17" s="1"/>
  <c r="O736" i="3"/>
  <c r="T736" i="3" s="1"/>
  <c r="C40" i="17" s="1"/>
  <c r="A107" i="17" s="1"/>
  <c r="P736" i="3"/>
  <c r="U736" i="3" s="1"/>
  <c r="D40" i="17" s="1"/>
  <c r="B107" i="17" s="1"/>
  <c r="M737" i="3"/>
  <c r="R737" i="3" s="1"/>
  <c r="A41" i="17" s="1"/>
  <c r="C108" i="17" s="1"/>
  <c r="N737" i="3"/>
  <c r="S737" i="3" s="1"/>
  <c r="B41" i="17" s="1"/>
  <c r="O737" i="3"/>
  <c r="T737" i="3" s="1"/>
  <c r="C41" i="17" s="1"/>
  <c r="A108" i="17" s="1"/>
  <c r="P737" i="3"/>
  <c r="U737" i="3" s="1"/>
  <c r="D41" i="17" s="1"/>
  <c r="B108" i="17" s="1"/>
  <c r="M738" i="3"/>
  <c r="R738" i="3" s="1"/>
  <c r="A42" i="17" s="1"/>
  <c r="C109" i="17" s="1"/>
  <c r="N738" i="3"/>
  <c r="S738" i="3" s="1"/>
  <c r="B42" i="17" s="1"/>
  <c r="O738" i="3"/>
  <c r="T738" i="3" s="1"/>
  <c r="C42" i="17" s="1"/>
  <c r="A109" i="17" s="1"/>
  <c r="P738" i="3"/>
  <c r="U738" i="3" s="1"/>
  <c r="D42" i="17" s="1"/>
  <c r="B109" i="17" s="1"/>
  <c r="M739" i="3"/>
  <c r="R739" i="3" s="1"/>
  <c r="N739" i="3"/>
  <c r="S739" i="3" s="1"/>
  <c r="B43" i="17" s="1"/>
  <c r="O739" i="3"/>
  <c r="T739" i="3" s="1"/>
  <c r="C43" i="17" s="1"/>
  <c r="A110" i="17" s="1"/>
  <c r="P739" i="3"/>
  <c r="U739" i="3" s="1"/>
  <c r="D43" i="17" s="1"/>
  <c r="B110" i="17" s="1"/>
  <c r="M740" i="3"/>
  <c r="R740" i="3" s="1"/>
  <c r="A44" i="17" s="1"/>
  <c r="C111" i="17" s="1"/>
  <c r="N740" i="3"/>
  <c r="S740" i="3" s="1"/>
  <c r="B44" i="17" s="1"/>
  <c r="O740" i="3"/>
  <c r="T740" i="3" s="1"/>
  <c r="C44" i="17" s="1"/>
  <c r="A111" i="17" s="1"/>
  <c r="P740" i="3"/>
  <c r="U740" i="3" s="1"/>
  <c r="D44" i="17" s="1"/>
  <c r="B111" i="17" s="1"/>
  <c r="M741" i="3"/>
  <c r="R741" i="3" s="1"/>
  <c r="A45" i="17" s="1"/>
  <c r="C112" i="17" s="1"/>
  <c r="N741" i="3"/>
  <c r="S741" i="3" s="1"/>
  <c r="B45" i="17" s="1"/>
  <c r="O741" i="3"/>
  <c r="T741" i="3" s="1"/>
  <c r="C45" i="17" s="1"/>
  <c r="A112" i="17" s="1"/>
  <c r="P741" i="3"/>
  <c r="U741" i="3" s="1"/>
  <c r="D45" i="17" s="1"/>
  <c r="B112" i="17" s="1"/>
  <c r="M742" i="3"/>
  <c r="R742" i="3" s="1"/>
  <c r="A46" i="17" s="1"/>
  <c r="C113" i="17" s="1"/>
  <c r="N742" i="3"/>
  <c r="S742" i="3" s="1"/>
  <c r="B46" i="17" s="1"/>
  <c r="O742" i="3"/>
  <c r="T742" i="3" s="1"/>
  <c r="C46" i="17" s="1"/>
  <c r="A113" i="17" s="1"/>
  <c r="P742" i="3"/>
  <c r="U742" i="3" s="1"/>
  <c r="D46" i="17" s="1"/>
  <c r="B113" i="17" s="1"/>
  <c r="M743" i="3"/>
  <c r="R743" i="3" s="1"/>
  <c r="A47" i="17" s="1"/>
  <c r="C114" i="17" s="1"/>
  <c r="N743" i="3"/>
  <c r="S743" i="3" s="1"/>
  <c r="B47" i="17" s="1"/>
  <c r="O743" i="3"/>
  <c r="T743" i="3" s="1"/>
  <c r="C47" i="17" s="1"/>
  <c r="A114" i="17" s="1"/>
  <c r="P743" i="3"/>
  <c r="U743" i="3" s="1"/>
  <c r="D47" i="17" s="1"/>
  <c r="B114" i="17" s="1"/>
  <c r="M744" i="3"/>
  <c r="R744" i="3" s="1"/>
  <c r="A48" i="17" s="1"/>
  <c r="C115" i="17" s="1"/>
  <c r="N744" i="3"/>
  <c r="S744" i="3" s="1"/>
  <c r="B48" i="17" s="1"/>
  <c r="O744" i="3"/>
  <c r="T744" i="3" s="1"/>
  <c r="C48" i="17" s="1"/>
  <c r="A115" i="17" s="1"/>
  <c r="P744" i="3"/>
  <c r="U744" i="3" s="1"/>
  <c r="D48" i="17" s="1"/>
  <c r="B115" i="17" s="1"/>
  <c r="M745" i="3"/>
  <c r="R745" i="3" s="1"/>
  <c r="A49" i="17" s="1"/>
  <c r="C116" i="17" s="1"/>
  <c r="N745" i="3"/>
  <c r="S745" i="3" s="1"/>
  <c r="B49" i="17" s="1"/>
  <c r="O745" i="3"/>
  <c r="T745" i="3" s="1"/>
  <c r="C49" i="17" s="1"/>
  <c r="A116" i="17" s="1"/>
  <c r="P745" i="3"/>
  <c r="U745" i="3" s="1"/>
  <c r="D49" i="17" s="1"/>
  <c r="B116" i="17" s="1"/>
  <c r="M746" i="3"/>
  <c r="R746" i="3" s="1"/>
  <c r="N746" i="3"/>
  <c r="S746" i="3" s="1"/>
  <c r="B50" i="17" s="1"/>
  <c r="O746" i="3"/>
  <c r="T746" i="3" s="1"/>
  <c r="C50" i="17" s="1"/>
  <c r="A117" i="17" s="1"/>
  <c r="P746" i="3"/>
  <c r="U746" i="3" s="1"/>
  <c r="D50" i="17" s="1"/>
  <c r="B117" i="17" s="1"/>
  <c r="M747" i="3"/>
  <c r="R747" i="3" s="1"/>
  <c r="A51" i="17" s="1"/>
  <c r="C118" i="17" s="1"/>
  <c r="N747" i="3"/>
  <c r="S747" i="3" s="1"/>
  <c r="B51" i="17" s="1"/>
  <c r="O747" i="3"/>
  <c r="T747" i="3" s="1"/>
  <c r="C51" i="17" s="1"/>
  <c r="A118" i="17" s="1"/>
  <c r="P747" i="3"/>
  <c r="U747" i="3" s="1"/>
  <c r="D51" i="17" s="1"/>
  <c r="B118" i="17" s="1"/>
  <c r="M748" i="3"/>
  <c r="R748" i="3" s="1"/>
  <c r="A52" i="17" s="1"/>
  <c r="C119" i="17" s="1"/>
  <c r="N748" i="3"/>
  <c r="S748" i="3" s="1"/>
  <c r="B52" i="17" s="1"/>
  <c r="O748" i="3"/>
  <c r="T748" i="3" s="1"/>
  <c r="C52" i="17" s="1"/>
  <c r="A119" i="17" s="1"/>
  <c r="P748" i="3"/>
  <c r="U748" i="3" s="1"/>
  <c r="D52" i="17" s="1"/>
  <c r="B119" i="17" s="1"/>
  <c r="M749" i="3"/>
  <c r="R749" i="3" s="1"/>
  <c r="A53" i="17" s="1"/>
  <c r="C120" i="17" s="1"/>
  <c r="N749" i="3"/>
  <c r="S749" i="3" s="1"/>
  <c r="B53" i="17" s="1"/>
  <c r="O749" i="3"/>
  <c r="T749" i="3" s="1"/>
  <c r="C53" i="17" s="1"/>
  <c r="A120" i="17" s="1"/>
  <c r="P749" i="3"/>
  <c r="U749" i="3" s="1"/>
  <c r="D53" i="17" s="1"/>
  <c r="B120" i="17" s="1"/>
  <c r="M750" i="3"/>
  <c r="R750" i="3" s="1"/>
  <c r="N750" i="3"/>
  <c r="S750" i="3" s="1"/>
  <c r="B54" i="17" s="1"/>
  <c r="O750" i="3"/>
  <c r="T750" i="3" s="1"/>
  <c r="C54" i="17" s="1"/>
  <c r="A121" i="17" s="1"/>
  <c r="P750" i="3"/>
  <c r="U750" i="3" s="1"/>
  <c r="D54" i="17" s="1"/>
  <c r="B121" i="17" s="1"/>
  <c r="M751" i="3"/>
  <c r="R751" i="3" s="1"/>
  <c r="A55" i="17" s="1"/>
  <c r="C122" i="17" s="1"/>
  <c r="N751" i="3"/>
  <c r="S751" i="3" s="1"/>
  <c r="B55" i="17" s="1"/>
  <c r="O751" i="3"/>
  <c r="T751" i="3" s="1"/>
  <c r="C55" i="17" s="1"/>
  <c r="A122" i="17" s="1"/>
  <c r="P751" i="3"/>
  <c r="U751" i="3" s="1"/>
  <c r="D55" i="17" s="1"/>
  <c r="B122" i="17" s="1"/>
  <c r="M752" i="3"/>
  <c r="R752" i="3" s="1"/>
  <c r="A56" i="17" s="1"/>
  <c r="C123" i="17" s="1"/>
  <c r="N752" i="3"/>
  <c r="S752" i="3" s="1"/>
  <c r="B56" i="17" s="1"/>
  <c r="O752" i="3"/>
  <c r="T752" i="3" s="1"/>
  <c r="C56" i="17" s="1"/>
  <c r="A123" i="17" s="1"/>
  <c r="P752" i="3"/>
  <c r="U752" i="3" s="1"/>
  <c r="D56" i="17" s="1"/>
  <c r="B123" i="17" s="1"/>
  <c r="M753" i="3"/>
  <c r="R753" i="3" s="1"/>
  <c r="A57" i="17" s="1"/>
  <c r="C124" i="17" s="1"/>
  <c r="N753" i="3"/>
  <c r="S753" i="3" s="1"/>
  <c r="B57" i="17" s="1"/>
  <c r="O753" i="3"/>
  <c r="T753" i="3" s="1"/>
  <c r="C57" i="17" s="1"/>
  <c r="A124" i="17" s="1"/>
  <c r="P753" i="3"/>
  <c r="U753" i="3" s="1"/>
  <c r="D57" i="17" s="1"/>
  <c r="B124" i="17" s="1"/>
  <c r="M754" i="3"/>
  <c r="R754" i="3" s="1"/>
  <c r="A58" i="17" s="1"/>
  <c r="C125" i="17" s="1"/>
  <c r="N754" i="3"/>
  <c r="S754" i="3" s="1"/>
  <c r="B58" i="17" s="1"/>
  <c r="O754" i="3"/>
  <c r="T754" i="3" s="1"/>
  <c r="C58" i="17" s="1"/>
  <c r="A125" i="17" s="1"/>
  <c r="P754" i="3"/>
  <c r="U754" i="3" s="1"/>
  <c r="D58" i="17" s="1"/>
  <c r="B125" i="17" s="1"/>
  <c r="M755" i="3"/>
  <c r="R755" i="3" s="1"/>
  <c r="A59" i="17" s="1"/>
  <c r="C126" i="17" s="1"/>
  <c r="N755" i="3"/>
  <c r="S755" i="3" s="1"/>
  <c r="B59" i="17" s="1"/>
  <c r="O755" i="3"/>
  <c r="T755" i="3" s="1"/>
  <c r="C59" i="17" s="1"/>
  <c r="A126" i="17" s="1"/>
  <c r="P755" i="3"/>
  <c r="U755" i="3" s="1"/>
  <c r="D59" i="17" s="1"/>
  <c r="B126" i="17" s="1"/>
  <c r="M756" i="3"/>
  <c r="R756" i="3" s="1"/>
  <c r="A60" i="17" s="1"/>
  <c r="C127" i="17" s="1"/>
  <c r="N756" i="3"/>
  <c r="S756" i="3" s="1"/>
  <c r="B60" i="17" s="1"/>
  <c r="O756" i="3"/>
  <c r="T756" i="3" s="1"/>
  <c r="C60" i="17" s="1"/>
  <c r="A127" i="17" s="1"/>
  <c r="P756" i="3"/>
  <c r="U756" i="3" s="1"/>
  <c r="D60" i="17" s="1"/>
  <c r="B127" i="17" s="1"/>
  <c r="M757" i="3"/>
  <c r="R757" i="3" s="1"/>
  <c r="A61" i="17" s="1"/>
  <c r="C128" i="17" s="1"/>
  <c r="N757" i="3"/>
  <c r="S757" i="3" s="1"/>
  <c r="B61" i="17" s="1"/>
  <c r="O757" i="3"/>
  <c r="T757" i="3" s="1"/>
  <c r="C61" i="17" s="1"/>
  <c r="A128" i="17" s="1"/>
  <c r="P757" i="3"/>
  <c r="U757" i="3" s="1"/>
  <c r="D61" i="17" s="1"/>
  <c r="B128" i="17" s="1"/>
  <c r="M758" i="3"/>
  <c r="R758" i="3" s="1"/>
  <c r="A62" i="17" s="1"/>
  <c r="C129" i="17" s="1"/>
  <c r="N758" i="3"/>
  <c r="S758" i="3" s="1"/>
  <c r="B62" i="17" s="1"/>
  <c r="O758" i="3"/>
  <c r="T758" i="3" s="1"/>
  <c r="C62" i="17" s="1"/>
  <c r="A129" i="17" s="1"/>
  <c r="P758" i="3"/>
  <c r="U758" i="3" s="1"/>
  <c r="D62" i="17" s="1"/>
  <c r="B129" i="17" s="1"/>
  <c r="M759" i="3"/>
  <c r="R759" i="3" s="1"/>
  <c r="A63" i="17" s="1"/>
  <c r="C130" i="17" s="1"/>
  <c r="N759" i="3"/>
  <c r="S759" i="3" s="1"/>
  <c r="B63" i="17" s="1"/>
  <c r="O759" i="3"/>
  <c r="T759" i="3" s="1"/>
  <c r="C63" i="17" s="1"/>
  <c r="A130" i="17" s="1"/>
  <c r="P759" i="3"/>
  <c r="U759" i="3" s="1"/>
  <c r="D63" i="17" s="1"/>
  <c r="B130" i="17" s="1"/>
  <c r="M760" i="3"/>
  <c r="R760" i="3" s="1"/>
  <c r="A64" i="17" s="1"/>
  <c r="C131" i="17" s="1"/>
  <c r="N760" i="3"/>
  <c r="S760" i="3" s="1"/>
  <c r="B64" i="17" s="1"/>
  <c r="O760" i="3"/>
  <c r="T760" i="3" s="1"/>
  <c r="C64" i="17" s="1"/>
  <c r="A131" i="17" s="1"/>
  <c r="P760" i="3"/>
  <c r="U760" i="3" s="1"/>
  <c r="D64" i="17" s="1"/>
  <c r="B131" i="17" s="1"/>
  <c r="M761" i="3"/>
  <c r="R761" i="3" s="1"/>
  <c r="A65" i="17" s="1"/>
  <c r="C132" i="17" s="1"/>
  <c r="N761" i="3"/>
  <c r="S761" i="3" s="1"/>
  <c r="B65" i="17" s="1"/>
  <c r="O761" i="3"/>
  <c r="T761" i="3" s="1"/>
  <c r="C65" i="17" s="1"/>
  <c r="A132" i="17" s="1"/>
  <c r="P761" i="3"/>
  <c r="U761" i="3" s="1"/>
  <c r="D65" i="17" s="1"/>
  <c r="B132" i="17" s="1"/>
  <c r="M762" i="3"/>
  <c r="R762" i="3" s="1"/>
  <c r="A66" i="17" s="1"/>
  <c r="C133" i="17" s="1"/>
  <c r="N762" i="3"/>
  <c r="S762" i="3" s="1"/>
  <c r="B66" i="17" s="1"/>
  <c r="O762" i="3"/>
  <c r="T762" i="3" s="1"/>
  <c r="C66" i="17" s="1"/>
  <c r="A133" i="17" s="1"/>
  <c r="P762" i="3"/>
  <c r="U762" i="3" s="1"/>
  <c r="D66" i="17" s="1"/>
  <c r="B133" i="17" s="1"/>
  <c r="M763" i="3"/>
  <c r="R763" i="3" s="1"/>
  <c r="A67" i="17" s="1"/>
  <c r="C134" i="17" s="1"/>
  <c r="N763" i="3"/>
  <c r="S763" i="3" s="1"/>
  <c r="B67" i="17" s="1"/>
  <c r="O763" i="3"/>
  <c r="T763" i="3" s="1"/>
  <c r="C67" i="17" s="1"/>
  <c r="A134" i="17" s="1"/>
  <c r="P763" i="3"/>
  <c r="U763" i="3" s="1"/>
  <c r="D67" i="17" s="1"/>
  <c r="B134" i="17" s="1"/>
  <c r="M764" i="3"/>
  <c r="R764" i="3" s="1"/>
  <c r="A68" i="17" s="1"/>
  <c r="C135" i="17" s="1"/>
  <c r="N764" i="3"/>
  <c r="S764" i="3" s="1"/>
  <c r="B68" i="17" s="1"/>
  <c r="O764" i="3"/>
  <c r="T764" i="3" s="1"/>
  <c r="C68" i="17" s="1"/>
  <c r="A135" i="17" s="1"/>
  <c r="P764" i="3"/>
  <c r="U764" i="3" s="1"/>
  <c r="D68" i="17" s="1"/>
  <c r="B135" i="17" s="1"/>
  <c r="M765" i="3"/>
  <c r="R765" i="3" s="1"/>
  <c r="A69" i="17" s="1"/>
  <c r="C136" i="17" s="1"/>
  <c r="N765" i="3"/>
  <c r="S765" i="3" s="1"/>
  <c r="B69" i="17" s="1"/>
  <c r="O765" i="3"/>
  <c r="T765" i="3" s="1"/>
  <c r="C69" i="17" s="1"/>
  <c r="A136" i="17" s="1"/>
  <c r="P765" i="3"/>
  <c r="U765" i="3" s="1"/>
  <c r="D69" i="17" s="1"/>
  <c r="B136" i="17" s="1"/>
  <c r="M766" i="3"/>
  <c r="R766" i="3" s="1"/>
  <c r="A4" i="18" s="1"/>
  <c r="C69" i="18" s="1"/>
  <c r="N766" i="3"/>
  <c r="S766" i="3" s="1"/>
  <c r="B4" i="18" s="1"/>
  <c r="O766" i="3"/>
  <c r="T766" i="3" s="1"/>
  <c r="C4" i="18" s="1"/>
  <c r="A69" i="18" s="1"/>
  <c r="P766" i="3"/>
  <c r="U766" i="3" s="1"/>
  <c r="D4" i="18" s="1"/>
  <c r="B69" i="18" s="1"/>
  <c r="M767" i="3"/>
  <c r="R767" i="3" s="1"/>
  <c r="A5" i="18" s="1"/>
  <c r="C70" i="18" s="1"/>
  <c r="N767" i="3"/>
  <c r="S767" i="3" s="1"/>
  <c r="B5" i="18" s="1"/>
  <c r="O767" i="3"/>
  <c r="T767" i="3" s="1"/>
  <c r="C5" i="18" s="1"/>
  <c r="A70" i="18" s="1"/>
  <c r="P767" i="3"/>
  <c r="U767" i="3" s="1"/>
  <c r="D5" i="18" s="1"/>
  <c r="B70" i="18" s="1"/>
  <c r="M768" i="3"/>
  <c r="R768" i="3" s="1"/>
  <c r="A6" i="18" s="1"/>
  <c r="C71" i="18" s="1"/>
  <c r="N768" i="3"/>
  <c r="S768" i="3" s="1"/>
  <c r="B6" i="18" s="1"/>
  <c r="O768" i="3"/>
  <c r="T768" i="3" s="1"/>
  <c r="C6" i="18" s="1"/>
  <c r="A71" i="18" s="1"/>
  <c r="P768" i="3"/>
  <c r="U768" i="3" s="1"/>
  <c r="D6" i="18" s="1"/>
  <c r="B71" i="18" s="1"/>
  <c r="M769" i="3"/>
  <c r="R769" i="3" s="1"/>
  <c r="A7" i="18" s="1"/>
  <c r="C72" i="18" s="1"/>
  <c r="N769" i="3"/>
  <c r="S769" i="3" s="1"/>
  <c r="B7" i="18" s="1"/>
  <c r="O769" i="3"/>
  <c r="T769" i="3" s="1"/>
  <c r="C7" i="18" s="1"/>
  <c r="A72" i="18" s="1"/>
  <c r="P769" i="3"/>
  <c r="U769" i="3" s="1"/>
  <c r="D7" i="18" s="1"/>
  <c r="B72" i="18" s="1"/>
  <c r="M770" i="3"/>
  <c r="R770" i="3" s="1"/>
  <c r="A8" i="18" s="1"/>
  <c r="C73" i="18" s="1"/>
  <c r="N770" i="3"/>
  <c r="S770" i="3" s="1"/>
  <c r="B8" i="18" s="1"/>
  <c r="O770" i="3"/>
  <c r="T770" i="3" s="1"/>
  <c r="C8" i="18" s="1"/>
  <c r="A73" i="18" s="1"/>
  <c r="P770" i="3"/>
  <c r="U770" i="3" s="1"/>
  <c r="D8" i="18" s="1"/>
  <c r="B73" i="18" s="1"/>
  <c r="M771" i="3"/>
  <c r="R771" i="3" s="1"/>
  <c r="A9" i="18" s="1"/>
  <c r="C74" i="18" s="1"/>
  <c r="N771" i="3"/>
  <c r="S771" i="3" s="1"/>
  <c r="B9" i="18" s="1"/>
  <c r="O771" i="3"/>
  <c r="T771" i="3" s="1"/>
  <c r="C9" i="18" s="1"/>
  <c r="A74" i="18" s="1"/>
  <c r="P771" i="3"/>
  <c r="U771" i="3" s="1"/>
  <c r="D9" i="18" s="1"/>
  <c r="B74" i="18" s="1"/>
  <c r="M772" i="3"/>
  <c r="R772" i="3" s="1"/>
  <c r="A10" i="18" s="1"/>
  <c r="C75" i="18" s="1"/>
  <c r="N772" i="3"/>
  <c r="S772" i="3" s="1"/>
  <c r="B10" i="18" s="1"/>
  <c r="O772" i="3"/>
  <c r="T772" i="3" s="1"/>
  <c r="C10" i="18" s="1"/>
  <c r="A75" i="18" s="1"/>
  <c r="P772" i="3"/>
  <c r="U772" i="3" s="1"/>
  <c r="D10" i="18" s="1"/>
  <c r="B75" i="18" s="1"/>
  <c r="M773" i="3"/>
  <c r="R773" i="3" s="1"/>
  <c r="A11" i="18" s="1"/>
  <c r="C76" i="18" s="1"/>
  <c r="N773" i="3"/>
  <c r="S773" i="3" s="1"/>
  <c r="B11" i="18" s="1"/>
  <c r="O773" i="3"/>
  <c r="T773" i="3" s="1"/>
  <c r="C11" i="18" s="1"/>
  <c r="A76" i="18" s="1"/>
  <c r="P773" i="3"/>
  <c r="U773" i="3" s="1"/>
  <c r="D11" i="18" s="1"/>
  <c r="B76" i="18" s="1"/>
  <c r="M774" i="3"/>
  <c r="R774" i="3" s="1"/>
  <c r="A12" i="18" s="1"/>
  <c r="C77" i="18" s="1"/>
  <c r="N774" i="3"/>
  <c r="S774" i="3" s="1"/>
  <c r="B12" i="18" s="1"/>
  <c r="O774" i="3"/>
  <c r="T774" i="3" s="1"/>
  <c r="C12" i="18" s="1"/>
  <c r="A77" i="18" s="1"/>
  <c r="P774" i="3"/>
  <c r="U774" i="3" s="1"/>
  <c r="D12" i="18" s="1"/>
  <c r="B77" i="18" s="1"/>
  <c r="M775" i="3"/>
  <c r="R775" i="3" s="1"/>
  <c r="A13" i="18" s="1"/>
  <c r="C78" i="18" s="1"/>
  <c r="N775" i="3"/>
  <c r="S775" i="3" s="1"/>
  <c r="B13" i="18" s="1"/>
  <c r="O775" i="3"/>
  <c r="T775" i="3" s="1"/>
  <c r="C13" i="18" s="1"/>
  <c r="A78" i="18" s="1"/>
  <c r="P775" i="3"/>
  <c r="U775" i="3" s="1"/>
  <c r="D13" i="18" s="1"/>
  <c r="B78" i="18" s="1"/>
  <c r="M776" i="3"/>
  <c r="R776" i="3" s="1"/>
  <c r="A14" i="18" s="1"/>
  <c r="C79" i="18" s="1"/>
  <c r="N776" i="3"/>
  <c r="S776" i="3" s="1"/>
  <c r="B14" i="18" s="1"/>
  <c r="O776" i="3"/>
  <c r="T776" i="3" s="1"/>
  <c r="C14" i="18" s="1"/>
  <c r="A79" i="18" s="1"/>
  <c r="P776" i="3"/>
  <c r="U776" i="3" s="1"/>
  <c r="D14" i="18" s="1"/>
  <c r="B79" i="18" s="1"/>
  <c r="M777" i="3"/>
  <c r="R777" i="3" s="1"/>
  <c r="A15" i="18" s="1"/>
  <c r="C80" i="18" s="1"/>
  <c r="N777" i="3"/>
  <c r="S777" i="3" s="1"/>
  <c r="B15" i="18" s="1"/>
  <c r="O777" i="3"/>
  <c r="T777" i="3" s="1"/>
  <c r="C15" i="18" s="1"/>
  <c r="A80" i="18" s="1"/>
  <c r="P777" i="3"/>
  <c r="U777" i="3" s="1"/>
  <c r="D15" i="18" s="1"/>
  <c r="B80" i="18" s="1"/>
  <c r="M778" i="3"/>
  <c r="R778" i="3" s="1"/>
  <c r="A16" i="18" s="1"/>
  <c r="C81" i="18" s="1"/>
  <c r="N778" i="3"/>
  <c r="S778" i="3" s="1"/>
  <c r="B16" i="18" s="1"/>
  <c r="O778" i="3"/>
  <c r="T778" i="3" s="1"/>
  <c r="C16" i="18" s="1"/>
  <c r="A81" i="18" s="1"/>
  <c r="P778" i="3"/>
  <c r="U778" i="3" s="1"/>
  <c r="D16" i="18" s="1"/>
  <c r="B81" i="18" s="1"/>
  <c r="M779" i="3"/>
  <c r="R779" i="3" s="1"/>
  <c r="A17" i="18" s="1"/>
  <c r="C82" i="18" s="1"/>
  <c r="N779" i="3"/>
  <c r="S779" i="3" s="1"/>
  <c r="B17" i="18" s="1"/>
  <c r="O779" i="3"/>
  <c r="T779" i="3" s="1"/>
  <c r="C17" i="18" s="1"/>
  <c r="A82" i="18" s="1"/>
  <c r="P779" i="3"/>
  <c r="U779" i="3" s="1"/>
  <c r="D17" i="18" s="1"/>
  <c r="B82" i="18" s="1"/>
  <c r="M780" i="3"/>
  <c r="R780" i="3" s="1"/>
  <c r="A18" i="18" s="1"/>
  <c r="C83" i="18" s="1"/>
  <c r="N780" i="3"/>
  <c r="S780" i="3" s="1"/>
  <c r="B18" i="18" s="1"/>
  <c r="O780" i="3"/>
  <c r="T780" i="3" s="1"/>
  <c r="C18" i="18" s="1"/>
  <c r="A83" i="18" s="1"/>
  <c r="P780" i="3"/>
  <c r="U780" i="3" s="1"/>
  <c r="D18" i="18" s="1"/>
  <c r="B83" i="18" s="1"/>
  <c r="M781" i="3"/>
  <c r="R781" i="3" s="1"/>
  <c r="A19" i="18" s="1"/>
  <c r="C84" i="18" s="1"/>
  <c r="N781" i="3"/>
  <c r="S781" i="3" s="1"/>
  <c r="B19" i="18" s="1"/>
  <c r="O781" i="3"/>
  <c r="T781" i="3" s="1"/>
  <c r="C19" i="18" s="1"/>
  <c r="A84" i="18" s="1"/>
  <c r="P781" i="3"/>
  <c r="U781" i="3" s="1"/>
  <c r="D19" i="18" s="1"/>
  <c r="B84" i="18" s="1"/>
  <c r="M782" i="3"/>
  <c r="R782" i="3" s="1"/>
  <c r="A20" i="18" s="1"/>
  <c r="C85" i="18" s="1"/>
  <c r="N782" i="3"/>
  <c r="S782" i="3" s="1"/>
  <c r="B20" i="18" s="1"/>
  <c r="O782" i="3"/>
  <c r="T782" i="3" s="1"/>
  <c r="C20" i="18" s="1"/>
  <c r="A85" i="18" s="1"/>
  <c r="P782" i="3"/>
  <c r="U782" i="3" s="1"/>
  <c r="D20" i="18" s="1"/>
  <c r="B85" i="18" s="1"/>
  <c r="M783" i="3"/>
  <c r="R783" i="3" s="1"/>
  <c r="A21" i="18" s="1"/>
  <c r="C86" i="18" s="1"/>
  <c r="N783" i="3"/>
  <c r="S783" i="3" s="1"/>
  <c r="B21" i="18" s="1"/>
  <c r="O783" i="3"/>
  <c r="T783" i="3" s="1"/>
  <c r="C21" i="18" s="1"/>
  <c r="A86" i="18" s="1"/>
  <c r="P783" i="3"/>
  <c r="U783" i="3" s="1"/>
  <c r="D21" i="18" s="1"/>
  <c r="B86" i="18" s="1"/>
  <c r="M784" i="3"/>
  <c r="R784" i="3" s="1"/>
  <c r="A22" i="18" s="1"/>
  <c r="C87" i="18" s="1"/>
  <c r="N784" i="3"/>
  <c r="S784" i="3" s="1"/>
  <c r="B22" i="18" s="1"/>
  <c r="O784" i="3"/>
  <c r="T784" i="3" s="1"/>
  <c r="C22" i="18" s="1"/>
  <c r="A87" i="18" s="1"/>
  <c r="P784" i="3"/>
  <c r="U784" i="3" s="1"/>
  <c r="D22" i="18" s="1"/>
  <c r="B87" i="18" s="1"/>
  <c r="M785" i="3"/>
  <c r="R785" i="3" s="1"/>
  <c r="A23" i="18" s="1"/>
  <c r="C88" i="18" s="1"/>
  <c r="N785" i="3"/>
  <c r="S785" i="3" s="1"/>
  <c r="B23" i="18" s="1"/>
  <c r="O785" i="3"/>
  <c r="T785" i="3" s="1"/>
  <c r="C23" i="18" s="1"/>
  <c r="A88" i="18" s="1"/>
  <c r="P785" i="3"/>
  <c r="U785" i="3" s="1"/>
  <c r="D23" i="18" s="1"/>
  <c r="B88" i="18" s="1"/>
  <c r="M786" i="3"/>
  <c r="R786" i="3" s="1"/>
  <c r="A24" i="18" s="1"/>
  <c r="C89" i="18" s="1"/>
  <c r="N786" i="3"/>
  <c r="S786" i="3" s="1"/>
  <c r="B24" i="18" s="1"/>
  <c r="O786" i="3"/>
  <c r="T786" i="3" s="1"/>
  <c r="C24" i="18" s="1"/>
  <c r="A89" i="18" s="1"/>
  <c r="P786" i="3"/>
  <c r="U786" i="3" s="1"/>
  <c r="D24" i="18" s="1"/>
  <c r="B89" i="18" s="1"/>
  <c r="M787" i="3"/>
  <c r="R787" i="3" s="1"/>
  <c r="A25" i="18" s="1"/>
  <c r="C90" i="18" s="1"/>
  <c r="N787" i="3"/>
  <c r="S787" i="3" s="1"/>
  <c r="B25" i="18" s="1"/>
  <c r="O787" i="3"/>
  <c r="T787" i="3" s="1"/>
  <c r="C25" i="18" s="1"/>
  <c r="A90" i="18" s="1"/>
  <c r="P787" i="3"/>
  <c r="U787" i="3" s="1"/>
  <c r="D25" i="18" s="1"/>
  <c r="B90" i="18" s="1"/>
  <c r="M788" i="3"/>
  <c r="R788" i="3" s="1"/>
  <c r="A26" i="18" s="1"/>
  <c r="C91" i="18" s="1"/>
  <c r="N788" i="3"/>
  <c r="S788" i="3" s="1"/>
  <c r="B26" i="18" s="1"/>
  <c r="O788" i="3"/>
  <c r="T788" i="3" s="1"/>
  <c r="C26" i="18" s="1"/>
  <c r="A91" i="18" s="1"/>
  <c r="P788" i="3"/>
  <c r="U788" i="3" s="1"/>
  <c r="D26" i="18" s="1"/>
  <c r="B91" i="18" s="1"/>
  <c r="M789" i="3"/>
  <c r="R789" i="3" s="1"/>
  <c r="A27" i="18" s="1"/>
  <c r="C92" i="18" s="1"/>
  <c r="N789" i="3"/>
  <c r="S789" i="3" s="1"/>
  <c r="B27" i="18" s="1"/>
  <c r="O789" i="3"/>
  <c r="T789" i="3" s="1"/>
  <c r="C27" i="18" s="1"/>
  <c r="A92" i="18" s="1"/>
  <c r="P789" i="3"/>
  <c r="U789" i="3" s="1"/>
  <c r="D27" i="18" s="1"/>
  <c r="B92" i="18" s="1"/>
  <c r="M790" i="3"/>
  <c r="R790" i="3" s="1"/>
  <c r="A28" i="18" s="1"/>
  <c r="C93" i="18" s="1"/>
  <c r="N790" i="3"/>
  <c r="S790" i="3" s="1"/>
  <c r="B28" i="18" s="1"/>
  <c r="O790" i="3"/>
  <c r="T790" i="3" s="1"/>
  <c r="C28" i="18" s="1"/>
  <c r="A93" i="18" s="1"/>
  <c r="P790" i="3"/>
  <c r="U790" i="3" s="1"/>
  <c r="D28" i="18" s="1"/>
  <c r="B93" i="18" s="1"/>
  <c r="M791" i="3"/>
  <c r="R791" i="3" s="1"/>
  <c r="A29" i="18" s="1"/>
  <c r="C94" i="18" s="1"/>
  <c r="N791" i="3"/>
  <c r="S791" i="3" s="1"/>
  <c r="B29" i="18" s="1"/>
  <c r="O791" i="3"/>
  <c r="T791" i="3" s="1"/>
  <c r="C29" i="18" s="1"/>
  <c r="A94" i="18" s="1"/>
  <c r="P791" i="3"/>
  <c r="U791" i="3" s="1"/>
  <c r="D29" i="18" s="1"/>
  <c r="B94" i="18" s="1"/>
  <c r="M792" i="3"/>
  <c r="R792" i="3" s="1"/>
  <c r="A30" i="18" s="1"/>
  <c r="C95" i="18" s="1"/>
  <c r="N792" i="3"/>
  <c r="S792" i="3" s="1"/>
  <c r="B30" i="18" s="1"/>
  <c r="O792" i="3"/>
  <c r="T792" i="3" s="1"/>
  <c r="C30" i="18" s="1"/>
  <c r="A95" i="18" s="1"/>
  <c r="P792" i="3"/>
  <c r="U792" i="3" s="1"/>
  <c r="D30" i="18" s="1"/>
  <c r="B95" i="18" s="1"/>
  <c r="M793" i="3"/>
  <c r="R793" i="3" s="1"/>
  <c r="A31" i="18" s="1"/>
  <c r="C96" i="18" s="1"/>
  <c r="N793" i="3"/>
  <c r="S793" i="3" s="1"/>
  <c r="B31" i="18" s="1"/>
  <c r="O793" i="3"/>
  <c r="T793" i="3" s="1"/>
  <c r="C31" i="18" s="1"/>
  <c r="A96" i="18" s="1"/>
  <c r="P793" i="3"/>
  <c r="U793" i="3" s="1"/>
  <c r="D31" i="18" s="1"/>
  <c r="B96" i="18" s="1"/>
  <c r="M794" i="3"/>
  <c r="R794" i="3" s="1"/>
  <c r="A32" i="18" s="1"/>
  <c r="C97" i="18" s="1"/>
  <c r="N794" i="3"/>
  <c r="S794" i="3" s="1"/>
  <c r="B32" i="18" s="1"/>
  <c r="O794" i="3"/>
  <c r="T794" i="3" s="1"/>
  <c r="C32" i="18" s="1"/>
  <c r="A97" i="18" s="1"/>
  <c r="P794" i="3"/>
  <c r="U794" i="3" s="1"/>
  <c r="D32" i="18" s="1"/>
  <c r="B97" i="18" s="1"/>
  <c r="M795" i="3"/>
  <c r="R795" i="3" s="1"/>
  <c r="A33" i="18" s="1"/>
  <c r="C98" i="18" s="1"/>
  <c r="N795" i="3"/>
  <c r="S795" i="3" s="1"/>
  <c r="B33" i="18" s="1"/>
  <c r="O795" i="3"/>
  <c r="T795" i="3" s="1"/>
  <c r="C33" i="18" s="1"/>
  <c r="A98" i="18" s="1"/>
  <c r="P795" i="3"/>
  <c r="U795" i="3" s="1"/>
  <c r="D33" i="18" s="1"/>
  <c r="B98" i="18" s="1"/>
  <c r="M796" i="3"/>
  <c r="R796" i="3" s="1"/>
  <c r="A34" i="18" s="1"/>
  <c r="C99" i="18" s="1"/>
  <c r="N796" i="3"/>
  <c r="S796" i="3" s="1"/>
  <c r="B34" i="18" s="1"/>
  <c r="O796" i="3"/>
  <c r="T796" i="3" s="1"/>
  <c r="C34" i="18" s="1"/>
  <c r="A99" i="18" s="1"/>
  <c r="P796" i="3"/>
  <c r="U796" i="3" s="1"/>
  <c r="D34" i="18" s="1"/>
  <c r="B99" i="18" s="1"/>
  <c r="M797" i="3"/>
  <c r="R797" i="3" s="1"/>
  <c r="A35" i="18" s="1"/>
  <c r="C100" i="18" s="1"/>
  <c r="N797" i="3"/>
  <c r="S797" i="3" s="1"/>
  <c r="B35" i="18" s="1"/>
  <c r="O797" i="3"/>
  <c r="T797" i="3" s="1"/>
  <c r="C35" i="18" s="1"/>
  <c r="A100" i="18" s="1"/>
  <c r="P797" i="3"/>
  <c r="U797" i="3" s="1"/>
  <c r="D35" i="18" s="1"/>
  <c r="B100" i="18" s="1"/>
  <c r="M798" i="3"/>
  <c r="R798" i="3" s="1"/>
  <c r="A36" i="18" s="1"/>
  <c r="C101" i="18" s="1"/>
  <c r="N798" i="3"/>
  <c r="S798" i="3" s="1"/>
  <c r="B36" i="18" s="1"/>
  <c r="O798" i="3"/>
  <c r="T798" i="3" s="1"/>
  <c r="C36" i="18" s="1"/>
  <c r="A101" i="18" s="1"/>
  <c r="P798" i="3"/>
  <c r="U798" i="3" s="1"/>
  <c r="D36" i="18" s="1"/>
  <c r="B101" i="18" s="1"/>
  <c r="M799" i="3"/>
  <c r="R799" i="3" s="1"/>
  <c r="A37" i="18" s="1"/>
  <c r="C102" i="18" s="1"/>
  <c r="N799" i="3"/>
  <c r="S799" i="3" s="1"/>
  <c r="B37" i="18" s="1"/>
  <c r="O799" i="3"/>
  <c r="T799" i="3" s="1"/>
  <c r="C37" i="18" s="1"/>
  <c r="A102" i="18" s="1"/>
  <c r="P799" i="3"/>
  <c r="U799" i="3" s="1"/>
  <c r="D37" i="18" s="1"/>
  <c r="B102" i="18" s="1"/>
  <c r="M800" i="3"/>
  <c r="R800" i="3" s="1"/>
  <c r="A38" i="18" s="1"/>
  <c r="C103" i="18" s="1"/>
  <c r="N800" i="3"/>
  <c r="S800" i="3" s="1"/>
  <c r="B38" i="18" s="1"/>
  <c r="O800" i="3"/>
  <c r="T800" i="3" s="1"/>
  <c r="C38" i="18" s="1"/>
  <c r="A103" i="18" s="1"/>
  <c r="P800" i="3"/>
  <c r="U800" i="3" s="1"/>
  <c r="D38" i="18" s="1"/>
  <c r="B103" i="18" s="1"/>
  <c r="M801" i="3"/>
  <c r="R801" i="3" s="1"/>
  <c r="A39" i="18" s="1"/>
  <c r="C104" i="18" s="1"/>
  <c r="N801" i="3"/>
  <c r="S801" i="3" s="1"/>
  <c r="B39" i="18" s="1"/>
  <c r="O801" i="3"/>
  <c r="T801" i="3" s="1"/>
  <c r="C39" i="18" s="1"/>
  <c r="A104" i="18" s="1"/>
  <c r="P801" i="3"/>
  <c r="U801" i="3" s="1"/>
  <c r="D39" i="18" s="1"/>
  <c r="B104" i="18" s="1"/>
  <c r="M802" i="3"/>
  <c r="R802" i="3" s="1"/>
  <c r="A40" i="18" s="1"/>
  <c r="C105" i="18" s="1"/>
  <c r="N802" i="3"/>
  <c r="S802" i="3" s="1"/>
  <c r="B40" i="18" s="1"/>
  <c r="O802" i="3"/>
  <c r="T802" i="3" s="1"/>
  <c r="C40" i="18" s="1"/>
  <c r="A105" i="18" s="1"/>
  <c r="P802" i="3"/>
  <c r="U802" i="3" s="1"/>
  <c r="D40" i="18" s="1"/>
  <c r="B105" i="18" s="1"/>
  <c r="M803" i="3"/>
  <c r="R803" i="3" s="1"/>
  <c r="A41" i="18" s="1"/>
  <c r="C106" i="18" s="1"/>
  <c r="N803" i="3"/>
  <c r="S803" i="3" s="1"/>
  <c r="B41" i="18" s="1"/>
  <c r="O803" i="3"/>
  <c r="T803" i="3" s="1"/>
  <c r="C41" i="18" s="1"/>
  <c r="A106" i="18" s="1"/>
  <c r="P803" i="3"/>
  <c r="U803" i="3" s="1"/>
  <c r="D41" i="18" s="1"/>
  <c r="B106" i="18" s="1"/>
  <c r="M804" i="3"/>
  <c r="R804" i="3" s="1"/>
  <c r="A42" i="18" s="1"/>
  <c r="C107" i="18" s="1"/>
  <c r="N804" i="3"/>
  <c r="S804" i="3" s="1"/>
  <c r="B42" i="18" s="1"/>
  <c r="O804" i="3"/>
  <c r="T804" i="3" s="1"/>
  <c r="C42" i="18" s="1"/>
  <c r="A107" i="18" s="1"/>
  <c r="P804" i="3"/>
  <c r="U804" i="3" s="1"/>
  <c r="D42" i="18" s="1"/>
  <c r="B107" i="18" s="1"/>
  <c r="M805" i="3"/>
  <c r="R805" i="3" s="1"/>
  <c r="A43" i="18" s="1"/>
  <c r="C108" i="18" s="1"/>
  <c r="N805" i="3"/>
  <c r="S805" i="3" s="1"/>
  <c r="B43" i="18" s="1"/>
  <c r="O805" i="3"/>
  <c r="T805" i="3" s="1"/>
  <c r="C43" i="18" s="1"/>
  <c r="A108" i="18" s="1"/>
  <c r="P805" i="3"/>
  <c r="U805" i="3" s="1"/>
  <c r="D43" i="18" s="1"/>
  <c r="B108" i="18" s="1"/>
  <c r="M806" i="3"/>
  <c r="R806" i="3" s="1"/>
  <c r="A44" i="18" s="1"/>
  <c r="C109" i="18" s="1"/>
  <c r="N806" i="3"/>
  <c r="S806" i="3" s="1"/>
  <c r="B44" i="18" s="1"/>
  <c r="O806" i="3"/>
  <c r="T806" i="3" s="1"/>
  <c r="C44" i="18" s="1"/>
  <c r="A109" i="18" s="1"/>
  <c r="P806" i="3"/>
  <c r="U806" i="3" s="1"/>
  <c r="D44" i="18" s="1"/>
  <c r="B109" i="18" s="1"/>
  <c r="M807" i="3"/>
  <c r="R807" i="3" s="1"/>
  <c r="A45" i="18" s="1"/>
  <c r="C110" i="18" s="1"/>
  <c r="N807" i="3"/>
  <c r="S807" i="3" s="1"/>
  <c r="B45" i="18" s="1"/>
  <c r="O807" i="3"/>
  <c r="T807" i="3" s="1"/>
  <c r="C45" i="18" s="1"/>
  <c r="A110" i="18" s="1"/>
  <c r="P807" i="3"/>
  <c r="U807" i="3" s="1"/>
  <c r="D45" i="18" s="1"/>
  <c r="B110" i="18" s="1"/>
  <c r="M808" i="3"/>
  <c r="R808" i="3" s="1"/>
  <c r="A46" i="18" s="1"/>
  <c r="C111" i="18" s="1"/>
  <c r="N808" i="3"/>
  <c r="S808" i="3" s="1"/>
  <c r="B46" i="18" s="1"/>
  <c r="O808" i="3"/>
  <c r="T808" i="3" s="1"/>
  <c r="C46" i="18" s="1"/>
  <c r="A111" i="18" s="1"/>
  <c r="P808" i="3"/>
  <c r="U808" i="3" s="1"/>
  <c r="D46" i="18" s="1"/>
  <c r="B111" i="18" s="1"/>
  <c r="M809" i="3"/>
  <c r="R809" i="3" s="1"/>
  <c r="A47" i="18" s="1"/>
  <c r="C112" i="18" s="1"/>
  <c r="N809" i="3"/>
  <c r="S809" i="3" s="1"/>
  <c r="B47" i="18" s="1"/>
  <c r="O809" i="3"/>
  <c r="T809" i="3" s="1"/>
  <c r="C47" i="18" s="1"/>
  <c r="A112" i="18" s="1"/>
  <c r="P809" i="3"/>
  <c r="U809" i="3" s="1"/>
  <c r="D47" i="18" s="1"/>
  <c r="B112" i="18" s="1"/>
  <c r="M810" i="3"/>
  <c r="R810" i="3" s="1"/>
  <c r="A48" i="18" s="1"/>
  <c r="C113" i="18" s="1"/>
  <c r="N810" i="3"/>
  <c r="S810" i="3" s="1"/>
  <c r="B48" i="18" s="1"/>
  <c r="O810" i="3"/>
  <c r="T810" i="3" s="1"/>
  <c r="C48" i="18" s="1"/>
  <c r="A113" i="18" s="1"/>
  <c r="P810" i="3"/>
  <c r="U810" i="3" s="1"/>
  <c r="D48" i="18" s="1"/>
  <c r="B113" i="18" s="1"/>
  <c r="M811" i="3"/>
  <c r="R811" i="3" s="1"/>
  <c r="A49" i="18" s="1"/>
  <c r="C114" i="18" s="1"/>
  <c r="N811" i="3"/>
  <c r="S811" i="3" s="1"/>
  <c r="B49" i="18" s="1"/>
  <c r="O811" i="3"/>
  <c r="T811" i="3" s="1"/>
  <c r="C49" i="18" s="1"/>
  <c r="A114" i="18" s="1"/>
  <c r="P811" i="3"/>
  <c r="U811" i="3" s="1"/>
  <c r="D49" i="18" s="1"/>
  <c r="B114" i="18" s="1"/>
  <c r="M812" i="3"/>
  <c r="R812" i="3" s="1"/>
  <c r="A50" i="18" s="1"/>
  <c r="C115" i="18" s="1"/>
  <c r="N812" i="3"/>
  <c r="S812" i="3" s="1"/>
  <c r="B50" i="18" s="1"/>
  <c r="O812" i="3"/>
  <c r="T812" i="3" s="1"/>
  <c r="C50" i="18" s="1"/>
  <c r="A115" i="18" s="1"/>
  <c r="P812" i="3"/>
  <c r="U812" i="3" s="1"/>
  <c r="D50" i="18" s="1"/>
  <c r="B115" i="18" s="1"/>
  <c r="M813" i="3"/>
  <c r="R813" i="3" s="1"/>
  <c r="A51" i="18" s="1"/>
  <c r="C116" i="18" s="1"/>
  <c r="N813" i="3"/>
  <c r="S813" i="3" s="1"/>
  <c r="B51" i="18" s="1"/>
  <c r="O813" i="3"/>
  <c r="T813" i="3" s="1"/>
  <c r="C51" i="18" s="1"/>
  <c r="A116" i="18" s="1"/>
  <c r="P813" i="3"/>
  <c r="U813" i="3" s="1"/>
  <c r="D51" i="18" s="1"/>
  <c r="B116" i="18" s="1"/>
  <c r="M814" i="3"/>
  <c r="R814" i="3" s="1"/>
  <c r="A52" i="18" s="1"/>
  <c r="C117" i="18" s="1"/>
  <c r="N814" i="3"/>
  <c r="S814" i="3" s="1"/>
  <c r="B52" i="18" s="1"/>
  <c r="O814" i="3"/>
  <c r="T814" i="3" s="1"/>
  <c r="C52" i="18" s="1"/>
  <c r="A117" i="18" s="1"/>
  <c r="P814" i="3"/>
  <c r="U814" i="3" s="1"/>
  <c r="D52" i="18" s="1"/>
  <c r="B117" i="18" s="1"/>
  <c r="M815" i="3"/>
  <c r="R815" i="3" s="1"/>
  <c r="A53" i="18" s="1"/>
  <c r="C118" i="18" s="1"/>
  <c r="N815" i="3"/>
  <c r="S815" i="3" s="1"/>
  <c r="B53" i="18" s="1"/>
  <c r="O815" i="3"/>
  <c r="T815" i="3" s="1"/>
  <c r="C53" i="18" s="1"/>
  <c r="A118" i="18" s="1"/>
  <c r="P815" i="3"/>
  <c r="U815" i="3" s="1"/>
  <c r="D53" i="18" s="1"/>
  <c r="B118" i="18" s="1"/>
  <c r="M816" i="3"/>
  <c r="R816" i="3" s="1"/>
  <c r="A54" i="18" s="1"/>
  <c r="C119" i="18" s="1"/>
  <c r="N816" i="3"/>
  <c r="S816" i="3" s="1"/>
  <c r="B54" i="18" s="1"/>
  <c r="O816" i="3"/>
  <c r="T816" i="3" s="1"/>
  <c r="C54" i="18" s="1"/>
  <c r="A119" i="18" s="1"/>
  <c r="P816" i="3"/>
  <c r="U816" i="3" s="1"/>
  <c r="D54" i="18" s="1"/>
  <c r="B119" i="18" s="1"/>
  <c r="M817" i="3"/>
  <c r="R817" i="3" s="1"/>
  <c r="A55" i="18" s="1"/>
  <c r="C120" i="18" s="1"/>
  <c r="N817" i="3"/>
  <c r="S817" i="3" s="1"/>
  <c r="B55" i="18" s="1"/>
  <c r="O817" i="3"/>
  <c r="T817" i="3" s="1"/>
  <c r="C55" i="18" s="1"/>
  <c r="A120" i="18" s="1"/>
  <c r="P817" i="3"/>
  <c r="U817" i="3" s="1"/>
  <c r="D55" i="18" s="1"/>
  <c r="B120" i="18" s="1"/>
  <c r="M818" i="3"/>
  <c r="R818" i="3" s="1"/>
  <c r="A56" i="18" s="1"/>
  <c r="C121" i="18" s="1"/>
  <c r="N818" i="3"/>
  <c r="S818" i="3" s="1"/>
  <c r="B56" i="18" s="1"/>
  <c r="O818" i="3"/>
  <c r="T818" i="3" s="1"/>
  <c r="C56" i="18" s="1"/>
  <c r="A121" i="18" s="1"/>
  <c r="P818" i="3"/>
  <c r="U818" i="3" s="1"/>
  <c r="D56" i="18" s="1"/>
  <c r="B121" i="18" s="1"/>
  <c r="M819" i="3"/>
  <c r="R819" i="3" s="1"/>
  <c r="A57" i="18" s="1"/>
  <c r="C122" i="18" s="1"/>
  <c r="N819" i="3"/>
  <c r="S819" i="3" s="1"/>
  <c r="B57" i="18" s="1"/>
  <c r="O819" i="3"/>
  <c r="T819" i="3" s="1"/>
  <c r="C57" i="18" s="1"/>
  <c r="A122" i="18" s="1"/>
  <c r="P819" i="3"/>
  <c r="U819" i="3" s="1"/>
  <c r="D57" i="18" s="1"/>
  <c r="B122" i="18" s="1"/>
  <c r="M820" i="3"/>
  <c r="R820" i="3" s="1"/>
  <c r="A58" i="18" s="1"/>
  <c r="C123" i="18" s="1"/>
  <c r="N820" i="3"/>
  <c r="S820" i="3" s="1"/>
  <c r="B58" i="18" s="1"/>
  <c r="O820" i="3"/>
  <c r="T820" i="3" s="1"/>
  <c r="C58" i="18" s="1"/>
  <c r="A123" i="18" s="1"/>
  <c r="P820" i="3"/>
  <c r="U820" i="3" s="1"/>
  <c r="D58" i="18" s="1"/>
  <c r="B123" i="18" s="1"/>
  <c r="M821" i="3"/>
  <c r="R821" i="3" s="1"/>
  <c r="A59" i="18" s="1"/>
  <c r="C124" i="18" s="1"/>
  <c r="N821" i="3"/>
  <c r="S821" i="3" s="1"/>
  <c r="B59" i="18" s="1"/>
  <c r="O821" i="3"/>
  <c r="T821" i="3" s="1"/>
  <c r="C59" i="18" s="1"/>
  <c r="A124" i="18" s="1"/>
  <c r="P821" i="3"/>
  <c r="U821" i="3" s="1"/>
  <c r="D59" i="18" s="1"/>
  <c r="B124" i="18" s="1"/>
  <c r="M822" i="3"/>
  <c r="R822" i="3" s="1"/>
  <c r="A60" i="18" s="1"/>
  <c r="C125" i="18" s="1"/>
  <c r="N822" i="3"/>
  <c r="S822" i="3" s="1"/>
  <c r="B60" i="18" s="1"/>
  <c r="O822" i="3"/>
  <c r="T822" i="3" s="1"/>
  <c r="C60" i="18" s="1"/>
  <c r="A125" i="18" s="1"/>
  <c r="P822" i="3"/>
  <c r="U822" i="3" s="1"/>
  <c r="D60" i="18" s="1"/>
  <c r="B125" i="18" s="1"/>
  <c r="M823" i="3"/>
  <c r="R823" i="3" s="1"/>
  <c r="A61" i="18" s="1"/>
  <c r="C126" i="18" s="1"/>
  <c r="N823" i="3"/>
  <c r="S823" i="3" s="1"/>
  <c r="B61" i="18" s="1"/>
  <c r="O823" i="3"/>
  <c r="T823" i="3" s="1"/>
  <c r="C61" i="18" s="1"/>
  <c r="A126" i="18" s="1"/>
  <c r="P823" i="3"/>
  <c r="U823" i="3" s="1"/>
  <c r="D61" i="18" s="1"/>
  <c r="B126" i="18" s="1"/>
  <c r="M824" i="3"/>
  <c r="R824" i="3" s="1"/>
  <c r="A62" i="18" s="1"/>
  <c r="C127" i="18" s="1"/>
  <c r="N824" i="3"/>
  <c r="S824" i="3" s="1"/>
  <c r="B62" i="18" s="1"/>
  <c r="O824" i="3"/>
  <c r="T824" i="3" s="1"/>
  <c r="C62" i="18" s="1"/>
  <c r="A127" i="18" s="1"/>
  <c r="P824" i="3"/>
  <c r="U824" i="3" s="1"/>
  <c r="D62" i="18" s="1"/>
  <c r="B127" i="18" s="1"/>
  <c r="M825" i="3"/>
  <c r="R825" i="3" s="1"/>
  <c r="A63" i="18" s="1"/>
  <c r="C128" i="18" s="1"/>
  <c r="N825" i="3"/>
  <c r="S825" i="3" s="1"/>
  <c r="B63" i="18" s="1"/>
  <c r="O825" i="3"/>
  <c r="T825" i="3" s="1"/>
  <c r="C63" i="18" s="1"/>
  <c r="A128" i="18" s="1"/>
  <c r="P825" i="3"/>
  <c r="U825" i="3" s="1"/>
  <c r="D63" i="18" s="1"/>
  <c r="B128" i="18" s="1"/>
  <c r="M826" i="3"/>
  <c r="R826" i="3" s="1"/>
  <c r="A64" i="18" s="1"/>
  <c r="C129" i="18" s="1"/>
  <c r="N826" i="3"/>
  <c r="S826" i="3" s="1"/>
  <c r="B64" i="18" s="1"/>
  <c r="O826" i="3"/>
  <c r="T826" i="3" s="1"/>
  <c r="C64" i="18" s="1"/>
  <c r="A129" i="18" s="1"/>
  <c r="P826" i="3"/>
  <c r="U826" i="3" s="1"/>
  <c r="D64" i="18" s="1"/>
  <c r="B129" i="18" s="1"/>
  <c r="M827" i="3"/>
  <c r="R827" i="3" s="1"/>
  <c r="A65" i="18" s="1"/>
  <c r="C130" i="18" s="1"/>
  <c r="N827" i="3"/>
  <c r="S827" i="3" s="1"/>
  <c r="B65" i="18" s="1"/>
  <c r="O827" i="3"/>
  <c r="T827" i="3" s="1"/>
  <c r="C65" i="18" s="1"/>
  <c r="A130" i="18" s="1"/>
  <c r="P827" i="3"/>
  <c r="U827" i="3" s="1"/>
  <c r="D65" i="18" s="1"/>
  <c r="B130" i="18" s="1"/>
  <c r="M828" i="3"/>
  <c r="R828" i="3" s="1"/>
  <c r="A66" i="18" s="1"/>
  <c r="C131" i="18" s="1"/>
  <c r="N828" i="3"/>
  <c r="S828" i="3" s="1"/>
  <c r="B66" i="18" s="1"/>
  <c r="O828" i="3"/>
  <c r="T828" i="3" s="1"/>
  <c r="C66" i="18" s="1"/>
  <c r="A131" i="18" s="1"/>
  <c r="P828" i="3"/>
  <c r="U828" i="3" s="1"/>
  <c r="D66" i="18" s="1"/>
  <c r="B131" i="18" s="1"/>
  <c r="M829" i="3"/>
  <c r="R829" i="3" s="1"/>
  <c r="A67" i="18" s="1"/>
  <c r="C132" i="18" s="1"/>
  <c r="N829" i="3"/>
  <c r="S829" i="3" s="1"/>
  <c r="B67" i="18" s="1"/>
  <c r="O829" i="3"/>
  <c r="T829" i="3" s="1"/>
  <c r="C67" i="18" s="1"/>
  <c r="A132" i="18" s="1"/>
  <c r="P829" i="3"/>
  <c r="U829" i="3" s="1"/>
  <c r="D67" i="18" s="1"/>
  <c r="B132" i="18" s="1"/>
  <c r="M830" i="3"/>
  <c r="R830" i="3" s="1"/>
  <c r="A4" i="20" s="1"/>
  <c r="C21" i="20" s="1"/>
  <c r="N830" i="3"/>
  <c r="S830" i="3" s="1"/>
  <c r="B4" i="20" s="1"/>
  <c r="O830" i="3"/>
  <c r="T830" i="3" s="1"/>
  <c r="C4" i="20" s="1"/>
  <c r="A21" i="20" s="1"/>
  <c r="P830" i="3"/>
  <c r="U830" i="3" s="1"/>
  <c r="D4" i="20" s="1"/>
  <c r="B21" i="20" s="1"/>
  <c r="M831" i="3"/>
  <c r="R831" i="3" s="1"/>
  <c r="A5" i="20" s="1"/>
  <c r="C22" i="20" s="1"/>
  <c r="N831" i="3"/>
  <c r="S831" i="3" s="1"/>
  <c r="B5" i="20" s="1"/>
  <c r="O831" i="3"/>
  <c r="T831" i="3" s="1"/>
  <c r="C5" i="20" s="1"/>
  <c r="A22" i="20" s="1"/>
  <c r="P831" i="3"/>
  <c r="U831" i="3" s="1"/>
  <c r="D5" i="20" s="1"/>
  <c r="B22" i="20" s="1"/>
  <c r="M832" i="3"/>
  <c r="R832" i="3" s="1"/>
  <c r="A6" i="20" s="1"/>
  <c r="C23" i="20" s="1"/>
  <c r="N832" i="3"/>
  <c r="S832" i="3" s="1"/>
  <c r="B6" i="20" s="1"/>
  <c r="O832" i="3"/>
  <c r="T832" i="3" s="1"/>
  <c r="C6" i="20" s="1"/>
  <c r="A23" i="20" s="1"/>
  <c r="P832" i="3"/>
  <c r="U832" i="3" s="1"/>
  <c r="D6" i="20" s="1"/>
  <c r="B23" i="20" s="1"/>
  <c r="M833" i="3"/>
  <c r="R833" i="3" s="1"/>
  <c r="A7" i="20" s="1"/>
  <c r="C24" i="20" s="1"/>
  <c r="N833" i="3"/>
  <c r="S833" i="3" s="1"/>
  <c r="B7" i="20" s="1"/>
  <c r="O833" i="3"/>
  <c r="T833" i="3" s="1"/>
  <c r="C7" i="20" s="1"/>
  <c r="A24" i="20" s="1"/>
  <c r="P833" i="3"/>
  <c r="U833" i="3" s="1"/>
  <c r="D7" i="20" s="1"/>
  <c r="B24" i="20" s="1"/>
  <c r="M834" i="3"/>
  <c r="R834" i="3" s="1"/>
  <c r="A8" i="20" s="1"/>
  <c r="C25" i="20" s="1"/>
  <c r="N834" i="3"/>
  <c r="S834" i="3" s="1"/>
  <c r="B8" i="20" s="1"/>
  <c r="O834" i="3"/>
  <c r="T834" i="3" s="1"/>
  <c r="C8" i="20" s="1"/>
  <c r="A25" i="20" s="1"/>
  <c r="P834" i="3"/>
  <c r="U834" i="3" s="1"/>
  <c r="D8" i="20" s="1"/>
  <c r="B25" i="20" s="1"/>
  <c r="M835" i="3"/>
  <c r="R835" i="3" s="1"/>
  <c r="A9" i="20" s="1"/>
  <c r="C26" i="20" s="1"/>
  <c r="N835" i="3"/>
  <c r="S835" i="3" s="1"/>
  <c r="B9" i="20" s="1"/>
  <c r="O835" i="3"/>
  <c r="T835" i="3" s="1"/>
  <c r="C9" i="20" s="1"/>
  <c r="A26" i="20" s="1"/>
  <c r="P835" i="3"/>
  <c r="U835" i="3" s="1"/>
  <c r="D9" i="20" s="1"/>
  <c r="B26" i="20" s="1"/>
  <c r="M836" i="3"/>
  <c r="R836" i="3" s="1"/>
  <c r="A10" i="20" s="1"/>
  <c r="C27" i="20" s="1"/>
  <c r="N836" i="3"/>
  <c r="S836" i="3" s="1"/>
  <c r="B10" i="20" s="1"/>
  <c r="O836" i="3"/>
  <c r="T836" i="3" s="1"/>
  <c r="C10" i="20" s="1"/>
  <c r="A27" i="20" s="1"/>
  <c r="P836" i="3"/>
  <c r="U836" i="3" s="1"/>
  <c r="D10" i="20" s="1"/>
  <c r="B27" i="20" s="1"/>
  <c r="M837" i="3"/>
  <c r="R837" i="3" s="1"/>
  <c r="A11" i="20" s="1"/>
  <c r="C28" i="20" s="1"/>
  <c r="N837" i="3"/>
  <c r="S837" i="3" s="1"/>
  <c r="B11" i="20" s="1"/>
  <c r="O837" i="3"/>
  <c r="T837" i="3" s="1"/>
  <c r="C11" i="20" s="1"/>
  <c r="A28" i="20" s="1"/>
  <c r="P837" i="3"/>
  <c r="U837" i="3" s="1"/>
  <c r="D11" i="20" s="1"/>
  <c r="B28" i="20" s="1"/>
  <c r="M838" i="3"/>
  <c r="R838" i="3" s="1"/>
  <c r="N838" i="3"/>
  <c r="S838" i="3" s="1"/>
  <c r="B12" i="20" s="1"/>
  <c r="O838" i="3"/>
  <c r="T838" i="3" s="1"/>
  <c r="C12" i="20" s="1"/>
  <c r="A29" i="20" s="1"/>
  <c r="P838" i="3"/>
  <c r="U838" i="3" s="1"/>
  <c r="D12" i="20" s="1"/>
  <c r="B29" i="20" s="1"/>
  <c r="M839" i="3"/>
  <c r="R839" i="3" s="1"/>
  <c r="N839" i="3"/>
  <c r="S839" i="3" s="1"/>
  <c r="B13" i="20" s="1"/>
  <c r="O839" i="3"/>
  <c r="T839" i="3" s="1"/>
  <c r="C13" i="20" s="1"/>
  <c r="A30" i="20" s="1"/>
  <c r="P839" i="3"/>
  <c r="U839" i="3" s="1"/>
  <c r="D13" i="20" s="1"/>
  <c r="B30" i="20" s="1"/>
  <c r="M840" i="3"/>
  <c r="R840" i="3" s="1"/>
  <c r="A14" i="20" s="1"/>
  <c r="C31" i="20" s="1"/>
  <c r="N840" i="3"/>
  <c r="S840" i="3" s="1"/>
  <c r="B14" i="20" s="1"/>
  <c r="O840" i="3"/>
  <c r="T840" i="3" s="1"/>
  <c r="C14" i="20" s="1"/>
  <c r="A31" i="20" s="1"/>
  <c r="P840" i="3"/>
  <c r="U840" i="3" s="1"/>
  <c r="D14" i="20" s="1"/>
  <c r="B31" i="20" s="1"/>
  <c r="M841" i="3"/>
  <c r="R841" i="3" s="1"/>
  <c r="A15" i="20" s="1"/>
  <c r="C32" i="20" s="1"/>
  <c r="N841" i="3"/>
  <c r="S841" i="3" s="1"/>
  <c r="B15" i="20" s="1"/>
  <c r="O841" i="3"/>
  <c r="T841" i="3" s="1"/>
  <c r="C15" i="20" s="1"/>
  <c r="A32" i="20" s="1"/>
  <c r="P841" i="3"/>
  <c r="U841" i="3" s="1"/>
  <c r="D15" i="20" s="1"/>
  <c r="B32" i="20" s="1"/>
  <c r="M842" i="3"/>
  <c r="R842" i="3" s="1"/>
  <c r="A16" i="20" s="1"/>
  <c r="C33" i="20" s="1"/>
  <c r="N842" i="3"/>
  <c r="S842" i="3" s="1"/>
  <c r="B16" i="20" s="1"/>
  <c r="O842" i="3"/>
  <c r="T842" i="3" s="1"/>
  <c r="C16" i="20" s="1"/>
  <c r="A33" i="20" s="1"/>
  <c r="P842" i="3"/>
  <c r="U842" i="3" s="1"/>
  <c r="D16" i="20" s="1"/>
  <c r="B33" i="20" s="1"/>
  <c r="M843" i="3"/>
  <c r="R843" i="3" s="1"/>
  <c r="A17" i="20" s="1"/>
  <c r="C34" i="20" s="1"/>
  <c r="N843" i="3"/>
  <c r="S843" i="3" s="1"/>
  <c r="B17" i="20" s="1"/>
  <c r="O843" i="3"/>
  <c r="T843" i="3" s="1"/>
  <c r="C17" i="20" s="1"/>
  <c r="A34" i="20" s="1"/>
  <c r="P843" i="3"/>
  <c r="U843" i="3" s="1"/>
  <c r="D17" i="20" s="1"/>
  <c r="B34" i="20" s="1"/>
  <c r="M844" i="3"/>
  <c r="R844" i="3" s="1"/>
  <c r="A18" i="20" s="1"/>
  <c r="C35" i="20" s="1"/>
  <c r="N844" i="3"/>
  <c r="S844" i="3" s="1"/>
  <c r="B18" i="20" s="1"/>
  <c r="O844" i="3"/>
  <c r="T844" i="3" s="1"/>
  <c r="C18" i="20" s="1"/>
  <c r="A35" i="20" s="1"/>
  <c r="P844" i="3"/>
  <c r="U844" i="3" s="1"/>
  <c r="D18" i="20" s="1"/>
  <c r="B35" i="20" s="1"/>
  <c r="M845" i="3"/>
  <c r="R845" i="3" s="1"/>
  <c r="A19" i="20" s="1"/>
  <c r="C36" i="20" s="1"/>
  <c r="N845" i="3"/>
  <c r="S845" i="3" s="1"/>
  <c r="B19" i="20" s="1"/>
  <c r="O845" i="3"/>
  <c r="T845" i="3" s="1"/>
  <c r="C19" i="20" s="1"/>
  <c r="A36" i="20" s="1"/>
  <c r="P845" i="3"/>
  <c r="U845" i="3" s="1"/>
  <c r="D19" i="20" s="1"/>
  <c r="B36" i="20" s="1"/>
  <c r="P5" i="3"/>
  <c r="U5" i="3" s="1"/>
  <c r="D7" i="4" s="1"/>
  <c r="B12" i="4" s="1"/>
  <c r="O5" i="3"/>
  <c r="T5" i="3" s="1"/>
  <c r="C7" i="4" s="1"/>
  <c r="F7" i="4" s="1"/>
  <c r="L7" i="4" s="1"/>
  <c r="N5" i="3"/>
  <c r="S5" i="3" s="1"/>
  <c r="B7" i="4" s="1"/>
  <c r="M5" i="3"/>
  <c r="R5" i="3" s="1"/>
  <c r="A7" i="4" s="1"/>
  <c r="P4" i="3"/>
  <c r="U4" i="3" s="1"/>
  <c r="D6" i="4" s="1"/>
  <c r="B11" i="4" s="1"/>
  <c r="O4" i="3"/>
  <c r="T4" i="3" s="1"/>
  <c r="C6" i="4" s="1"/>
  <c r="N4" i="3"/>
  <c r="S4" i="3" s="1"/>
  <c r="B6" i="4" s="1"/>
  <c r="M4" i="3"/>
  <c r="R4" i="3" s="1"/>
  <c r="P3" i="3"/>
  <c r="U3" i="3" s="1"/>
  <c r="D5" i="4" s="1"/>
  <c r="B10" i="4" s="1"/>
  <c r="O3" i="3"/>
  <c r="T3" i="3" s="1"/>
  <c r="C5" i="4" s="1"/>
  <c r="N3" i="3"/>
  <c r="S3" i="3" s="1"/>
  <c r="B5" i="4" s="1"/>
  <c r="M3" i="3"/>
  <c r="R3" i="3" s="1"/>
  <c r="P2" i="3"/>
  <c r="U2" i="3" s="1"/>
  <c r="D4" i="4" s="1"/>
  <c r="B9" i="4" s="1"/>
  <c r="N2" i="3"/>
  <c r="S2" i="3" s="1"/>
  <c r="B4" i="4" s="1"/>
  <c r="I4" i="4" s="1"/>
  <c r="O2" i="3"/>
  <c r="T2" i="3" s="1"/>
  <c r="C4" i="4" s="1"/>
  <c r="M2" i="3"/>
  <c r="R2" i="3" s="1"/>
  <c r="A4" i="4" s="1"/>
  <c r="H25" i="20" l="1"/>
  <c r="H34" i="20"/>
  <c r="H23" i="20"/>
  <c r="R14" i="20"/>
  <c r="R22" i="20"/>
  <c r="R30" i="20"/>
  <c r="R38" i="20"/>
  <c r="R46" i="20"/>
  <c r="R54" i="20"/>
  <c r="R78" i="20"/>
  <c r="R86" i="20"/>
  <c r="R94" i="20"/>
  <c r="R110" i="20"/>
  <c r="R118" i="20"/>
  <c r="R134" i="20"/>
  <c r="R49" i="20"/>
  <c r="R69" i="20"/>
  <c r="R77" i="20"/>
  <c r="R101" i="20"/>
  <c r="R117" i="20"/>
  <c r="R133" i="20"/>
  <c r="R11" i="20"/>
  <c r="R19" i="20"/>
  <c r="R27" i="20"/>
  <c r="R35" i="20"/>
  <c r="R43" i="20"/>
  <c r="R67" i="20"/>
  <c r="R75" i="20"/>
  <c r="R83" i="20"/>
  <c r="R91" i="20"/>
  <c r="R99" i="20"/>
  <c r="R115" i="20"/>
  <c r="R123" i="20"/>
  <c r="R131" i="20"/>
  <c r="R17" i="20"/>
  <c r="R33" i="20"/>
  <c r="R45" i="20"/>
  <c r="R16" i="20"/>
  <c r="R24" i="20"/>
  <c r="R32" i="20"/>
  <c r="R40" i="20"/>
  <c r="R48" i="20"/>
  <c r="R64" i="20"/>
  <c r="R72" i="20"/>
  <c r="R80" i="20"/>
  <c r="R96" i="20"/>
  <c r="R104" i="20"/>
  <c r="R120" i="20"/>
  <c r="R37" i="20"/>
  <c r="R61" i="20"/>
  <c r="R97" i="20"/>
  <c r="R113" i="20"/>
  <c r="R129" i="20"/>
  <c r="H33" i="20"/>
  <c r="H30" i="20"/>
  <c r="H21" i="20"/>
  <c r="I19" i="20"/>
  <c r="J19" i="20" s="1"/>
  <c r="D36" i="20"/>
  <c r="H36" i="20" s="1"/>
  <c r="H19" i="20"/>
  <c r="I18" i="20"/>
  <c r="J18" i="20" s="1"/>
  <c r="D35" i="20"/>
  <c r="I35" i="20" s="1"/>
  <c r="J35" i="20" s="1"/>
  <c r="H18" i="20"/>
  <c r="I17" i="20"/>
  <c r="J17" i="20" s="1"/>
  <c r="D34" i="20"/>
  <c r="I34" i="20" s="1"/>
  <c r="J34" i="20" s="1"/>
  <c r="H17" i="20"/>
  <c r="I16" i="20"/>
  <c r="J16" i="20" s="1"/>
  <c r="D33" i="20"/>
  <c r="I33" i="20" s="1"/>
  <c r="J33" i="20" s="1"/>
  <c r="H16" i="20"/>
  <c r="I15" i="20"/>
  <c r="J15" i="20" s="1"/>
  <c r="D32" i="20"/>
  <c r="I32" i="20" s="1"/>
  <c r="J32" i="20" s="1"/>
  <c r="H15" i="20"/>
  <c r="I14" i="20"/>
  <c r="J14" i="20" s="1"/>
  <c r="D31" i="20"/>
  <c r="I31" i="20" s="1"/>
  <c r="J31" i="20" s="1"/>
  <c r="H14" i="20"/>
  <c r="I13" i="20"/>
  <c r="J13" i="20" s="1"/>
  <c r="D30" i="20"/>
  <c r="I30" i="20" s="1"/>
  <c r="J30" i="20" s="1"/>
  <c r="H13" i="20"/>
  <c r="I12" i="20"/>
  <c r="J12" i="20" s="1"/>
  <c r="D29" i="20"/>
  <c r="I29" i="20" s="1"/>
  <c r="J29" i="20" s="1"/>
  <c r="H12" i="20"/>
  <c r="I11" i="20"/>
  <c r="J11" i="20" s="1"/>
  <c r="D28" i="20"/>
  <c r="I28" i="20" s="1"/>
  <c r="J28" i="20" s="1"/>
  <c r="H11" i="20"/>
  <c r="I10" i="20"/>
  <c r="J10" i="20" s="1"/>
  <c r="D27" i="20"/>
  <c r="I27" i="20" s="1"/>
  <c r="J27" i="20" s="1"/>
  <c r="H10" i="20"/>
  <c r="I9" i="20"/>
  <c r="J9" i="20" s="1"/>
  <c r="D26" i="20"/>
  <c r="I26" i="20" s="1"/>
  <c r="J26" i="20" s="1"/>
  <c r="H9" i="20"/>
  <c r="I8" i="20"/>
  <c r="J8" i="20" s="1"/>
  <c r="D25" i="20"/>
  <c r="I25" i="20" s="1"/>
  <c r="J25" i="20" s="1"/>
  <c r="H8" i="20"/>
  <c r="I7" i="20"/>
  <c r="J7" i="20" s="1"/>
  <c r="D24" i="20"/>
  <c r="I24" i="20" s="1"/>
  <c r="J24" i="20" s="1"/>
  <c r="H7" i="20"/>
  <c r="I6" i="20"/>
  <c r="J6" i="20" s="1"/>
  <c r="D23" i="20"/>
  <c r="I23" i="20" s="1"/>
  <c r="J23" i="20" s="1"/>
  <c r="H6" i="20"/>
  <c r="I5" i="20"/>
  <c r="J5" i="20" s="1"/>
  <c r="D22" i="20"/>
  <c r="I22" i="20" s="1"/>
  <c r="J22" i="20" s="1"/>
  <c r="H5" i="20"/>
  <c r="I4" i="20"/>
  <c r="J4" i="20" s="1"/>
  <c r="D21" i="20"/>
  <c r="I21" i="20" s="1"/>
  <c r="J21" i="20" s="1"/>
  <c r="H4" i="20"/>
  <c r="R64" i="18"/>
  <c r="I67" i="18"/>
  <c r="J67" i="18" s="1"/>
  <c r="H67" i="18"/>
  <c r="D132" i="18"/>
  <c r="H132" i="18" s="1"/>
  <c r="I65" i="18"/>
  <c r="J65" i="18" s="1"/>
  <c r="D130" i="18"/>
  <c r="H65" i="18"/>
  <c r="I63" i="18"/>
  <c r="J63" i="18" s="1"/>
  <c r="H63" i="18"/>
  <c r="D128" i="18"/>
  <c r="I61" i="18"/>
  <c r="J61" i="18" s="1"/>
  <c r="D126" i="18"/>
  <c r="H126" i="18" s="1"/>
  <c r="H61" i="18"/>
  <c r="I59" i="18"/>
  <c r="J59" i="18" s="1"/>
  <c r="H59" i="18"/>
  <c r="D124" i="18"/>
  <c r="H124" i="18" s="1"/>
  <c r="I57" i="18"/>
  <c r="J57" i="18" s="1"/>
  <c r="D122" i="18"/>
  <c r="H57" i="18"/>
  <c r="I55" i="18"/>
  <c r="J55" i="18" s="1"/>
  <c r="H55" i="18"/>
  <c r="D120" i="18"/>
  <c r="I53" i="18"/>
  <c r="J53" i="18" s="1"/>
  <c r="D118" i="18"/>
  <c r="H118" i="18" s="1"/>
  <c r="H53" i="18"/>
  <c r="I51" i="18"/>
  <c r="J51" i="18" s="1"/>
  <c r="H51" i="18"/>
  <c r="D116" i="18"/>
  <c r="H116" i="18" s="1"/>
  <c r="I49" i="18"/>
  <c r="J49" i="18" s="1"/>
  <c r="D114" i="18"/>
  <c r="H49" i="18"/>
  <c r="I47" i="18"/>
  <c r="J47" i="18" s="1"/>
  <c r="H47" i="18"/>
  <c r="D112" i="18"/>
  <c r="I45" i="18"/>
  <c r="J45" i="18" s="1"/>
  <c r="D110" i="18"/>
  <c r="H110" i="18" s="1"/>
  <c r="H45" i="18"/>
  <c r="I43" i="18"/>
  <c r="J43" i="18" s="1"/>
  <c r="H43" i="18"/>
  <c r="D108" i="18"/>
  <c r="H108" i="18" s="1"/>
  <c r="I41" i="18"/>
  <c r="J41" i="18" s="1"/>
  <c r="D106" i="18"/>
  <c r="H41" i="18"/>
  <c r="I39" i="18"/>
  <c r="J39" i="18" s="1"/>
  <c r="H39" i="18"/>
  <c r="D104" i="18"/>
  <c r="I37" i="18"/>
  <c r="J37" i="18" s="1"/>
  <c r="D102" i="18"/>
  <c r="H102" i="18" s="1"/>
  <c r="H37" i="18"/>
  <c r="I35" i="18"/>
  <c r="J35" i="18" s="1"/>
  <c r="H35" i="18"/>
  <c r="D100" i="18"/>
  <c r="H100" i="18" s="1"/>
  <c r="I33" i="18"/>
  <c r="J33" i="18" s="1"/>
  <c r="D98" i="18"/>
  <c r="H33" i="18"/>
  <c r="I31" i="18"/>
  <c r="J31" i="18" s="1"/>
  <c r="H31" i="18"/>
  <c r="D96" i="18"/>
  <c r="I29" i="18"/>
  <c r="J29" i="18" s="1"/>
  <c r="D94" i="18"/>
  <c r="H94" i="18" s="1"/>
  <c r="H29" i="18"/>
  <c r="I27" i="18"/>
  <c r="J27" i="18" s="1"/>
  <c r="H27" i="18"/>
  <c r="D92" i="18"/>
  <c r="H92" i="18" s="1"/>
  <c r="I25" i="18"/>
  <c r="J25" i="18" s="1"/>
  <c r="D90" i="18"/>
  <c r="H25" i="18"/>
  <c r="I23" i="18"/>
  <c r="J23" i="18" s="1"/>
  <c r="H23" i="18"/>
  <c r="D88" i="18"/>
  <c r="I21" i="18"/>
  <c r="J21" i="18" s="1"/>
  <c r="D86" i="18"/>
  <c r="H86" i="18" s="1"/>
  <c r="H21" i="18"/>
  <c r="I19" i="18"/>
  <c r="J19" i="18" s="1"/>
  <c r="H19" i="18"/>
  <c r="D84" i="18"/>
  <c r="H84" i="18" s="1"/>
  <c r="I17" i="18"/>
  <c r="J17" i="18" s="1"/>
  <c r="D82" i="18"/>
  <c r="H17" i="18"/>
  <c r="I15" i="18"/>
  <c r="J15" i="18" s="1"/>
  <c r="H15" i="18"/>
  <c r="D80" i="18"/>
  <c r="I13" i="18"/>
  <c r="J13" i="18" s="1"/>
  <c r="D78" i="18"/>
  <c r="H78" i="18" s="1"/>
  <c r="H13" i="18"/>
  <c r="I11" i="18"/>
  <c r="J11" i="18" s="1"/>
  <c r="H11" i="18"/>
  <c r="D76" i="18"/>
  <c r="H76" i="18" s="1"/>
  <c r="I9" i="18"/>
  <c r="J9" i="18" s="1"/>
  <c r="D74" i="18"/>
  <c r="H9" i="18"/>
  <c r="I7" i="18"/>
  <c r="J7" i="18" s="1"/>
  <c r="H7" i="18"/>
  <c r="D72" i="18"/>
  <c r="I4" i="18"/>
  <c r="J4" i="18" s="1"/>
  <c r="D69" i="18"/>
  <c r="I69" i="18" s="1"/>
  <c r="J69" i="18" s="1"/>
  <c r="H4" i="18"/>
  <c r="R14" i="18"/>
  <c r="I66" i="18"/>
  <c r="J66" i="18" s="1"/>
  <c r="D131" i="18"/>
  <c r="H66" i="18"/>
  <c r="I64" i="18"/>
  <c r="J64" i="18" s="1"/>
  <c r="D129" i="18"/>
  <c r="I129" i="18" s="1"/>
  <c r="J129" i="18" s="1"/>
  <c r="H64" i="18"/>
  <c r="I62" i="18"/>
  <c r="J62" i="18" s="1"/>
  <c r="D127" i="18"/>
  <c r="I127" i="18" s="1"/>
  <c r="J127" i="18" s="1"/>
  <c r="H62" i="18"/>
  <c r="I60" i="18"/>
  <c r="J60" i="18" s="1"/>
  <c r="D125" i="18"/>
  <c r="H60" i="18"/>
  <c r="I58" i="18"/>
  <c r="J58" i="18" s="1"/>
  <c r="D123" i="18"/>
  <c r="H58" i="18"/>
  <c r="I56" i="18"/>
  <c r="J56" i="18" s="1"/>
  <c r="D121" i="18"/>
  <c r="I121" i="18" s="1"/>
  <c r="J121" i="18" s="1"/>
  <c r="H56" i="18"/>
  <c r="I54" i="18"/>
  <c r="J54" i="18" s="1"/>
  <c r="D119" i="18"/>
  <c r="I119" i="18" s="1"/>
  <c r="J119" i="18" s="1"/>
  <c r="H54" i="18"/>
  <c r="I52" i="18"/>
  <c r="J52" i="18" s="1"/>
  <c r="D117" i="18"/>
  <c r="H52" i="18"/>
  <c r="I50" i="18"/>
  <c r="J50" i="18" s="1"/>
  <c r="D115" i="18"/>
  <c r="H50" i="18"/>
  <c r="I48" i="18"/>
  <c r="J48" i="18" s="1"/>
  <c r="D113" i="18"/>
  <c r="I113" i="18" s="1"/>
  <c r="J113" i="18" s="1"/>
  <c r="H48" i="18"/>
  <c r="I46" i="18"/>
  <c r="J46" i="18" s="1"/>
  <c r="D111" i="18"/>
  <c r="I111" i="18" s="1"/>
  <c r="J111" i="18" s="1"/>
  <c r="H46" i="18"/>
  <c r="I44" i="18"/>
  <c r="J44" i="18" s="1"/>
  <c r="D109" i="18"/>
  <c r="H44" i="18"/>
  <c r="I42" i="18"/>
  <c r="J42" i="18" s="1"/>
  <c r="D107" i="18"/>
  <c r="H42" i="18"/>
  <c r="I40" i="18"/>
  <c r="J40" i="18" s="1"/>
  <c r="D105" i="18"/>
  <c r="I105" i="18" s="1"/>
  <c r="J105" i="18" s="1"/>
  <c r="H40" i="18"/>
  <c r="I38" i="18"/>
  <c r="J38" i="18" s="1"/>
  <c r="D103" i="18"/>
  <c r="I103" i="18" s="1"/>
  <c r="J103" i="18" s="1"/>
  <c r="H38" i="18"/>
  <c r="I36" i="18"/>
  <c r="J36" i="18" s="1"/>
  <c r="D101" i="18"/>
  <c r="H36" i="18"/>
  <c r="I34" i="18"/>
  <c r="J34" i="18" s="1"/>
  <c r="D99" i="18"/>
  <c r="H34" i="18"/>
  <c r="I32" i="18"/>
  <c r="J32" i="18" s="1"/>
  <c r="D97" i="18"/>
  <c r="I97" i="18" s="1"/>
  <c r="J97" i="18" s="1"/>
  <c r="H32" i="18"/>
  <c r="I30" i="18"/>
  <c r="J30" i="18" s="1"/>
  <c r="D95" i="18"/>
  <c r="I95" i="18" s="1"/>
  <c r="J95" i="18" s="1"/>
  <c r="H30" i="18"/>
  <c r="I28" i="18"/>
  <c r="J28" i="18" s="1"/>
  <c r="D93" i="18"/>
  <c r="H28" i="18"/>
  <c r="I26" i="18"/>
  <c r="J26" i="18" s="1"/>
  <c r="D91" i="18"/>
  <c r="H26" i="18"/>
  <c r="I24" i="18"/>
  <c r="J24" i="18" s="1"/>
  <c r="D89" i="18"/>
  <c r="I89" i="18" s="1"/>
  <c r="J89" i="18" s="1"/>
  <c r="H24" i="18"/>
  <c r="I22" i="18"/>
  <c r="J22" i="18" s="1"/>
  <c r="D87" i="18"/>
  <c r="I87" i="18" s="1"/>
  <c r="J87" i="18" s="1"/>
  <c r="H22" i="18"/>
  <c r="I20" i="18"/>
  <c r="J20" i="18" s="1"/>
  <c r="D85" i="18"/>
  <c r="H20" i="18"/>
  <c r="I18" i="18"/>
  <c r="J18" i="18" s="1"/>
  <c r="D83" i="18"/>
  <c r="H18" i="18"/>
  <c r="I16" i="18"/>
  <c r="J16" i="18" s="1"/>
  <c r="D81" i="18"/>
  <c r="I81" i="18" s="1"/>
  <c r="J81" i="18" s="1"/>
  <c r="H16" i="18"/>
  <c r="I14" i="18"/>
  <c r="J14" i="18" s="1"/>
  <c r="D79" i="18"/>
  <c r="I79" i="18" s="1"/>
  <c r="J79" i="18" s="1"/>
  <c r="H14" i="18"/>
  <c r="I12" i="18"/>
  <c r="J12" i="18" s="1"/>
  <c r="D77" i="18"/>
  <c r="H12" i="18"/>
  <c r="I10" i="18"/>
  <c r="J10" i="18" s="1"/>
  <c r="D75" i="18"/>
  <c r="H10" i="18"/>
  <c r="I8" i="18"/>
  <c r="J8" i="18" s="1"/>
  <c r="D73" i="18"/>
  <c r="I73" i="18" s="1"/>
  <c r="J73" i="18" s="1"/>
  <c r="H8" i="18"/>
  <c r="I6" i="18"/>
  <c r="J6" i="18" s="1"/>
  <c r="D71" i="18"/>
  <c r="I71" i="18" s="1"/>
  <c r="J71" i="18" s="1"/>
  <c r="H6" i="18"/>
  <c r="I5" i="18"/>
  <c r="J5" i="18" s="1"/>
  <c r="D70" i="18"/>
  <c r="H5" i="18"/>
  <c r="R4" i="18"/>
  <c r="I132" i="18"/>
  <c r="J132" i="18" s="1"/>
  <c r="I131" i="18"/>
  <c r="J131" i="18" s="1"/>
  <c r="H131" i="18"/>
  <c r="I130" i="18"/>
  <c r="J130" i="18" s="1"/>
  <c r="H130" i="18"/>
  <c r="H129" i="18"/>
  <c r="I128" i="18"/>
  <c r="J128" i="18" s="1"/>
  <c r="H128" i="18"/>
  <c r="I126" i="18"/>
  <c r="J126" i="18" s="1"/>
  <c r="I125" i="18"/>
  <c r="J125" i="18" s="1"/>
  <c r="H125" i="18"/>
  <c r="I124" i="18"/>
  <c r="J124" i="18" s="1"/>
  <c r="I123" i="18"/>
  <c r="J123" i="18" s="1"/>
  <c r="H123" i="18"/>
  <c r="I122" i="18"/>
  <c r="J122" i="18" s="1"/>
  <c r="H122" i="18"/>
  <c r="H121" i="18"/>
  <c r="I120" i="18"/>
  <c r="J120" i="18" s="1"/>
  <c r="H120" i="18"/>
  <c r="I118" i="18"/>
  <c r="J118" i="18" s="1"/>
  <c r="I117" i="18"/>
  <c r="J117" i="18" s="1"/>
  <c r="H117" i="18"/>
  <c r="I116" i="18"/>
  <c r="J116" i="18" s="1"/>
  <c r="I115" i="18"/>
  <c r="J115" i="18" s="1"/>
  <c r="H115" i="18"/>
  <c r="I114" i="18"/>
  <c r="J114" i="18" s="1"/>
  <c r="H114" i="18"/>
  <c r="H113" i="18"/>
  <c r="I112" i="18"/>
  <c r="J112" i="18" s="1"/>
  <c r="H112" i="18"/>
  <c r="I110" i="18"/>
  <c r="J110" i="18" s="1"/>
  <c r="I109" i="18"/>
  <c r="J109" i="18" s="1"/>
  <c r="H109" i="18"/>
  <c r="I108" i="18"/>
  <c r="J108" i="18" s="1"/>
  <c r="I107" i="18"/>
  <c r="J107" i="18" s="1"/>
  <c r="H107" i="18"/>
  <c r="I106" i="18"/>
  <c r="J106" i="18" s="1"/>
  <c r="H106" i="18"/>
  <c r="H105" i="18"/>
  <c r="I104" i="18"/>
  <c r="J104" i="18" s="1"/>
  <c r="H104" i="18"/>
  <c r="I102" i="18"/>
  <c r="J102" i="18" s="1"/>
  <c r="I101" i="18"/>
  <c r="J101" i="18" s="1"/>
  <c r="H101" i="18"/>
  <c r="I100" i="18"/>
  <c r="J100" i="18" s="1"/>
  <c r="I99" i="18"/>
  <c r="J99" i="18" s="1"/>
  <c r="H99" i="18"/>
  <c r="I98" i="18"/>
  <c r="J98" i="18" s="1"/>
  <c r="H98" i="18"/>
  <c r="I96" i="18"/>
  <c r="J96" i="18" s="1"/>
  <c r="H96" i="18"/>
  <c r="I94" i="18"/>
  <c r="J94" i="18" s="1"/>
  <c r="I93" i="18"/>
  <c r="J93" i="18" s="1"/>
  <c r="H93" i="18"/>
  <c r="I92" i="18"/>
  <c r="J92" i="18" s="1"/>
  <c r="I91" i="18"/>
  <c r="J91" i="18" s="1"/>
  <c r="H91" i="18"/>
  <c r="I90" i="18"/>
  <c r="J90" i="18" s="1"/>
  <c r="H90" i="18"/>
  <c r="I88" i="18"/>
  <c r="J88" i="18" s="1"/>
  <c r="H88" i="18"/>
  <c r="I86" i="18"/>
  <c r="J86" i="18" s="1"/>
  <c r="I85" i="18"/>
  <c r="J85" i="18" s="1"/>
  <c r="H85" i="18"/>
  <c r="I84" i="18"/>
  <c r="J84" i="18" s="1"/>
  <c r="I83" i="18"/>
  <c r="J83" i="18" s="1"/>
  <c r="H83" i="18"/>
  <c r="I82" i="18"/>
  <c r="J82" i="18" s="1"/>
  <c r="H82" i="18"/>
  <c r="I80" i="18"/>
  <c r="J80" i="18" s="1"/>
  <c r="H80" i="18"/>
  <c r="I78" i="18"/>
  <c r="J78" i="18" s="1"/>
  <c r="I77" i="18"/>
  <c r="J77" i="18" s="1"/>
  <c r="H77" i="18"/>
  <c r="I76" i="18"/>
  <c r="J76" i="18" s="1"/>
  <c r="I75" i="18"/>
  <c r="J75" i="18" s="1"/>
  <c r="H75" i="18"/>
  <c r="I74" i="18"/>
  <c r="J74" i="18" s="1"/>
  <c r="H74" i="18"/>
  <c r="I72" i="18"/>
  <c r="J72" i="18" s="1"/>
  <c r="H72" i="18"/>
  <c r="I70" i="18"/>
  <c r="J70" i="18" s="1"/>
  <c r="H70" i="18"/>
  <c r="I69" i="17"/>
  <c r="J69" i="17" s="1"/>
  <c r="H69" i="17"/>
  <c r="D136" i="17"/>
  <c r="I68" i="17"/>
  <c r="J68" i="17" s="1"/>
  <c r="D135" i="17"/>
  <c r="H68" i="17"/>
  <c r="I67" i="17"/>
  <c r="J67" i="17" s="1"/>
  <c r="H67" i="17"/>
  <c r="D134" i="17"/>
  <c r="I66" i="17"/>
  <c r="J66" i="17" s="1"/>
  <c r="H66" i="17"/>
  <c r="D133" i="17"/>
  <c r="I65" i="17"/>
  <c r="J65" i="17" s="1"/>
  <c r="H65" i="17"/>
  <c r="D132" i="17"/>
  <c r="I64" i="17"/>
  <c r="J64" i="17" s="1"/>
  <c r="D131" i="17"/>
  <c r="H64" i="17"/>
  <c r="I63" i="17"/>
  <c r="J63" i="17" s="1"/>
  <c r="H63" i="17"/>
  <c r="D130" i="17"/>
  <c r="I62" i="17"/>
  <c r="J62" i="17" s="1"/>
  <c r="H62" i="17"/>
  <c r="D129" i="17"/>
  <c r="I61" i="17"/>
  <c r="J61" i="17" s="1"/>
  <c r="H61" i="17"/>
  <c r="D128" i="17"/>
  <c r="I60" i="17"/>
  <c r="J60" i="17" s="1"/>
  <c r="D127" i="17"/>
  <c r="H60" i="17"/>
  <c r="I59" i="17"/>
  <c r="J59" i="17" s="1"/>
  <c r="H59" i="17"/>
  <c r="D126" i="17"/>
  <c r="I58" i="17"/>
  <c r="J58" i="17" s="1"/>
  <c r="H58" i="17"/>
  <c r="D125" i="17"/>
  <c r="I57" i="17"/>
  <c r="J57" i="17" s="1"/>
  <c r="H57" i="17"/>
  <c r="D124" i="17"/>
  <c r="I56" i="17"/>
  <c r="J56" i="17" s="1"/>
  <c r="H56" i="17"/>
  <c r="D123" i="17"/>
  <c r="I55" i="17"/>
  <c r="J55" i="17" s="1"/>
  <c r="H55" i="17"/>
  <c r="D122" i="17"/>
  <c r="I54" i="17"/>
  <c r="J54" i="17" s="1"/>
  <c r="H54" i="17"/>
  <c r="D121" i="17"/>
  <c r="I53" i="17"/>
  <c r="J53" i="17" s="1"/>
  <c r="H53" i="17"/>
  <c r="D120" i="17"/>
  <c r="I52" i="17"/>
  <c r="J52" i="17" s="1"/>
  <c r="H52" i="17"/>
  <c r="D119" i="17"/>
  <c r="I51" i="17"/>
  <c r="J51" i="17" s="1"/>
  <c r="H51" i="17"/>
  <c r="D118" i="17"/>
  <c r="I50" i="17"/>
  <c r="J50" i="17" s="1"/>
  <c r="H50" i="17"/>
  <c r="D117" i="17"/>
  <c r="I49" i="17"/>
  <c r="J49" i="17" s="1"/>
  <c r="H49" i="17"/>
  <c r="D116" i="17"/>
  <c r="I48" i="17"/>
  <c r="J48" i="17" s="1"/>
  <c r="D115" i="17"/>
  <c r="H48" i="17"/>
  <c r="I47" i="17"/>
  <c r="J47" i="17" s="1"/>
  <c r="H47" i="17"/>
  <c r="D114" i="17"/>
  <c r="I46" i="17"/>
  <c r="J46" i="17" s="1"/>
  <c r="H46" i="17"/>
  <c r="D113" i="17"/>
  <c r="I45" i="17"/>
  <c r="J45" i="17" s="1"/>
  <c r="H45" i="17"/>
  <c r="D112" i="17"/>
  <c r="I44" i="17"/>
  <c r="J44" i="17" s="1"/>
  <c r="H44" i="17"/>
  <c r="D111" i="17"/>
  <c r="I43" i="17"/>
  <c r="J43" i="17" s="1"/>
  <c r="H43" i="17"/>
  <c r="D110" i="17"/>
  <c r="I42" i="17"/>
  <c r="J42" i="17" s="1"/>
  <c r="H42" i="17"/>
  <c r="D109" i="17"/>
  <c r="I41" i="17"/>
  <c r="J41" i="17" s="1"/>
  <c r="H41" i="17"/>
  <c r="D108" i="17"/>
  <c r="I40" i="17"/>
  <c r="J40" i="17" s="1"/>
  <c r="H40" i="17"/>
  <c r="D107" i="17"/>
  <c r="I39" i="17"/>
  <c r="J39" i="17" s="1"/>
  <c r="H39" i="17"/>
  <c r="D106" i="17"/>
  <c r="I38" i="17"/>
  <c r="J38" i="17" s="1"/>
  <c r="H38" i="17"/>
  <c r="D105" i="17"/>
  <c r="I37" i="17"/>
  <c r="J37" i="17" s="1"/>
  <c r="H37" i="17"/>
  <c r="D104" i="17"/>
  <c r="I36" i="17"/>
  <c r="J36" i="17" s="1"/>
  <c r="D103" i="17"/>
  <c r="H36" i="17"/>
  <c r="I35" i="17"/>
  <c r="J35" i="17" s="1"/>
  <c r="H35" i="17"/>
  <c r="D102" i="17"/>
  <c r="I34" i="17"/>
  <c r="J34" i="17" s="1"/>
  <c r="H34" i="17"/>
  <c r="D101" i="17"/>
  <c r="I33" i="17"/>
  <c r="J33" i="17" s="1"/>
  <c r="H33" i="17"/>
  <c r="D100" i="17"/>
  <c r="I32" i="17"/>
  <c r="J32" i="17" s="1"/>
  <c r="D99" i="17"/>
  <c r="H32" i="17"/>
  <c r="I31" i="17"/>
  <c r="J31" i="17" s="1"/>
  <c r="H31" i="17"/>
  <c r="D98" i="17"/>
  <c r="I30" i="17"/>
  <c r="J30" i="17" s="1"/>
  <c r="H30" i="17"/>
  <c r="D97" i="17"/>
  <c r="I29" i="17"/>
  <c r="J29" i="17" s="1"/>
  <c r="H29" i="17"/>
  <c r="D96" i="17"/>
  <c r="I28" i="17"/>
  <c r="J28" i="17" s="1"/>
  <c r="D95" i="17"/>
  <c r="H28" i="17"/>
  <c r="I27" i="17"/>
  <c r="J27" i="17" s="1"/>
  <c r="H27" i="17"/>
  <c r="D94" i="17"/>
  <c r="I26" i="17"/>
  <c r="J26" i="17" s="1"/>
  <c r="H26" i="17"/>
  <c r="D93" i="17"/>
  <c r="I25" i="17"/>
  <c r="J25" i="17" s="1"/>
  <c r="H25" i="17"/>
  <c r="D92" i="17"/>
  <c r="I24" i="17"/>
  <c r="J24" i="17" s="1"/>
  <c r="H24" i="17"/>
  <c r="D91" i="17"/>
  <c r="I23" i="17"/>
  <c r="J23" i="17" s="1"/>
  <c r="H23" i="17"/>
  <c r="D90" i="17"/>
  <c r="I22" i="17"/>
  <c r="J22" i="17" s="1"/>
  <c r="H22" i="17"/>
  <c r="D89" i="17"/>
  <c r="I21" i="17"/>
  <c r="J21" i="17" s="1"/>
  <c r="H21" i="17"/>
  <c r="D88" i="17"/>
  <c r="I20" i="17"/>
  <c r="J20" i="17" s="1"/>
  <c r="H20" i="17"/>
  <c r="D87" i="17"/>
  <c r="I19" i="17"/>
  <c r="J19" i="17" s="1"/>
  <c r="H19" i="17"/>
  <c r="D86" i="17"/>
  <c r="I18" i="17"/>
  <c r="J18" i="17" s="1"/>
  <c r="H18" i="17"/>
  <c r="D85" i="17"/>
  <c r="I17" i="17"/>
  <c r="J17" i="17" s="1"/>
  <c r="H17" i="17"/>
  <c r="D84" i="17"/>
  <c r="I16" i="17"/>
  <c r="J16" i="17" s="1"/>
  <c r="H16" i="17"/>
  <c r="D83" i="17"/>
  <c r="I15" i="17"/>
  <c r="J15" i="17" s="1"/>
  <c r="H15" i="17"/>
  <c r="D82" i="17"/>
  <c r="I14" i="17"/>
  <c r="J14" i="17" s="1"/>
  <c r="H14" i="17"/>
  <c r="D81" i="17"/>
  <c r="I13" i="17"/>
  <c r="J13" i="17" s="1"/>
  <c r="H13" i="17"/>
  <c r="D80" i="17"/>
  <c r="I12" i="17"/>
  <c r="J12" i="17" s="1"/>
  <c r="H12" i="17"/>
  <c r="D79" i="17"/>
  <c r="I11" i="17"/>
  <c r="J11" i="17" s="1"/>
  <c r="H11" i="17"/>
  <c r="D78" i="17"/>
  <c r="I10" i="17"/>
  <c r="J10" i="17" s="1"/>
  <c r="H10" i="17"/>
  <c r="D77" i="17"/>
  <c r="I9" i="17"/>
  <c r="J9" i="17" s="1"/>
  <c r="H9" i="17"/>
  <c r="D76" i="17"/>
  <c r="I8" i="17"/>
  <c r="J8" i="17" s="1"/>
  <c r="H8" i="17"/>
  <c r="D75" i="17"/>
  <c r="I7" i="17"/>
  <c r="J7" i="17" s="1"/>
  <c r="H7" i="17"/>
  <c r="D74" i="17"/>
  <c r="I6" i="17"/>
  <c r="J6" i="17" s="1"/>
  <c r="H6" i="17"/>
  <c r="D73" i="17"/>
  <c r="I5" i="17"/>
  <c r="J5" i="17" s="1"/>
  <c r="H5" i="17"/>
  <c r="D72" i="17"/>
  <c r="I4" i="17"/>
  <c r="J4" i="17" s="1"/>
  <c r="H4" i="17"/>
  <c r="D71" i="17"/>
  <c r="R23" i="17"/>
  <c r="R35" i="17"/>
  <c r="R26" i="17"/>
  <c r="R107" i="17"/>
  <c r="I136" i="17"/>
  <c r="J136" i="17" s="1"/>
  <c r="H136" i="17"/>
  <c r="I135" i="17"/>
  <c r="J135" i="17" s="1"/>
  <c r="H135" i="17"/>
  <c r="I134" i="17"/>
  <c r="J134" i="17" s="1"/>
  <c r="H134" i="17"/>
  <c r="I133" i="17"/>
  <c r="J133" i="17" s="1"/>
  <c r="H133" i="17"/>
  <c r="I132" i="17"/>
  <c r="J132" i="17" s="1"/>
  <c r="H132" i="17"/>
  <c r="I131" i="17"/>
  <c r="J131" i="17" s="1"/>
  <c r="H131" i="17"/>
  <c r="I130" i="17"/>
  <c r="J130" i="17" s="1"/>
  <c r="H130" i="17"/>
  <c r="I129" i="17"/>
  <c r="J129" i="17" s="1"/>
  <c r="H129" i="17"/>
  <c r="I128" i="17"/>
  <c r="J128" i="17" s="1"/>
  <c r="H128" i="17"/>
  <c r="I127" i="17"/>
  <c r="J127" i="17" s="1"/>
  <c r="H127" i="17"/>
  <c r="I126" i="17"/>
  <c r="J126" i="17" s="1"/>
  <c r="H126" i="17"/>
  <c r="I125" i="17"/>
  <c r="J125" i="17" s="1"/>
  <c r="H125" i="17"/>
  <c r="I124" i="17"/>
  <c r="J124" i="17" s="1"/>
  <c r="H124" i="17"/>
  <c r="I123" i="17"/>
  <c r="J123" i="17" s="1"/>
  <c r="H123" i="17"/>
  <c r="I122" i="17"/>
  <c r="J122" i="17" s="1"/>
  <c r="H122" i="17"/>
  <c r="I121" i="17"/>
  <c r="J121" i="17" s="1"/>
  <c r="H121" i="17"/>
  <c r="I120" i="17"/>
  <c r="J120" i="17" s="1"/>
  <c r="H120" i="17"/>
  <c r="I119" i="17"/>
  <c r="J119" i="17" s="1"/>
  <c r="H119" i="17"/>
  <c r="I118" i="17"/>
  <c r="J118" i="17" s="1"/>
  <c r="H118" i="17"/>
  <c r="I117" i="17"/>
  <c r="J117" i="17" s="1"/>
  <c r="H117" i="17"/>
  <c r="I116" i="17"/>
  <c r="J116" i="17" s="1"/>
  <c r="H116" i="17"/>
  <c r="I115" i="17"/>
  <c r="J115" i="17" s="1"/>
  <c r="H115" i="17"/>
  <c r="I114" i="17"/>
  <c r="J114" i="17" s="1"/>
  <c r="H114" i="17"/>
  <c r="I113" i="17"/>
  <c r="J113" i="17" s="1"/>
  <c r="H113" i="17"/>
  <c r="I112" i="17"/>
  <c r="J112" i="17" s="1"/>
  <c r="H112" i="17"/>
  <c r="I111" i="17"/>
  <c r="J111" i="17" s="1"/>
  <c r="H111" i="17"/>
  <c r="I110" i="17"/>
  <c r="J110" i="17" s="1"/>
  <c r="H110" i="17"/>
  <c r="I109" i="17"/>
  <c r="J109" i="17" s="1"/>
  <c r="H109" i="17"/>
  <c r="I108" i="17"/>
  <c r="J108" i="17" s="1"/>
  <c r="H108" i="17"/>
  <c r="I107" i="17"/>
  <c r="J107" i="17" s="1"/>
  <c r="H107" i="17"/>
  <c r="I106" i="17"/>
  <c r="J106" i="17" s="1"/>
  <c r="H106" i="17"/>
  <c r="I105" i="17"/>
  <c r="J105" i="17" s="1"/>
  <c r="H105" i="17"/>
  <c r="I104" i="17"/>
  <c r="J104" i="17" s="1"/>
  <c r="H104" i="17"/>
  <c r="I103" i="17"/>
  <c r="J103" i="17" s="1"/>
  <c r="H103" i="17"/>
  <c r="I102" i="17"/>
  <c r="J102" i="17" s="1"/>
  <c r="H102" i="17"/>
  <c r="I101" i="17"/>
  <c r="J101" i="17" s="1"/>
  <c r="H101" i="17"/>
  <c r="I100" i="17"/>
  <c r="J100" i="17" s="1"/>
  <c r="H100" i="17"/>
  <c r="I99" i="17"/>
  <c r="J99" i="17" s="1"/>
  <c r="H99" i="17"/>
  <c r="I98" i="17"/>
  <c r="J98" i="17" s="1"/>
  <c r="H98" i="17"/>
  <c r="I97" i="17"/>
  <c r="J97" i="17" s="1"/>
  <c r="H97" i="17"/>
  <c r="I96" i="17"/>
  <c r="J96" i="17" s="1"/>
  <c r="H96" i="17"/>
  <c r="I95" i="17"/>
  <c r="J95" i="17" s="1"/>
  <c r="H95" i="17"/>
  <c r="I94" i="17"/>
  <c r="J94" i="17" s="1"/>
  <c r="H94" i="17"/>
  <c r="I93" i="17"/>
  <c r="J93" i="17" s="1"/>
  <c r="H93" i="17"/>
  <c r="I92" i="17"/>
  <c r="J92" i="17" s="1"/>
  <c r="H92" i="17"/>
  <c r="I91" i="17"/>
  <c r="J91" i="17" s="1"/>
  <c r="H91" i="17"/>
  <c r="I90" i="17"/>
  <c r="J90" i="17" s="1"/>
  <c r="H90" i="17"/>
  <c r="I89" i="17"/>
  <c r="J89" i="17" s="1"/>
  <c r="H89" i="17"/>
  <c r="I88" i="17"/>
  <c r="J88" i="17" s="1"/>
  <c r="H88" i="17"/>
  <c r="I87" i="17"/>
  <c r="J87" i="17" s="1"/>
  <c r="H87" i="17"/>
  <c r="I86" i="17"/>
  <c r="J86" i="17" s="1"/>
  <c r="H86" i="17"/>
  <c r="I85" i="17"/>
  <c r="J85" i="17" s="1"/>
  <c r="H85" i="17"/>
  <c r="I84" i="17"/>
  <c r="J84" i="17" s="1"/>
  <c r="H84" i="17"/>
  <c r="I83" i="17"/>
  <c r="J83" i="17" s="1"/>
  <c r="H83" i="17"/>
  <c r="I82" i="17"/>
  <c r="J82" i="17" s="1"/>
  <c r="H82" i="17"/>
  <c r="I81" i="17"/>
  <c r="J81" i="17" s="1"/>
  <c r="H81" i="17"/>
  <c r="I80" i="17"/>
  <c r="J80" i="17" s="1"/>
  <c r="H80" i="17"/>
  <c r="I79" i="17"/>
  <c r="J79" i="17" s="1"/>
  <c r="H79" i="17"/>
  <c r="I78" i="17"/>
  <c r="J78" i="17" s="1"/>
  <c r="H78" i="17"/>
  <c r="I77" i="17"/>
  <c r="J77" i="17" s="1"/>
  <c r="H77" i="17"/>
  <c r="I76" i="17"/>
  <c r="J76" i="17" s="1"/>
  <c r="H76" i="17"/>
  <c r="I75" i="17"/>
  <c r="J75" i="17" s="1"/>
  <c r="H75" i="17"/>
  <c r="I74" i="17"/>
  <c r="J74" i="17" s="1"/>
  <c r="H74" i="17"/>
  <c r="I73" i="17"/>
  <c r="J73" i="17" s="1"/>
  <c r="H73" i="17"/>
  <c r="I72" i="17"/>
  <c r="J72" i="17" s="1"/>
  <c r="H72" i="17"/>
  <c r="I71" i="17"/>
  <c r="J71" i="17" s="1"/>
  <c r="H71" i="17"/>
  <c r="R46" i="16"/>
  <c r="R16" i="16"/>
  <c r="I65" i="16"/>
  <c r="J65" i="16" s="1"/>
  <c r="H65" i="16"/>
  <c r="D128" i="16"/>
  <c r="I64" i="16"/>
  <c r="J64" i="16" s="1"/>
  <c r="H64" i="16"/>
  <c r="D127" i="16"/>
  <c r="I63" i="16"/>
  <c r="J63" i="16" s="1"/>
  <c r="H63" i="16"/>
  <c r="D126" i="16"/>
  <c r="I62" i="16"/>
  <c r="J62" i="16" s="1"/>
  <c r="H62" i="16"/>
  <c r="D125" i="16"/>
  <c r="I61" i="16"/>
  <c r="J61" i="16" s="1"/>
  <c r="H61" i="16"/>
  <c r="D124" i="16"/>
  <c r="I60" i="16"/>
  <c r="J60" i="16" s="1"/>
  <c r="H60" i="16"/>
  <c r="D123" i="16"/>
  <c r="I59" i="16"/>
  <c r="J59" i="16" s="1"/>
  <c r="H59" i="16"/>
  <c r="D122" i="16"/>
  <c r="I58" i="16"/>
  <c r="J58" i="16" s="1"/>
  <c r="H58" i="16"/>
  <c r="D121" i="16"/>
  <c r="I57" i="16"/>
  <c r="J57" i="16" s="1"/>
  <c r="H57" i="16"/>
  <c r="D120" i="16"/>
  <c r="I56" i="16"/>
  <c r="J56" i="16" s="1"/>
  <c r="H56" i="16"/>
  <c r="D119" i="16"/>
  <c r="I55" i="16"/>
  <c r="J55" i="16" s="1"/>
  <c r="H55" i="16"/>
  <c r="D118" i="16"/>
  <c r="I54" i="16"/>
  <c r="J54" i="16" s="1"/>
  <c r="H54" i="16"/>
  <c r="D117" i="16"/>
  <c r="I53" i="16"/>
  <c r="J53" i="16" s="1"/>
  <c r="H53" i="16"/>
  <c r="D116" i="16"/>
  <c r="I52" i="16"/>
  <c r="J52" i="16" s="1"/>
  <c r="H52" i="16"/>
  <c r="D115" i="16"/>
  <c r="I51" i="16"/>
  <c r="J51" i="16" s="1"/>
  <c r="H51" i="16"/>
  <c r="D114" i="16"/>
  <c r="I50" i="16"/>
  <c r="J50" i="16" s="1"/>
  <c r="H50" i="16"/>
  <c r="D113" i="16"/>
  <c r="I49" i="16"/>
  <c r="J49" i="16" s="1"/>
  <c r="H49" i="16"/>
  <c r="D112" i="16"/>
  <c r="I48" i="16"/>
  <c r="J48" i="16" s="1"/>
  <c r="H48" i="16"/>
  <c r="D111" i="16"/>
  <c r="I47" i="16"/>
  <c r="J47" i="16" s="1"/>
  <c r="H47" i="16"/>
  <c r="D110" i="16"/>
  <c r="I46" i="16"/>
  <c r="J46" i="16" s="1"/>
  <c r="D109" i="16"/>
  <c r="H46" i="16"/>
  <c r="I45" i="16"/>
  <c r="J45" i="16" s="1"/>
  <c r="H45" i="16"/>
  <c r="D108" i="16"/>
  <c r="I44" i="16"/>
  <c r="J44" i="16" s="1"/>
  <c r="H44" i="16"/>
  <c r="D107" i="16"/>
  <c r="I43" i="16"/>
  <c r="J43" i="16" s="1"/>
  <c r="H43" i="16"/>
  <c r="D106" i="16"/>
  <c r="I42" i="16"/>
  <c r="J42" i="16" s="1"/>
  <c r="H42" i="16"/>
  <c r="D105" i="16"/>
  <c r="I41" i="16"/>
  <c r="J41" i="16" s="1"/>
  <c r="H41" i="16"/>
  <c r="D104" i="16"/>
  <c r="I40" i="16"/>
  <c r="J40" i="16" s="1"/>
  <c r="H40" i="16"/>
  <c r="D103" i="16"/>
  <c r="I39" i="16"/>
  <c r="J39" i="16" s="1"/>
  <c r="H39" i="16"/>
  <c r="D102" i="16"/>
  <c r="I38" i="16"/>
  <c r="J38" i="16" s="1"/>
  <c r="H38" i="16"/>
  <c r="D101" i="16"/>
  <c r="I37" i="16"/>
  <c r="J37" i="16" s="1"/>
  <c r="H37" i="16"/>
  <c r="D100" i="16"/>
  <c r="I36" i="16"/>
  <c r="J36" i="16" s="1"/>
  <c r="H36" i="16"/>
  <c r="D99" i="16"/>
  <c r="I35" i="16"/>
  <c r="J35" i="16" s="1"/>
  <c r="H35" i="16"/>
  <c r="D98" i="16"/>
  <c r="I34" i="16"/>
  <c r="J34" i="16" s="1"/>
  <c r="H34" i="16"/>
  <c r="D97" i="16"/>
  <c r="I33" i="16"/>
  <c r="J33" i="16" s="1"/>
  <c r="H33" i="16"/>
  <c r="D96" i="16"/>
  <c r="I32" i="16"/>
  <c r="J32" i="16" s="1"/>
  <c r="H32" i="16"/>
  <c r="D95" i="16"/>
  <c r="I31" i="16"/>
  <c r="J31" i="16" s="1"/>
  <c r="H31" i="16"/>
  <c r="D94" i="16"/>
  <c r="I30" i="16"/>
  <c r="J30" i="16" s="1"/>
  <c r="H30" i="16"/>
  <c r="D93" i="16"/>
  <c r="I29" i="16"/>
  <c r="J29" i="16" s="1"/>
  <c r="H29" i="16"/>
  <c r="D92" i="16"/>
  <c r="I28" i="16"/>
  <c r="J28" i="16" s="1"/>
  <c r="H28" i="16"/>
  <c r="D91" i="16"/>
  <c r="I27" i="16"/>
  <c r="J27" i="16" s="1"/>
  <c r="H27" i="16"/>
  <c r="D90" i="16"/>
  <c r="I26" i="16"/>
  <c r="J26" i="16" s="1"/>
  <c r="H26" i="16"/>
  <c r="D89" i="16"/>
  <c r="I25" i="16"/>
  <c r="J25" i="16" s="1"/>
  <c r="H25" i="16"/>
  <c r="D88" i="16"/>
  <c r="I24" i="16"/>
  <c r="J24" i="16" s="1"/>
  <c r="H24" i="16"/>
  <c r="D87" i="16"/>
  <c r="I23" i="16"/>
  <c r="J23" i="16" s="1"/>
  <c r="H23" i="16"/>
  <c r="D86" i="16"/>
  <c r="I22" i="16"/>
  <c r="J22" i="16" s="1"/>
  <c r="H22" i="16"/>
  <c r="D85" i="16"/>
  <c r="I21" i="16"/>
  <c r="J21" i="16" s="1"/>
  <c r="H21" i="16"/>
  <c r="D84" i="16"/>
  <c r="I20" i="16"/>
  <c r="J20" i="16" s="1"/>
  <c r="H20" i="16"/>
  <c r="D83" i="16"/>
  <c r="I19" i="16"/>
  <c r="J19" i="16" s="1"/>
  <c r="H19" i="16"/>
  <c r="D82" i="16"/>
  <c r="I18" i="16"/>
  <c r="J18" i="16" s="1"/>
  <c r="H18" i="16"/>
  <c r="D81" i="16"/>
  <c r="I17" i="16"/>
  <c r="J17" i="16" s="1"/>
  <c r="H17" i="16"/>
  <c r="D80" i="16"/>
  <c r="I16" i="16"/>
  <c r="J16" i="16" s="1"/>
  <c r="H16" i="16"/>
  <c r="D79" i="16"/>
  <c r="I15" i="16"/>
  <c r="J15" i="16" s="1"/>
  <c r="H15" i="16"/>
  <c r="D78" i="16"/>
  <c r="I14" i="16"/>
  <c r="J14" i="16" s="1"/>
  <c r="H14" i="16"/>
  <c r="D77" i="16"/>
  <c r="I13" i="16"/>
  <c r="J13" i="16" s="1"/>
  <c r="H13" i="16"/>
  <c r="D76" i="16"/>
  <c r="I12" i="16"/>
  <c r="J12" i="16" s="1"/>
  <c r="H12" i="16"/>
  <c r="D75" i="16"/>
  <c r="I11" i="16"/>
  <c r="J11" i="16" s="1"/>
  <c r="H11" i="16"/>
  <c r="D74" i="16"/>
  <c r="I10" i="16"/>
  <c r="J10" i="16" s="1"/>
  <c r="H10" i="16"/>
  <c r="D73" i="16"/>
  <c r="I9" i="16"/>
  <c r="J9" i="16" s="1"/>
  <c r="H9" i="16"/>
  <c r="D72" i="16"/>
  <c r="I8" i="16"/>
  <c r="J8" i="16" s="1"/>
  <c r="H8" i="16"/>
  <c r="D71" i="16"/>
  <c r="I7" i="16"/>
  <c r="J7" i="16" s="1"/>
  <c r="H7" i="16"/>
  <c r="D70" i="16"/>
  <c r="I6" i="16"/>
  <c r="J6" i="16" s="1"/>
  <c r="H6" i="16"/>
  <c r="D69" i="16"/>
  <c r="I5" i="16"/>
  <c r="J5" i="16" s="1"/>
  <c r="H5" i="16"/>
  <c r="D68" i="16"/>
  <c r="I4" i="16"/>
  <c r="J4" i="16" s="1"/>
  <c r="H4" i="16"/>
  <c r="D67" i="16"/>
  <c r="R134" i="16"/>
  <c r="I128" i="16"/>
  <c r="J128" i="16" s="1"/>
  <c r="H128" i="16"/>
  <c r="I127" i="16"/>
  <c r="J127" i="16" s="1"/>
  <c r="H127" i="16"/>
  <c r="I126" i="16"/>
  <c r="J126" i="16" s="1"/>
  <c r="H126" i="16"/>
  <c r="I125" i="16"/>
  <c r="J125" i="16" s="1"/>
  <c r="H125" i="16"/>
  <c r="I124" i="16"/>
  <c r="J124" i="16" s="1"/>
  <c r="H124" i="16"/>
  <c r="I123" i="16"/>
  <c r="J123" i="16" s="1"/>
  <c r="H123" i="16"/>
  <c r="I122" i="16"/>
  <c r="J122" i="16" s="1"/>
  <c r="H122" i="16"/>
  <c r="I121" i="16"/>
  <c r="J121" i="16" s="1"/>
  <c r="H121" i="16"/>
  <c r="I120" i="16"/>
  <c r="J120" i="16" s="1"/>
  <c r="H120" i="16"/>
  <c r="I119" i="16"/>
  <c r="J119" i="16" s="1"/>
  <c r="H119" i="16"/>
  <c r="I118" i="16"/>
  <c r="J118" i="16" s="1"/>
  <c r="H118" i="16"/>
  <c r="I117" i="16"/>
  <c r="J117" i="16" s="1"/>
  <c r="H117" i="16"/>
  <c r="I116" i="16"/>
  <c r="J116" i="16" s="1"/>
  <c r="H116" i="16"/>
  <c r="I115" i="16"/>
  <c r="J115" i="16" s="1"/>
  <c r="H115" i="16"/>
  <c r="I114" i="16"/>
  <c r="J114" i="16" s="1"/>
  <c r="H114" i="16"/>
  <c r="I113" i="16"/>
  <c r="J113" i="16" s="1"/>
  <c r="H113" i="16"/>
  <c r="I112" i="16"/>
  <c r="J112" i="16" s="1"/>
  <c r="H112" i="16"/>
  <c r="I111" i="16"/>
  <c r="J111" i="16" s="1"/>
  <c r="H111" i="16"/>
  <c r="I110" i="16"/>
  <c r="J110" i="16" s="1"/>
  <c r="H110" i="16"/>
  <c r="I109" i="16"/>
  <c r="J109" i="16" s="1"/>
  <c r="H109" i="16"/>
  <c r="I108" i="16"/>
  <c r="J108" i="16" s="1"/>
  <c r="H108" i="16"/>
  <c r="I107" i="16"/>
  <c r="J107" i="16" s="1"/>
  <c r="H107" i="16"/>
  <c r="I106" i="16"/>
  <c r="J106" i="16" s="1"/>
  <c r="H106" i="16"/>
  <c r="I105" i="16"/>
  <c r="J105" i="16" s="1"/>
  <c r="H105" i="16"/>
  <c r="I104" i="16"/>
  <c r="J104" i="16" s="1"/>
  <c r="H104" i="16"/>
  <c r="I103" i="16"/>
  <c r="J103" i="16" s="1"/>
  <c r="H103" i="16"/>
  <c r="I102" i="16"/>
  <c r="J102" i="16" s="1"/>
  <c r="H102" i="16"/>
  <c r="I101" i="16"/>
  <c r="J101" i="16" s="1"/>
  <c r="H101" i="16"/>
  <c r="I100" i="16"/>
  <c r="J100" i="16" s="1"/>
  <c r="H100" i="16"/>
  <c r="I99" i="16"/>
  <c r="J99" i="16" s="1"/>
  <c r="H99" i="16"/>
  <c r="I98" i="16"/>
  <c r="J98" i="16" s="1"/>
  <c r="H98" i="16"/>
  <c r="I97" i="16"/>
  <c r="J97" i="16" s="1"/>
  <c r="H97" i="16"/>
  <c r="I96" i="16"/>
  <c r="J96" i="16" s="1"/>
  <c r="H96" i="16"/>
  <c r="I95" i="16"/>
  <c r="J95" i="16" s="1"/>
  <c r="H95" i="16"/>
  <c r="I94" i="16"/>
  <c r="J94" i="16" s="1"/>
  <c r="H94" i="16"/>
  <c r="I93" i="16"/>
  <c r="J93" i="16" s="1"/>
  <c r="H93" i="16"/>
  <c r="I92" i="16"/>
  <c r="J92" i="16" s="1"/>
  <c r="H92" i="16"/>
  <c r="I91" i="16"/>
  <c r="J91" i="16" s="1"/>
  <c r="H91" i="16"/>
  <c r="I90" i="16"/>
  <c r="J90" i="16" s="1"/>
  <c r="H90" i="16"/>
  <c r="I89" i="16"/>
  <c r="J89" i="16" s="1"/>
  <c r="H89" i="16"/>
  <c r="I88" i="16"/>
  <c r="J88" i="16" s="1"/>
  <c r="H88" i="16"/>
  <c r="I87" i="16"/>
  <c r="J87" i="16" s="1"/>
  <c r="H87" i="16"/>
  <c r="I86" i="16"/>
  <c r="J86" i="16" s="1"/>
  <c r="H86" i="16"/>
  <c r="I85" i="16"/>
  <c r="J85" i="16" s="1"/>
  <c r="H85" i="16"/>
  <c r="I84" i="16"/>
  <c r="J84" i="16" s="1"/>
  <c r="H84" i="16"/>
  <c r="I83" i="16"/>
  <c r="J83" i="16" s="1"/>
  <c r="H83" i="16"/>
  <c r="I82" i="16"/>
  <c r="J82" i="16" s="1"/>
  <c r="H82" i="16"/>
  <c r="I81" i="16"/>
  <c r="J81" i="16" s="1"/>
  <c r="H81" i="16"/>
  <c r="I80" i="16"/>
  <c r="J80" i="16" s="1"/>
  <c r="H80" i="16"/>
  <c r="I79" i="16"/>
  <c r="J79" i="16" s="1"/>
  <c r="H79" i="16"/>
  <c r="I78" i="16"/>
  <c r="J78" i="16" s="1"/>
  <c r="H78" i="16"/>
  <c r="I77" i="16"/>
  <c r="J77" i="16" s="1"/>
  <c r="H77" i="16"/>
  <c r="I76" i="16"/>
  <c r="J76" i="16" s="1"/>
  <c r="H76" i="16"/>
  <c r="I75" i="16"/>
  <c r="J75" i="16" s="1"/>
  <c r="H75" i="16"/>
  <c r="I74" i="16"/>
  <c r="J74" i="16" s="1"/>
  <c r="H74" i="16"/>
  <c r="I73" i="16"/>
  <c r="J73" i="16" s="1"/>
  <c r="H73" i="16"/>
  <c r="I72" i="16"/>
  <c r="J72" i="16" s="1"/>
  <c r="H72" i="16"/>
  <c r="I71" i="16"/>
  <c r="J71" i="16" s="1"/>
  <c r="H71" i="16"/>
  <c r="I70" i="16"/>
  <c r="J70" i="16" s="1"/>
  <c r="H70" i="16"/>
  <c r="I69" i="16"/>
  <c r="J69" i="16" s="1"/>
  <c r="H69" i="16"/>
  <c r="I68" i="16"/>
  <c r="J68" i="16" s="1"/>
  <c r="H68" i="16"/>
  <c r="I67" i="16"/>
  <c r="J67" i="16" s="1"/>
  <c r="H67" i="16"/>
  <c r="R10" i="16"/>
  <c r="R80" i="16"/>
  <c r="R128" i="16"/>
  <c r="R132" i="16"/>
  <c r="R12" i="15"/>
  <c r="R124" i="15"/>
  <c r="I65" i="15"/>
  <c r="J65" i="15" s="1"/>
  <c r="H65" i="15"/>
  <c r="D128" i="15"/>
  <c r="I64" i="15"/>
  <c r="J64" i="15" s="1"/>
  <c r="H64" i="15"/>
  <c r="D127" i="15"/>
  <c r="I63" i="15"/>
  <c r="J63" i="15" s="1"/>
  <c r="H63" i="15"/>
  <c r="D126" i="15"/>
  <c r="I62" i="15"/>
  <c r="J62" i="15" s="1"/>
  <c r="H62" i="15"/>
  <c r="D125" i="15"/>
  <c r="I125" i="15" s="1"/>
  <c r="J125" i="15" s="1"/>
  <c r="I61" i="15"/>
  <c r="J61" i="15" s="1"/>
  <c r="H61" i="15"/>
  <c r="D124" i="15"/>
  <c r="I60" i="15"/>
  <c r="J60" i="15" s="1"/>
  <c r="H60" i="15"/>
  <c r="D123" i="15"/>
  <c r="I59" i="15"/>
  <c r="J59" i="15" s="1"/>
  <c r="H59" i="15"/>
  <c r="D122" i="15"/>
  <c r="I58" i="15"/>
  <c r="J58" i="15" s="1"/>
  <c r="H58" i="15"/>
  <c r="D121" i="15"/>
  <c r="I121" i="15" s="1"/>
  <c r="J121" i="15" s="1"/>
  <c r="I57" i="15"/>
  <c r="J57" i="15" s="1"/>
  <c r="H57" i="15"/>
  <c r="D120" i="15"/>
  <c r="I56" i="15"/>
  <c r="J56" i="15" s="1"/>
  <c r="H56" i="15"/>
  <c r="D119" i="15"/>
  <c r="I55" i="15"/>
  <c r="J55" i="15" s="1"/>
  <c r="H55" i="15"/>
  <c r="D118" i="15"/>
  <c r="I54" i="15"/>
  <c r="J54" i="15" s="1"/>
  <c r="H54" i="15"/>
  <c r="D117" i="15"/>
  <c r="I117" i="15" s="1"/>
  <c r="J117" i="15" s="1"/>
  <c r="I53" i="15"/>
  <c r="J53" i="15" s="1"/>
  <c r="H53" i="15"/>
  <c r="D116" i="15"/>
  <c r="I52" i="15"/>
  <c r="J52" i="15" s="1"/>
  <c r="H52" i="15"/>
  <c r="D115" i="15"/>
  <c r="I51" i="15"/>
  <c r="J51" i="15" s="1"/>
  <c r="H51" i="15"/>
  <c r="D114" i="15"/>
  <c r="I50" i="15"/>
  <c r="J50" i="15" s="1"/>
  <c r="H50" i="15"/>
  <c r="D113" i="15"/>
  <c r="I113" i="15" s="1"/>
  <c r="J113" i="15" s="1"/>
  <c r="I49" i="15"/>
  <c r="J49" i="15" s="1"/>
  <c r="H49" i="15"/>
  <c r="D112" i="15"/>
  <c r="I48" i="15"/>
  <c r="J48" i="15" s="1"/>
  <c r="H48" i="15"/>
  <c r="D111" i="15"/>
  <c r="I47" i="15"/>
  <c r="J47" i="15" s="1"/>
  <c r="H47" i="15"/>
  <c r="D110" i="15"/>
  <c r="I46" i="15"/>
  <c r="J46" i="15" s="1"/>
  <c r="H46" i="15"/>
  <c r="D109" i="15"/>
  <c r="I109" i="15" s="1"/>
  <c r="J109" i="15" s="1"/>
  <c r="I45" i="15"/>
  <c r="J45" i="15" s="1"/>
  <c r="H45" i="15"/>
  <c r="D108" i="15"/>
  <c r="I44" i="15"/>
  <c r="J44" i="15" s="1"/>
  <c r="H44" i="15"/>
  <c r="D107" i="15"/>
  <c r="I43" i="15"/>
  <c r="J43" i="15" s="1"/>
  <c r="H43" i="15"/>
  <c r="D106" i="15"/>
  <c r="I42" i="15"/>
  <c r="J42" i="15" s="1"/>
  <c r="H42" i="15"/>
  <c r="D105" i="15"/>
  <c r="I105" i="15" s="1"/>
  <c r="J105" i="15" s="1"/>
  <c r="I41" i="15"/>
  <c r="J41" i="15" s="1"/>
  <c r="H41" i="15"/>
  <c r="D104" i="15"/>
  <c r="I40" i="15"/>
  <c r="J40" i="15" s="1"/>
  <c r="H40" i="15"/>
  <c r="D103" i="15"/>
  <c r="I39" i="15"/>
  <c r="J39" i="15" s="1"/>
  <c r="H39" i="15"/>
  <c r="D102" i="15"/>
  <c r="I38" i="15"/>
  <c r="J38" i="15" s="1"/>
  <c r="H38" i="15"/>
  <c r="D101" i="15"/>
  <c r="I101" i="15" s="1"/>
  <c r="J101" i="15" s="1"/>
  <c r="I37" i="15"/>
  <c r="J37" i="15" s="1"/>
  <c r="H37" i="15"/>
  <c r="D100" i="15"/>
  <c r="I36" i="15"/>
  <c r="J36" i="15" s="1"/>
  <c r="H36" i="15"/>
  <c r="D99" i="15"/>
  <c r="I35" i="15"/>
  <c r="J35" i="15" s="1"/>
  <c r="H35" i="15"/>
  <c r="D98" i="15"/>
  <c r="I34" i="15"/>
  <c r="J34" i="15" s="1"/>
  <c r="H34" i="15"/>
  <c r="D97" i="15"/>
  <c r="I97" i="15" s="1"/>
  <c r="J97" i="15" s="1"/>
  <c r="I33" i="15"/>
  <c r="J33" i="15" s="1"/>
  <c r="H33" i="15"/>
  <c r="D96" i="15"/>
  <c r="I32" i="15"/>
  <c r="J32" i="15" s="1"/>
  <c r="H32" i="15"/>
  <c r="D95" i="15"/>
  <c r="I31" i="15"/>
  <c r="J31" i="15" s="1"/>
  <c r="H31" i="15"/>
  <c r="D94" i="15"/>
  <c r="I30" i="15"/>
  <c r="J30" i="15" s="1"/>
  <c r="H30" i="15"/>
  <c r="D93" i="15"/>
  <c r="I93" i="15" s="1"/>
  <c r="J93" i="15" s="1"/>
  <c r="I29" i="15"/>
  <c r="J29" i="15" s="1"/>
  <c r="H29" i="15"/>
  <c r="D92" i="15"/>
  <c r="I28" i="15"/>
  <c r="J28" i="15" s="1"/>
  <c r="H28" i="15"/>
  <c r="D91" i="15"/>
  <c r="I27" i="15"/>
  <c r="J27" i="15" s="1"/>
  <c r="H27" i="15"/>
  <c r="D90" i="15"/>
  <c r="I26" i="15"/>
  <c r="J26" i="15" s="1"/>
  <c r="H26" i="15"/>
  <c r="D89" i="15"/>
  <c r="I89" i="15" s="1"/>
  <c r="J89" i="15" s="1"/>
  <c r="I25" i="15"/>
  <c r="J25" i="15" s="1"/>
  <c r="H25" i="15"/>
  <c r="D88" i="15"/>
  <c r="I24" i="15"/>
  <c r="J24" i="15" s="1"/>
  <c r="H24" i="15"/>
  <c r="D87" i="15"/>
  <c r="I23" i="15"/>
  <c r="J23" i="15" s="1"/>
  <c r="H23" i="15"/>
  <c r="D86" i="15"/>
  <c r="I22" i="15"/>
  <c r="J22" i="15" s="1"/>
  <c r="H22" i="15"/>
  <c r="D85" i="15"/>
  <c r="I85" i="15" s="1"/>
  <c r="J85" i="15" s="1"/>
  <c r="I21" i="15"/>
  <c r="J21" i="15" s="1"/>
  <c r="H21" i="15"/>
  <c r="D84" i="15"/>
  <c r="I20" i="15"/>
  <c r="J20" i="15" s="1"/>
  <c r="H20" i="15"/>
  <c r="D83" i="15"/>
  <c r="I19" i="15"/>
  <c r="J19" i="15" s="1"/>
  <c r="H19" i="15"/>
  <c r="D82" i="15"/>
  <c r="I18" i="15"/>
  <c r="J18" i="15" s="1"/>
  <c r="D81" i="15"/>
  <c r="H18" i="15"/>
  <c r="I17" i="15"/>
  <c r="J17" i="15" s="1"/>
  <c r="D80" i="15"/>
  <c r="H17" i="15"/>
  <c r="I16" i="15"/>
  <c r="J16" i="15" s="1"/>
  <c r="H16" i="15"/>
  <c r="D79" i="15"/>
  <c r="I15" i="15"/>
  <c r="J15" i="15" s="1"/>
  <c r="H15" i="15"/>
  <c r="D78" i="15"/>
  <c r="I14" i="15"/>
  <c r="J14" i="15" s="1"/>
  <c r="D77" i="15"/>
  <c r="H14" i="15"/>
  <c r="I13" i="15"/>
  <c r="J13" i="15" s="1"/>
  <c r="D76" i="15"/>
  <c r="H13" i="15"/>
  <c r="I12" i="15"/>
  <c r="J12" i="15" s="1"/>
  <c r="H12" i="15"/>
  <c r="D75" i="15"/>
  <c r="I11" i="15"/>
  <c r="J11" i="15" s="1"/>
  <c r="H11" i="15"/>
  <c r="D74" i="15"/>
  <c r="I10" i="15"/>
  <c r="J10" i="15" s="1"/>
  <c r="D73" i="15"/>
  <c r="H10" i="15"/>
  <c r="I9" i="15"/>
  <c r="J9" i="15" s="1"/>
  <c r="D72" i="15"/>
  <c r="H9" i="15"/>
  <c r="I8" i="15"/>
  <c r="J8" i="15" s="1"/>
  <c r="H8" i="15"/>
  <c r="D71" i="15"/>
  <c r="I7" i="15"/>
  <c r="J7" i="15" s="1"/>
  <c r="H7" i="15"/>
  <c r="D70" i="15"/>
  <c r="I6" i="15"/>
  <c r="J6" i="15" s="1"/>
  <c r="D69" i="15"/>
  <c r="H6" i="15"/>
  <c r="I5" i="15"/>
  <c r="J5" i="15" s="1"/>
  <c r="D68" i="15"/>
  <c r="H5" i="15"/>
  <c r="I4" i="15"/>
  <c r="J4" i="15" s="1"/>
  <c r="H4" i="15"/>
  <c r="D67" i="15"/>
  <c r="R83" i="15"/>
  <c r="R32" i="15"/>
  <c r="R77" i="15"/>
  <c r="R49" i="15"/>
  <c r="I128" i="15"/>
  <c r="J128" i="15" s="1"/>
  <c r="H128" i="15"/>
  <c r="I127" i="15"/>
  <c r="J127" i="15" s="1"/>
  <c r="H127" i="15"/>
  <c r="I126" i="15"/>
  <c r="J126" i="15" s="1"/>
  <c r="H126" i="15"/>
  <c r="H125" i="15"/>
  <c r="I124" i="15"/>
  <c r="J124" i="15" s="1"/>
  <c r="H124" i="15"/>
  <c r="I123" i="15"/>
  <c r="J123" i="15" s="1"/>
  <c r="H123" i="15"/>
  <c r="I122" i="15"/>
  <c r="J122" i="15" s="1"/>
  <c r="H122" i="15"/>
  <c r="H121" i="15"/>
  <c r="I120" i="15"/>
  <c r="J120" i="15" s="1"/>
  <c r="H120" i="15"/>
  <c r="I119" i="15"/>
  <c r="J119" i="15" s="1"/>
  <c r="H119" i="15"/>
  <c r="I118" i="15"/>
  <c r="J118" i="15" s="1"/>
  <c r="H118" i="15"/>
  <c r="H117" i="15"/>
  <c r="I116" i="15"/>
  <c r="J116" i="15" s="1"/>
  <c r="H116" i="15"/>
  <c r="I115" i="15"/>
  <c r="J115" i="15" s="1"/>
  <c r="H115" i="15"/>
  <c r="I114" i="15"/>
  <c r="J114" i="15" s="1"/>
  <c r="H114" i="15"/>
  <c r="H113" i="15"/>
  <c r="I112" i="15"/>
  <c r="J112" i="15" s="1"/>
  <c r="H112" i="15"/>
  <c r="I111" i="15"/>
  <c r="J111" i="15" s="1"/>
  <c r="H111" i="15"/>
  <c r="I110" i="15"/>
  <c r="J110" i="15" s="1"/>
  <c r="H110" i="15"/>
  <c r="H109" i="15"/>
  <c r="I108" i="15"/>
  <c r="J108" i="15" s="1"/>
  <c r="H108" i="15"/>
  <c r="I107" i="15"/>
  <c r="J107" i="15" s="1"/>
  <c r="H107" i="15"/>
  <c r="I106" i="15"/>
  <c r="J106" i="15" s="1"/>
  <c r="H106" i="15"/>
  <c r="H105" i="15"/>
  <c r="I104" i="15"/>
  <c r="J104" i="15" s="1"/>
  <c r="H104" i="15"/>
  <c r="I103" i="15"/>
  <c r="J103" i="15" s="1"/>
  <c r="H103" i="15"/>
  <c r="I102" i="15"/>
  <c r="J102" i="15" s="1"/>
  <c r="H102" i="15"/>
  <c r="H101" i="15"/>
  <c r="I100" i="15"/>
  <c r="J100" i="15" s="1"/>
  <c r="H100" i="15"/>
  <c r="I99" i="15"/>
  <c r="J99" i="15" s="1"/>
  <c r="H99" i="15"/>
  <c r="I98" i="15"/>
  <c r="J98" i="15" s="1"/>
  <c r="H98" i="15"/>
  <c r="H97" i="15"/>
  <c r="I96" i="15"/>
  <c r="J96" i="15" s="1"/>
  <c r="H96" i="15"/>
  <c r="I95" i="15"/>
  <c r="J95" i="15" s="1"/>
  <c r="H95" i="15"/>
  <c r="I94" i="15"/>
  <c r="J94" i="15" s="1"/>
  <c r="H94" i="15"/>
  <c r="H93" i="15"/>
  <c r="I92" i="15"/>
  <c r="J92" i="15" s="1"/>
  <c r="H92" i="15"/>
  <c r="I91" i="15"/>
  <c r="J91" i="15" s="1"/>
  <c r="H91" i="15"/>
  <c r="I90" i="15"/>
  <c r="J90" i="15" s="1"/>
  <c r="H90" i="15"/>
  <c r="H89" i="15"/>
  <c r="I88" i="15"/>
  <c r="J88" i="15" s="1"/>
  <c r="H88" i="15"/>
  <c r="I87" i="15"/>
  <c r="J87" i="15" s="1"/>
  <c r="H87" i="15"/>
  <c r="I86" i="15"/>
  <c r="J86" i="15" s="1"/>
  <c r="H86" i="15"/>
  <c r="H85" i="15"/>
  <c r="I84" i="15"/>
  <c r="J84" i="15" s="1"/>
  <c r="H84" i="15"/>
  <c r="I83" i="15"/>
  <c r="J83" i="15" s="1"/>
  <c r="H83" i="15"/>
  <c r="I82" i="15"/>
  <c r="J82" i="15" s="1"/>
  <c r="H82" i="15"/>
  <c r="I81" i="15"/>
  <c r="J81" i="15" s="1"/>
  <c r="H81" i="15"/>
  <c r="I80" i="15"/>
  <c r="J80" i="15" s="1"/>
  <c r="H80" i="15"/>
  <c r="I79" i="15"/>
  <c r="J79" i="15" s="1"/>
  <c r="H79" i="15"/>
  <c r="I78" i="15"/>
  <c r="J78" i="15" s="1"/>
  <c r="H78" i="15"/>
  <c r="I77" i="15"/>
  <c r="J77" i="15" s="1"/>
  <c r="H77" i="15"/>
  <c r="I76" i="15"/>
  <c r="J76" i="15" s="1"/>
  <c r="H76" i="15"/>
  <c r="I75" i="15"/>
  <c r="J75" i="15" s="1"/>
  <c r="H75" i="15"/>
  <c r="I74" i="15"/>
  <c r="J74" i="15" s="1"/>
  <c r="H74" i="15"/>
  <c r="I73" i="15"/>
  <c r="J73" i="15" s="1"/>
  <c r="H73" i="15"/>
  <c r="I72" i="15"/>
  <c r="J72" i="15" s="1"/>
  <c r="H72" i="15"/>
  <c r="I71" i="15"/>
  <c r="J71" i="15" s="1"/>
  <c r="H71" i="15"/>
  <c r="I70" i="15"/>
  <c r="J70" i="15" s="1"/>
  <c r="H70" i="15"/>
  <c r="I69" i="15"/>
  <c r="J69" i="15" s="1"/>
  <c r="H69" i="15"/>
  <c r="I68" i="15"/>
  <c r="J68" i="15" s="1"/>
  <c r="H68" i="15"/>
  <c r="I67" i="15"/>
  <c r="J67" i="15" s="1"/>
  <c r="H67" i="15"/>
  <c r="R91" i="15"/>
  <c r="R65" i="14"/>
  <c r="I59" i="14"/>
  <c r="J59" i="14" s="1"/>
  <c r="H59" i="14"/>
  <c r="D116" i="14"/>
  <c r="I58" i="14"/>
  <c r="J58" i="14" s="1"/>
  <c r="H58" i="14"/>
  <c r="D115" i="14"/>
  <c r="I57" i="14"/>
  <c r="J57" i="14" s="1"/>
  <c r="H57" i="14"/>
  <c r="D114" i="14"/>
  <c r="I114" i="14" s="1"/>
  <c r="J114" i="14" s="1"/>
  <c r="I56" i="14"/>
  <c r="J56" i="14" s="1"/>
  <c r="H56" i="14"/>
  <c r="D113" i="14"/>
  <c r="I55" i="14"/>
  <c r="J55" i="14" s="1"/>
  <c r="H55" i="14"/>
  <c r="D112" i="14"/>
  <c r="I54" i="14"/>
  <c r="J54" i="14" s="1"/>
  <c r="H54" i="14"/>
  <c r="D111" i="14"/>
  <c r="I53" i="14"/>
  <c r="J53" i="14" s="1"/>
  <c r="H53" i="14"/>
  <c r="D110" i="14"/>
  <c r="I110" i="14" s="1"/>
  <c r="J110" i="14" s="1"/>
  <c r="I52" i="14"/>
  <c r="J52" i="14" s="1"/>
  <c r="H52" i="14"/>
  <c r="D109" i="14"/>
  <c r="I51" i="14"/>
  <c r="J51" i="14" s="1"/>
  <c r="H51" i="14"/>
  <c r="D108" i="14"/>
  <c r="I50" i="14"/>
  <c r="J50" i="14" s="1"/>
  <c r="H50" i="14"/>
  <c r="D107" i="14"/>
  <c r="I49" i="14"/>
  <c r="J49" i="14" s="1"/>
  <c r="H49" i="14"/>
  <c r="D106" i="14"/>
  <c r="I106" i="14" s="1"/>
  <c r="J106" i="14" s="1"/>
  <c r="I48" i="14"/>
  <c r="J48" i="14" s="1"/>
  <c r="H48" i="14"/>
  <c r="D105" i="14"/>
  <c r="I47" i="14"/>
  <c r="J47" i="14" s="1"/>
  <c r="D104" i="14"/>
  <c r="H47" i="14"/>
  <c r="I46" i="14"/>
  <c r="J46" i="14" s="1"/>
  <c r="H46" i="14"/>
  <c r="D103" i="14"/>
  <c r="I45" i="14"/>
  <c r="J45" i="14" s="1"/>
  <c r="H45" i="14"/>
  <c r="D102" i="14"/>
  <c r="I102" i="14" s="1"/>
  <c r="J102" i="14" s="1"/>
  <c r="I44" i="14"/>
  <c r="J44" i="14" s="1"/>
  <c r="H44" i="14"/>
  <c r="D101" i="14"/>
  <c r="I43" i="14"/>
  <c r="J43" i="14" s="1"/>
  <c r="H43" i="14"/>
  <c r="D100" i="14"/>
  <c r="I42" i="14"/>
  <c r="J42" i="14" s="1"/>
  <c r="H42" i="14"/>
  <c r="D99" i="14"/>
  <c r="I41" i="14"/>
  <c r="J41" i="14" s="1"/>
  <c r="H41" i="14"/>
  <c r="D98" i="14"/>
  <c r="I98" i="14" s="1"/>
  <c r="J98" i="14" s="1"/>
  <c r="I40" i="14"/>
  <c r="J40" i="14" s="1"/>
  <c r="H40" i="14"/>
  <c r="D97" i="14"/>
  <c r="I39" i="14"/>
  <c r="J39" i="14" s="1"/>
  <c r="H39" i="14"/>
  <c r="D96" i="14"/>
  <c r="I38" i="14"/>
  <c r="J38" i="14" s="1"/>
  <c r="H38" i="14"/>
  <c r="D95" i="14"/>
  <c r="I37" i="14"/>
  <c r="J37" i="14" s="1"/>
  <c r="H37" i="14"/>
  <c r="D94" i="14"/>
  <c r="I94" i="14" s="1"/>
  <c r="J94" i="14" s="1"/>
  <c r="I36" i="14"/>
  <c r="J36" i="14" s="1"/>
  <c r="H36" i="14"/>
  <c r="D93" i="14"/>
  <c r="I35" i="14"/>
  <c r="J35" i="14" s="1"/>
  <c r="D92" i="14"/>
  <c r="H35" i="14"/>
  <c r="I34" i="14"/>
  <c r="J34" i="14" s="1"/>
  <c r="H34" i="14"/>
  <c r="D91" i="14"/>
  <c r="I33" i="14"/>
  <c r="J33" i="14" s="1"/>
  <c r="H33" i="14"/>
  <c r="D90" i="14"/>
  <c r="I90" i="14" s="1"/>
  <c r="J90" i="14" s="1"/>
  <c r="I32" i="14"/>
  <c r="J32" i="14" s="1"/>
  <c r="H32" i="14"/>
  <c r="D89" i="14"/>
  <c r="I31" i="14"/>
  <c r="J31" i="14" s="1"/>
  <c r="H31" i="14"/>
  <c r="D88" i="14"/>
  <c r="I30" i="14"/>
  <c r="J30" i="14" s="1"/>
  <c r="H30" i="14"/>
  <c r="D87" i="14"/>
  <c r="I29" i="14"/>
  <c r="J29" i="14" s="1"/>
  <c r="H29" i="14"/>
  <c r="D86" i="14"/>
  <c r="I86" i="14" s="1"/>
  <c r="J86" i="14" s="1"/>
  <c r="I28" i="14"/>
  <c r="J28" i="14" s="1"/>
  <c r="H28" i="14"/>
  <c r="D85" i="14"/>
  <c r="I27" i="14"/>
  <c r="J27" i="14" s="1"/>
  <c r="H27" i="14"/>
  <c r="D84" i="14"/>
  <c r="I26" i="14"/>
  <c r="J26" i="14" s="1"/>
  <c r="H26" i="14"/>
  <c r="D83" i="14"/>
  <c r="I25" i="14"/>
  <c r="J25" i="14" s="1"/>
  <c r="H25" i="14"/>
  <c r="D82" i="14"/>
  <c r="I82" i="14" s="1"/>
  <c r="J82" i="14" s="1"/>
  <c r="I24" i="14"/>
  <c r="J24" i="14" s="1"/>
  <c r="H24" i="14"/>
  <c r="D81" i="14"/>
  <c r="I23" i="14"/>
  <c r="J23" i="14" s="1"/>
  <c r="H23" i="14"/>
  <c r="D80" i="14"/>
  <c r="I22" i="14"/>
  <c r="J22" i="14" s="1"/>
  <c r="H22" i="14"/>
  <c r="D79" i="14"/>
  <c r="I21" i="14"/>
  <c r="J21" i="14" s="1"/>
  <c r="H21" i="14"/>
  <c r="D78" i="14"/>
  <c r="I78" i="14" s="1"/>
  <c r="J78" i="14" s="1"/>
  <c r="I20" i="14"/>
  <c r="J20" i="14" s="1"/>
  <c r="H20" i="14"/>
  <c r="D77" i="14"/>
  <c r="I19" i="14"/>
  <c r="J19" i="14" s="1"/>
  <c r="H19" i="14"/>
  <c r="D76" i="14"/>
  <c r="I18" i="14"/>
  <c r="J18" i="14" s="1"/>
  <c r="H18" i="14"/>
  <c r="D75" i="14"/>
  <c r="I17" i="14"/>
  <c r="J17" i="14" s="1"/>
  <c r="H17" i="14"/>
  <c r="D74" i="14"/>
  <c r="I74" i="14" s="1"/>
  <c r="J74" i="14" s="1"/>
  <c r="I16" i="14"/>
  <c r="J16" i="14" s="1"/>
  <c r="H16" i="14"/>
  <c r="D73" i="14"/>
  <c r="I15" i="14"/>
  <c r="J15" i="14" s="1"/>
  <c r="H15" i="14"/>
  <c r="D72" i="14"/>
  <c r="I14" i="14"/>
  <c r="J14" i="14" s="1"/>
  <c r="H14" i="14"/>
  <c r="D71" i="14"/>
  <c r="I13" i="14"/>
  <c r="J13" i="14" s="1"/>
  <c r="H13" i="14"/>
  <c r="D70" i="14"/>
  <c r="I70" i="14" s="1"/>
  <c r="J70" i="14" s="1"/>
  <c r="I12" i="14"/>
  <c r="J12" i="14" s="1"/>
  <c r="H12" i="14"/>
  <c r="D69" i="14"/>
  <c r="I11" i="14"/>
  <c r="J11" i="14" s="1"/>
  <c r="H11" i="14"/>
  <c r="D68" i="14"/>
  <c r="I10" i="14"/>
  <c r="J10" i="14" s="1"/>
  <c r="H10" i="14"/>
  <c r="D67" i="14"/>
  <c r="I9" i="14"/>
  <c r="J9" i="14" s="1"/>
  <c r="H9" i="14"/>
  <c r="D66" i="14"/>
  <c r="I66" i="14" s="1"/>
  <c r="J66" i="14" s="1"/>
  <c r="I8" i="14"/>
  <c r="J8" i="14" s="1"/>
  <c r="H8" i="14"/>
  <c r="D65" i="14"/>
  <c r="I7" i="14"/>
  <c r="J7" i="14" s="1"/>
  <c r="H7" i="14"/>
  <c r="D64" i="14"/>
  <c r="I6" i="14"/>
  <c r="J6" i="14" s="1"/>
  <c r="H6" i="14"/>
  <c r="D63" i="14"/>
  <c r="I5" i="14"/>
  <c r="J5" i="14" s="1"/>
  <c r="H5" i="14"/>
  <c r="D62" i="14"/>
  <c r="I62" i="14" s="1"/>
  <c r="J62" i="14" s="1"/>
  <c r="I4" i="14"/>
  <c r="J4" i="14" s="1"/>
  <c r="H4" i="14"/>
  <c r="D61" i="14"/>
  <c r="R7" i="14"/>
  <c r="R56" i="14"/>
  <c r="R72" i="14"/>
  <c r="R88" i="14"/>
  <c r="R21" i="14"/>
  <c r="R117" i="14"/>
  <c r="R67" i="14"/>
  <c r="R36" i="14"/>
  <c r="R60" i="14"/>
  <c r="R25" i="14"/>
  <c r="R57" i="14"/>
  <c r="R62" i="14"/>
  <c r="R110" i="14"/>
  <c r="R20" i="14"/>
  <c r="R68" i="14"/>
  <c r="I116" i="14"/>
  <c r="J116" i="14" s="1"/>
  <c r="H116" i="14"/>
  <c r="I115" i="14"/>
  <c r="J115" i="14" s="1"/>
  <c r="H115" i="14"/>
  <c r="I113" i="14"/>
  <c r="J113" i="14" s="1"/>
  <c r="H113" i="14"/>
  <c r="I112" i="14"/>
  <c r="J112" i="14" s="1"/>
  <c r="H112" i="14"/>
  <c r="I111" i="14"/>
  <c r="J111" i="14" s="1"/>
  <c r="H111" i="14"/>
  <c r="I109" i="14"/>
  <c r="J109" i="14" s="1"/>
  <c r="H109" i="14"/>
  <c r="I108" i="14"/>
  <c r="J108" i="14" s="1"/>
  <c r="H108" i="14"/>
  <c r="I107" i="14"/>
  <c r="J107" i="14" s="1"/>
  <c r="H107" i="14"/>
  <c r="I105" i="14"/>
  <c r="J105" i="14" s="1"/>
  <c r="H105" i="14"/>
  <c r="I104" i="14"/>
  <c r="J104" i="14" s="1"/>
  <c r="H104" i="14"/>
  <c r="I103" i="14"/>
  <c r="J103" i="14" s="1"/>
  <c r="H103" i="14"/>
  <c r="I101" i="14"/>
  <c r="J101" i="14" s="1"/>
  <c r="H101" i="14"/>
  <c r="I100" i="14"/>
  <c r="J100" i="14" s="1"/>
  <c r="H100" i="14"/>
  <c r="I99" i="14"/>
  <c r="J99" i="14" s="1"/>
  <c r="H99" i="14"/>
  <c r="I97" i="14"/>
  <c r="J97" i="14" s="1"/>
  <c r="H97" i="14"/>
  <c r="I96" i="14"/>
  <c r="J96" i="14" s="1"/>
  <c r="H96" i="14"/>
  <c r="I95" i="14"/>
  <c r="J95" i="14" s="1"/>
  <c r="H95" i="14"/>
  <c r="I93" i="14"/>
  <c r="J93" i="14" s="1"/>
  <c r="H93" i="14"/>
  <c r="I92" i="14"/>
  <c r="J92" i="14" s="1"/>
  <c r="H92" i="14"/>
  <c r="I91" i="14"/>
  <c r="J91" i="14" s="1"/>
  <c r="H91" i="14"/>
  <c r="I89" i="14"/>
  <c r="J89" i="14" s="1"/>
  <c r="H89" i="14"/>
  <c r="I88" i="14"/>
  <c r="J88" i="14" s="1"/>
  <c r="H88" i="14"/>
  <c r="I87" i="14"/>
  <c r="J87" i="14" s="1"/>
  <c r="H87" i="14"/>
  <c r="I85" i="14"/>
  <c r="J85" i="14" s="1"/>
  <c r="H85" i="14"/>
  <c r="I84" i="14"/>
  <c r="J84" i="14" s="1"/>
  <c r="H84" i="14"/>
  <c r="I83" i="14"/>
  <c r="J83" i="14" s="1"/>
  <c r="H83" i="14"/>
  <c r="I81" i="14"/>
  <c r="J81" i="14" s="1"/>
  <c r="H81" i="14"/>
  <c r="I80" i="14"/>
  <c r="J80" i="14" s="1"/>
  <c r="H80" i="14"/>
  <c r="I79" i="14"/>
  <c r="J79" i="14" s="1"/>
  <c r="H79" i="14"/>
  <c r="I77" i="14"/>
  <c r="J77" i="14" s="1"/>
  <c r="H77" i="14"/>
  <c r="I76" i="14"/>
  <c r="J76" i="14" s="1"/>
  <c r="H76" i="14"/>
  <c r="I75" i="14"/>
  <c r="J75" i="14" s="1"/>
  <c r="H75" i="14"/>
  <c r="I73" i="14"/>
  <c r="J73" i="14" s="1"/>
  <c r="H73" i="14"/>
  <c r="I72" i="14"/>
  <c r="J72" i="14" s="1"/>
  <c r="H72" i="14"/>
  <c r="I71" i="14"/>
  <c r="J71" i="14" s="1"/>
  <c r="H71" i="14"/>
  <c r="I69" i="14"/>
  <c r="J69" i="14" s="1"/>
  <c r="H69" i="14"/>
  <c r="I68" i="14"/>
  <c r="J68" i="14" s="1"/>
  <c r="H68" i="14"/>
  <c r="I67" i="14"/>
  <c r="J67" i="14" s="1"/>
  <c r="H67" i="14"/>
  <c r="I65" i="14"/>
  <c r="J65" i="14" s="1"/>
  <c r="H65" i="14"/>
  <c r="I64" i="14"/>
  <c r="J64" i="14" s="1"/>
  <c r="H64" i="14"/>
  <c r="I63" i="14"/>
  <c r="J63" i="14" s="1"/>
  <c r="H63" i="14"/>
  <c r="I61" i="14"/>
  <c r="J61" i="14" s="1"/>
  <c r="H61" i="14"/>
  <c r="R15" i="14"/>
  <c r="R98" i="14"/>
  <c r="R84" i="13"/>
  <c r="R45" i="13"/>
  <c r="R61" i="13"/>
  <c r="R42" i="13"/>
  <c r="R90" i="13"/>
  <c r="R119" i="13"/>
  <c r="I58" i="13"/>
  <c r="J58" i="13" s="1"/>
  <c r="H58" i="13"/>
  <c r="D114" i="13"/>
  <c r="I57" i="13"/>
  <c r="J57" i="13" s="1"/>
  <c r="H57" i="13"/>
  <c r="D113" i="13"/>
  <c r="I56" i="13"/>
  <c r="J56" i="13" s="1"/>
  <c r="H56" i="13"/>
  <c r="D112" i="13"/>
  <c r="I55" i="13"/>
  <c r="J55" i="13" s="1"/>
  <c r="H55" i="13"/>
  <c r="D111" i="13"/>
  <c r="I111" i="13" s="1"/>
  <c r="J111" i="13" s="1"/>
  <c r="I54" i="13"/>
  <c r="J54" i="13" s="1"/>
  <c r="H54" i="13"/>
  <c r="D110" i="13"/>
  <c r="I53" i="13"/>
  <c r="J53" i="13" s="1"/>
  <c r="H53" i="13"/>
  <c r="D109" i="13"/>
  <c r="I52" i="13"/>
  <c r="J52" i="13" s="1"/>
  <c r="H52" i="13"/>
  <c r="D108" i="13"/>
  <c r="I51" i="13"/>
  <c r="J51" i="13" s="1"/>
  <c r="H51" i="13"/>
  <c r="D107" i="13"/>
  <c r="I107" i="13" s="1"/>
  <c r="J107" i="13" s="1"/>
  <c r="I50" i="13"/>
  <c r="J50" i="13" s="1"/>
  <c r="H50" i="13"/>
  <c r="D106" i="13"/>
  <c r="I49" i="13"/>
  <c r="J49" i="13" s="1"/>
  <c r="H49" i="13"/>
  <c r="D105" i="13"/>
  <c r="I48" i="13"/>
  <c r="J48" i="13" s="1"/>
  <c r="H48" i="13"/>
  <c r="D104" i="13"/>
  <c r="I47" i="13"/>
  <c r="J47" i="13" s="1"/>
  <c r="H47" i="13"/>
  <c r="D103" i="13"/>
  <c r="I103" i="13" s="1"/>
  <c r="J103" i="13" s="1"/>
  <c r="I46" i="13"/>
  <c r="J46" i="13" s="1"/>
  <c r="H46" i="13"/>
  <c r="D102" i="13"/>
  <c r="I45" i="13"/>
  <c r="J45" i="13" s="1"/>
  <c r="H45" i="13"/>
  <c r="D101" i="13"/>
  <c r="I44" i="13"/>
  <c r="J44" i="13" s="1"/>
  <c r="H44" i="13"/>
  <c r="D100" i="13"/>
  <c r="I43" i="13"/>
  <c r="J43" i="13" s="1"/>
  <c r="H43" i="13"/>
  <c r="D99" i="13"/>
  <c r="I99" i="13" s="1"/>
  <c r="J99" i="13" s="1"/>
  <c r="I42" i="13"/>
  <c r="J42" i="13" s="1"/>
  <c r="H42" i="13"/>
  <c r="D98" i="13"/>
  <c r="I41" i="13"/>
  <c r="J41" i="13" s="1"/>
  <c r="H41" i="13"/>
  <c r="D97" i="13"/>
  <c r="I40" i="13"/>
  <c r="J40" i="13" s="1"/>
  <c r="H40" i="13"/>
  <c r="D96" i="13"/>
  <c r="I39" i="13"/>
  <c r="J39" i="13" s="1"/>
  <c r="H39" i="13"/>
  <c r="D95" i="13"/>
  <c r="I95" i="13" s="1"/>
  <c r="J95" i="13" s="1"/>
  <c r="I38" i="13"/>
  <c r="J38" i="13" s="1"/>
  <c r="H38" i="13"/>
  <c r="D94" i="13"/>
  <c r="I37" i="13"/>
  <c r="J37" i="13" s="1"/>
  <c r="H37" i="13"/>
  <c r="D93" i="13"/>
  <c r="I36" i="13"/>
  <c r="J36" i="13" s="1"/>
  <c r="H36" i="13"/>
  <c r="D92" i="13"/>
  <c r="I35" i="13"/>
  <c r="J35" i="13" s="1"/>
  <c r="H35" i="13"/>
  <c r="D91" i="13"/>
  <c r="I91" i="13" s="1"/>
  <c r="J91" i="13" s="1"/>
  <c r="I34" i="13"/>
  <c r="J34" i="13" s="1"/>
  <c r="H34" i="13"/>
  <c r="D90" i="13"/>
  <c r="I33" i="13"/>
  <c r="J33" i="13" s="1"/>
  <c r="H33" i="13"/>
  <c r="D89" i="13"/>
  <c r="I32" i="13"/>
  <c r="J32" i="13" s="1"/>
  <c r="H32" i="13"/>
  <c r="D88" i="13"/>
  <c r="I31" i="13"/>
  <c r="J31" i="13" s="1"/>
  <c r="H31" i="13"/>
  <c r="D87" i="13"/>
  <c r="I87" i="13" s="1"/>
  <c r="J87" i="13" s="1"/>
  <c r="I30" i="13"/>
  <c r="J30" i="13" s="1"/>
  <c r="H30" i="13"/>
  <c r="D86" i="13"/>
  <c r="I29" i="13"/>
  <c r="J29" i="13" s="1"/>
  <c r="H29" i="13"/>
  <c r="D85" i="13"/>
  <c r="I28" i="13"/>
  <c r="J28" i="13" s="1"/>
  <c r="D84" i="13"/>
  <c r="H84" i="13" s="1"/>
  <c r="H28" i="13"/>
  <c r="I27" i="13"/>
  <c r="J27" i="13" s="1"/>
  <c r="H27" i="13"/>
  <c r="D83" i="13"/>
  <c r="I83" i="13" s="1"/>
  <c r="J83" i="13" s="1"/>
  <c r="I26" i="13"/>
  <c r="J26" i="13" s="1"/>
  <c r="H26" i="13"/>
  <c r="D82" i="13"/>
  <c r="I25" i="13"/>
  <c r="J25" i="13" s="1"/>
  <c r="D81" i="13"/>
  <c r="H25" i="13"/>
  <c r="I24" i="13"/>
  <c r="J24" i="13" s="1"/>
  <c r="D80" i="13"/>
  <c r="H80" i="13" s="1"/>
  <c r="H24" i="13"/>
  <c r="I23" i="13"/>
  <c r="J23" i="13" s="1"/>
  <c r="H23" i="13"/>
  <c r="D79" i="13"/>
  <c r="I79" i="13" s="1"/>
  <c r="J79" i="13" s="1"/>
  <c r="I22" i="13"/>
  <c r="J22" i="13" s="1"/>
  <c r="H22" i="13"/>
  <c r="D78" i="13"/>
  <c r="I21" i="13"/>
  <c r="J21" i="13" s="1"/>
  <c r="D77" i="13"/>
  <c r="H21" i="13"/>
  <c r="I20" i="13"/>
  <c r="J20" i="13" s="1"/>
  <c r="D76" i="13"/>
  <c r="H76" i="13" s="1"/>
  <c r="H20" i="13"/>
  <c r="I19" i="13"/>
  <c r="J19" i="13" s="1"/>
  <c r="H19" i="13"/>
  <c r="D75" i="13"/>
  <c r="I75" i="13" s="1"/>
  <c r="J75" i="13" s="1"/>
  <c r="I18" i="13"/>
  <c r="J18" i="13" s="1"/>
  <c r="H18" i="13"/>
  <c r="D74" i="13"/>
  <c r="I17" i="13"/>
  <c r="J17" i="13" s="1"/>
  <c r="D73" i="13"/>
  <c r="H17" i="13"/>
  <c r="I16" i="13"/>
  <c r="J16" i="13" s="1"/>
  <c r="D72" i="13"/>
  <c r="H72" i="13" s="1"/>
  <c r="H16" i="13"/>
  <c r="I15" i="13"/>
  <c r="J15" i="13" s="1"/>
  <c r="H15" i="13"/>
  <c r="D71" i="13"/>
  <c r="I71" i="13" s="1"/>
  <c r="J71" i="13" s="1"/>
  <c r="I14" i="13"/>
  <c r="J14" i="13" s="1"/>
  <c r="H14" i="13"/>
  <c r="D70" i="13"/>
  <c r="I13" i="13"/>
  <c r="J13" i="13" s="1"/>
  <c r="D69" i="13"/>
  <c r="H13" i="13"/>
  <c r="I12" i="13"/>
  <c r="J12" i="13" s="1"/>
  <c r="D68" i="13"/>
  <c r="H68" i="13" s="1"/>
  <c r="H12" i="13"/>
  <c r="I11" i="13"/>
  <c r="J11" i="13" s="1"/>
  <c r="H11" i="13"/>
  <c r="D67" i="13"/>
  <c r="I67" i="13" s="1"/>
  <c r="J67" i="13" s="1"/>
  <c r="I10" i="13"/>
  <c r="J10" i="13" s="1"/>
  <c r="H10" i="13"/>
  <c r="D66" i="13"/>
  <c r="I9" i="13"/>
  <c r="J9" i="13" s="1"/>
  <c r="D65" i="13"/>
  <c r="H9" i="13"/>
  <c r="I8" i="13"/>
  <c r="J8" i="13" s="1"/>
  <c r="D64" i="13"/>
  <c r="H64" i="13" s="1"/>
  <c r="H8" i="13"/>
  <c r="I7" i="13"/>
  <c r="J7" i="13" s="1"/>
  <c r="H7" i="13"/>
  <c r="D63" i="13"/>
  <c r="I63" i="13" s="1"/>
  <c r="J63" i="13" s="1"/>
  <c r="I6" i="13"/>
  <c r="J6" i="13" s="1"/>
  <c r="H6" i="13"/>
  <c r="D62" i="13"/>
  <c r="I5" i="13"/>
  <c r="J5" i="13" s="1"/>
  <c r="D61" i="13"/>
  <c r="H5" i="13"/>
  <c r="I4" i="13"/>
  <c r="J4" i="13" s="1"/>
  <c r="H4" i="13"/>
  <c r="D60" i="13"/>
  <c r="R17" i="13"/>
  <c r="R113" i="13"/>
  <c r="R126" i="13"/>
  <c r="R53" i="13"/>
  <c r="R101" i="13"/>
  <c r="R66" i="13"/>
  <c r="R130" i="13"/>
  <c r="R95" i="13"/>
  <c r="I114" i="13"/>
  <c r="J114" i="13" s="1"/>
  <c r="H114" i="13"/>
  <c r="I113" i="13"/>
  <c r="J113" i="13" s="1"/>
  <c r="H113" i="13"/>
  <c r="I112" i="13"/>
  <c r="J112" i="13" s="1"/>
  <c r="H112" i="13"/>
  <c r="I110" i="13"/>
  <c r="J110" i="13" s="1"/>
  <c r="H110" i="13"/>
  <c r="I109" i="13"/>
  <c r="J109" i="13" s="1"/>
  <c r="H109" i="13"/>
  <c r="I108" i="13"/>
  <c r="J108" i="13" s="1"/>
  <c r="H108" i="13"/>
  <c r="I106" i="13"/>
  <c r="J106" i="13" s="1"/>
  <c r="H106" i="13"/>
  <c r="I105" i="13"/>
  <c r="J105" i="13" s="1"/>
  <c r="H105" i="13"/>
  <c r="I104" i="13"/>
  <c r="J104" i="13" s="1"/>
  <c r="H104" i="13"/>
  <c r="I102" i="13"/>
  <c r="J102" i="13" s="1"/>
  <c r="H102" i="13"/>
  <c r="I101" i="13"/>
  <c r="J101" i="13" s="1"/>
  <c r="H101" i="13"/>
  <c r="I100" i="13"/>
  <c r="J100" i="13" s="1"/>
  <c r="H100" i="13"/>
  <c r="I98" i="13"/>
  <c r="J98" i="13" s="1"/>
  <c r="H98" i="13"/>
  <c r="I97" i="13"/>
  <c r="J97" i="13" s="1"/>
  <c r="H97" i="13"/>
  <c r="I96" i="13"/>
  <c r="J96" i="13" s="1"/>
  <c r="H96" i="13"/>
  <c r="I94" i="13"/>
  <c r="J94" i="13" s="1"/>
  <c r="H94" i="13"/>
  <c r="I93" i="13"/>
  <c r="J93" i="13" s="1"/>
  <c r="H93" i="13"/>
  <c r="I92" i="13"/>
  <c r="J92" i="13" s="1"/>
  <c r="H92" i="13"/>
  <c r="I90" i="13"/>
  <c r="J90" i="13" s="1"/>
  <c r="H90" i="13"/>
  <c r="I89" i="13"/>
  <c r="J89" i="13" s="1"/>
  <c r="H89" i="13"/>
  <c r="I88" i="13"/>
  <c r="J88" i="13" s="1"/>
  <c r="H88" i="13"/>
  <c r="I86" i="13"/>
  <c r="J86" i="13" s="1"/>
  <c r="H86" i="13"/>
  <c r="I85" i="13"/>
  <c r="J85" i="13" s="1"/>
  <c r="H85" i="13"/>
  <c r="I84" i="13"/>
  <c r="J84" i="13" s="1"/>
  <c r="I82" i="13"/>
  <c r="J82" i="13" s="1"/>
  <c r="H82" i="13"/>
  <c r="I81" i="13"/>
  <c r="J81" i="13" s="1"/>
  <c r="H81" i="13"/>
  <c r="I80" i="13"/>
  <c r="J80" i="13" s="1"/>
  <c r="I78" i="13"/>
  <c r="J78" i="13" s="1"/>
  <c r="H78" i="13"/>
  <c r="I77" i="13"/>
  <c r="J77" i="13" s="1"/>
  <c r="H77" i="13"/>
  <c r="I76" i="13"/>
  <c r="J76" i="13" s="1"/>
  <c r="I74" i="13"/>
  <c r="J74" i="13" s="1"/>
  <c r="H74" i="13"/>
  <c r="I73" i="13"/>
  <c r="J73" i="13" s="1"/>
  <c r="H73" i="13"/>
  <c r="I72" i="13"/>
  <c r="J72" i="13" s="1"/>
  <c r="I70" i="13"/>
  <c r="J70" i="13" s="1"/>
  <c r="H70" i="13"/>
  <c r="I69" i="13"/>
  <c r="J69" i="13" s="1"/>
  <c r="H69" i="13"/>
  <c r="I68" i="13"/>
  <c r="J68" i="13" s="1"/>
  <c r="I66" i="13"/>
  <c r="J66" i="13" s="1"/>
  <c r="H66" i="13"/>
  <c r="I65" i="13"/>
  <c r="J65" i="13" s="1"/>
  <c r="H65" i="13"/>
  <c r="I64" i="13"/>
  <c r="J64" i="13" s="1"/>
  <c r="I62" i="13"/>
  <c r="J62" i="13" s="1"/>
  <c r="H62" i="13"/>
  <c r="I61" i="13"/>
  <c r="J61" i="13" s="1"/>
  <c r="H61" i="13"/>
  <c r="I60" i="13"/>
  <c r="J60" i="13" s="1"/>
  <c r="H60" i="13"/>
  <c r="R112" i="13"/>
  <c r="R22" i="13"/>
  <c r="R38" i="13"/>
  <c r="R86" i="13"/>
  <c r="R102" i="13"/>
  <c r="R19" i="13"/>
  <c r="R51" i="13"/>
  <c r="R52" i="12"/>
  <c r="R116" i="12"/>
  <c r="R33" i="12"/>
  <c r="R129" i="12"/>
  <c r="I58" i="12"/>
  <c r="J58" i="12" s="1"/>
  <c r="H58" i="12"/>
  <c r="D114" i="12"/>
  <c r="I57" i="12"/>
  <c r="J57" i="12" s="1"/>
  <c r="H57" i="12"/>
  <c r="D113" i="12"/>
  <c r="I56" i="12"/>
  <c r="J56" i="12" s="1"/>
  <c r="H56" i="12"/>
  <c r="D112" i="12"/>
  <c r="I55" i="12"/>
  <c r="J55" i="12" s="1"/>
  <c r="H55" i="12"/>
  <c r="D111" i="12"/>
  <c r="I111" i="12" s="1"/>
  <c r="J111" i="12" s="1"/>
  <c r="I54" i="12"/>
  <c r="J54" i="12" s="1"/>
  <c r="H54" i="12"/>
  <c r="D110" i="12"/>
  <c r="I53" i="12"/>
  <c r="J53" i="12" s="1"/>
  <c r="H53" i="12"/>
  <c r="D109" i="12"/>
  <c r="I52" i="12"/>
  <c r="J52" i="12" s="1"/>
  <c r="H52" i="12"/>
  <c r="D108" i="12"/>
  <c r="I51" i="12"/>
  <c r="J51" i="12" s="1"/>
  <c r="H51" i="12"/>
  <c r="D107" i="12"/>
  <c r="I107" i="12" s="1"/>
  <c r="J107" i="12" s="1"/>
  <c r="I50" i="12"/>
  <c r="J50" i="12" s="1"/>
  <c r="H50" i="12"/>
  <c r="D106" i="12"/>
  <c r="I49" i="12"/>
  <c r="J49" i="12" s="1"/>
  <c r="H49" i="12"/>
  <c r="D105" i="12"/>
  <c r="I48" i="12"/>
  <c r="J48" i="12" s="1"/>
  <c r="H48" i="12"/>
  <c r="D104" i="12"/>
  <c r="I47" i="12"/>
  <c r="J47" i="12" s="1"/>
  <c r="H47" i="12"/>
  <c r="D103" i="12"/>
  <c r="I103" i="12" s="1"/>
  <c r="J103" i="12" s="1"/>
  <c r="I46" i="12"/>
  <c r="J46" i="12" s="1"/>
  <c r="H46" i="12"/>
  <c r="D102" i="12"/>
  <c r="I45" i="12"/>
  <c r="J45" i="12" s="1"/>
  <c r="H45" i="12"/>
  <c r="D101" i="12"/>
  <c r="I44" i="12"/>
  <c r="J44" i="12" s="1"/>
  <c r="H44" i="12"/>
  <c r="D100" i="12"/>
  <c r="I43" i="12"/>
  <c r="J43" i="12" s="1"/>
  <c r="H43" i="12"/>
  <c r="D99" i="12"/>
  <c r="I99" i="12" s="1"/>
  <c r="J99" i="12" s="1"/>
  <c r="I42" i="12"/>
  <c r="J42" i="12" s="1"/>
  <c r="H42" i="12"/>
  <c r="D98" i="12"/>
  <c r="I41" i="12"/>
  <c r="J41" i="12" s="1"/>
  <c r="H41" i="12"/>
  <c r="D97" i="12"/>
  <c r="I40" i="12"/>
  <c r="J40" i="12" s="1"/>
  <c r="H40" i="12"/>
  <c r="D96" i="12"/>
  <c r="I39" i="12"/>
  <c r="J39" i="12" s="1"/>
  <c r="H39" i="12"/>
  <c r="D95" i="12"/>
  <c r="I95" i="12" s="1"/>
  <c r="J95" i="12" s="1"/>
  <c r="I38" i="12"/>
  <c r="J38" i="12" s="1"/>
  <c r="H38" i="12"/>
  <c r="D94" i="12"/>
  <c r="I37" i="12"/>
  <c r="J37" i="12" s="1"/>
  <c r="H37" i="12"/>
  <c r="D93" i="12"/>
  <c r="I36" i="12"/>
  <c r="J36" i="12" s="1"/>
  <c r="H36" i="12"/>
  <c r="D92" i="12"/>
  <c r="I35" i="12"/>
  <c r="J35" i="12" s="1"/>
  <c r="H35" i="12"/>
  <c r="D91" i="12"/>
  <c r="I91" i="12" s="1"/>
  <c r="J91" i="12" s="1"/>
  <c r="I34" i="12"/>
  <c r="J34" i="12" s="1"/>
  <c r="H34" i="12"/>
  <c r="D90" i="12"/>
  <c r="I33" i="12"/>
  <c r="J33" i="12" s="1"/>
  <c r="H33" i="12"/>
  <c r="D89" i="12"/>
  <c r="I32" i="12"/>
  <c r="J32" i="12" s="1"/>
  <c r="H32" i="12"/>
  <c r="D88" i="12"/>
  <c r="I31" i="12"/>
  <c r="J31" i="12" s="1"/>
  <c r="H31" i="12"/>
  <c r="D87" i="12"/>
  <c r="I87" i="12" s="1"/>
  <c r="J87" i="12" s="1"/>
  <c r="I30" i="12"/>
  <c r="J30" i="12" s="1"/>
  <c r="D86" i="12"/>
  <c r="H30" i="12"/>
  <c r="I29" i="12"/>
  <c r="J29" i="12" s="1"/>
  <c r="H29" i="12"/>
  <c r="D85" i="12"/>
  <c r="I28" i="12"/>
  <c r="J28" i="12" s="1"/>
  <c r="D84" i="12"/>
  <c r="H84" i="12" s="1"/>
  <c r="H28" i="12"/>
  <c r="I27" i="12"/>
  <c r="J27" i="12" s="1"/>
  <c r="D83" i="12"/>
  <c r="H27" i="12"/>
  <c r="I26" i="12"/>
  <c r="J26" i="12" s="1"/>
  <c r="D82" i="12"/>
  <c r="H26" i="12"/>
  <c r="I25" i="12"/>
  <c r="J25" i="12" s="1"/>
  <c r="H25" i="12"/>
  <c r="D81" i="12"/>
  <c r="I24" i="12"/>
  <c r="J24" i="12" s="1"/>
  <c r="D80" i="12"/>
  <c r="H80" i="12" s="1"/>
  <c r="H24" i="12"/>
  <c r="I23" i="12"/>
  <c r="J23" i="12" s="1"/>
  <c r="D79" i="12"/>
  <c r="H23" i="12"/>
  <c r="I22" i="12"/>
  <c r="J22" i="12" s="1"/>
  <c r="D78" i="12"/>
  <c r="H22" i="12"/>
  <c r="I21" i="12"/>
  <c r="J21" i="12" s="1"/>
  <c r="H21" i="12"/>
  <c r="D77" i="12"/>
  <c r="I20" i="12"/>
  <c r="J20" i="12" s="1"/>
  <c r="D76" i="12"/>
  <c r="H76" i="12" s="1"/>
  <c r="H20" i="12"/>
  <c r="I19" i="12"/>
  <c r="J19" i="12" s="1"/>
  <c r="D75" i="12"/>
  <c r="H19" i="12"/>
  <c r="I18" i="12"/>
  <c r="J18" i="12" s="1"/>
  <c r="D74" i="12"/>
  <c r="H18" i="12"/>
  <c r="I17" i="12"/>
  <c r="J17" i="12" s="1"/>
  <c r="H17" i="12"/>
  <c r="D73" i="12"/>
  <c r="I16" i="12"/>
  <c r="J16" i="12" s="1"/>
  <c r="D72" i="12"/>
  <c r="H72" i="12" s="1"/>
  <c r="H16" i="12"/>
  <c r="I15" i="12"/>
  <c r="J15" i="12" s="1"/>
  <c r="D71" i="12"/>
  <c r="H15" i="12"/>
  <c r="I14" i="12"/>
  <c r="J14" i="12" s="1"/>
  <c r="D70" i="12"/>
  <c r="H14" i="12"/>
  <c r="I13" i="12"/>
  <c r="J13" i="12" s="1"/>
  <c r="H13" i="12"/>
  <c r="D69" i="12"/>
  <c r="I12" i="12"/>
  <c r="J12" i="12" s="1"/>
  <c r="D68" i="12"/>
  <c r="H68" i="12" s="1"/>
  <c r="H12" i="12"/>
  <c r="I11" i="12"/>
  <c r="J11" i="12" s="1"/>
  <c r="D67" i="12"/>
  <c r="H11" i="12"/>
  <c r="I10" i="12"/>
  <c r="J10" i="12" s="1"/>
  <c r="D66" i="12"/>
  <c r="H10" i="12"/>
  <c r="I9" i="12"/>
  <c r="J9" i="12" s="1"/>
  <c r="H9" i="12"/>
  <c r="D65" i="12"/>
  <c r="I8" i="12"/>
  <c r="J8" i="12" s="1"/>
  <c r="D64" i="12"/>
  <c r="H64" i="12" s="1"/>
  <c r="H8" i="12"/>
  <c r="I7" i="12"/>
  <c r="J7" i="12" s="1"/>
  <c r="D63" i="12"/>
  <c r="H7" i="12"/>
  <c r="I6" i="12"/>
  <c r="J6" i="12" s="1"/>
  <c r="D62" i="12"/>
  <c r="H6" i="12"/>
  <c r="I5" i="12"/>
  <c r="J5" i="12" s="1"/>
  <c r="H5" i="12"/>
  <c r="D61" i="12"/>
  <c r="I4" i="12"/>
  <c r="J4" i="12" s="1"/>
  <c r="H4" i="12"/>
  <c r="D60" i="12"/>
  <c r="R39" i="12"/>
  <c r="R55" i="12"/>
  <c r="R40" i="12"/>
  <c r="R120" i="12"/>
  <c r="R82" i="12"/>
  <c r="R11" i="12"/>
  <c r="R107" i="12"/>
  <c r="R28" i="12"/>
  <c r="R44" i="12"/>
  <c r="R108" i="12"/>
  <c r="R73" i="12"/>
  <c r="R89" i="12"/>
  <c r="R105" i="12"/>
  <c r="I114" i="12"/>
  <c r="J114" i="12" s="1"/>
  <c r="H114" i="12"/>
  <c r="I113" i="12"/>
  <c r="J113" i="12" s="1"/>
  <c r="H113" i="12"/>
  <c r="I112" i="12"/>
  <c r="J112" i="12" s="1"/>
  <c r="H112" i="12"/>
  <c r="I110" i="12"/>
  <c r="J110" i="12" s="1"/>
  <c r="H110" i="12"/>
  <c r="I109" i="12"/>
  <c r="J109" i="12" s="1"/>
  <c r="H109" i="12"/>
  <c r="I108" i="12"/>
  <c r="J108" i="12" s="1"/>
  <c r="H108" i="12"/>
  <c r="I106" i="12"/>
  <c r="J106" i="12" s="1"/>
  <c r="H106" i="12"/>
  <c r="I105" i="12"/>
  <c r="J105" i="12" s="1"/>
  <c r="H105" i="12"/>
  <c r="I104" i="12"/>
  <c r="J104" i="12" s="1"/>
  <c r="H104" i="12"/>
  <c r="I102" i="12"/>
  <c r="J102" i="12" s="1"/>
  <c r="H102" i="12"/>
  <c r="I101" i="12"/>
  <c r="J101" i="12" s="1"/>
  <c r="H101" i="12"/>
  <c r="I100" i="12"/>
  <c r="J100" i="12" s="1"/>
  <c r="H100" i="12"/>
  <c r="I98" i="12"/>
  <c r="J98" i="12" s="1"/>
  <c r="H98" i="12"/>
  <c r="I97" i="12"/>
  <c r="J97" i="12" s="1"/>
  <c r="H97" i="12"/>
  <c r="I96" i="12"/>
  <c r="J96" i="12" s="1"/>
  <c r="H96" i="12"/>
  <c r="I94" i="12"/>
  <c r="J94" i="12" s="1"/>
  <c r="H94" i="12"/>
  <c r="I93" i="12"/>
  <c r="J93" i="12" s="1"/>
  <c r="H93" i="12"/>
  <c r="I92" i="12"/>
  <c r="J92" i="12" s="1"/>
  <c r="H92" i="12"/>
  <c r="I90" i="12"/>
  <c r="J90" i="12" s="1"/>
  <c r="H90" i="12"/>
  <c r="I89" i="12"/>
  <c r="J89" i="12" s="1"/>
  <c r="H89" i="12"/>
  <c r="I88" i="12"/>
  <c r="J88" i="12" s="1"/>
  <c r="H88" i="12"/>
  <c r="I86" i="12"/>
  <c r="J86" i="12" s="1"/>
  <c r="H86" i="12"/>
  <c r="I85" i="12"/>
  <c r="J85" i="12" s="1"/>
  <c r="H85" i="12"/>
  <c r="I84" i="12"/>
  <c r="J84" i="12" s="1"/>
  <c r="I83" i="12"/>
  <c r="J83" i="12" s="1"/>
  <c r="H83" i="12"/>
  <c r="I82" i="12"/>
  <c r="J82" i="12" s="1"/>
  <c r="H82" i="12"/>
  <c r="I81" i="12"/>
  <c r="J81" i="12" s="1"/>
  <c r="H81" i="12"/>
  <c r="I80" i="12"/>
  <c r="J80" i="12" s="1"/>
  <c r="I79" i="12"/>
  <c r="J79" i="12" s="1"/>
  <c r="H79" i="12"/>
  <c r="I78" i="12"/>
  <c r="J78" i="12" s="1"/>
  <c r="H78" i="12"/>
  <c r="I77" i="12"/>
  <c r="J77" i="12" s="1"/>
  <c r="H77" i="12"/>
  <c r="I76" i="12"/>
  <c r="J76" i="12" s="1"/>
  <c r="I75" i="12"/>
  <c r="J75" i="12" s="1"/>
  <c r="H75" i="12"/>
  <c r="I74" i="12"/>
  <c r="J74" i="12" s="1"/>
  <c r="H74" i="12"/>
  <c r="I73" i="12"/>
  <c r="J73" i="12" s="1"/>
  <c r="H73" i="12"/>
  <c r="I72" i="12"/>
  <c r="J72" i="12" s="1"/>
  <c r="I71" i="12"/>
  <c r="J71" i="12" s="1"/>
  <c r="H71" i="12"/>
  <c r="I70" i="12"/>
  <c r="J70" i="12" s="1"/>
  <c r="H70" i="12"/>
  <c r="I69" i="12"/>
  <c r="J69" i="12" s="1"/>
  <c r="H69" i="12"/>
  <c r="I68" i="12"/>
  <c r="J68" i="12" s="1"/>
  <c r="I67" i="12"/>
  <c r="J67" i="12" s="1"/>
  <c r="H67" i="12"/>
  <c r="I66" i="12"/>
  <c r="J66" i="12" s="1"/>
  <c r="H66" i="12"/>
  <c r="I65" i="12"/>
  <c r="J65" i="12" s="1"/>
  <c r="H65" i="12"/>
  <c r="I64" i="12"/>
  <c r="J64" i="12" s="1"/>
  <c r="I63" i="12"/>
  <c r="J63" i="12" s="1"/>
  <c r="H63" i="12"/>
  <c r="I62" i="12"/>
  <c r="J62" i="12" s="1"/>
  <c r="H62" i="12"/>
  <c r="I61" i="12"/>
  <c r="J61" i="12" s="1"/>
  <c r="H61" i="12"/>
  <c r="I60" i="12"/>
  <c r="J60" i="12" s="1"/>
  <c r="H60" i="12"/>
  <c r="R127" i="12"/>
  <c r="R64" i="12"/>
  <c r="R29" i="12"/>
  <c r="R93" i="12"/>
  <c r="I113" i="11"/>
  <c r="J113" i="11" s="1"/>
  <c r="I105" i="11"/>
  <c r="J105" i="11" s="1"/>
  <c r="I101" i="11"/>
  <c r="J101" i="11" s="1"/>
  <c r="I97" i="11"/>
  <c r="J97" i="11" s="1"/>
  <c r="I89" i="11"/>
  <c r="J89" i="11" s="1"/>
  <c r="I85" i="11"/>
  <c r="J85" i="11" s="1"/>
  <c r="I81" i="11"/>
  <c r="J81" i="11" s="1"/>
  <c r="I73" i="11"/>
  <c r="J73" i="11" s="1"/>
  <c r="I65" i="11"/>
  <c r="J65" i="11" s="1"/>
  <c r="I61" i="11"/>
  <c r="J61" i="11" s="1"/>
  <c r="R76" i="5"/>
  <c r="R51" i="5"/>
  <c r="R6" i="5"/>
  <c r="L5" i="4"/>
  <c r="J4" i="4"/>
  <c r="I5" i="4"/>
  <c r="J5" i="4" s="1"/>
  <c r="D11" i="4"/>
  <c r="I11" i="4" s="1"/>
  <c r="J11" i="4" s="1"/>
  <c r="I6" i="4"/>
  <c r="J6" i="4" s="1"/>
  <c r="D12" i="4"/>
  <c r="I12" i="4" s="1"/>
  <c r="J12" i="4" s="1"/>
  <c r="I7" i="4"/>
  <c r="J7" i="4" s="1"/>
  <c r="H5" i="4"/>
  <c r="H4" i="4"/>
  <c r="A10" i="4"/>
  <c r="E10" i="4" s="1"/>
  <c r="F5" i="4"/>
  <c r="A11" i="4"/>
  <c r="E11" i="4" s="1"/>
  <c r="F6" i="4"/>
  <c r="H59" i="11"/>
  <c r="D116" i="11"/>
  <c r="I116" i="11" s="1"/>
  <c r="J116" i="11" s="1"/>
  <c r="H58" i="11"/>
  <c r="D115" i="11"/>
  <c r="I115" i="11" s="1"/>
  <c r="J115" i="11" s="1"/>
  <c r="H57" i="11"/>
  <c r="D114" i="11"/>
  <c r="I114" i="11" s="1"/>
  <c r="J114" i="11" s="1"/>
  <c r="H56" i="11"/>
  <c r="D113" i="11"/>
  <c r="H55" i="11"/>
  <c r="D112" i="11"/>
  <c r="I112" i="11" s="1"/>
  <c r="J112" i="11" s="1"/>
  <c r="D111" i="11"/>
  <c r="I111" i="11" s="1"/>
  <c r="J111" i="11" s="1"/>
  <c r="H54" i="11"/>
  <c r="H53" i="11"/>
  <c r="D110" i="11"/>
  <c r="I110" i="11" s="1"/>
  <c r="J110" i="11" s="1"/>
  <c r="D109" i="11"/>
  <c r="I109" i="11" s="1"/>
  <c r="J109" i="11" s="1"/>
  <c r="H52" i="11"/>
  <c r="H51" i="11"/>
  <c r="D108" i="11"/>
  <c r="I108" i="11" s="1"/>
  <c r="J108" i="11" s="1"/>
  <c r="H50" i="11"/>
  <c r="D107" i="11"/>
  <c r="I107" i="11" s="1"/>
  <c r="J107" i="11" s="1"/>
  <c r="H49" i="11"/>
  <c r="D106" i="11"/>
  <c r="I106" i="11" s="1"/>
  <c r="J106" i="11" s="1"/>
  <c r="H48" i="11"/>
  <c r="D105" i="11"/>
  <c r="D104" i="11"/>
  <c r="I104" i="11" s="1"/>
  <c r="J104" i="11" s="1"/>
  <c r="H47" i="11"/>
  <c r="H46" i="11"/>
  <c r="D103" i="11"/>
  <c r="I103" i="11" s="1"/>
  <c r="J103" i="11" s="1"/>
  <c r="D102" i="11"/>
  <c r="I102" i="11" s="1"/>
  <c r="J102" i="11" s="1"/>
  <c r="H45" i="11"/>
  <c r="H44" i="11"/>
  <c r="D101" i="11"/>
  <c r="H43" i="11"/>
  <c r="D100" i="11"/>
  <c r="I100" i="11" s="1"/>
  <c r="J100" i="11" s="1"/>
  <c r="H42" i="11"/>
  <c r="D99" i="11"/>
  <c r="I99" i="11" s="1"/>
  <c r="J99" i="11" s="1"/>
  <c r="H41" i="11"/>
  <c r="D98" i="11"/>
  <c r="I98" i="11" s="1"/>
  <c r="J98" i="11" s="1"/>
  <c r="H40" i="11"/>
  <c r="D97" i="11"/>
  <c r="H39" i="11"/>
  <c r="D96" i="11"/>
  <c r="I96" i="11" s="1"/>
  <c r="J96" i="11" s="1"/>
  <c r="D95" i="11"/>
  <c r="I95" i="11" s="1"/>
  <c r="J95" i="11" s="1"/>
  <c r="H38" i="11"/>
  <c r="H37" i="11"/>
  <c r="D94" i="11"/>
  <c r="I94" i="11" s="1"/>
  <c r="J94" i="11" s="1"/>
  <c r="D93" i="11"/>
  <c r="I93" i="11" s="1"/>
  <c r="J93" i="11" s="1"/>
  <c r="H36" i="11"/>
  <c r="H35" i="11"/>
  <c r="D92" i="11"/>
  <c r="I92" i="11" s="1"/>
  <c r="J92" i="11" s="1"/>
  <c r="H34" i="11"/>
  <c r="D91" i="11"/>
  <c r="I91" i="11" s="1"/>
  <c r="J91" i="11" s="1"/>
  <c r="H33" i="11"/>
  <c r="D90" i="11"/>
  <c r="I90" i="11" s="1"/>
  <c r="J90" i="11" s="1"/>
  <c r="H32" i="11"/>
  <c r="D89" i="11"/>
  <c r="H31" i="11"/>
  <c r="D88" i="11"/>
  <c r="I88" i="11" s="1"/>
  <c r="J88" i="11" s="1"/>
  <c r="H30" i="11"/>
  <c r="D87" i="11"/>
  <c r="I87" i="11" s="1"/>
  <c r="J87" i="11" s="1"/>
  <c r="D86" i="11"/>
  <c r="I86" i="11" s="1"/>
  <c r="J86" i="11" s="1"/>
  <c r="H29" i="11"/>
  <c r="H28" i="11"/>
  <c r="D85" i="11"/>
  <c r="H27" i="11"/>
  <c r="D84" i="11"/>
  <c r="I84" i="11" s="1"/>
  <c r="J84" i="11" s="1"/>
  <c r="H26" i="11"/>
  <c r="D83" i="11"/>
  <c r="I83" i="11" s="1"/>
  <c r="J83" i="11" s="1"/>
  <c r="H25" i="11"/>
  <c r="D82" i="11"/>
  <c r="I82" i="11" s="1"/>
  <c r="J82" i="11" s="1"/>
  <c r="H24" i="11"/>
  <c r="D81" i="11"/>
  <c r="H23" i="11"/>
  <c r="D80" i="11"/>
  <c r="I80" i="11" s="1"/>
  <c r="J80" i="11" s="1"/>
  <c r="H22" i="11"/>
  <c r="D79" i="11"/>
  <c r="I79" i="11" s="1"/>
  <c r="J79" i="11" s="1"/>
  <c r="H21" i="11"/>
  <c r="D78" i="11"/>
  <c r="I78" i="11" s="1"/>
  <c r="J78" i="11" s="1"/>
  <c r="D77" i="11"/>
  <c r="I77" i="11" s="1"/>
  <c r="J77" i="11" s="1"/>
  <c r="H20" i="11"/>
  <c r="H19" i="11"/>
  <c r="D76" i="11"/>
  <c r="I76" i="11" s="1"/>
  <c r="J76" i="11" s="1"/>
  <c r="H18" i="11"/>
  <c r="D75" i="11"/>
  <c r="I75" i="11" s="1"/>
  <c r="J75" i="11" s="1"/>
  <c r="H17" i="11"/>
  <c r="D74" i="11"/>
  <c r="I74" i="11" s="1"/>
  <c r="J74" i="11" s="1"/>
  <c r="H16" i="11"/>
  <c r="D73" i="11"/>
  <c r="D72" i="11"/>
  <c r="I72" i="11" s="1"/>
  <c r="J72" i="11" s="1"/>
  <c r="H15" i="11"/>
  <c r="D71" i="11"/>
  <c r="I71" i="11" s="1"/>
  <c r="J71" i="11" s="1"/>
  <c r="H14" i="11"/>
  <c r="D70" i="11"/>
  <c r="I70" i="11" s="1"/>
  <c r="J70" i="11" s="1"/>
  <c r="H13" i="11"/>
  <c r="D69" i="11"/>
  <c r="I69" i="11" s="1"/>
  <c r="J69" i="11" s="1"/>
  <c r="H12" i="11"/>
  <c r="H11" i="11"/>
  <c r="D68" i="11"/>
  <c r="I68" i="11" s="1"/>
  <c r="J68" i="11" s="1"/>
  <c r="H10" i="11"/>
  <c r="D67" i="11"/>
  <c r="I67" i="11" s="1"/>
  <c r="J67" i="11" s="1"/>
  <c r="H9" i="11"/>
  <c r="D66" i="11"/>
  <c r="I66" i="11" s="1"/>
  <c r="J66" i="11" s="1"/>
  <c r="H8" i="11"/>
  <c r="D65" i="11"/>
  <c r="H7" i="11"/>
  <c r="D64" i="11"/>
  <c r="I64" i="11" s="1"/>
  <c r="J64" i="11" s="1"/>
  <c r="D63" i="11"/>
  <c r="I63" i="11" s="1"/>
  <c r="J63" i="11" s="1"/>
  <c r="H6" i="11"/>
  <c r="D62" i="11"/>
  <c r="I62" i="11" s="1"/>
  <c r="J62" i="11" s="1"/>
  <c r="H5" i="11"/>
  <c r="H4" i="11"/>
  <c r="D61" i="11"/>
  <c r="H61" i="10"/>
  <c r="D120" i="10"/>
  <c r="H120" i="10" s="1"/>
  <c r="D119" i="10"/>
  <c r="H119" i="10" s="1"/>
  <c r="H60" i="10"/>
  <c r="H59" i="10"/>
  <c r="D118" i="10"/>
  <c r="H58" i="10"/>
  <c r="D117" i="10"/>
  <c r="D116" i="10"/>
  <c r="H57" i="10"/>
  <c r="D115" i="10"/>
  <c r="H115" i="10" s="1"/>
  <c r="H56" i="10"/>
  <c r="H55" i="10"/>
  <c r="D114" i="10"/>
  <c r="D113" i="10"/>
  <c r="H113" i="10" s="1"/>
  <c r="H54" i="10"/>
  <c r="D112" i="10"/>
  <c r="H53" i="10"/>
  <c r="H52" i="10"/>
  <c r="D111" i="10"/>
  <c r="H51" i="10"/>
  <c r="D110" i="10"/>
  <c r="D109" i="10"/>
  <c r="H109" i="10" s="1"/>
  <c r="H50" i="10"/>
  <c r="H49" i="10"/>
  <c r="D108" i="10"/>
  <c r="H108" i="10" s="1"/>
  <c r="D107" i="10"/>
  <c r="H107" i="10" s="1"/>
  <c r="H48" i="10"/>
  <c r="D106" i="10"/>
  <c r="H47" i="10"/>
  <c r="D105" i="10"/>
  <c r="H105" i="10" s="1"/>
  <c r="H46" i="10"/>
  <c r="D104" i="10"/>
  <c r="H45" i="10"/>
  <c r="D103" i="10"/>
  <c r="H103" i="10" s="1"/>
  <c r="H44" i="10"/>
  <c r="H43" i="10"/>
  <c r="D102" i="10"/>
  <c r="D101" i="10"/>
  <c r="H101" i="10" s="1"/>
  <c r="H42" i="10"/>
  <c r="D100" i="10"/>
  <c r="H41" i="10"/>
  <c r="H40" i="10"/>
  <c r="D99" i="10"/>
  <c r="D98" i="10"/>
  <c r="H39" i="10"/>
  <c r="H38" i="10"/>
  <c r="D97" i="10"/>
  <c r="D96" i="10"/>
  <c r="H37" i="10"/>
  <c r="D95" i="10"/>
  <c r="H95" i="10" s="1"/>
  <c r="H36" i="10"/>
  <c r="H35" i="10"/>
  <c r="D94" i="10"/>
  <c r="D93" i="10"/>
  <c r="H93" i="10" s="1"/>
  <c r="H34" i="10"/>
  <c r="D92" i="10"/>
  <c r="H33" i="10"/>
  <c r="D91" i="10"/>
  <c r="H91" i="10" s="1"/>
  <c r="H32" i="10"/>
  <c r="H31" i="10"/>
  <c r="D90" i="10"/>
  <c r="H30" i="10"/>
  <c r="D89" i="10"/>
  <c r="H29" i="10"/>
  <c r="D88" i="10"/>
  <c r="H88" i="10" s="1"/>
  <c r="H28" i="10"/>
  <c r="D87" i="10"/>
  <c r="H27" i="10"/>
  <c r="D86" i="10"/>
  <c r="H26" i="10"/>
  <c r="D85" i="10"/>
  <c r="D84" i="10"/>
  <c r="H25" i="10"/>
  <c r="D83" i="10"/>
  <c r="H83" i="10" s="1"/>
  <c r="H24" i="10"/>
  <c r="H23" i="10"/>
  <c r="D82" i="10"/>
  <c r="H22" i="10"/>
  <c r="D81" i="10"/>
  <c r="D80" i="10"/>
  <c r="H21" i="10"/>
  <c r="H20" i="10"/>
  <c r="D79" i="10"/>
  <c r="H19" i="10"/>
  <c r="D78" i="10"/>
  <c r="H18" i="10"/>
  <c r="D77" i="10"/>
  <c r="D76" i="10"/>
  <c r="H17" i="10"/>
  <c r="D75" i="10"/>
  <c r="H75" i="10" s="1"/>
  <c r="H16" i="10"/>
  <c r="H15" i="10"/>
  <c r="D74" i="10"/>
  <c r="H14" i="10"/>
  <c r="D73" i="10"/>
  <c r="H13" i="10"/>
  <c r="D72" i="10"/>
  <c r="H72" i="10" s="1"/>
  <c r="H12" i="10"/>
  <c r="D71" i="10"/>
  <c r="H11" i="10"/>
  <c r="D70" i="10"/>
  <c r="H10" i="10"/>
  <c r="D69" i="10"/>
  <c r="H9" i="10"/>
  <c r="D68" i="10"/>
  <c r="H68" i="10" s="1"/>
  <c r="H8" i="10"/>
  <c r="D67" i="10"/>
  <c r="D66" i="10"/>
  <c r="H7" i="10"/>
  <c r="H6" i="10"/>
  <c r="D65" i="10"/>
  <c r="H5" i="10"/>
  <c r="D64" i="10"/>
  <c r="H64" i="10" s="1"/>
  <c r="D63" i="10"/>
  <c r="H63" i="10" s="1"/>
  <c r="H4" i="10"/>
  <c r="H65" i="9"/>
  <c r="D128" i="9"/>
  <c r="H64" i="9"/>
  <c r="D127" i="9"/>
  <c r="H127" i="9" s="1"/>
  <c r="H63" i="9"/>
  <c r="D126" i="9"/>
  <c r="H126" i="9" s="1"/>
  <c r="H62" i="9"/>
  <c r="D125" i="9"/>
  <c r="H61" i="9"/>
  <c r="D124" i="9"/>
  <c r="H60" i="9"/>
  <c r="D123" i="9"/>
  <c r="H123" i="9" s="1"/>
  <c r="H59" i="9"/>
  <c r="D122" i="9"/>
  <c r="H122" i="9" s="1"/>
  <c r="H58" i="9"/>
  <c r="D121" i="9"/>
  <c r="H57" i="9"/>
  <c r="D120" i="9"/>
  <c r="H56" i="9"/>
  <c r="D119" i="9"/>
  <c r="H119" i="9" s="1"/>
  <c r="H55" i="9"/>
  <c r="D118" i="9"/>
  <c r="H118" i="9" s="1"/>
  <c r="H54" i="9"/>
  <c r="D117" i="9"/>
  <c r="H53" i="9"/>
  <c r="D116" i="9"/>
  <c r="H52" i="9"/>
  <c r="D115" i="9"/>
  <c r="H115" i="9" s="1"/>
  <c r="H51" i="9"/>
  <c r="D114" i="9"/>
  <c r="H114" i="9" s="1"/>
  <c r="H50" i="9"/>
  <c r="D113" i="9"/>
  <c r="H49" i="9"/>
  <c r="D112" i="9"/>
  <c r="H48" i="9"/>
  <c r="D111" i="9"/>
  <c r="H111" i="9" s="1"/>
  <c r="H47" i="9"/>
  <c r="D110" i="9"/>
  <c r="H110" i="9" s="1"/>
  <c r="H46" i="9"/>
  <c r="D109" i="9"/>
  <c r="H45" i="9"/>
  <c r="D108" i="9"/>
  <c r="H44" i="9"/>
  <c r="D107" i="9"/>
  <c r="H107" i="9" s="1"/>
  <c r="H43" i="9"/>
  <c r="D106" i="9"/>
  <c r="H106" i="9" s="1"/>
  <c r="H42" i="9"/>
  <c r="D105" i="9"/>
  <c r="H41" i="9"/>
  <c r="D104" i="9"/>
  <c r="H40" i="9"/>
  <c r="D103" i="9"/>
  <c r="H103" i="9" s="1"/>
  <c r="H39" i="9"/>
  <c r="D102" i="9"/>
  <c r="H102" i="9" s="1"/>
  <c r="H38" i="9"/>
  <c r="D101" i="9"/>
  <c r="H37" i="9"/>
  <c r="D100" i="9"/>
  <c r="H36" i="9"/>
  <c r="D99" i="9"/>
  <c r="H99" i="9" s="1"/>
  <c r="H35" i="9"/>
  <c r="D98" i="9"/>
  <c r="H98" i="9" s="1"/>
  <c r="H34" i="9"/>
  <c r="D97" i="9"/>
  <c r="H33" i="9"/>
  <c r="D96" i="9"/>
  <c r="H32" i="9"/>
  <c r="D95" i="9"/>
  <c r="H95" i="9" s="1"/>
  <c r="H31" i="9"/>
  <c r="D94" i="9"/>
  <c r="H94" i="9" s="1"/>
  <c r="H30" i="9"/>
  <c r="D93" i="9"/>
  <c r="H29" i="9"/>
  <c r="D92" i="9"/>
  <c r="H28" i="9"/>
  <c r="D91" i="9"/>
  <c r="H91" i="9" s="1"/>
  <c r="H27" i="9"/>
  <c r="D90" i="9"/>
  <c r="H90" i="9" s="1"/>
  <c r="H26" i="9"/>
  <c r="D89" i="9"/>
  <c r="H25" i="9"/>
  <c r="D88" i="9"/>
  <c r="H24" i="9"/>
  <c r="D87" i="9"/>
  <c r="H87" i="9" s="1"/>
  <c r="H23" i="9"/>
  <c r="D86" i="9"/>
  <c r="H86" i="9" s="1"/>
  <c r="H22" i="9"/>
  <c r="D85" i="9"/>
  <c r="H21" i="9"/>
  <c r="D84" i="9"/>
  <c r="D83" i="9"/>
  <c r="H20" i="9"/>
  <c r="H19" i="9"/>
  <c r="D82" i="9"/>
  <c r="H82" i="9" s="1"/>
  <c r="H18" i="9"/>
  <c r="D81" i="9"/>
  <c r="H17" i="9"/>
  <c r="D80" i="9"/>
  <c r="H16" i="9"/>
  <c r="D79" i="9"/>
  <c r="H79" i="9" s="1"/>
  <c r="H15" i="9"/>
  <c r="D78" i="9"/>
  <c r="H78" i="9" s="1"/>
  <c r="H14" i="9"/>
  <c r="D77" i="9"/>
  <c r="H13" i="9"/>
  <c r="D76" i="9"/>
  <c r="H12" i="9"/>
  <c r="D75" i="9"/>
  <c r="H75" i="9" s="1"/>
  <c r="H11" i="9"/>
  <c r="D74" i="9"/>
  <c r="H74" i="9" s="1"/>
  <c r="H10" i="9"/>
  <c r="D73" i="9"/>
  <c r="H9" i="9"/>
  <c r="D72" i="9"/>
  <c r="H8" i="9"/>
  <c r="D71" i="9"/>
  <c r="H71" i="9" s="1"/>
  <c r="H7" i="9"/>
  <c r="D70" i="9"/>
  <c r="H70" i="9" s="1"/>
  <c r="H6" i="9"/>
  <c r="D69" i="9"/>
  <c r="H5" i="9"/>
  <c r="D68" i="9"/>
  <c r="D67" i="9"/>
  <c r="H4" i="9"/>
  <c r="H69" i="8"/>
  <c r="D136" i="8"/>
  <c r="H68" i="8"/>
  <c r="D135" i="8"/>
  <c r="H135" i="8" s="1"/>
  <c r="H67" i="8"/>
  <c r="D134" i="8"/>
  <c r="H66" i="8"/>
  <c r="D133" i="8"/>
  <c r="H133" i="8" s="1"/>
  <c r="H65" i="8"/>
  <c r="D132" i="8"/>
  <c r="H64" i="8"/>
  <c r="D131" i="8"/>
  <c r="H131" i="8" s="1"/>
  <c r="H63" i="8"/>
  <c r="D130" i="8"/>
  <c r="H62" i="8"/>
  <c r="D129" i="8"/>
  <c r="H129" i="8" s="1"/>
  <c r="D128" i="8"/>
  <c r="H61" i="8"/>
  <c r="H60" i="8"/>
  <c r="D127" i="8"/>
  <c r="H127" i="8" s="1"/>
  <c r="H59" i="8"/>
  <c r="D126" i="8"/>
  <c r="H58" i="8"/>
  <c r="D125" i="8"/>
  <c r="H125" i="8" s="1"/>
  <c r="H57" i="8"/>
  <c r="D124" i="8"/>
  <c r="H56" i="8"/>
  <c r="D123" i="8"/>
  <c r="H123" i="8" s="1"/>
  <c r="H55" i="8"/>
  <c r="D122" i="8"/>
  <c r="H54" i="8"/>
  <c r="D121" i="8"/>
  <c r="H121" i="8" s="1"/>
  <c r="H53" i="8"/>
  <c r="D120" i="8"/>
  <c r="H52" i="8"/>
  <c r="D119" i="8"/>
  <c r="H119" i="8" s="1"/>
  <c r="H51" i="8"/>
  <c r="D118" i="8"/>
  <c r="H50" i="8"/>
  <c r="D117" i="8"/>
  <c r="H117" i="8" s="1"/>
  <c r="H49" i="8"/>
  <c r="D116" i="8"/>
  <c r="H48" i="8"/>
  <c r="D115" i="8"/>
  <c r="H115" i="8" s="1"/>
  <c r="H47" i="8"/>
  <c r="D114" i="8"/>
  <c r="H46" i="8"/>
  <c r="D113" i="8"/>
  <c r="H113" i="8" s="1"/>
  <c r="D112" i="8"/>
  <c r="H45" i="8"/>
  <c r="H44" i="8"/>
  <c r="D111" i="8"/>
  <c r="H111" i="8" s="1"/>
  <c r="H43" i="8"/>
  <c r="D110" i="8"/>
  <c r="H42" i="8"/>
  <c r="D109" i="8"/>
  <c r="H109" i="8" s="1"/>
  <c r="H41" i="8"/>
  <c r="D108" i="8"/>
  <c r="H40" i="8"/>
  <c r="D107" i="8"/>
  <c r="H107" i="8" s="1"/>
  <c r="H39" i="8"/>
  <c r="D106" i="8"/>
  <c r="H38" i="8"/>
  <c r="D105" i="8"/>
  <c r="H105" i="8" s="1"/>
  <c r="D104" i="8"/>
  <c r="H37" i="8"/>
  <c r="D103" i="8"/>
  <c r="H36" i="8"/>
  <c r="H35" i="8"/>
  <c r="D102" i="8"/>
  <c r="H34" i="8"/>
  <c r="D101" i="8"/>
  <c r="H101" i="8" s="1"/>
  <c r="D100" i="8"/>
  <c r="H33" i="8"/>
  <c r="D99" i="8"/>
  <c r="H32" i="8"/>
  <c r="H31" i="8"/>
  <c r="D98" i="8"/>
  <c r="H30" i="8"/>
  <c r="D97" i="8"/>
  <c r="H97" i="8" s="1"/>
  <c r="D96" i="8"/>
  <c r="H29" i="8"/>
  <c r="D95" i="8"/>
  <c r="H28" i="8"/>
  <c r="H27" i="8"/>
  <c r="D94" i="8"/>
  <c r="H26" i="8"/>
  <c r="D93" i="8"/>
  <c r="H93" i="8" s="1"/>
  <c r="D92" i="8"/>
  <c r="H25" i="8"/>
  <c r="D91" i="8"/>
  <c r="H24" i="8"/>
  <c r="H23" i="8"/>
  <c r="D90" i="8"/>
  <c r="H22" i="8"/>
  <c r="D89" i="8"/>
  <c r="H89" i="8" s="1"/>
  <c r="D88" i="8"/>
  <c r="H21" i="8"/>
  <c r="D87" i="8"/>
  <c r="H20" i="8"/>
  <c r="H19" i="8"/>
  <c r="D86" i="8"/>
  <c r="H18" i="8"/>
  <c r="D85" i="8"/>
  <c r="H85" i="8" s="1"/>
  <c r="D84" i="8"/>
  <c r="H17" i="8"/>
  <c r="D83" i="8"/>
  <c r="H16" i="8"/>
  <c r="H15" i="8"/>
  <c r="D82" i="8"/>
  <c r="H14" i="8"/>
  <c r="D81" i="8"/>
  <c r="H81" i="8" s="1"/>
  <c r="D80" i="8"/>
  <c r="H13" i="8"/>
  <c r="D79" i="8"/>
  <c r="H12" i="8"/>
  <c r="H11" i="8"/>
  <c r="D78" i="8"/>
  <c r="H10" i="8"/>
  <c r="D77" i="8"/>
  <c r="H77" i="8" s="1"/>
  <c r="D76" i="8"/>
  <c r="H9" i="8"/>
  <c r="D75" i="8"/>
  <c r="H8" i="8"/>
  <c r="H7" i="8"/>
  <c r="D74" i="8"/>
  <c r="H6" i="8"/>
  <c r="D73" i="8"/>
  <c r="H73" i="8" s="1"/>
  <c r="D72" i="8"/>
  <c r="H5" i="8"/>
  <c r="H4" i="8"/>
  <c r="D71" i="8"/>
  <c r="H71" i="8" s="1"/>
  <c r="H81" i="7"/>
  <c r="D160" i="7"/>
  <c r="H80" i="7"/>
  <c r="D159" i="7"/>
  <c r="H159" i="7" s="1"/>
  <c r="H79" i="7"/>
  <c r="D158" i="7"/>
  <c r="H158" i="7" s="1"/>
  <c r="H78" i="7"/>
  <c r="D157" i="7"/>
  <c r="H157" i="7" s="1"/>
  <c r="D156" i="7"/>
  <c r="H77" i="7"/>
  <c r="D155" i="7"/>
  <c r="H76" i="7"/>
  <c r="H75" i="7"/>
  <c r="D154" i="7"/>
  <c r="H74" i="7"/>
  <c r="D153" i="7"/>
  <c r="H153" i="7" s="1"/>
  <c r="D152" i="7"/>
  <c r="H73" i="7"/>
  <c r="D151" i="7"/>
  <c r="H72" i="7"/>
  <c r="D150" i="7"/>
  <c r="H71" i="7"/>
  <c r="D149" i="7"/>
  <c r="H149" i="7" s="1"/>
  <c r="H70" i="7"/>
  <c r="D148" i="7"/>
  <c r="H69" i="7"/>
  <c r="H68" i="7"/>
  <c r="D147" i="7"/>
  <c r="H147" i="7" s="1"/>
  <c r="H67" i="7"/>
  <c r="D146" i="7"/>
  <c r="H146" i="7" s="1"/>
  <c r="H66" i="7"/>
  <c r="D145" i="7"/>
  <c r="H145" i="7" s="1"/>
  <c r="D144" i="7"/>
  <c r="H65" i="7"/>
  <c r="D143" i="7"/>
  <c r="H64" i="7"/>
  <c r="D142" i="7"/>
  <c r="H63" i="7"/>
  <c r="H62" i="7"/>
  <c r="D141" i="7"/>
  <c r="H141" i="7" s="1"/>
  <c r="D140" i="7"/>
  <c r="H61" i="7"/>
  <c r="D139" i="7"/>
  <c r="H60" i="7"/>
  <c r="D138" i="7"/>
  <c r="H59" i="7"/>
  <c r="D137" i="7"/>
  <c r="H58" i="7"/>
  <c r="H57" i="7"/>
  <c r="D136" i="7"/>
  <c r="H136" i="7" s="1"/>
  <c r="D135" i="7"/>
  <c r="H56" i="7"/>
  <c r="H55" i="7"/>
  <c r="D134" i="7"/>
  <c r="H134" i="7" s="1"/>
  <c r="H54" i="7"/>
  <c r="D133" i="7"/>
  <c r="H133" i="7" s="1"/>
  <c r="D132" i="7"/>
  <c r="H53" i="7"/>
  <c r="D131" i="7"/>
  <c r="H52" i="7"/>
  <c r="D130" i="7"/>
  <c r="H51" i="7"/>
  <c r="D129" i="7"/>
  <c r="H50" i="7"/>
  <c r="H49" i="7"/>
  <c r="D128" i="7"/>
  <c r="D127" i="7"/>
  <c r="H48" i="7"/>
  <c r="H47" i="7"/>
  <c r="D126" i="7"/>
  <c r="H46" i="7"/>
  <c r="D125" i="7"/>
  <c r="H125" i="7" s="1"/>
  <c r="D124" i="7"/>
  <c r="H45" i="7"/>
  <c r="D123" i="7"/>
  <c r="H44" i="7"/>
  <c r="D122" i="7"/>
  <c r="H43" i="7"/>
  <c r="D121" i="7"/>
  <c r="H42" i="7"/>
  <c r="H41" i="7"/>
  <c r="D120" i="7"/>
  <c r="H120" i="7" s="1"/>
  <c r="D119" i="7"/>
  <c r="H40" i="7"/>
  <c r="H39" i="7"/>
  <c r="D118" i="7"/>
  <c r="H118" i="7" s="1"/>
  <c r="H38" i="7"/>
  <c r="D117" i="7"/>
  <c r="H117" i="7" s="1"/>
  <c r="D116" i="7"/>
  <c r="H37" i="7"/>
  <c r="D115" i="7"/>
  <c r="H36" i="7"/>
  <c r="D114" i="7"/>
  <c r="H35" i="7"/>
  <c r="D113" i="7"/>
  <c r="H34" i="7"/>
  <c r="H33" i="7"/>
  <c r="D112" i="7"/>
  <c r="D111" i="7"/>
  <c r="H32" i="7"/>
  <c r="H31" i="7"/>
  <c r="D110" i="7"/>
  <c r="H30" i="7"/>
  <c r="D109" i="7"/>
  <c r="H109" i="7" s="1"/>
  <c r="D108" i="7"/>
  <c r="H29" i="7"/>
  <c r="D107" i="7"/>
  <c r="H28" i="7"/>
  <c r="D106" i="7"/>
  <c r="H27" i="7"/>
  <c r="D105" i="7"/>
  <c r="H26" i="7"/>
  <c r="H25" i="7"/>
  <c r="D104" i="7"/>
  <c r="H104" i="7" s="1"/>
  <c r="D103" i="7"/>
  <c r="H24" i="7"/>
  <c r="H23" i="7"/>
  <c r="D102" i="7"/>
  <c r="H102" i="7" s="1"/>
  <c r="H22" i="7"/>
  <c r="D101" i="7"/>
  <c r="H101" i="7" s="1"/>
  <c r="D100" i="7"/>
  <c r="H21" i="7"/>
  <c r="D99" i="7"/>
  <c r="H20" i="7"/>
  <c r="D98" i="7"/>
  <c r="H19" i="7"/>
  <c r="D97" i="7"/>
  <c r="H18" i="7"/>
  <c r="D96" i="7"/>
  <c r="H17" i="7"/>
  <c r="D95" i="7"/>
  <c r="H16" i="7"/>
  <c r="H15" i="7"/>
  <c r="D94" i="7"/>
  <c r="H14" i="7"/>
  <c r="D93" i="7"/>
  <c r="H93" i="7" s="1"/>
  <c r="D92" i="7"/>
  <c r="H13" i="7"/>
  <c r="D91" i="7"/>
  <c r="H12" i="7"/>
  <c r="D90" i="7"/>
  <c r="H11" i="7"/>
  <c r="D89" i="7"/>
  <c r="H10" i="7"/>
  <c r="H9" i="7"/>
  <c r="D88" i="7"/>
  <c r="H88" i="7" s="1"/>
  <c r="D87" i="7"/>
  <c r="H8" i="7"/>
  <c r="H7" i="7"/>
  <c r="D86" i="7"/>
  <c r="H86" i="7" s="1"/>
  <c r="H6" i="7"/>
  <c r="D85" i="7"/>
  <c r="H85" i="7" s="1"/>
  <c r="D84" i="7"/>
  <c r="H5" i="7"/>
  <c r="D83" i="7"/>
  <c r="H4" i="7"/>
  <c r="D172" i="5"/>
  <c r="H172" i="5" s="1"/>
  <c r="H87" i="5"/>
  <c r="H86" i="5"/>
  <c r="D171" i="5"/>
  <c r="H171" i="5" s="1"/>
  <c r="H85" i="5"/>
  <c r="D170" i="5"/>
  <c r="H84" i="5"/>
  <c r="D169" i="5"/>
  <c r="H169" i="5" s="1"/>
  <c r="D168" i="5"/>
  <c r="H83" i="5"/>
  <c r="D167" i="5"/>
  <c r="H82" i="5"/>
  <c r="D166" i="5"/>
  <c r="H81" i="5"/>
  <c r="D165" i="5"/>
  <c r="H165" i="5" s="1"/>
  <c r="H80" i="5"/>
  <c r="D164" i="5"/>
  <c r="H79" i="5"/>
  <c r="D163" i="5"/>
  <c r="H78" i="5"/>
  <c r="D162" i="5"/>
  <c r="H162" i="5" s="1"/>
  <c r="H77" i="5"/>
  <c r="H76" i="5"/>
  <c r="D161" i="5"/>
  <c r="H161" i="5" s="1"/>
  <c r="D160" i="5"/>
  <c r="H75" i="5"/>
  <c r="D159" i="5"/>
  <c r="H159" i="5" s="1"/>
  <c r="H74" i="5"/>
  <c r="H73" i="5"/>
  <c r="D158" i="5"/>
  <c r="H72" i="5"/>
  <c r="D157" i="5"/>
  <c r="H157" i="5" s="1"/>
  <c r="D156" i="5"/>
  <c r="H156" i="5" s="1"/>
  <c r="H71" i="5"/>
  <c r="D155" i="5"/>
  <c r="H70" i="5"/>
  <c r="D154" i="5"/>
  <c r="H69" i="5"/>
  <c r="D153" i="5"/>
  <c r="H153" i="5" s="1"/>
  <c r="H68" i="5"/>
  <c r="D152" i="5"/>
  <c r="H67" i="5"/>
  <c r="D151" i="5"/>
  <c r="H66" i="5"/>
  <c r="H65" i="5"/>
  <c r="D150" i="5"/>
  <c r="H64" i="5"/>
  <c r="D149" i="5"/>
  <c r="H149" i="5" s="1"/>
  <c r="D148" i="5"/>
  <c r="H63" i="5"/>
  <c r="D147" i="5"/>
  <c r="H147" i="5" s="1"/>
  <c r="H62" i="5"/>
  <c r="H61" i="5"/>
  <c r="D146" i="5"/>
  <c r="H146" i="5" s="1"/>
  <c r="H60" i="5"/>
  <c r="D145" i="5"/>
  <c r="H145" i="5" s="1"/>
  <c r="D144" i="5"/>
  <c r="H59" i="5"/>
  <c r="D143" i="5"/>
  <c r="H58" i="5"/>
  <c r="D142" i="5"/>
  <c r="H57" i="5"/>
  <c r="H56" i="5"/>
  <c r="D141" i="5"/>
  <c r="H141" i="5" s="1"/>
  <c r="D140" i="5"/>
  <c r="H140" i="5" s="1"/>
  <c r="H55" i="5"/>
  <c r="H54" i="5"/>
  <c r="D139" i="5"/>
  <c r="H139" i="5" s="1"/>
  <c r="H53" i="5"/>
  <c r="D138" i="5"/>
  <c r="H52" i="5"/>
  <c r="D137" i="5"/>
  <c r="H137" i="5" s="1"/>
  <c r="D136" i="5"/>
  <c r="H51" i="5"/>
  <c r="D135" i="5"/>
  <c r="H50" i="5"/>
  <c r="D134" i="5"/>
  <c r="H49" i="5"/>
  <c r="D133" i="5"/>
  <c r="H133" i="5" s="1"/>
  <c r="H48" i="5"/>
  <c r="D132" i="5"/>
  <c r="H47" i="5"/>
  <c r="D131" i="5"/>
  <c r="H131" i="5" s="1"/>
  <c r="H46" i="5"/>
  <c r="D130" i="5"/>
  <c r="H130" i="5" s="1"/>
  <c r="H45" i="5"/>
  <c r="H44" i="5"/>
  <c r="D129" i="5"/>
  <c r="H129" i="5" s="1"/>
  <c r="H43" i="5"/>
  <c r="D128" i="5"/>
  <c r="H42" i="5"/>
  <c r="D127" i="5"/>
  <c r="H127" i="5" s="1"/>
  <c r="H41" i="5"/>
  <c r="D126" i="5"/>
  <c r="H40" i="5"/>
  <c r="D125" i="5"/>
  <c r="H125" i="5" s="1"/>
  <c r="D124" i="5"/>
  <c r="H39" i="5"/>
  <c r="D123" i="5"/>
  <c r="H123" i="5" s="1"/>
  <c r="H38" i="5"/>
  <c r="D122" i="5"/>
  <c r="H122" i="5" s="1"/>
  <c r="H37" i="5"/>
  <c r="D121" i="5"/>
  <c r="H36" i="5"/>
  <c r="D120" i="5"/>
  <c r="H120" i="5" s="1"/>
  <c r="H35" i="5"/>
  <c r="D119" i="5"/>
  <c r="H119" i="5" s="1"/>
  <c r="H34" i="5"/>
  <c r="H33" i="5"/>
  <c r="D118" i="5"/>
  <c r="H32" i="5"/>
  <c r="D117" i="5"/>
  <c r="H117" i="5" s="1"/>
  <c r="D116" i="5"/>
  <c r="H31" i="5"/>
  <c r="D115" i="5"/>
  <c r="H115" i="5" s="1"/>
  <c r="H30" i="5"/>
  <c r="H29" i="5"/>
  <c r="D114" i="5"/>
  <c r="H114" i="5" s="1"/>
  <c r="H28" i="5"/>
  <c r="D113" i="5"/>
  <c r="H113" i="5" s="1"/>
  <c r="D112" i="5"/>
  <c r="H27" i="5"/>
  <c r="D111" i="5"/>
  <c r="H111" i="5" s="1"/>
  <c r="H26" i="5"/>
  <c r="D110" i="5"/>
  <c r="H25" i="5"/>
  <c r="H24" i="5"/>
  <c r="D109" i="5"/>
  <c r="H109" i="5" s="1"/>
  <c r="D108" i="5"/>
  <c r="H108" i="5" s="1"/>
  <c r="H23" i="5"/>
  <c r="H22" i="5"/>
  <c r="D107" i="5"/>
  <c r="H107" i="5" s="1"/>
  <c r="H21" i="5"/>
  <c r="D106" i="5"/>
  <c r="H106" i="5" s="1"/>
  <c r="H20" i="5"/>
  <c r="D105" i="5"/>
  <c r="H105" i="5" s="1"/>
  <c r="D104" i="5"/>
  <c r="H19" i="5"/>
  <c r="D103" i="5"/>
  <c r="H103" i="5" s="1"/>
  <c r="H18" i="5"/>
  <c r="D102" i="5"/>
  <c r="H17" i="5"/>
  <c r="D101" i="5"/>
  <c r="H101" i="5" s="1"/>
  <c r="H16" i="5"/>
  <c r="D100" i="5"/>
  <c r="H15" i="5"/>
  <c r="D99" i="5"/>
  <c r="H99" i="5" s="1"/>
  <c r="H14" i="5"/>
  <c r="D98" i="5"/>
  <c r="H98" i="5" s="1"/>
  <c r="H13" i="5"/>
  <c r="H12" i="5"/>
  <c r="D97" i="5"/>
  <c r="H97" i="5" s="1"/>
  <c r="H11" i="5"/>
  <c r="D96" i="5"/>
  <c r="A9" i="4"/>
  <c r="E9" i="4" s="1"/>
  <c r="F4" i="4"/>
  <c r="L4" i="4" s="1"/>
  <c r="C115" i="11"/>
  <c r="C113" i="11"/>
  <c r="C111" i="11"/>
  <c r="C109" i="11"/>
  <c r="C107" i="11"/>
  <c r="C105" i="11"/>
  <c r="C103" i="11"/>
  <c r="C101" i="11"/>
  <c r="C99" i="11"/>
  <c r="C97" i="11"/>
  <c r="C95" i="11"/>
  <c r="C93" i="11"/>
  <c r="C91" i="11"/>
  <c r="C89" i="11"/>
  <c r="C87" i="11"/>
  <c r="C85" i="11"/>
  <c r="C83" i="11"/>
  <c r="C81" i="11"/>
  <c r="C79" i="11"/>
  <c r="C77" i="11"/>
  <c r="C75" i="11"/>
  <c r="C73" i="11"/>
  <c r="C71" i="11"/>
  <c r="C69" i="11"/>
  <c r="C67" i="11"/>
  <c r="C65" i="11"/>
  <c r="C63" i="11"/>
  <c r="C61" i="11"/>
  <c r="C119" i="10"/>
  <c r="C117" i="10"/>
  <c r="C116" i="10"/>
  <c r="C112" i="10"/>
  <c r="C110" i="10"/>
  <c r="C109" i="10"/>
  <c r="C107" i="10"/>
  <c r="C106" i="10"/>
  <c r="C105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71" i="8"/>
  <c r="C116" i="11"/>
  <c r="C114" i="11"/>
  <c r="C112" i="11"/>
  <c r="C110" i="11"/>
  <c r="C108" i="11"/>
  <c r="C106" i="11"/>
  <c r="C104" i="11"/>
  <c r="C102" i="11"/>
  <c r="C100" i="11"/>
  <c r="C98" i="11"/>
  <c r="C96" i="11"/>
  <c r="C94" i="11"/>
  <c r="C92" i="11"/>
  <c r="C90" i="11"/>
  <c r="C88" i="11"/>
  <c r="C86" i="11"/>
  <c r="C84" i="11"/>
  <c r="C82" i="11"/>
  <c r="C80" i="11"/>
  <c r="C78" i="11"/>
  <c r="C76" i="11"/>
  <c r="C74" i="11"/>
  <c r="C72" i="11"/>
  <c r="C70" i="11"/>
  <c r="C68" i="11"/>
  <c r="C66" i="11"/>
  <c r="C64" i="11"/>
  <c r="C62" i="11"/>
  <c r="C120" i="10"/>
  <c r="C118" i="10"/>
  <c r="C115" i="10"/>
  <c r="C113" i="10"/>
  <c r="C111" i="10"/>
  <c r="C104" i="10"/>
  <c r="E4" i="4"/>
  <c r="K4" i="4" s="1"/>
  <c r="C12" i="4"/>
  <c r="F12" i="4" s="1"/>
  <c r="K12" i="4" s="1"/>
  <c r="E7" i="4"/>
  <c r="H116" i="11"/>
  <c r="H115" i="11"/>
  <c r="H114" i="11"/>
  <c r="H113" i="11"/>
  <c r="H112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0" i="11"/>
  <c r="H69" i="11"/>
  <c r="H68" i="11"/>
  <c r="H67" i="11"/>
  <c r="H66" i="11"/>
  <c r="H65" i="11"/>
  <c r="H64" i="11"/>
  <c r="H62" i="11"/>
  <c r="H61" i="11"/>
  <c r="H118" i="10"/>
  <c r="H117" i="10"/>
  <c r="H116" i="10"/>
  <c r="H114" i="10"/>
  <c r="H112" i="10"/>
  <c r="H111" i="10"/>
  <c r="H110" i="10"/>
  <c r="H106" i="10"/>
  <c r="H104" i="10"/>
  <c r="H102" i="10"/>
  <c r="H100" i="10"/>
  <c r="H99" i="10"/>
  <c r="H98" i="10"/>
  <c r="H97" i="10"/>
  <c r="H96" i="10"/>
  <c r="H94" i="10"/>
  <c r="H92" i="10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R140" i="11" s="1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H10" i="5"/>
  <c r="D95" i="5"/>
  <c r="H95" i="5" s="1"/>
  <c r="D94" i="5"/>
  <c r="H9" i="5"/>
  <c r="D93" i="5"/>
  <c r="H93" i="5" s="1"/>
  <c r="H8" i="5"/>
  <c r="H7" i="5"/>
  <c r="D92" i="5"/>
  <c r="D91" i="5"/>
  <c r="H91" i="5" s="1"/>
  <c r="H6" i="5"/>
  <c r="D90" i="5"/>
  <c r="H5" i="5"/>
  <c r="D89" i="5"/>
  <c r="H89" i="5" s="1"/>
  <c r="H4" i="5"/>
  <c r="H90" i="10"/>
  <c r="H89" i="10"/>
  <c r="H87" i="10"/>
  <c r="H86" i="10"/>
  <c r="H85" i="10"/>
  <c r="H84" i="10"/>
  <c r="H82" i="10"/>
  <c r="H81" i="10"/>
  <c r="H80" i="10"/>
  <c r="H79" i="10"/>
  <c r="H78" i="10"/>
  <c r="H77" i="10"/>
  <c r="H76" i="10"/>
  <c r="H74" i="10"/>
  <c r="H73" i="10"/>
  <c r="H71" i="10"/>
  <c r="H70" i="10"/>
  <c r="H69" i="10"/>
  <c r="H67" i="10"/>
  <c r="H66" i="10"/>
  <c r="H65" i="10"/>
  <c r="H128" i="9"/>
  <c r="H125" i="9"/>
  <c r="H124" i="9"/>
  <c r="H121" i="9"/>
  <c r="H120" i="9"/>
  <c r="H117" i="9"/>
  <c r="H116" i="9"/>
  <c r="H113" i="9"/>
  <c r="H112" i="9"/>
  <c r="H109" i="9"/>
  <c r="H108" i="9"/>
  <c r="H105" i="9"/>
  <c r="H104" i="9"/>
  <c r="H101" i="9"/>
  <c r="H100" i="9"/>
  <c r="H97" i="9"/>
  <c r="H96" i="9"/>
  <c r="H93" i="9"/>
  <c r="H92" i="9"/>
  <c r="H89" i="9"/>
  <c r="H88" i="9"/>
  <c r="H85" i="9"/>
  <c r="H84" i="9"/>
  <c r="H83" i="9"/>
  <c r="H81" i="9"/>
  <c r="H80" i="9"/>
  <c r="H77" i="9"/>
  <c r="H76" i="9"/>
  <c r="H73" i="9"/>
  <c r="H72" i="9"/>
  <c r="H69" i="9"/>
  <c r="H68" i="9"/>
  <c r="H67" i="9"/>
  <c r="H136" i="8"/>
  <c r="H134" i="8"/>
  <c r="H132" i="8"/>
  <c r="H130" i="8"/>
  <c r="H128" i="8"/>
  <c r="H126" i="8"/>
  <c r="H124" i="8"/>
  <c r="H122" i="8"/>
  <c r="H120" i="8"/>
  <c r="H118" i="8"/>
  <c r="H116" i="8"/>
  <c r="H114" i="8"/>
  <c r="H112" i="8"/>
  <c r="H110" i="8"/>
  <c r="H108" i="8"/>
  <c r="H106" i="8"/>
  <c r="H104" i="8"/>
  <c r="H103" i="8"/>
  <c r="H102" i="8"/>
  <c r="H100" i="8"/>
  <c r="H99" i="8"/>
  <c r="H98" i="8"/>
  <c r="H96" i="8"/>
  <c r="H95" i="8"/>
  <c r="H94" i="8"/>
  <c r="H92" i="8"/>
  <c r="H91" i="8"/>
  <c r="H90" i="8"/>
  <c r="H88" i="8"/>
  <c r="H87" i="8"/>
  <c r="H86" i="8"/>
  <c r="H84" i="8"/>
  <c r="H83" i="8"/>
  <c r="H82" i="8"/>
  <c r="H80" i="8"/>
  <c r="H79" i="8"/>
  <c r="H78" i="8"/>
  <c r="H76" i="8"/>
  <c r="H75" i="8"/>
  <c r="H74" i="8"/>
  <c r="H72" i="8"/>
  <c r="H160" i="7"/>
  <c r="H156" i="7"/>
  <c r="H155" i="7"/>
  <c r="H154" i="7"/>
  <c r="H152" i="7"/>
  <c r="H151" i="7"/>
  <c r="H150" i="7"/>
  <c r="H148" i="7"/>
  <c r="H144" i="7"/>
  <c r="H143" i="7"/>
  <c r="H142" i="7"/>
  <c r="H140" i="7"/>
  <c r="H139" i="7"/>
  <c r="H138" i="7"/>
  <c r="H137" i="7"/>
  <c r="H135" i="7"/>
  <c r="H132" i="7"/>
  <c r="H131" i="7"/>
  <c r="H130" i="7"/>
  <c r="H129" i="7"/>
  <c r="H128" i="7"/>
  <c r="H127" i="7"/>
  <c r="H126" i="7"/>
  <c r="H124" i="7"/>
  <c r="H123" i="7"/>
  <c r="H122" i="7"/>
  <c r="H121" i="7"/>
  <c r="H119" i="7"/>
  <c r="H116" i="7"/>
  <c r="H115" i="7"/>
  <c r="H114" i="7"/>
  <c r="H113" i="7"/>
  <c r="H112" i="7"/>
  <c r="H111" i="7"/>
  <c r="H110" i="7"/>
  <c r="H108" i="7"/>
  <c r="H107" i="7"/>
  <c r="H106" i="7"/>
  <c r="H105" i="7"/>
  <c r="H103" i="7"/>
  <c r="H100" i="7"/>
  <c r="H99" i="7"/>
  <c r="H98" i="7"/>
  <c r="H97" i="7"/>
  <c r="H96" i="7"/>
  <c r="H95" i="7"/>
  <c r="H94" i="7"/>
  <c r="H92" i="7"/>
  <c r="H91" i="7"/>
  <c r="H90" i="7"/>
  <c r="H89" i="7"/>
  <c r="H87" i="7"/>
  <c r="H84" i="7"/>
  <c r="H83" i="7"/>
  <c r="H170" i="5"/>
  <c r="H168" i="5"/>
  <c r="H167" i="5"/>
  <c r="H166" i="5"/>
  <c r="H164" i="5"/>
  <c r="H163" i="5"/>
  <c r="H160" i="5"/>
  <c r="H158" i="5"/>
  <c r="H155" i="5"/>
  <c r="H154" i="5"/>
  <c r="H152" i="5"/>
  <c r="H151" i="5"/>
  <c r="H150" i="5"/>
  <c r="H148" i="5"/>
  <c r="H144" i="5"/>
  <c r="H143" i="5"/>
  <c r="H142" i="5"/>
  <c r="H138" i="5"/>
  <c r="H136" i="5"/>
  <c r="H135" i="5"/>
  <c r="H134" i="5"/>
  <c r="H132" i="5"/>
  <c r="H128" i="5"/>
  <c r="H126" i="5"/>
  <c r="H124" i="5"/>
  <c r="H121" i="5"/>
  <c r="H118" i="5"/>
  <c r="H116" i="5"/>
  <c r="H112" i="5"/>
  <c r="H110" i="5"/>
  <c r="H104" i="5"/>
  <c r="H102" i="5"/>
  <c r="H100" i="5"/>
  <c r="H96" i="5"/>
  <c r="H94" i="5"/>
  <c r="H92" i="5"/>
  <c r="H90" i="5"/>
  <c r="C9" i="4"/>
  <c r="F9" i="4" s="1"/>
  <c r="K9" i="4" s="1"/>
  <c r="D10" i="4"/>
  <c r="H10" i="4" s="1"/>
  <c r="H7" i="4"/>
  <c r="D9" i="4"/>
  <c r="H9" i="4" s="1"/>
  <c r="A12" i="4"/>
  <c r="E12" i="4" s="1"/>
  <c r="C10" i="4"/>
  <c r="F10" i="4" s="1"/>
  <c r="L10" i="4" s="1"/>
  <c r="H6" i="4"/>
  <c r="H24" i="20" l="1"/>
  <c r="H28" i="20"/>
  <c r="H32" i="20"/>
  <c r="I36" i="20"/>
  <c r="J36" i="20" s="1"/>
  <c r="H27" i="20"/>
  <c r="H26" i="20"/>
  <c r="H31" i="20"/>
  <c r="H22" i="20"/>
  <c r="H29" i="20"/>
  <c r="H35" i="20"/>
  <c r="H69" i="18"/>
  <c r="H71" i="18"/>
  <c r="H73" i="18"/>
  <c r="H79" i="18"/>
  <c r="H81" i="18"/>
  <c r="H87" i="18"/>
  <c r="H89" i="18"/>
  <c r="H95" i="18"/>
  <c r="H97" i="18"/>
  <c r="H103" i="18"/>
  <c r="H111" i="18"/>
  <c r="H119" i="18"/>
  <c r="H127" i="18"/>
  <c r="H62" i="14"/>
  <c r="H66" i="14"/>
  <c r="H70" i="14"/>
  <c r="H74" i="14"/>
  <c r="H78" i="14"/>
  <c r="H82" i="14"/>
  <c r="H86" i="14"/>
  <c r="H90" i="14"/>
  <c r="H94" i="14"/>
  <c r="H98" i="14"/>
  <c r="H102" i="14"/>
  <c r="H106" i="14"/>
  <c r="H110" i="14"/>
  <c r="H114" i="14"/>
  <c r="H63" i="13"/>
  <c r="H67" i="13"/>
  <c r="H71" i="13"/>
  <c r="H75" i="13"/>
  <c r="H79" i="13"/>
  <c r="H83" i="13"/>
  <c r="H87" i="13"/>
  <c r="H91" i="13"/>
  <c r="H95" i="13"/>
  <c r="H99" i="13"/>
  <c r="H103" i="13"/>
  <c r="H107" i="13"/>
  <c r="H111" i="13"/>
  <c r="H99" i="12"/>
  <c r="H103" i="12"/>
  <c r="H107" i="12"/>
  <c r="H111" i="12"/>
  <c r="H87" i="12"/>
  <c r="H91" i="12"/>
  <c r="H95" i="12"/>
  <c r="H63" i="11"/>
  <c r="H71" i="11"/>
  <c r="H95" i="11"/>
  <c r="H111" i="11"/>
  <c r="L12" i="4"/>
  <c r="M12" i="4"/>
  <c r="K5" i="4"/>
  <c r="M5" i="4" s="1"/>
  <c r="K10" i="4"/>
  <c r="M10" i="4" s="1"/>
  <c r="K6" i="4"/>
  <c r="M6" i="4" s="1"/>
  <c r="N7" i="4"/>
  <c r="R134" i="4" s="1"/>
  <c r="K7" i="4"/>
  <c r="M7" i="4" s="1"/>
  <c r="L9" i="4"/>
  <c r="M9" i="4" s="1"/>
  <c r="N9" i="4" s="1"/>
  <c r="R32" i="4" s="1"/>
  <c r="K11" i="4"/>
  <c r="M11" i="4" s="1"/>
  <c r="N11" i="4" s="1"/>
  <c r="R97" i="4" s="1"/>
  <c r="H12" i="4"/>
  <c r="H11" i="4"/>
  <c r="I10" i="4"/>
  <c r="J10" i="4" s="1"/>
  <c r="I9" i="4"/>
  <c r="J9" i="4" s="1"/>
  <c r="N10" i="4"/>
  <c r="R64" i="4" s="1"/>
  <c r="N6" i="4" l="1"/>
  <c r="N12" i="4"/>
  <c r="R80" i="4" s="1"/>
  <c r="N4" i="4"/>
  <c r="R46" i="4" s="1"/>
  <c r="E129" i="5" s="1"/>
  <c r="N5" i="4"/>
  <c r="R4" i="4" s="1"/>
  <c r="E152" i="5"/>
  <c r="F67" i="5"/>
  <c r="K67" i="5" s="1"/>
  <c r="F102" i="5"/>
  <c r="L102" i="5" s="1"/>
  <c r="E17" i="5"/>
  <c r="E105" i="5"/>
  <c r="F20" i="5"/>
  <c r="E50" i="5"/>
  <c r="F135" i="5"/>
  <c r="L135" i="5" s="1"/>
  <c r="E164" i="5"/>
  <c r="F79" i="5"/>
  <c r="F78" i="5"/>
  <c r="E163" i="5"/>
  <c r="E150" i="5"/>
  <c r="F65" i="5"/>
  <c r="K65" i="5" s="1"/>
  <c r="F160" i="5"/>
  <c r="L160" i="5" s="1"/>
  <c r="E75" i="5"/>
  <c r="E119" i="5"/>
  <c r="F34" i="5"/>
  <c r="F168" i="5"/>
  <c r="K168" i="5" s="1"/>
  <c r="E83" i="5"/>
  <c r="E44" i="5"/>
  <c r="F129" i="5"/>
  <c r="E131" i="5"/>
  <c r="F46" i="5"/>
  <c r="K46" i="5" s="1"/>
  <c r="E140" i="5"/>
  <c r="F55" i="5"/>
  <c r="K55" i="5" s="1"/>
  <c r="E65" i="5"/>
  <c r="F150" i="5"/>
  <c r="L150" i="5" s="1"/>
  <c r="F74" i="5"/>
  <c r="K74" i="5" s="1"/>
  <c r="E159" i="5"/>
  <c r="E136" i="5"/>
  <c r="F51" i="5"/>
  <c r="K51" i="5" s="1"/>
  <c r="E144" i="5"/>
  <c r="F59" i="5"/>
  <c r="K59" i="5" s="1"/>
  <c r="E95" i="5"/>
  <c r="F10" i="5"/>
  <c r="K10" i="5" s="1"/>
  <c r="E114" i="5"/>
  <c r="F29" i="5"/>
  <c r="K29" i="5" s="1"/>
  <c r="E97" i="5"/>
  <c r="F12" i="5"/>
  <c r="E91" i="5"/>
  <c r="F6" i="5"/>
  <c r="E135" i="5"/>
  <c r="F50" i="5"/>
  <c r="K50" i="5" s="1"/>
  <c r="E123" i="5"/>
  <c r="F38" i="5"/>
  <c r="E80" i="5"/>
  <c r="F165" i="5"/>
  <c r="L165" i="5" s="1"/>
  <c r="E99" i="7"/>
  <c r="F20" i="7"/>
  <c r="L20" i="7" s="1"/>
  <c r="E117" i="5"/>
  <c r="F32" i="5"/>
  <c r="K32" i="5" s="1"/>
  <c r="E155" i="5"/>
  <c r="F70" i="5"/>
  <c r="K70" i="5" s="1"/>
  <c r="E160" i="5"/>
  <c r="F75" i="5"/>
  <c r="F69" i="5"/>
  <c r="K69" i="5" s="1"/>
  <c r="E154" i="5"/>
  <c r="E141" i="5"/>
  <c r="F56" i="5"/>
  <c r="E151" i="5"/>
  <c r="F66" i="5"/>
  <c r="E118" i="5"/>
  <c r="F33" i="5"/>
  <c r="L33" i="5" s="1"/>
  <c r="F120" i="5"/>
  <c r="L120" i="5" s="1"/>
  <c r="E35" i="5"/>
  <c r="E120" i="5"/>
  <c r="F35" i="5"/>
  <c r="K35" i="5" s="1"/>
  <c r="E110" i="5"/>
  <c r="F25" i="5"/>
  <c r="K25" i="5" s="1"/>
  <c r="E22" i="5"/>
  <c r="F107" i="5"/>
  <c r="K107" i="5" s="1"/>
  <c r="E162" i="5"/>
  <c r="F77" i="5"/>
  <c r="E138" i="5"/>
  <c r="F53" i="5"/>
  <c r="L53" i="5" s="1"/>
  <c r="E148" i="5"/>
  <c r="F63" i="5"/>
  <c r="K63" i="5" s="1"/>
  <c r="E84" i="7"/>
  <c r="F5" i="7"/>
  <c r="K5" i="7" s="1"/>
  <c r="F110" i="5"/>
  <c r="L110" i="5" s="1"/>
  <c r="E25" i="5"/>
  <c r="E121" i="5"/>
  <c r="F36" i="5"/>
  <c r="E111" i="5"/>
  <c r="F26" i="5"/>
  <c r="K26" i="5" s="1"/>
  <c r="F140" i="5"/>
  <c r="L140" i="5" s="1"/>
  <c r="E55" i="5"/>
  <c r="E167" i="5"/>
  <c r="F82" i="5"/>
  <c r="F23" i="5"/>
  <c r="K23" i="5" s="1"/>
  <c r="E108" i="5"/>
  <c r="F100" i="5"/>
  <c r="K100" i="5" s="1"/>
  <c r="E15" i="5"/>
  <c r="F138" i="5"/>
  <c r="K138" i="5" s="1"/>
  <c r="E53" i="5"/>
  <c r="E137" i="5"/>
  <c r="F52" i="5"/>
  <c r="E143" i="5"/>
  <c r="F58" i="5"/>
  <c r="K58" i="5" s="1"/>
  <c r="F172" i="5"/>
  <c r="K172" i="5" s="1"/>
  <c r="E87" i="5"/>
  <c r="E94" i="5"/>
  <c r="F9" i="5"/>
  <c r="F11" i="5"/>
  <c r="L11" i="5" s="1"/>
  <c r="E96" i="5"/>
  <c r="F118" i="5"/>
  <c r="K118" i="5" s="1"/>
  <c r="E33" i="5"/>
  <c r="F44" i="5"/>
  <c r="K44" i="5" s="1"/>
  <c r="F68" i="5"/>
  <c r="K68" i="5" s="1"/>
  <c r="E153" i="5"/>
  <c r="E101" i="5"/>
  <c r="F16" i="5"/>
  <c r="K16" i="5" s="1"/>
  <c r="E90" i="5"/>
  <c r="F5" i="5"/>
  <c r="E149" i="5"/>
  <c r="F64" i="5"/>
  <c r="E89" i="5"/>
  <c r="F4" i="5"/>
  <c r="K4" i="5" s="1"/>
  <c r="F104" i="5"/>
  <c r="L104" i="5" s="1"/>
  <c r="E19" i="5"/>
  <c r="E46" i="5"/>
  <c r="F131" i="5"/>
  <c r="L131" i="5" s="1"/>
  <c r="F152" i="5"/>
  <c r="L152" i="5" s="1"/>
  <c r="E67" i="5"/>
  <c r="E171" i="5"/>
  <c r="F86" i="5"/>
  <c r="F154" i="5"/>
  <c r="L154" i="5" s="1"/>
  <c r="E69" i="5"/>
  <c r="F15" i="5"/>
  <c r="L15" i="5" s="1"/>
  <c r="E100" i="5"/>
  <c r="E126" i="5"/>
  <c r="F41" i="5"/>
  <c r="E85" i="5"/>
  <c r="F170" i="5"/>
  <c r="L170" i="5" s="1"/>
  <c r="E109" i="5"/>
  <c r="F24" i="5"/>
  <c r="F72" i="5"/>
  <c r="K72" i="5" s="1"/>
  <c r="E157" i="5"/>
  <c r="E172" i="5"/>
  <c r="F87" i="5"/>
  <c r="L87" i="5" s="1"/>
  <c r="E122" i="5"/>
  <c r="F37" i="5"/>
  <c r="L37" i="5" s="1"/>
  <c r="E165" i="5"/>
  <c r="F80" i="5"/>
  <c r="K80" i="5" s="1"/>
  <c r="E145" i="5"/>
  <c r="F60" i="5"/>
  <c r="F108" i="5"/>
  <c r="L108" i="5" s="1"/>
  <c r="E23" i="5"/>
  <c r="E54" i="5"/>
  <c r="F139" i="5"/>
  <c r="K139" i="5" s="1"/>
  <c r="E142" i="5"/>
  <c r="F57" i="5"/>
  <c r="K57" i="5" s="1"/>
  <c r="F96" i="5"/>
  <c r="K96" i="5" s="1"/>
  <c r="E11" i="5"/>
  <c r="E93" i="5"/>
  <c r="F8" i="5"/>
  <c r="F122" i="5"/>
  <c r="K122" i="5" s="1"/>
  <c r="E37" i="5"/>
  <c r="F114" i="5"/>
  <c r="L114" i="5" s="1"/>
  <c r="E29" i="5"/>
  <c r="E98" i="5"/>
  <c r="F13" i="5"/>
  <c r="E84" i="5"/>
  <c r="F169" i="5"/>
  <c r="L169" i="5" s="1"/>
  <c r="F17" i="5"/>
  <c r="K17" i="5" s="1"/>
  <c r="E102" i="5"/>
  <c r="E99" i="5"/>
  <c r="F14" i="5"/>
  <c r="F92" i="5"/>
  <c r="K92" i="5" s="1"/>
  <c r="E7" i="5"/>
  <c r="F136" i="5"/>
  <c r="L136" i="5" s="1"/>
  <c r="E51" i="5"/>
  <c r="F61" i="5"/>
  <c r="E146" i="5"/>
  <c r="E63" i="5"/>
  <c r="F148" i="5"/>
  <c r="L148" i="5" s="1"/>
  <c r="E169" i="5"/>
  <c r="F84" i="5"/>
  <c r="K84" i="5" s="1"/>
  <c r="F62" i="5"/>
  <c r="E147" i="5"/>
  <c r="F106" i="5"/>
  <c r="L106" i="5" s="1"/>
  <c r="E21" i="5"/>
  <c r="E127" i="5"/>
  <c r="F42" i="5"/>
  <c r="E113" i="5"/>
  <c r="F28" i="5"/>
  <c r="F76" i="5"/>
  <c r="E161" i="5"/>
  <c r="F132" i="5"/>
  <c r="K132" i="5" s="1"/>
  <c r="E47" i="5"/>
  <c r="F7" i="5"/>
  <c r="L7" i="5" s="1"/>
  <c r="E92" i="5"/>
  <c r="E107" i="5"/>
  <c r="F22" i="5"/>
  <c r="L22" i="5" s="1"/>
  <c r="F27" i="5"/>
  <c r="E112" i="5"/>
  <c r="F21" i="5"/>
  <c r="K21" i="5" s="1"/>
  <c r="E106" i="5"/>
  <c r="F158" i="5"/>
  <c r="L158" i="5" s="1"/>
  <c r="E73" i="5"/>
  <c r="E103" i="5"/>
  <c r="F18" i="5"/>
  <c r="F81" i="5"/>
  <c r="E166" i="5"/>
  <c r="F49" i="5"/>
  <c r="E134" i="5"/>
  <c r="E132" i="5"/>
  <c r="F47" i="5"/>
  <c r="L47" i="5" s="1"/>
  <c r="E115" i="5"/>
  <c r="F30" i="5"/>
  <c r="F130" i="5"/>
  <c r="K130" i="5" s="1"/>
  <c r="E45" i="5"/>
  <c r="F31" i="5"/>
  <c r="L31" i="5" s="1"/>
  <c r="E116" i="5"/>
  <c r="E133" i="5"/>
  <c r="F48" i="5"/>
  <c r="K48" i="5" s="1"/>
  <c r="E68" i="5"/>
  <c r="F153" i="5"/>
  <c r="L153" i="5" s="1"/>
  <c r="E72" i="5"/>
  <c r="F157" i="5"/>
  <c r="L157" i="5" s="1"/>
  <c r="F85" i="5"/>
  <c r="K85" i="5" s="1"/>
  <c r="E170" i="5"/>
  <c r="E125" i="5"/>
  <c r="F40" i="5"/>
  <c r="E34" i="7"/>
  <c r="F113" i="7"/>
  <c r="L113" i="7" s="1"/>
  <c r="E48" i="5"/>
  <c r="F133" i="5"/>
  <c r="L133" i="5" s="1"/>
  <c r="F142" i="5"/>
  <c r="L142" i="5" s="1"/>
  <c r="E57" i="5"/>
  <c r="E124" i="5"/>
  <c r="F39" i="5"/>
  <c r="E70" i="5"/>
  <c r="F155" i="5"/>
  <c r="L155" i="5" s="1"/>
  <c r="E158" i="5"/>
  <c r="F73" i="5"/>
  <c r="E139" i="5"/>
  <c r="F54" i="5"/>
  <c r="L54" i="5" s="1"/>
  <c r="E128" i="5"/>
  <c r="F43" i="5"/>
  <c r="F19" i="5"/>
  <c r="K19" i="5" s="1"/>
  <c r="E104" i="5"/>
  <c r="E26" i="5"/>
  <c r="F111" i="5"/>
  <c r="E156" i="5"/>
  <c r="F71" i="5"/>
  <c r="F116" i="5"/>
  <c r="K116" i="5" s="1"/>
  <c r="E31" i="5"/>
  <c r="E130" i="5"/>
  <c r="F45" i="5"/>
  <c r="L45" i="5" s="1"/>
  <c r="E16" i="5"/>
  <c r="F101" i="5"/>
  <c r="L101" i="5" s="1"/>
  <c r="E32" i="5"/>
  <c r="F117" i="5"/>
  <c r="L117" i="5" s="1"/>
  <c r="K129" i="5" l="1"/>
  <c r="L26" i="5"/>
  <c r="K124" i="5"/>
  <c r="K125" i="5"/>
  <c r="L81" i="5"/>
  <c r="K62" i="5"/>
  <c r="K99" i="5"/>
  <c r="K8" i="5"/>
  <c r="L23" i="5"/>
  <c r="K41" i="5"/>
  <c r="L67" i="5"/>
  <c r="K87" i="5"/>
  <c r="M87" i="5" s="1"/>
  <c r="K22" i="5"/>
  <c r="M22" i="5" s="1"/>
  <c r="G160" i="5"/>
  <c r="K160" i="5"/>
  <c r="M160" i="5" s="1"/>
  <c r="K97" i="5"/>
  <c r="K136" i="5"/>
  <c r="M136" i="5" s="1"/>
  <c r="K131" i="5"/>
  <c r="M131" i="5" s="1"/>
  <c r="L50" i="5"/>
  <c r="M50" i="5" s="1"/>
  <c r="K71" i="5"/>
  <c r="K156" i="5"/>
  <c r="L32" i="5"/>
  <c r="L130" i="5"/>
  <c r="M130" i="5" s="1"/>
  <c r="K31" i="5"/>
  <c r="M31" i="5" s="1"/>
  <c r="G111" i="5"/>
  <c r="L111" i="5"/>
  <c r="K43" i="5"/>
  <c r="G73" i="5"/>
  <c r="K73" i="5"/>
  <c r="K39" i="5"/>
  <c r="K40" i="5"/>
  <c r="K45" i="5"/>
  <c r="M45" i="5" s="1"/>
  <c r="L166" i="5"/>
  <c r="L73" i="5"/>
  <c r="K112" i="5"/>
  <c r="L92" i="5"/>
  <c r="M92" i="5" s="1"/>
  <c r="K161" i="5"/>
  <c r="K42" i="5"/>
  <c r="K147" i="5"/>
  <c r="L51" i="5"/>
  <c r="M51" i="5" s="1"/>
  <c r="K14" i="5"/>
  <c r="K98" i="5"/>
  <c r="K54" i="5"/>
  <c r="M54" i="5" s="1"/>
  <c r="K145" i="5"/>
  <c r="L122" i="5"/>
  <c r="M122" i="5" s="1"/>
  <c r="L85" i="5"/>
  <c r="M85" i="5" s="1"/>
  <c r="L171" i="5"/>
  <c r="L46" i="5"/>
  <c r="M46" i="5" s="1"/>
  <c r="K89" i="5"/>
  <c r="K90" i="5"/>
  <c r="K94" i="5"/>
  <c r="K143" i="5"/>
  <c r="K53" i="5"/>
  <c r="M53" i="5" s="1"/>
  <c r="K108" i="5"/>
  <c r="M108" i="5" s="1"/>
  <c r="L55" i="5"/>
  <c r="K36" i="5"/>
  <c r="K56" i="5"/>
  <c r="G75" i="5"/>
  <c r="K75" i="5"/>
  <c r="M32" i="5"/>
  <c r="K12" i="5"/>
  <c r="K83" i="5"/>
  <c r="L75" i="5"/>
  <c r="K163" i="5"/>
  <c r="L17" i="5"/>
  <c r="M17" i="5" s="1"/>
  <c r="F149" i="5"/>
  <c r="K149" i="5" s="1"/>
  <c r="F115" i="5"/>
  <c r="L115" i="5" s="1"/>
  <c r="F99" i="5"/>
  <c r="L99" i="5" s="1"/>
  <c r="F98" i="5"/>
  <c r="L98" i="5" s="1"/>
  <c r="F128" i="5"/>
  <c r="L128" i="5" s="1"/>
  <c r="F166" i="5"/>
  <c r="K166" i="5" s="1"/>
  <c r="M166" i="5" s="1"/>
  <c r="E9" i="5"/>
  <c r="G9" i="5" s="1"/>
  <c r="E61" i="5"/>
  <c r="E6" i="5"/>
  <c r="G6" i="5" s="1"/>
  <c r="E34" i="5"/>
  <c r="E62" i="5"/>
  <c r="E82" i="5"/>
  <c r="E43" i="5"/>
  <c r="F144" i="5"/>
  <c r="L144" i="5" s="1"/>
  <c r="E24" i="5"/>
  <c r="G24" i="5" s="1"/>
  <c r="E52" i="5"/>
  <c r="E76" i="5"/>
  <c r="F97" i="5"/>
  <c r="L97" i="5" s="1"/>
  <c r="F90" i="5"/>
  <c r="L90" i="5" s="1"/>
  <c r="F91" i="5"/>
  <c r="F159" i="5"/>
  <c r="F137" i="5"/>
  <c r="L137" i="5" s="1"/>
  <c r="F121" i="5"/>
  <c r="L121" i="5" s="1"/>
  <c r="E4" i="5"/>
  <c r="F124" i="5"/>
  <c r="L124" i="5" s="1"/>
  <c r="F146" i="5"/>
  <c r="K146" i="5" s="1"/>
  <c r="F162" i="5"/>
  <c r="L162" i="5" s="1"/>
  <c r="E41" i="5"/>
  <c r="E18" i="5"/>
  <c r="G18" i="5" s="1"/>
  <c r="E74" i="5"/>
  <c r="E27" i="5"/>
  <c r="G27" i="5" s="1"/>
  <c r="E12" i="5"/>
  <c r="E60" i="5"/>
  <c r="F141" i="5"/>
  <c r="F109" i="5"/>
  <c r="L109" i="5" s="1"/>
  <c r="F103" i="5"/>
  <c r="L103" i="5" s="1"/>
  <c r="F151" i="5"/>
  <c r="F126" i="5"/>
  <c r="L126" i="5" s="1"/>
  <c r="E5" i="5"/>
  <c r="G5" i="5" s="1"/>
  <c r="F156" i="5"/>
  <c r="L156" i="5" s="1"/>
  <c r="E58" i="5"/>
  <c r="E39" i="5"/>
  <c r="E20" i="5"/>
  <c r="G20" i="5" s="1"/>
  <c r="E40" i="5"/>
  <c r="G40" i="5" s="1"/>
  <c r="F105" i="5"/>
  <c r="L105" i="5" s="1"/>
  <c r="F167" i="5"/>
  <c r="L167" i="5" s="1"/>
  <c r="F161" i="5"/>
  <c r="L161" i="5" s="1"/>
  <c r="F147" i="5"/>
  <c r="L147" i="5" s="1"/>
  <c r="F113" i="5"/>
  <c r="L113" i="5" s="1"/>
  <c r="F112" i="5"/>
  <c r="L112" i="5" s="1"/>
  <c r="F134" i="5"/>
  <c r="L134" i="5" s="1"/>
  <c r="F89" i="5"/>
  <c r="L89" i="5" s="1"/>
  <c r="M89" i="5" s="1"/>
  <c r="E13" i="5"/>
  <c r="G13" i="5" s="1"/>
  <c r="E77" i="5"/>
  <c r="G77" i="5" s="1"/>
  <c r="E14" i="5"/>
  <c r="G14" i="5" s="1"/>
  <c r="E38" i="5"/>
  <c r="E66" i="5"/>
  <c r="E86" i="5"/>
  <c r="E59" i="5"/>
  <c r="E8" i="5"/>
  <c r="E28" i="5"/>
  <c r="E56" i="5"/>
  <c r="G56" i="5" s="1"/>
  <c r="F125" i="5"/>
  <c r="L125" i="5" s="1"/>
  <c r="F143" i="5"/>
  <c r="L143" i="5" s="1"/>
  <c r="F123" i="5"/>
  <c r="E81" i="5"/>
  <c r="E42" i="5"/>
  <c r="E71" i="5"/>
  <c r="G71" i="5" s="1"/>
  <c r="E36" i="5"/>
  <c r="G36" i="5" s="1"/>
  <c r="F163" i="5"/>
  <c r="L163" i="5" s="1"/>
  <c r="F127" i="5"/>
  <c r="L127" i="5" s="1"/>
  <c r="F93" i="5"/>
  <c r="L93" i="5" s="1"/>
  <c r="F94" i="5"/>
  <c r="L94" i="5" s="1"/>
  <c r="F164" i="5"/>
  <c r="E49" i="5"/>
  <c r="G49" i="5" s="1"/>
  <c r="E30" i="5"/>
  <c r="E78" i="5"/>
  <c r="E79" i="5"/>
  <c r="G79" i="5" s="1"/>
  <c r="E64" i="5"/>
  <c r="G64" i="5" s="1"/>
  <c r="F119" i="5"/>
  <c r="F171" i="5"/>
  <c r="K171" i="5" s="1"/>
  <c r="K128" i="5"/>
  <c r="L48" i="5"/>
  <c r="M48" i="5" s="1"/>
  <c r="K133" i="5"/>
  <c r="M133" i="5" s="1"/>
  <c r="L132" i="5"/>
  <c r="M132" i="5" s="1"/>
  <c r="K76" i="5"/>
  <c r="L63" i="5"/>
  <c r="M63" i="5" s="1"/>
  <c r="L69" i="5"/>
  <c r="M69" i="5" s="1"/>
  <c r="L64" i="5"/>
  <c r="M23" i="5"/>
  <c r="L138" i="5"/>
  <c r="M138" i="5" s="1"/>
  <c r="K120" i="5"/>
  <c r="M120" i="5" s="1"/>
  <c r="L118" i="5"/>
  <c r="M118" i="5" s="1"/>
  <c r="L80" i="5"/>
  <c r="M80" i="5" s="1"/>
  <c r="K95" i="5"/>
  <c r="L57" i="5"/>
  <c r="M57" i="5" s="1"/>
  <c r="K170" i="5"/>
  <c r="M170" i="5" s="1"/>
  <c r="L116" i="5"/>
  <c r="M116" i="5" s="1"/>
  <c r="G30" i="5"/>
  <c r="K30" i="5"/>
  <c r="K134" i="5"/>
  <c r="K18" i="5"/>
  <c r="K106" i="5"/>
  <c r="M106" i="5" s="1"/>
  <c r="K47" i="5"/>
  <c r="M47" i="5" s="1"/>
  <c r="K28" i="5"/>
  <c r="L21" i="5"/>
  <c r="M21" i="5" s="1"/>
  <c r="L146" i="5"/>
  <c r="K7" i="5"/>
  <c r="M7" i="5" s="1"/>
  <c r="L84" i="5"/>
  <c r="M84" i="5" s="1"/>
  <c r="K93" i="5"/>
  <c r="K142" i="5"/>
  <c r="M142" i="5" s="1"/>
  <c r="K165" i="5"/>
  <c r="M165" i="5" s="1"/>
  <c r="L172" i="5"/>
  <c r="M172" i="5" s="1"/>
  <c r="K109" i="5"/>
  <c r="K126" i="5"/>
  <c r="L149" i="5"/>
  <c r="K101" i="5"/>
  <c r="M101" i="5" s="1"/>
  <c r="G52" i="5"/>
  <c r="K52" i="5"/>
  <c r="K15" i="5"/>
  <c r="M15" i="5" s="1"/>
  <c r="G82" i="5"/>
  <c r="K82" i="5"/>
  <c r="M26" i="5"/>
  <c r="L25" i="5"/>
  <c r="M25" i="5" s="1"/>
  <c r="K77" i="5"/>
  <c r="L35" i="5"/>
  <c r="M35" i="5" s="1"/>
  <c r="K66" i="5"/>
  <c r="K154" i="5"/>
  <c r="M154" i="5" s="1"/>
  <c r="G38" i="5"/>
  <c r="K38" i="5"/>
  <c r="L6" i="5"/>
  <c r="K159" i="5"/>
  <c r="M55" i="5"/>
  <c r="G129" i="5"/>
  <c r="L129" i="5"/>
  <c r="K34" i="5"/>
  <c r="K79" i="5"/>
  <c r="K20" i="5"/>
  <c r="M67" i="5"/>
  <c r="K158" i="5"/>
  <c r="M158" i="5" s="1"/>
  <c r="L72" i="5"/>
  <c r="M72" i="5" s="1"/>
  <c r="K27" i="5"/>
  <c r="K127" i="5"/>
  <c r="L29" i="5"/>
  <c r="M29" i="5" s="1"/>
  <c r="K24" i="5"/>
  <c r="L19" i="5"/>
  <c r="L96" i="5"/>
  <c r="M96" i="5" s="1"/>
  <c r="K121" i="5"/>
  <c r="K84" i="7"/>
  <c r="K141" i="5"/>
  <c r="K117" i="5"/>
  <c r="M117" i="5" s="1"/>
  <c r="K135" i="5"/>
  <c r="M135" i="5" s="1"/>
  <c r="L65" i="5"/>
  <c r="M65" i="5" s="1"/>
  <c r="K78" i="5"/>
  <c r="L16" i="5"/>
  <c r="M16" i="5" s="1"/>
  <c r="K104" i="5"/>
  <c r="M104" i="5" s="1"/>
  <c r="M19" i="5"/>
  <c r="L139" i="5"/>
  <c r="M139" i="5" s="1"/>
  <c r="L70" i="5"/>
  <c r="M70" i="5" s="1"/>
  <c r="L34" i="7"/>
  <c r="L68" i="5"/>
  <c r="M68" i="5" s="1"/>
  <c r="K115" i="5"/>
  <c r="K49" i="5"/>
  <c r="G103" i="5"/>
  <c r="K103" i="5"/>
  <c r="M103" i="5" s="1"/>
  <c r="L107" i="5"/>
  <c r="M107" i="5" s="1"/>
  <c r="K113" i="5"/>
  <c r="K169" i="5"/>
  <c r="M169" i="5" s="1"/>
  <c r="G61" i="5"/>
  <c r="L61" i="5"/>
  <c r="K102" i="5"/>
  <c r="M102" i="5" s="1"/>
  <c r="K13" i="5"/>
  <c r="K37" i="5"/>
  <c r="M37" i="5" s="1"/>
  <c r="K11" i="5"/>
  <c r="M11" i="5" s="1"/>
  <c r="K60" i="5"/>
  <c r="K157" i="5"/>
  <c r="M157" i="5" s="1"/>
  <c r="L100" i="5"/>
  <c r="M100" i="5" s="1"/>
  <c r="G86" i="5"/>
  <c r="L86" i="5"/>
  <c r="K5" i="5"/>
  <c r="K153" i="5"/>
  <c r="M153" i="5" s="1"/>
  <c r="K33" i="5"/>
  <c r="M33" i="5" s="1"/>
  <c r="K9" i="5"/>
  <c r="G137" i="5"/>
  <c r="K137" i="5"/>
  <c r="K167" i="5"/>
  <c r="K111" i="5"/>
  <c r="M111" i="5" s="1"/>
  <c r="N111" i="5" s="1"/>
  <c r="R11" i="5" s="1"/>
  <c r="K148" i="5"/>
  <c r="M148" i="5" s="1"/>
  <c r="K162" i="5"/>
  <c r="K110" i="5"/>
  <c r="M110" i="5" s="1"/>
  <c r="K151" i="5"/>
  <c r="K155" i="5"/>
  <c r="M155" i="5" s="1"/>
  <c r="L99" i="7"/>
  <c r="K123" i="5"/>
  <c r="L91" i="5"/>
  <c r="K114" i="5"/>
  <c r="M114" i="5" s="1"/>
  <c r="K144" i="5"/>
  <c r="K140" i="5"/>
  <c r="M140" i="5" s="1"/>
  <c r="L44" i="5"/>
  <c r="M44" i="5" s="1"/>
  <c r="K119" i="5"/>
  <c r="K150" i="5"/>
  <c r="M150" i="5" s="1"/>
  <c r="K164" i="5"/>
  <c r="K105" i="5"/>
  <c r="K152" i="5"/>
  <c r="M152" i="5" s="1"/>
  <c r="F145" i="5"/>
  <c r="L145" i="5" s="1"/>
  <c r="G4" i="5"/>
  <c r="G44" i="5"/>
  <c r="G157" i="5"/>
  <c r="G117" i="5"/>
  <c r="G85" i="5"/>
  <c r="N85" i="5" s="1"/>
  <c r="R66" i="5" s="1"/>
  <c r="G54" i="5"/>
  <c r="G155" i="5"/>
  <c r="G22" i="5"/>
  <c r="N22" i="5" s="1"/>
  <c r="R108" i="5" s="1"/>
  <c r="G172" i="5"/>
  <c r="G102" i="5"/>
  <c r="G131" i="5"/>
  <c r="G80" i="5"/>
  <c r="G32" i="5"/>
  <c r="G104" i="5"/>
  <c r="G50" i="5"/>
  <c r="G150" i="5"/>
  <c r="G133" i="5"/>
  <c r="G101" i="5"/>
  <c r="G21" i="5"/>
  <c r="G107" i="5"/>
  <c r="G17" i="5"/>
  <c r="G47" i="5"/>
  <c r="G87" i="5"/>
  <c r="G84" i="5"/>
  <c r="G106" i="5"/>
  <c r="G120" i="5"/>
  <c r="G31" i="5"/>
  <c r="G142" i="5"/>
  <c r="G138" i="5"/>
  <c r="G118" i="5"/>
  <c r="G140" i="5"/>
  <c r="G65" i="5"/>
  <c r="G67" i="5"/>
  <c r="G48" i="5"/>
  <c r="G92" i="5"/>
  <c r="G7" i="5"/>
  <c r="G139" i="5"/>
  <c r="G37" i="5"/>
  <c r="G170" i="5"/>
  <c r="G100" i="5"/>
  <c r="G153" i="5"/>
  <c r="G15" i="5"/>
  <c r="G26" i="5"/>
  <c r="G63" i="5"/>
  <c r="G25" i="5"/>
  <c r="G154" i="5"/>
  <c r="G70" i="5"/>
  <c r="G29" i="5"/>
  <c r="G51" i="5"/>
  <c r="G46" i="5"/>
  <c r="G152" i="5"/>
  <c r="G158" i="5"/>
  <c r="G132" i="5"/>
  <c r="G122" i="5"/>
  <c r="G72" i="5"/>
  <c r="G68" i="5"/>
  <c r="G96" i="5"/>
  <c r="G148" i="5"/>
  <c r="G110" i="5"/>
  <c r="G69" i="5"/>
  <c r="G114" i="5"/>
  <c r="G136" i="5"/>
  <c r="G135" i="5"/>
  <c r="G116" i="5"/>
  <c r="G169" i="5"/>
  <c r="G57" i="5"/>
  <c r="G23" i="5"/>
  <c r="G19" i="5"/>
  <c r="G11" i="5"/>
  <c r="G108" i="5"/>
  <c r="N108" i="5" s="1"/>
  <c r="R133" i="5" s="1"/>
  <c r="G53" i="5"/>
  <c r="N53" i="5" s="1"/>
  <c r="R58" i="5" s="1"/>
  <c r="G35" i="5"/>
  <c r="G33" i="5"/>
  <c r="G165" i="5"/>
  <c r="G55" i="5"/>
  <c r="G45" i="5"/>
  <c r="G16" i="5"/>
  <c r="E10" i="5"/>
  <c r="F95" i="5"/>
  <c r="E168" i="5"/>
  <c r="F83" i="5"/>
  <c r="L83" i="5" s="1"/>
  <c r="G130" i="5"/>
  <c r="G121" i="5" l="1"/>
  <c r="M134" i="5"/>
  <c r="N142" i="5"/>
  <c r="R72" i="5" s="1"/>
  <c r="G134" i="5"/>
  <c r="M162" i="5"/>
  <c r="M127" i="5"/>
  <c r="M109" i="5"/>
  <c r="N57" i="5"/>
  <c r="R115" i="5" s="1"/>
  <c r="G162" i="5"/>
  <c r="M121" i="5"/>
  <c r="G127" i="5"/>
  <c r="N127" i="5" s="1"/>
  <c r="R43" i="5" s="1"/>
  <c r="E108" i="7" s="1"/>
  <c r="G109" i="5"/>
  <c r="N31" i="5"/>
  <c r="R18" i="5" s="1"/>
  <c r="N117" i="5"/>
  <c r="R19" i="5" s="1"/>
  <c r="G167" i="5"/>
  <c r="N37" i="5"/>
  <c r="R28" i="5" s="1"/>
  <c r="N25" i="5"/>
  <c r="R61" i="5" s="1"/>
  <c r="N15" i="5"/>
  <c r="R127" i="5" s="1"/>
  <c r="N155" i="5"/>
  <c r="R94" i="5" s="1"/>
  <c r="E62" i="7" s="1"/>
  <c r="N11" i="5"/>
  <c r="R85" i="5" s="1"/>
  <c r="N169" i="5"/>
  <c r="R130" i="5" s="1"/>
  <c r="F80" i="7" s="1"/>
  <c r="G149" i="5"/>
  <c r="N172" i="5"/>
  <c r="R40" i="5" s="1"/>
  <c r="F27" i="7" s="1"/>
  <c r="N160" i="5"/>
  <c r="R104" i="5" s="1"/>
  <c r="E65" i="7" s="1"/>
  <c r="G105" i="5"/>
  <c r="M113" i="5"/>
  <c r="N29" i="5"/>
  <c r="R128" i="5" s="1"/>
  <c r="E157" i="7" s="1"/>
  <c r="N47" i="5"/>
  <c r="R49" i="5" s="1"/>
  <c r="F33" i="7" s="1"/>
  <c r="N134" i="5"/>
  <c r="R53" i="5" s="1"/>
  <c r="E129" i="7" s="1"/>
  <c r="N131" i="5"/>
  <c r="R48" i="5" s="1"/>
  <c r="N157" i="5"/>
  <c r="R98" i="5" s="1"/>
  <c r="F136" i="7" s="1"/>
  <c r="L136" i="7" s="1"/>
  <c r="N121" i="5"/>
  <c r="R27" i="5" s="1"/>
  <c r="F7" i="7" s="1"/>
  <c r="L7" i="7" s="1"/>
  <c r="N72" i="5"/>
  <c r="R114" i="5" s="1"/>
  <c r="F69" i="7" s="1"/>
  <c r="M128" i="5"/>
  <c r="M97" i="5"/>
  <c r="N65" i="5"/>
  <c r="R68" i="5" s="1"/>
  <c r="E125" i="7" s="1"/>
  <c r="N44" i="5"/>
  <c r="R75" i="5" s="1"/>
  <c r="N132" i="5"/>
  <c r="R37" i="5" s="1"/>
  <c r="E26" i="7" s="1"/>
  <c r="N104" i="5"/>
  <c r="R69" i="5" s="1"/>
  <c r="F87" i="7" s="1"/>
  <c r="N135" i="5"/>
  <c r="R55" i="5" s="1"/>
  <c r="F116" i="7" s="1"/>
  <c r="N158" i="5"/>
  <c r="R102" i="5" s="1"/>
  <c r="N26" i="5"/>
  <c r="R117" i="5" s="1"/>
  <c r="F11" i="7" s="1"/>
  <c r="N7" i="5"/>
  <c r="R25" i="5" s="1"/>
  <c r="F16" i="7" s="1"/>
  <c r="N120" i="5"/>
  <c r="R23" i="5" s="1"/>
  <c r="F94" i="7" s="1"/>
  <c r="K94" i="7" s="1"/>
  <c r="M149" i="5"/>
  <c r="N149" i="5" s="1"/>
  <c r="R116" i="5" s="1"/>
  <c r="N50" i="5"/>
  <c r="R26" i="5" s="1"/>
  <c r="F35" i="7" s="1"/>
  <c r="M90" i="5"/>
  <c r="G89" i="5"/>
  <c r="N89" i="5" s="1"/>
  <c r="R8" i="5" s="1"/>
  <c r="G99" i="5"/>
  <c r="G125" i="5"/>
  <c r="N140" i="5"/>
  <c r="R63" i="5" s="1"/>
  <c r="F123" i="7" s="1"/>
  <c r="K123" i="7" s="1"/>
  <c r="N110" i="5"/>
  <c r="R7" i="5" s="1"/>
  <c r="F6" i="7" s="1"/>
  <c r="N148" i="5"/>
  <c r="R83" i="5" s="1"/>
  <c r="N100" i="5"/>
  <c r="R120" i="5" s="1"/>
  <c r="E151" i="7" s="1"/>
  <c r="N102" i="5"/>
  <c r="R34" i="5" s="1"/>
  <c r="F101" i="7" s="1"/>
  <c r="K101" i="7" s="1"/>
  <c r="N107" i="5"/>
  <c r="R132" i="5" s="1"/>
  <c r="E46" i="7" s="1"/>
  <c r="N70" i="5"/>
  <c r="R9" i="5" s="1"/>
  <c r="N16" i="5"/>
  <c r="R32" i="5" s="1"/>
  <c r="F21" i="7" s="1"/>
  <c r="N67" i="5"/>
  <c r="R93" i="5" s="1"/>
  <c r="N154" i="5"/>
  <c r="R92" i="5" s="1"/>
  <c r="E139" i="7" s="1"/>
  <c r="N116" i="5"/>
  <c r="R119" i="5" s="1"/>
  <c r="N138" i="5"/>
  <c r="R101" i="5" s="1"/>
  <c r="E59" i="7" s="1"/>
  <c r="N69" i="5"/>
  <c r="R20" i="5" s="1"/>
  <c r="N133" i="5"/>
  <c r="R50" i="5" s="1"/>
  <c r="E113" i="7" s="1"/>
  <c r="N32" i="5"/>
  <c r="R64" i="5" s="1"/>
  <c r="G90" i="5"/>
  <c r="N46" i="5"/>
  <c r="R54" i="5" s="1"/>
  <c r="F36" i="7" s="1"/>
  <c r="N122" i="5"/>
  <c r="R24" i="5" s="1"/>
  <c r="F137" i="7" s="1"/>
  <c r="L137" i="7" s="1"/>
  <c r="G98" i="5"/>
  <c r="M161" i="5"/>
  <c r="N130" i="5"/>
  <c r="R97" i="5" s="1"/>
  <c r="E30" i="7" s="1"/>
  <c r="N136" i="5"/>
  <c r="R56" i="5" s="1"/>
  <c r="F88" i="7" s="1"/>
  <c r="L88" i="7" s="1"/>
  <c r="N17" i="5"/>
  <c r="R14" i="5" s="1"/>
  <c r="N152" i="5"/>
  <c r="R88" i="5" s="1"/>
  <c r="F57" i="7" s="1"/>
  <c r="N150" i="5"/>
  <c r="R86" i="5" s="1"/>
  <c r="N33" i="5"/>
  <c r="R22" i="5" s="1"/>
  <c r="E94" i="7" s="1"/>
  <c r="N92" i="5"/>
  <c r="R33" i="5" s="1"/>
  <c r="N103" i="5"/>
  <c r="R35" i="5" s="1"/>
  <c r="E24" i="7" s="1"/>
  <c r="N139" i="5"/>
  <c r="R67" i="5" s="1"/>
  <c r="E96" i="7" s="1"/>
  <c r="N55" i="5"/>
  <c r="R112" i="5" s="1"/>
  <c r="N21" i="5"/>
  <c r="R99" i="5" s="1"/>
  <c r="E142" i="7" s="1"/>
  <c r="K142" i="7" s="1"/>
  <c r="N106" i="5"/>
  <c r="R107" i="5" s="1"/>
  <c r="E144" i="7" s="1"/>
  <c r="N170" i="5"/>
  <c r="R57" i="5" s="1"/>
  <c r="E117" i="7" s="1"/>
  <c r="N80" i="5"/>
  <c r="R70" i="5" s="1"/>
  <c r="N23" i="5"/>
  <c r="R131" i="5" s="1"/>
  <c r="F42" i="7" s="1"/>
  <c r="N63" i="5"/>
  <c r="R105" i="5" s="1"/>
  <c r="N48" i="5"/>
  <c r="R84" i="5" s="1"/>
  <c r="E152" i="7" s="1"/>
  <c r="N51" i="5"/>
  <c r="R91" i="5" s="1"/>
  <c r="M75" i="5"/>
  <c r="N75" i="5" s="1"/>
  <c r="R78" i="5" s="1"/>
  <c r="E132" i="7" s="1"/>
  <c r="K132" i="7" s="1"/>
  <c r="M143" i="5"/>
  <c r="G161" i="5"/>
  <c r="N87" i="5"/>
  <c r="R126" i="5" s="1"/>
  <c r="N114" i="5"/>
  <c r="R15" i="5" s="1"/>
  <c r="F10" i="7" s="1"/>
  <c r="N153" i="5"/>
  <c r="R89" i="5" s="1"/>
  <c r="E137" i="7" s="1"/>
  <c r="N68" i="5"/>
  <c r="R39" i="5" s="1"/>
  <c r="F25" i="7" s="1"/>
  <c r="N19" i="5"/>
  <c r="R123" i="5" s="1"/>
  <c r="N96" i="5"/>
  <c r="R96" i="5" s="1"/>
  <c r="F24" i="7" s="1"/>
  <c r="N35" i="5"/>
  <c r="R81" i="5" s="1"/>
  <c r="N101" i="5"/>
  <c r="R31" i="5" s="1"/>
  <c r="F99" i="7" s="1"/>
  <c r="N165" i="5"/>
  <c r="R124" i="5" s="1"/>
  <c r="N84" i="5"/>
  <c r="R111" i="5" s="1"/>
  <c r="E146" i="7" s="1"/>
  <c r="N118" i="5"/>
  <c r="R10" i="5" s="1"/>
  <c r="E31" i="7" s="1"/>
  <c r="N54" i="5"/>
  <c r="R62" i="5" s="1"/>
  <c r="F43" i="7" s="1"/>
  <c r="G147" i="5"/>
  <c r="N45" i="5"/>
  <c r="R47" i="5" s="1"/>
  <c r="F31" i="7" s="1"/>
  <c r="K31" i="7" s="1"/>
  <c r="M156" i="5"/>
  <c r="M125" i="5"/>
  <c r="E131" i="7"/>
  <c r="F52" i="7"/>
  <c r="K52" i="7" s="1"/>
  <c r="E87" i="7"/>
  <c r="F8" i="7"/>
  <c r="K8" i="7" s="1"/>
  <c r="F132" i="7"/>
  <c r="L132" i="7" s="1"/>
  <c r="E53" i="7"/>
  <c r="L53" i="7" s="1"/>
  <c r="L79" i="5"/>
  <c r="M79" i="5" s="1"/>
  <c r="N79" i="5" s="1"/>
  <c r="K81" i="5"/>
  <c r="L74" i="5"/>
  <c r="M74" i="5" s="1"/>
  <c r="G74" i="5"/>
  <c r="M145" i="5"/>
  <c r="M81" i="5"/>
  <c r="G95" i="5"/>
  <c r="L95" i="5"/>
  <c r="M95" i="5" s="1"/>
  <c r="L28" i="5"/>
  <c r="L151" i="5"/>
  <c r="M151" i="5" s="1"/>
  <c r="G151" i="5"/>
  <c r="L60" i="5"/>
  <c r="M60" i="5" s="1"/>
  <c r="N60" i="5" s="1"/>
  <c r="L159" i="5"/>
  <c r="M159" i="5" s="1"/>
  <c r="G159" i="5"/>
  <c r="L76" i="5"/>
  <c r="M76" i="5" s="1"/>
  <c r="L43" i="5"/>
  <c r="M43" i="5" s="1"/>
  <c r="G94" i="5"/>
  <c r="G97" i="5"/>
  <c r="G81" i="5"/>
  <c r="M124" i="5"/>
  <c r="K86" i="5"/>
  <c r="M86" i="5" s="1"/>
  <c r="N86" i="5" s="1"/>
  <c r="L77" i="5"/>
  <c r="M77" i="5" s="1"/>
  <c r="N77" i="5" s="1"/>
  <c r="L39" i="5"/>
  <c r="L141" i="5"/>
  <c r="M141" i="5" s="1"/>
  <c r="G141" i="5"/>
  <c r="G166" i="5"/>
  <c r="N166" i="5" s="1"/>
  <c r="R110" i="5" s="1"/>
  <c r="M73" i="5"/>
  <c r="N73" i="5" s="1"/>
  <c r="R30" i="5" s="1"/>
  <c r="F19" i="7" s="1"/>
  <c r="F13" i="7"/>
  <c r="K13" i="7" s="1"/>
  <c r="M126" i="5"/>
  <c r="L78" i="5"/>
  <c r="M78" i="5" s="1"/>
  <c r="L123" i="5"/>
  <c r="M123" i="5" s="1"/>
  <c r="G123" i="5"/>
  <c r="L13" i="5"/>
  <c r="M13" i="5" s="1"/>
  <c r="N13" i="5" s="1"/>
  <c r="L58" i="5"/>
  <c r="M58" i="5" s="1"/>
  <c r="G58" i="5"/>
  <c r="K6" i="5"/>
  <c r="M6" i="5" s="1"/>
  <c r="N6" i="5" s="1"/>
  <c r="L10" i="5"/>
  <c r="M10" i="5" s="1"/>
  <c r="E111" i="7"/>
  <c r="M167" i="5"/>
  <c r="M137" i="5"/>
  <c r="N137" i="5" s="1"/>
  <c r="R59" i="5" s="1"/>
  <c r="R59" i="7" s="1"/>
  <c r="E39" i="8" s="1"/>
  <c r="G60" i="5"/>
  <c r="G78" i="5"/>
  <c r="G146" i="5"/>
  <c r="M28" i="5"/>
  <c r="G76" i="5"/>
  <c r="L119" i="5"/>
  <c r="M119" i="5" s="1"/>
  <c r="G119" i="5"/>
  <c r="L30" i="5"/>
  <c r="M30" i="5" s="1"/>
  <c r="N30" i="5" s="1"/>
  <c r="M93" i="5"/>
  <c r="L71" i="5"/>
  <c r="M71" i="5" s="1"/>
  <c r="N71" i="5" s="1"/>
  <c r="L8" i="5"/>
  <c r="M8" i="5" s="1"/>
  <c r="L38" i="5"/>
  <c r="M38" i="5" s="1"/>
  <c r="N38" i="5" s="1"/>
  <c r="L40" i="5"/>
  <c r="M40" i="5" s="1"/>
  <c r="N40" i="5" s="1"/>
  <c r="L12" i="5"/>
  <c r="M12" i="5" s="1"/>
  <c r="L41" i="5"/>
  <c r="M41" i="5" s="1"/>
  <c r="L4" i="5"/>
  <c r="K91" i="5"/>
  <c r="M91" i="5" s="1"/>
  <c r="G91" i="5"/>
  <c r="L52" i="5"/>
  <c r="M52" i="5" s="1"/>
  <c r="N52" i="5" s="1"/>
  <c r="L82" i="5"/>
  <c r="M82" i="5" s="1"/>
  <c r="N82" i="5" s="1"/>
  <c r="K61" i="5"/>
  <c r="M61" i="5" s="1"/>
  <c r="N61" i="5" s="1"/>
  <c r="G163" i="5"/>
  <c r="M83" i="5"/>
  <c r="G143" i="5"/>
  <c r="G171" i="5"/>
  <c r="G145" i="5"/>
  <c r="M112" i="5"/>
  <c r="M39" i="5"/>
  <c r="G156" i="5"/>
  <c r="G41" i="5"/>
  <c r="G8" i="5"/>
  <c r="M129" i="5"/>
  <c r="N129" i="5" s="1"/>
  <c r="R46" i="5" s="1"/>
  <c r="L168" i="5"/>
  <c r="M168" i="5" s="1"/>
  <c r="L164" i="5"/>
  <c r="M164" i="5" s="1"/>
  <c r="G164" i="5"/>
  <c r="L56" i="5"/>
  <c r="M146" i="5"/>
  <c r="L34" i="5"/>
  <c r="M34" i="5" s="1"/>
  <c r="M163" i="5"/>
  <c r="M56" i="5"/>
  <c r="N56" i="5" s="1"/>
  <c r="E8" i="7"/>
  <c r="M144" i="5"/>
  <c r="M115" i="5"/>
  <c r="M171" i="5"/>
  <c r="L36" i="5"/>
  <c r="M36" i="5" s="1"/>
  <c r="N36" i="5" s="1"/>
  <c r="L66" i="5"/>
  <c r="M66" i="5" s="1"/>
  <c r="L18" i="5"/>
  <c r="M18" i="5" s="1"/>
  <c r="N18" i="5" s="1"/>
  <c r="E135" i="7"/>
  <c r="E106" i="7"/>
  <c r="M105" i="5"/>
  <c r="N105" i="5" s="1"/>
  <c r="R77" i="5" s="1"/>
  <c r="F154" i="7" s="1"/>
  <c r="L154" i="7" s="1"/>
  <c r="G144" i="5"/>
  <c r="G113" i="5"/>
  <c r="N113" i="5" s="1"/>
  <c r="R13" i="5" s="1"/>
  <c r="G115" i="5"/>
  <c r="G34" i="5"/>
  <c r="G66" i="5"/>
  <c r="G126" i="5"/>
  <c r="G93" i="5"/>
  <c r="G28" i="5"/>
  <c r="G128" i="5"/>
  <c r="K64" i="5"/>
  <c r="M64" i="5" s="1"/>
  <c r="N64" i="5" s="1"/>
  <c r="L49" i="5"/>
  <c r="M49" i="5" s="1"/>
  <c r="N49" i="5" s="1"/>
  <c r="L42" i="5"/>
  <c r="M42" i="5" s="1"/>
  <c r="L59" i="5"/>
  <c r="M59" i="5" s="1"/>
  <c r="G59" i="5"/>
  <c r="L14" i="5"/>
  <c r="M14" i="5" s="1"/>
  <c r="N14" i="5" s="1"/>
  <c r="L20" i="5"/>
  <c r="M20" i="5" s="1"/>
  <c r="N20" i="5" s="1"/>
  <c r="L5" i="5"/>
  <c r="M5" i="5" s="1"/>
  <c r="N5" i="5" s="1"/>
  <c r="L27" i="5"/>
  <c r="M27" i="5" s="1"/>
  <c r="N27" i="5" s="1"/>
  <c r="L24" i="5"/>
  <c r="M24" i="5" s="1"/>
  <c r="N24" i="5" s="1"/>
  <c r="L62" i="5"/>
  <c r="M62" i="5" s="1"/>
  <c r="L9" i="5"/>
  <c r="M9" i="5" s="1"/>
  <c r="N9" i="5" s="1"/>
  <c r="G12" i="5"/>
  <c r="M94" i="5"/>
  <c r="M98" i="5"/>
  <c r="N98" i="5" s="1"/>
  <c r="R113" i="5" s="1"/>
  <c r="M147" i="5"/>
  <c r="N147" i="5" s="1"/>
  <c r="R82" i="5" s="1"/>
  <c r="G42" i="5"/>
  <c r="G112" i="5"/>
  <c r="G39" i="5"/>
  <c r="G43" i="5"/>
  <c r="M99" i="5"/>
  <c r="N99" i="5" s="1"/>
  <c r="R122" i="5" s="1"/>
  <c r="G62" i="5"/>
  <c r="G124" i="5"/>
  <c r="E92" i="7"/>
  <c r="F32" i="7"/>
  <c r="F65" i="7"/>
  <c r="F56" i="7"/>
  <c r="E155" i="7"/>
  <c r="F76" i="7"/>
  <c r="F77" i="7"/>
  <c r="K77" i="7" s="1"/>
  <c r="E156" i="7"/>
  <c r="E44" i="7"/>
  <c r="E115" i="7"/>
  <c r="E154" i="7"/>
  <c r="F75" i="7"/>
  <c r="E160" i="7"/>
  <c r="F81" i="7"/>
  <c r="E153" i="7"/>
  <c r="F74" i="7"/>
  <c r="K74" i="7" s="1"/>
  <c r="F28" i="7"/>
  <c r="E107" i="7"/>
  <c r="E7" i="7"/>
  <c r="F86" i="7"/>
  <c r="F91" i="7"/>
  <c r="L91" i="7" s="1"/>
  <c r="E12" i="7"/>
  <c r="F110" i="7"/>
  <c r="L110" i="7" s="1"/>
  <c r="E128" i="7"/>
  <c r="F49" i="7"/>
  <c r="F70" i="7"/>
  <c r="E149" i="7"/>
  <c r="E140" i="7"/>
  <c r="F61" i="7"/>
  <c r="F47" i="7"/>
  <c r="E126" i="7"/>
  <c r="F102" i="7"/>
  <c r="E23" i="7"/>
  <c r="E118" i="7"/>
  <c r="F39" i="7"/>
  <c r="F44" i="7"/>
  <c r="L44" i="7" s="1"/>
  <c r="E123" i="7"/>
  <c r="E159" i="7"/>
  <c r="F71" i="7"/>
  <c r="E150" i="7"/>
  <c r="E134" i="7"/>
  <c r="F55" i="7"/>
  <c r="E124" i="7"/>
  <c r="F45" i="7"/>
  <c r="E90" i="7"/>
  <c r="E105" i="7"/>
  <c r="F26" i="7"/>
  <c r="L26" i="7" s="1"/>
  <c r="E120" i="7"/>
  <c r="F41" i="7"/>
  <c r="F17" i="7"/>
  <c r="L17" i="7" s="1"/>
  <c r="E95" i="7"/>
  <c r="E98" i="7"/>
  <c r="E91" i="7"/>
  <c r="F12" i="7"/>
  <c r="K12" i="7" s="1"/>
  <c r="F68" i="7"/>
  <c r="E147" i="7"/>
  <c r="E101" i="7"/>
  <c r="F22" i="7"/>
  <c r="L22" i="7" s="1"/>
  <c r="E112" i="7"/>
  <c r="F9" i="7"/>
  <c r="K9" i="7" s="1"/>
  <c r="E88" i="7"/>
  <c r="F78" i="7"/>
  <c r="F4" i="7"/>
  <c r="E83" i="7"/>
  <c r="E17" i="7"/>
  <c r="F96" i="7"/>
  <c r="K96" i="7" s="1"/>
  <c r="F66" i="7"/>
  <c r="E145" i="7"/>
  <c r="F109" i="7"/>
  <c r="E29" i="7"/>
  <c r="F108" i="7"/>
  <c r="E100" i="7"/>
  <c r="G83" i="5"/>
  <c r="G10" i="5"/>
  <c r="G168" i="5"/>
  <c r="N109" i="5" l="1"/>
  <c r="R5" i="5" s="1"/>
  <c r="F104" i="7" s="1"/>
  <c r="E25" i="7"/>
  <c r="N128" i="5"/>
  <c r="R45" i="5" s="1"/>
  <c r="E57" i="7"/>
  <c r="L57" i="7" s="1"/>
  <c r="N167" i="5"/>
  <c r="R125" i="5" s="1"/>
  <c r="F138" i="7"/>
  <c r="E114" i="7"/>
  <c r="F141" i="7"/>
  <c r="N162" i="5"/>
  <c r="R109" i="5" s="1"/>
  <c r="E89" i="7"/>
  <c r="N59" i="5"/>
  <c r="M4" i="5"/>
  <c r="N4" i="5" s="1"/>
  <c r="R4" i="5" s="1"/>
  <c r="N58" i="5"/>
  <c r="N66" i="5"/>
  <c r="N156" i="5"/>
  <c r="R95" i="5" s="1"/>
  <c r="N159" i="5"/>
  <c r="R103" i="5" s="1"/>
  <c r="F64" i="7" s="1"/>
  <c r="K64" i="7" s="1"/>
  <c r="F103" i="7"/>
  <c r="K103" i="7" s="1"/>
  <c r="E85" i="7"/>
  <c r="E104" i="7"/>
  <c r="F29" i="7"/>
  <c r="K29" i="7" s="1"/>
  <c r="E20" i="7"/>
  <c r="F38" i="7"/>
  <c r="E58" i="7"/>
  <c r="E148" i="7"/>
  <c r="K148" i="7" s="1"/>
  <c r="E15" i="7"/>
  <c r="K15" i="7" s="1"/>
  <c r="F34" i="7"/>
  <c r="F46" i="7"/>
  <c r="E122" i="7"/>
  <c r="K122" i="7" s="1"/>
  <c r="E9" i="7"/>
  <c r="F50" i="7"/>
  <c r="L50" i="7" s="1"/>
  <c r="E37" i="7"/>
  <c r="F15" i="7"/>
  <c r="L15" i="7" s="1"/>
  <c r="N34" i="5"/>
  <c r="F144" i="7"/>
  <c r="F73" i="7"/>
  <c r="F58" i="7"/>
  <c r="K58" i="7" s="1"/>
  <c r="F60" i="7"/>
  <c r="K60" i="7" s="1"/>
  <c r="F125" i="7"/>
  <c r="L125" i="7" s="1"/>
  <c r="E22" i="7"/>
  <c r="N42" i="5"/>
  <c r="N43" i="5"/>
  <c r="N91" i="5"/>
  <c r="R100" i="5" s="1"/>
  <c r="F158" i="7" s="1"/>
  <c r="L158" i="7" s="1"/>
  <c r="N119" i="5"/>
  <c r="R21" i="5" s="1"/>
  <c r="F93" i="7" s="1"/>
  <c r="N123" i="5"/>
  <c r="R29" i="5" s="1"/>
  <c r="F97" i="7" s="1"/>
  <c r="K97" i="7" s="1"/>
  <c r="N141" i="5"/>
  <c r="R65" i="5" s="1"/>
  <c r="F131" i="7" s="1"/>
  <c r="L131" i="7" s="1"/>
  <c r="E86" i="7"/>
  <c r="N161" i="5"/>
  <c r="R106" i="5" s="1"/>
  <c r="F40" i="7" s="1"/>
  <c r="L40" i="7" s="1"/>
  <c r="N94" i="5"/>
  <c r="R60" i="5" s="1"/>
  <c r="F119" i="7" s="1"/>
  <c r="N143" i="5"/>
  <c r="R73" i="5" s="1"/>
  <c r="N10" i="5"/>
  <c r="R80" i="5" s="1"/>
  <c r="N78" i="5"/>
  <c r="N76" i="5"/>
  <c r="E19" i="7"/>
  <c r="L19" i="7" s="1"/>
  <c r="F98" i="7"/>
  <c r="L98" i="7" s="1"/>
  <c r="F67" i="7"/>
  <c r="K67" i="7" s="1"/>
  <c r="E136" i="7"/>
  <c r="F105" i="7"/>
  <c r="K105" i="7" s="1"/>
  <c r="E121" i="7"/>
  <c r="N62" i="5"/>
  <c r="N146" i="5"/>
  <c r="R52" i="5" s="1"/>
  <c r="N168" i="5"/>
  <c r="R134" i="5" s="1"/>
  <c r="F130" i="7" s="1"/>
  <c r="E103" i="7"/>
  <c r="F72" i="7"/>
  <c r="E110" i="7"/>
  <c r="F53" i="7"/>
  <c r="N41" i="5"/>
  <c r="N74" i="5"/>
  <c r="N125" i="5"/>
  <c r="R41" i="5" s="1"/>
  <c r="N132" i="7"/>
  <c r="R78" i="7" s="1"/>
  <c r="E110" i="8" s="1"/>
  <c r="N8" i="5"/>
  <c r="N39" i="5"/>
  <c r="N12" i="5"/>
  <c r="N28" i="5"/>
  <c r="N81" i="5"/>
  <c r="F63" i="7"/>
  <c r="K63" i="7" s="1"/>
  <c r="N90" i="5"/>
  <c r="R16" i="5" s="1"/>
  <c r="F14" i="7"/>
  <c r="E93" i="7"/>
  <c r="E50" i="7"/>
  <c r="F129" i="7"/>
  <c r="F143" i="7"/>
  <c r="E64" i="7"/>
  <c r="K93" i="7"/>
  <c r="F85" i="7"/>
  <c r="E6" i="7"/>
  <c r="F62" i="7"/>
  <c r="E141" i="7"/>
  <c r="F152" i="7"/>
  <c r="K152" i="7" s="1"/>
  <c r="E73" i="7"/>
  <c r="K91" i="7"/>
  <c r="L8" i="7"/>
  <c r="L65" i="7"/>
  <c r="L86" i="7"/>
  <c r="K147" i="7"/>
  <c r="L123" i="7"/>
  <c r="L58" i="7"/>
  <c r="L9" i="7"/>
  <c r="K135" i="7"/>
  <c r="K137" i="7"/>
  <c r="K112" i="7"/>
  <c r="L31" i="7"/>
  <c r="K153" i="7"/>
  <c r="L29" i="7"/>
  <c r="K88" i="7"/>
  <c r="K85" i="7"/>
  <c r="K155" i="7"/>
  <c r="K22" i="7"/>
  <c r="F54" i="7"/>
  <c r="E133" i="7"/>
  <c r="K106" i="7"/>
  <c r="L46" i="7"/>
  <c r="N171" i="5"/>
  <c r="R36" i="5" s="1"/>
  <c r="N115" i="5"/>
  <c r="R17" i="5" s="1"/>
  <c r="E35" i="7"/>
  <c r="F114" i="7"/>
  <c r="K114" i="7" s="1"/>
  <c r="N112" i="5"/>
  <c r="R12" i="5" s="1"/>
  <c r="N95" i="5"/>
  <c r="R71" i="5" s="1"/>
  <c r="L39" i="8"/>
  <c r="K62" i="7"/>
  <c r="N126" i="5"/>
  <c r="R42" i="5" s="1"/>
  <c r="E28" i="7" s="1"/>
  <c r="L25" i="7"/>
  <c r="K108" i="7"/>
  <c r="K87" i="7"/>
  <c r="K157" i="7"/>
  <c r="L12" i="7"/>
  <c r="F18" i="7"/>
  <c r="E97" i="7"/>
  <c r="K100" i="7"/>
  <c r="K110" i="7"/>
  <c r="L105" i="7"/>
  <c r="K154" i="7"/>
  <c r="K92" i="7"/>
  <c r="K20" i="7"/>
  <c r="N20" i="7" s="1"/>
  <c r="R31" i="7" s="1"/>
  <c r="N164" i="5"/>
  <c r="R121" i="5" s="1"/>
  <c r="E68" i="7" s="1"/>
  <c r="L83" i="7"/>
  <c r="K17" i="7"/>
  <c r="L101" i="7"/>
  <c r="K125" i="7"/>
  <c r="L96" i="7"/>
  <c r="K120" i="7"/>
  <c r="K149" i="7"/>
  <c r="K26" i="7"/>
  <c r="K44" i="7"/>
  <c r="N151" i="5"/>
  <c r="R87" i="5" s="1"/>
  <c r="R87" i="7" s="1"/>
  <c r="E65" i="8" s="1"/>
  <c r="K144" i="7"/>
  <c r="N144" i="5"/>
  <c r="R74" i="5" s="1"/>
  <c r="F51" i="7" s="1"/>
  <c r="K51" i="7" s="1"/>
  <c r="N163" i="5"/>
  <c r="R118" i="5" s="1"/>
  <c r="R118" i="7" s="1"/>
  <c r="E103" i="8" s="1"/>
  <c r="E109" i="7"/>
  <c r="F30" i="7"/>
  <c r="K30" i="7" s="1"/>
  <c r="E14" i="7"/>
  <c r="E33" i="7"/>
  <c r="F112" i="7"/>
  <c r="L112" i="7" s="1"/>
  <c r="K111" i="7"/>
  <c r="N124" i="5"/>
  <c r="R38" i="5" s="1"/>
  <c r="E75" i="7"/>
  <c r="N145" i="5"/>
  <c r="R79" i="5" s="1"/>
  <c r="F106" i="8"/>
  <c r="L106" i="8" s="1"/>
  <c r="N97" i="5"/>
  <c r="R90" i="5" s="1"/>
  <c r="E138" i="7" s="1"/>
  <c r="N83" i="5"/>
  <c r="R129" i="5" s="1"/>
  <c r="E158" i="7" s="1"/>
  <c r="E79" i="7"/>
  <c r="N93" i="5"/>
  <c r="R44" i="5" s="1"/>
  <c r="K24" i="7"/>
  <c r="K131" i="7"/>
  <c r="L129" i="7"/>
  <c r="L30" i="7"/>
  <c r="L152" i="7"/>
  <c r="K78" i="7"/>
  <c r="K89" i="7"/>
  <c r="K68" i="7"/>
  <c r="K146" i="7"/>
  <c r="K95" i="7"/>
  <c r="K151" i="7"/>
  <c r="K124" i="7"/>
  <c r="K71" i="7"/>
  <c r="L102" i="7"/>
  <c r="K61" i="7"/>
  <c r="K6" i="7"/>
  <c r="K49" i="7"/>
  <c r="K7" i="7"/>
  <c r="K43" i="7"/>
  <c r="L94" i="7"/>
  <c r="K104" i="7"/>
  <c r="K76" i="7"/>
  <c r="L114" i="7"/>
  <c r="K65" i="7"/>
  <c r="L87" i="7"/>
  <c r="L108" i="7"/>
  <c r="K46" i="7"/>
  <c r="K19" i="7"/>
  <c r="K41" i="7"/>
  <c r="L11" i="7"/>
  <c r="K55" i="7"/>
  <c r="K80" i="7"/>
  <c r="K39" i="7"/>
  <c r="K140" i="7"/>
  <c r="K128" i="7"/>
  <c r="K117" i="7"/>
  <c r="L107" i="7"/>
  <c r="K116" i="7"/>
  <c r="K81" i="7"/>
  <c r="K36" i="7"/>
  <c r="K136" i="7"/>
  <c r="K69" i="7"/>
  <c r="L121" i="7"/>
  <c r="K99" i="7"/>
  <c r="K32" i="7"/>
  <c r="K21" i="7"/>
  <c r="K145" i="7"/>
  <c r="L4" i="7"/>
  <c r="L24" i="7"/>
  <c r="K98" i="7"/>
  <c r="L90" i="7"/>
  <c r="K134" i="7"/>
  <c r="K159" i="7"/>
  <c r="K118" i="7"/>
  <c r="K126" i="7"/>
  <c r="L59" i="7"/>
  <c r="K38" i="7"/>
  <c r="L28" i="7"/>
  <c r="K37" i="7"/>
  <c r="K160" i="7"/>
  <c r="K115" i="7"/>
  <c r="K57" i="7"/>
  <c r="L42" i="7"/>
  <c r="K27" i="7"/>
  <c r="K141" i="7"/>
  <c r="L109" i="7"/>
  <c r="K66" i="7"/>
  <c r="L73" i="7"/>
  <c r="K10" i="7"/>
  <c r="K33" i="7"/>
  <c r="K16" i="7"/>
  <c r="K72" i="7"/>
  <c r="K45" i="7"/>
  <c r="K150" i="7"/>
  <c r="L23" i="7"/>
  <c r="K47" i="7"/>
  <c r="K139" i="7"/>
  <c r="K70" i="7"/>
  <c r="L138" i="7"/>
  <c r="K86" i="7"/>
  <c r="K75" i="7"/>
  <c r="K25" i="7"/>
  <c r="K156" i="7"/>
  <c r="L35" i="7"/>
  <c r="K56" i="7"/>
  <c r="K113" i="7"/>
  <c r="E74" i="7"/>
  <c r="F153" i="7"/>
  <c r="L104" i="7" l="1"/>
  <c r="E143" i="7"/>
  <c r="N29" i="7"/>
  <c r="R64" i="7" s="1"/>
  <c r="E26" i="8" s="1"/>
  <c r="F83" i="7"/>
  <c r="E4" i="7"/>
  <c r="E47" i="7"/>
  <c r="E69" i="7"/>
  <c r="F89" i="7"/>
  <c r="L89" i="7" s="1"/>
  <c r="E10" i="7"/>
  <c r="F92" i="7"/>
  <c r="F140" i="7"/>
  <c r="L140" i="7" s="1"/>
  <c r="E13" i="7"/>
  <c r="E67" i="7"/>
  <c r="F128" i="7"/>
  <c r="L128" i="7" s="1"/>
  <c r="E66" i="7"/>
  <c r="F149" i="7"/>
  <c r="F95" i="7"/>
  <c r="L95" i="7" s="1"/>
  <c r="F156" i="7"/>
  <c r="L156" i="7" s="1"/>
  <c r="F111" i="7"/>
  <c r="L111" i="7" s="1"/>
  <c r="F134" i="7"/>
  <c r="L134" i="7" s="1"/>
  <c r="E55" i="7"/>
  <c r="F117" i="7"/>
  <c r="L117" i="7" s="1"/>
  <c r="F118" i="7"/>
  <c r="L118" i="7" s="1"/>
  <c r="E32" i="7"/>
  <c r="F124" i="7"/>
  <c r="L124" i="7" s="1"/>
  <c r="F84" i="7"/>
  <c r="E16" i="7"/>
  <c r="E77" i="7"/>
  <c r="L77" i="7" s="1"/>
  <c r="F155" i="7"/>
  <c r="E63" i="7"/>
  <c r="E27" i="7"/>
  <c r="F142" i="7"/>
  <c r="L142" i="7" s="1"/>
  <c r="F122" i="7"/>
  <c r="F146" i="7"/>
  <c r="L146" i="7" s="1"/>
  <c r="E39" i="7"/>
  <c r="E76" i="7"/>
  <c r="L76" i="7" s="1"/>
  <c r="F151" i="7"/>
  <c r="L151" i="7" s="1"/>
  <c r="F120" i="7"/>
  <c r="E36" i="7"/>
  <c r="E49" i="7"/>
  <c r="E5" i="7"/>
  <c r="E60" i="7"/>
  <c r="F157" i="7"/>
  <c r="F106" i="7"/>
  <c r="L106" i="7" s="1"/>
  <c r="E72" i="7"/>
  <c r="E42" i="7"/>
  <c r="E38" i="7"/>
  <c r="L38" i="7" s="1"/>
  <c r="E70" i="7"/>
  <c r="F145" i="7"/>
  <c r="F148" i="7"/>
  <c r="E45" i="7"/>
  <c r="F121" i="7"/>
  <c r="K121" i="7" s="1"/>
  <c r="F159" i="7"/>
  <c r="F126" i="7"/>
  <c r="E61" i="7"/>
  <c r="E43" i="7"/>
  <c r="E80" i="7"/>
  <c r="F139" i="7"/>
  <c r="F150" i="7"/>
  <c r="F115" i="7"/>
  <c r="E41" i="7"/>
  <c r="E78" i="7"/>
  <c r="E71" i="7"/>
  <c r="N17" i="7"/>
  <c r="E40" i="7"/>
  <c r="K40" i="7" s="1"/>
  <c r="N91" i="7"/>
  <c r="N86" i="7"/>
  <c r="R27" i="7" s="1"/>
  <c r="E85" i="8" s="1"/>
  <c r="F79" i="7"/>
  <c r="K79" i="7" s="1"/>
  <c r="L103" i="7"/>
  <c r="N103" i="7" s="1"/>
  <c r="R96" i="7" s="1"/>
  <c r="N154" i="7"/>
  <c r="R124" i="7" s="1"/>
  <c r="F114" i="8" s="1"/>
  <c r="N15" i="7"/>
  <c r="R23" i="7" s="1"/>
  <c r="E84" i="8" s="1"/>
  <c r="N98" i="7"/>
  <c r="R30" i="7" s="1"/>
  <c r="F71" i="8" s="1"/>
  <c r="E52" i="7"/>
  <c r="L52" i="7" s="1"/>
  <c r="K34" i="7"/>
  <c r="N123" i="7"/>
  <c r="N22" i="7"/>
  <c r="N136" i="7"/>
  <c r="R88" i="7" s="1"/>
  <c r="E115" i="8" s="1"/>
  <c r="E51" i="7"/>
  <c r="L51" i="7" s="1"/>
  <c r="N113" i="7"/>
  <c r="R50" i="7" s="1"/>
  <c r="E97" i="8" s="1"/>
  <c r="N99" i="7"/>
  <c r="R76" i="7" s="1"/>
  <c r="F64" i="8" s="1"/>
  <c r="N128" i="7"/>
  <c r="R72" i="7" s="1"/>
  <c r="N95" i="7"/>
  <c r="R25" i="7" s="1"/>
  <c r="R25" i="8" s="1"/>
  <c r="N101" i="7"/>
  <c r="R85" i="7" s="1"/>
  <c r="E119" i="7"/>
  <c r="L119" i="7" s="1"/>
  <c r="N58" i="7"/>
  <c r="N12" i="7"/>
  <c r="R33" i="7" s="1"/>
  <c r="E89" i="8" s="1"/>
  <c r="N25" i="7"/>
  <c r="R5" i="7" s="1"/>
  <c r="R5" i="8" s="1"/>
  <c r="L144" i="7"/>
  <c r="N8" i="7"/>
  <c r="R69" i="7" s="1"/>
  <c r="R69" i="8" s="1"/>
  <c r="E36" i="9" s="1"/>
  <c r="N110" i="7"/>
  <c r="R47" i="7" s="1"/>
  <c r="N88" i="7"/>
  <c r="R14" i="7" s="1"/>
  <c r="F13" i="8" s="1"/>
  <c r="N9" i="7"/>
  <c r="N108" i="7"/>
  <c r="N7" i="7"/>
  <c r="R9" i="7" s="1"/>
  <c r="R9" i="8" s="1"/>
  <c r="E18" i="7"/>
  <c r="N105" i="7"/>
  <c r="R91" i="7" s="1"/>
  <c r="N137" i="7"/>
  <c r="N94" i="7"/>
  <c r="R22" i="7" s="1"/>
  <c r="E130" i="7"/>
  <c r="K130" i="7" s="1"/>
  <c r="E56" i="7"/>
  <c r="F135" i="7"/>
  <c r="E48" i="7"/>
  <c r="L48" i="7" s="1"/>
  <c r="F127" i="7"/>
  <c r="L127" i="7" s="1"/>
  <c r="K53" i="7"/>
  <c r="N44" i="7"/>
  <c r="R63" i="7" s="1"/>
  <c r="F59" i="8" s="1"/>
  <c r="N125" i="7"/>
  <c r="R68" i="7" s="1"/>
  <c r="N57" i="7"/>
  <c r="R98" i="7" s="1"/>
  <c r="N114" i="7"/>
  <c r="N104" i="7"/>
  <c r="R39" i="7" s="1"/>
  <c r="E92" i="8" s="1"/>
  <c r="N152" i="7"/>
  <c r="R84" i="7" s="1"/>
  <c r="F46" i="8" s="1"/>
  <c r="K46" i="8" s="1"/>
  <c r="N26" i="7"/>
  <c r="R37" i="7" s="1"/>
  <c r="E93" i="8" s="1"/>
  <c r="N96" i="7"/>
  <c r="R67" i="7" s="1"/>
  <c r="F105" i="8" s="1"/>
  <c r="N31" i="7"/>
  <c r="R10" i="7" s="1"/>
  <c r="F11" i="8" s="1"/>
  <c r="F147" i="7"/>
  <c r="L147" i="7" s="1"/>
  <c r="E88" i="8"/>
  <c r="F21" i="8"/>
  <c r="K21" i="8" s="1"/>
  <c r="R89" i="7"/>
  <c r="F116" i="8" s="1"/>
  <c r="L79" i="7"/>
  <c r="L18" i="7"/>
  <c r="L72" i="7"/>
  <c r="L60" i="7"/>
  <c r="K133" i="7"/>
  <c r="K73" i="7"/>
  <c r="L85" i="7"/>
  <c r="K158" i="7"/>
  <c r="R28" i="7"/>
  <c r="E86" i="8" s="1"/>
  <c r="N46" i="7"/>
  <c r="R132" i="7" s="1"/>
  <c r="N65" i="7"/>
  <c r="R104" i="7" s="1"/>
  <c r="E116" i="7"/>
  <c r="F37" i="7"/>
  <c r="K109" i="7"/>
  <c r="L68" i="7"/>
  <c r="N68" i="7" s="1"/>
  <c r="R121" i="7" s="1"/>
  <c r="F12" i="8" s="1"/>
  <c r="L27" i="7"/>
  <c r="N27" i="7" s="1"/>
  <c r="L63" i="7"/>
  <c r="L84" i="7"/>
  <c r="L55" i="7"/>
  <c r="N55" i="7" s="1"/>
  <c r="F90" i="7"/>
  <c r="E11" i="7"/>
  <c r="K54" i="7"/>
  <c r="F132" i="8"/>
  <c r="L132" i="8" s="1"/>
  <c r="L141" i="7"/>
  <c r="N141" i="7" s="1"/>
  <c r="R95" i="7" s="1"/>
  <c r="E120" i="8" s="1"/>
  <c r="L143" i="7"/>
  <c r="L14" i="7"/>
  <c r="K138" i="7"/>
  <c r="K42" i="7"/>
  <c r="N42" i="7" s="1"/>
  <c r="L5" i="7"/>
  <c r="L36" i="7"/>
  <c r="K35" i="7"/>
  <c r="N35" i="7" s="1"/>
  <c r="R52" i="7" s="1"/>
  <c r="E98" i="8" s="1"/>
  <c r="L64" i="7"/>
  <c r="R43" i="7"/>
  <c r="F160" i="7"/>
  <c r="E81" i="7"/>
  <c r="L33" i="7"/>
  <c r="L103" i="8"/>
  <c r="L65" i="8"/>
  <c r="F36" i="8"/>
  <c r="L36" i="8" s="1"/>
  <c r="K119" i="7"/>
  <c r="K28" i="7"/>
  <c r="N28" i="7" s="1"/>
  <c r="R42" i="7" s="1"/>
  <c r="L66" i="7"/>
  <c r="N66" i="7" s="1"/>
  <c r="L67" i="7"/>
  <c r="N67" i="7" s="1"/>
  <c r="L13" i="7"/>
  <c r="L92" i="7"/>
  <c r="L10" i="7"/>
  <c r="N10" i="7" s="1"/>
  <c r="L47" i="7"/>
  <c r="N47" i="7" s="1"/>
  <c r="E21" i="7"/>
  <c r="F100" i="7"/>
  <c r="E102" i="7"/>
  <c r="F23" i="7"/>
  <c r="L62" i="7"/>
  <c r="K129" i="7"/>
  <c r="K110" i="8"/>
  <c r="F59" i="7"/>
  <c r="K143" i="7"/>
  <c r="L49" i="7"/>
  <c r="L93" i="7"/>
  <c r="N93" i="7" s="1"/>
  <c r="R110" i="7" s="1"/>
  <c r="E59" i="8" s="1"/>
  <c r="N24" i="7"/>
  <c r="R35" i="7" s="1"/>
  <c r="F83" i="8" s="1"/>
  <c r="N87" i="7"/>
  <c r="R11" i="7" s="1"/>
  <c r="E54" i="7"/>
  <c r="F133" i="7"/>
  <c r="L75" i="7"/>
  <c r="N75" i="7" s="1"/>
  <c r="R77" i="7" s="1"/>
  <c r="K14" i="7"/>
  <c r="L97" i="7"/>
  <c r="E127" i="7"/>
  <c r="F48" i="7"/>
  <c r="L78" i="7"/>
  <c r="N78" i="7" s="1"/>
  <c r="L41" i="7"/>
  <c r="N41" i="7" s="1"/>
  <c r="L80" i="7"/>
  <c r="N80" i="7" s="1"/>
  <c r="F107" i="7"/>
  <c r="L6" i="7"/>
  <c r="N6" i="7" s="1"/>
  <c r="R13" i="7" s="1"/>
  <c r="K50" i="7"/>
  <c r="F43" i="8"/>
  <c r="L153" i="7"/>
  <c r="R20" i="7"/>
  <c r="F14" i="8" s="1"/>
  <c r="L74" i="7"/>
  <c r="R56" i="7"/>
  <c r="R56" i="8" s="1"/>
  <c r="L130" i="7"/>
  <c r="R24" i="7"/>
  <c r="F27" i="8" s="1"/>
  <c r="R18" i="7"/>
  <c r="F117" i="8" s="1"/>
  <c r="L117" i="8" s="1"/>
  <c r="R34" i="7"/>
  <c r="F90" i="8" s="1"/>
  <c r="K90" i="8" s="1"/>
  <c r="R26" i="7"/>
  <c r="F113" i="8" s="1"/>
  <c r="L113" i="8" s="1"/>
  <c r="F99" i="9" l="1"/>
  <c r="K99" i="9" s="1"/>
  <c r="F19" i="8"/>
  <c r="N124" i="7"/>
  <c r="R66" i="7" s="1"/>
  <c r="L16" i="7"/>
  <c r="N16" i="7" s="1"/>
  <c r="N30" i="7"/>
  <c r="R97" i="7" s="1"/>
  <c r="R97" i="8" s="1"/>
  <c r="F114" i="9" s="1"/>
  <c r="N156" i="7"/>
  <c r="R127" i="7" s="1"/>
  <c r="E72" i="8" s="1"/>
  <c r="L45" i="7"/>
  <c r="N45" i="7" s="1"/>
  <c r="L69" i="7"/>
  <c r="N69" i="7" s="1"/>
  <c r="L61" i="7"/>
  <c r="N61" i="7" s="1"/>
  <c r="L71" i="7"/>
  <c r="N71" i="7" s="1"/>
  <c r="L39" i="7"/>
  <c r="N39" i="7" s="1"/>
  <c r="N118" i="7"/>
  <c r="R58" i="7" s="1"/>
  <c r="R58" i="8" s="1"/>
  <c r="N121" i="7"/>
  <c r="R131" i="7" s="1"/>
  <c r="E35" i="8" s="1"/>
  <c r="K83" i="7"/>
  <c r="N83" i="7"/>
  <c r="R105" i="7" s="1"/>
  <c r="E37" i="8" s="1"/>
  <c r="F25" i="8"/>
  <c r="K25" i="8" s="1"/>
  <c r="L70" i="7"/>
  <c r="N70" i="7" s="1"/>
  <c r="L32" i="7"/>
  <c r="N32" i="7" s="1"/>
  <c r="N134" i="7"/>
  <c r="R83" i="7" s="1"/>
  <c r="F48" i="8"/>
  <c r="L43" i="7"/>
  <c r="N43" i="7" s="1"/>
  <c r="N19" i="7"/>
  <c r="R8" i="7" s="1"/>
  <c r="E77" i="8" s="1"/>
  <c r="K77" i="8" s="1"/>
  <c r="E49" i="8"/>
  <c r="N117" i="7"/>
  <c r="R57" i="7" s="1"/>
  <c r="F101" i="8" s="1"/>
  <c r="K101" i="8" s="1"/>
  <c r="K4" i="7"/>
  <c r="N4" i="7" s="1"/>
  <c r="R109" i="7" s="1"/>
  <c r="E48" i="8" s="1"/>
  <c r="L159" i="7"/>
  <c r="L145" i="7"/>
  <c r="L122" i="7"/>
  <c r="L155" i="7"/>
  <c r="N155" i="7" s="1"/>
  <c r="R126" i="7" s="1"/>
  <c r="R126" i="8" s="1"/>
  <c r="E45" i="9" s="1"/>
  <c r="L45" i="9" s="1"/>
  <c r="L115" i="7"/>
  <c r="L149" i="7"/>
  <c r="N149" i="7" s="1"/>
  <c r="R115" i="7" s="1"/>
  <c r="E130" i="8" s="1"/>
  <c r="E38" i="8"/>
  <c r="L38" i="8" s="1"/>
  <c r="L150" i="7"/>
  <c r="L157" i="7"/>
  <c r="L139" i="7"/>
  <c r="L126" i="7"/>
  <c r="L148" i="7"/>
  <c r="L120" i="7"/>
  <c r="N64" i="7"/>
  <c r="R45" i="7" s="1"/>
  <c r="E53" i="8" s="1"/>
  <c r="E15" i="8"/>
  <c r="K15" i="8" s="1"/>
  <c r="F82" i="8"/>
  <c r="K82" i="8" s="1"/>
  <c r="F8" i="8"/>
  <c r="L8" i="8" s="1"/>
  <c r="E75" i="8"/>
  <c r="F26" i="8"/>
  <c r="K26" i="8" s="1"/>
  <c r="N85" i="7"/>
  <c r="F37" i="8"/>
  <c r="K37" i="8" s="1"/>
  <c r="E104" i="8"/>
  <c r="K104" i="8" s="1"/>
  <c r="E47" i="8"/>
  <c r="L47" i="8" s="1"/>
  <c r="N74" i="7"/>
  <c r="E80" i="8"/>
  <c r="N106" i="7"/>
  <c r="R40" i="7" s="1"/>
  <c r="E58" i="8" s="1"/>
  <c r="L58" i="8" s="1"/>
  <c r="E63" i="8"/>
  <c r="L63" i="8" s="1"/>
  <c r="F130" i="8"/>
  <c r="L130" i="8" s="1"/>
  <c r="N52" i="7"/>
  <c r="R65" i="7" s="1"/>
  <c r="K18" i="7"/>
  <c r="N18" i="7" s="1"/>
  <c r="R29" i="7" s="1"/>
  <c r="N63" i="7"/>
  <c r="N40" i="7"/>
  <c r="R60" i="7" s="1"/>
  <c r="N130" i="7"/>
  <c r="R74" i="7" s="1"/>
  <c r="N97" i="7"/>
  <c r="R113" i="7" s="1"/>
  <c r="E129" i="8" s="1"/>
  <c r="N84" i="7"/>
  <c r="N53" i="7"/>
  <c r="R116" i="7" s="1"/>
  <c r="F127" i="8" s="1"/>
  <c r="L127" i="8" s="1"/>
  <c r="N144" i="7"/>
  <c r="R107" i="7" s="1"/>
  <c r="F57" i="8" s="1"/>
  <c r="K57" i="8" s="1"/>
  <c r="N34" i="7"/>
  <c r="R51" i="7" s="1"/>
  <c r="N131" i="7"/>
  <c r="R75" i="7" s="1"/>
  <c r="F85" i="8"/>
  <c r="L85" i="8" s="1"/>
  <c r="E18" i="8"/>
  <c r="L18" i="8" s="1"/>
  <c r="F17" i="8"/>
  <c r="K17" i="8" s="1"/>
  <c r="N112" i="7"/>
  <c r="R49" i="7" s="1"/>
  <c r="E96" i="8" s="1"/>
  <c r="K96" i="8" s="1"/>
  <c r="N76" i="7"/>
  <c r="N36" i="7"/>
  <c r="N13" i="7"/>
  <c r="N111" i="7"/>
  <c r="R48" i="7" s="1"/>
  <c r="F123" i="8" s="1"/>
  <c r="F121" i="8"/>
  <c r="L121" i="8" s="1"/>
  <c r="E54" i="8"/>
  <c r="L54" i="8" s="1"/>
  <c r="N140" i="7"/>
  <c r="R93" i="7" s="1"/>
  <c r="N49" i="7"/>
  <c r="N89" i="7"/>
  <c r="R15" i="7" s="1"/>
  <c r="F34" i="8" s="1"/>
  <c r="L34" i="8" s="1"/>
  <c r="F22" i="8"/>
  <c r="K22" i="8" s="1"/>
  <c r="N73" i="7"/>
  <c r="R122" i="7" s="1"/>
  <c r="E133" i="8" s="1"/>
  <c r="L133" i="8" s="1"/>
  <c r="N38" i="7"/>
  <c r="F40" i="8"/>
  <c r="L40" i="8" s="1"/>
  <c r="E107" i="8"/>
  <c r="L107" i="8" s="1"/>
  <c r="N151" i="7"/>
  <c r="R120" i="7" s="1"/>
  <c r="N50" i="7"/>
  <c r="R73" i="7" s="1"/>
  <c r="E106" i="8" s="1"/>
  <c r="N129" i="7"/>
  <c r="R53" i="7" s="1"/>
  <c r="E99" i="8" s="1"/>
  <c r="N119" i="7"/>
  <c r="R106" i="7" s="1"/>
  <c r="R106" i="8" s="1"/>
  <c r="N5" i="7"/>
  <c r="N72" i="7"/>
  <c r="N77" i="7"/>
  <c r="N158" i="7"/>
  <c r="R129" i="7" s="1"/>
  <c r="N92" i="7"/>
  <c r="N33" i="7"/>
  <c r="R125" i="7" s="1"/>
  <c r="E132" i="8" s="1"/>
  <c r="N138" i="7"/>
  <c r="R90" i="7" s="1"/>
  <c r="E117" i="8" s="1"/>
  <c r="K117" i="8" s="1"/>
  <c r="N60" i="7"/>
  <c r="N109" i="7"/>
  <c r="L56" i="7"/>
  <c r="E78" i="8"/>
  <c r="K78" i="8" s="1"/>
  <c r="E94" i="8"/>
  <c r="L94" i="8" s="1"/>
  <c r="N79" i="7"/>
  <c r="N51" i="7"/>
  <c r="R134" i="7" s="1"/>
  <c r="N62" i="7"/>
  <c r="R94" i="7" s="1"/>
  <c r="L135" i="7"/>
  <c r="F42" i="8"/>
  <c r="K42" i="8" s="1"/>
  <c r="E109" i="8"/>
  <c r="K120" i="8"/>
  <c r="L12" i="8"/>
  <c r="K98" i="8"/>
  <c r="E95" i="8"/>
  <c r="F28" i="8"/>
  <c r="L37" i="8"/>
  <c r="L26" i="8"/>
  <c r="E12" i="8"/>
  <c r="F79" i="8"/>
  <c r="K79" i="8" s="1"/>
  <c r="K48" i="8"/>
  <c r="K80" i="8"/>
  <c r="L59" i="8"/>
  <c r="K48" i="7"/>
  <c r="K59" i="8"/>
  <c r="L21" i="7"/>
  <c r="E62" i="8"/>
  <c r="F129" i="8"/>
  <c r="L116" i="7"/>
  <c r="L72" i="8"/>
  <c r="K13" i="8"/>
  <c r="K92" i="8"/>
  <c r="L114" i="8"/>
  <c r="E50" i="8"/>
  <c r="E126" i="8"/>
  <c r="K85" i="8"/>
  <c r="R80" i="7"/>
  <c r="F44" i="8" s="1"/>
  <c r="K14" i="8"/>
  <c r="F126" i="8"/>
  <c r="K126" i="8" s="1"/>
  <c r="K43" i="8"/>
  <c r="K107" i="7"/>
  <c r="K127" i="7"/>
  <c r="R46" i="7"/>
  <c r="K59" i="7"/>
  <c r="K23" i="7"/>
  <c r="E61" i="8"/>
  <c r="F128" i="8"/>
  <c r="L128" i="8" s="1"/>
  <c r="N14" i="7"/>
  <c r="R21" i="7" s="1"/>
  <c r="R6" i="7"/>
  <c r="N142" i="7"/>
  <c r="R99" i="7" s="1"/>
  <c r="R7" i="7"/>
  <c r="N146" i="7"/>
  <c r="R111" i="7" s="1"/>
  <c r="L105" i="8"/>
  <c r="K11" i="8"/>
  <c r="L83" i="8"/>
  <c r="F93" i="8"/>
  <c r="L93" i="8" s="1"/>
  <c r="K116" i="8"/>
  <c r="F104" i="8"/>
  <c r="L104" i="8" s="1"/>
  <c r="K86" i="8"/>
  <c r="E23" i="8"/>
  <c r="R100" i="7"/>
  <c r="K97" i="8"/>
  <c r="L27" i="8"/>
  <c r="L35" i="8"/>
  <c r="K84" i="8"/>
  <c r="N153" i="7"/>
  <c r="R123" i="7" s="1"/>
  <c r="E101" i="8"/>
  <c r="L133" i="7"/>
  <c r="K102" i="7"/>
  <c r="E20" i="8"/>
  <c r="F87" i="8"/>
  <c r="R4" i="7"/>
  <c r="K11" i="7"/>
  <c r="E36" i="8"/>
  <c r="F103" i="8"/>
  <c r="K88" i="8"/>
  <c r="L160" i="7"/>
  <c r="L53" i="8"/>
  <c r="K115" i="8"/>
  <c r="K49" i="8"/>
  <c r="K19" i="8"/>
  <c r="L75" i="8"/>
  <c r="F120" i="8"/>
  <c r="L120" i="8" s="1"/>
  <c r="K71" i="8"/>
  <c r="K89" i="8"/>
  <c r="L64" i="8"/>
  <c r="K93" i="8"/>
  <c r="K36" i="9"/>
  <c r="F5" i="8"/>
  <c r="N147" i="7"/>
  <c r="R112" i="7" s="1"/>
  <c r="L54" i="7"/>
  <c r="N54" i="7" s="1"/>
  <c r="R44" i="7" s="1"/>
  <c r="E31" i="8"/>
  <c r="F98" i="8"/>
  <c r="L98" i="8" s="1"/>
  <c r="L100" i="7"/>
  <c r="R19" i="7"/>
  <c r="L81" i="7"/>
  <c r="F68" i="8"/>
  <c r="E135" i="8"/>
  <c r="N143" i="7"/>
  <c r="R103" i="7" s="1"/>
  <c r="K90" i="7"/>
  <c r="L37" i="7"/>
  <c r="E76" i="8"/>
  <c r="F9" i="8"/>
  <c r="E16" i="8"/>
  <c r="F31" i="8"/>
  <c r="E4" i="8"/>
  <c r="E81" i="8"/>
  <c r="F18" i="8"/>
  <c r="E59" i="9"/>
  <c r="L59" i="9" s="1"/>
  <c r="F122" i="9"/>
  <c r="L122" i="9" s="1"/>
  <c r="F41" i="9"/>
  <c r="L41" i="9" s="1"/>
  <c r="E104" i="9"/>
  <c r="E72" i="9"/>
  <c r="F9" i="9"/>
  <c r="K9" i="9" s="1"/>
  <c r="E46" i="8"/>
  <c r="F30" i="8"/>
  <c r="E79" i="8"/>
  <c r="F53" i="8"/>
  <c r="E131" i="8"/>
  <c r="E113" i="8"/>
  <c r="F5" i="9"/>
  <c r="K5" i="9" s="1"/>
  <c r="E68" i="9"/>
  <c r="E34" i="8" l="1"/>
  <c r="K34" i="8" s="1"/>
  <c r="F102" i="8"/>
  <c r="F29" i="8"/>
  <c r="K29" i="8" s="1"/>
  <c r="F50" i="8"/>
  <c r="F66" i="8"/>
  <c r="L66" i="8" s="1"/>
  <c r="F39" i="8"/>
  <c r="E51" i="9"/>
  <c r="E29" i="9"/>
  <c r="L29" i="9" s="1"/>
  <c r="F92" i="9"/>
  <c r="F32" i="8"/>
  <c r="K32" i="8" s="1"/>
  <c r="E45" i="8"/>
  <c r="K45" i="8" s="1"/>
  <c r="F112" i="8"/>
  <c r="K112" i="8" s="1"/>
  <c r="K132" i="8"/>
  <c r="N132" i="8" s="1"/>
  <c r="R125" i="8" s="1"/>
  <c r="E123" i="9" s="1"/>
  <c r="K123" i="9" s="1"/>
  <c r="F65" i="8"/>
  <c r="F62" i="8"/>
  <c r="F108" i="9"/>
  <c r="L108" i="9" s="1"/>
  <c r="F63" i="8"/>
  <c r="N115" i="7"/>
  <c r="R54" i="7" s="1"/>
  <c r="N122" i="7"/>
  <c r="R62" i="7" s="1"/>
  <c r="R62" i="8" s="1"/>
  <c r="F10" i="8"/>
  <c r="F115" i="8"/>
  <c r="L115" i="8" s="1"/>
  <c r="L48" i="8"/>
  <c r="N26" i="8"/>
  <c r="R64" i="8" s="1"/>
  <c r="N120" i="7"/>
  <c r="R61" i="7" s="1"/>
  <c r="N126" i="7"/>
  <c r="R70" i="7" s="1"/>
  <c r="N157" i="7"/>
  <c r="R128" i="7" s="1"/>
  <c r="N145" i="7"/>
  <c r="R108" i="7" s="1"/>
  <c r="N148" i="7"/>
  <c r="R114" i="7" s="1"/>
  <c r="N139" i="7"/>
  <c r="R92" i="7" s="1"/>
  <c r="N150" i="7"/>
  <c r="R119" i="7" s="1"/>
  <c r="N159" i="7"/>
  <c r="R130" i="7" s="1"/>
  <c r="R130" i="8" s="1"/>
  <c r="E134" i="8"/>
  <c r="K134" i="8" s="1"/>
  <c r="F67" i="8"/>
  <c r="K67" i="8" s="1"/>
  <c r="N117" i="8"/>
  <c r="R90" i="8" s="1"/>
  <c r="E118" i="9" s="1"/>
  <c r="L118" i="9" s="1"/>
  <c r="F125" i="8"/>
  <c r="L125" i="8" s="1"/>
  <c r="N133" i="7"/>
  <c r="R82" i="7" s="1"/>
  <c r="R82" i="8" s="1"/>
  <c r="F103" i="9" s="1"/>
  <c r="N11" i="7"/>
  <c r="R17" i="7" s="1"/>
  <c r="E90" i="8" s="1"/>
  <c r="L90" i="8" s="1"/>
  <c r="E124" i="8"/>
  <c r="K124" i="8" s="1"/>
  <c r="N100" i="7"/>
  <c r="E60" i="8"/>
  <c r="L60" i="8" s="1"/>
  <c r="N85" i="8"/>
  <c r="R27" i="8" s="1"/>
  <c r="E56" i="8"/>
  <c r="F41" i="8"/>
  <c r="K41" i="8" s="1"/>
  <c r="E108" i="8"/>
  <c r="K108" i="8" s="1"/>
  <c r="F49" i="8"/>
  <c r="E116" i="8"/>
  <c r="N81" i="7"/>
  <c r="R79" i="7" s="1"/>
  <c r="N160" i="7"/>
  <c r="R133" i="7" s="1"/>
  <c r="E82" i="8" s="1"/>
  <c r="N107" i="7"/>
  <c r="R102" i="7" s="1"/>
  <c r="R102" i="8" s="1"/>
  <c r="N116" i="7"/>
  <c r="R38" i="7" s="1"/>
  <c r="E91" i="8" s="1"/>
  <c r="N21" i="7"/>
  <c r="N127" i="7"/>
  <c r="N59" i="8"/>
  <c r="R110" i="8" s="1"/>
  <c r="F4" i="9" s="1"/>
  <c r="K4" i="9" s="1"/>
  <c r="F109" i="8"/>
  <c r="E42" i="8"/>
  <c r="N37" i="8"/>
  <c r="R105" i="8" s="1"/>
  <c r="F50" i="9" s="1"/>
  <c r="N23" i="7"/>
  <c r="R81" i="7" s="1"/>
  <c r="R81" i="8" s="1"/>
  <c r="N48" i="7"/>
  <c r="N56" i="7"/>
  <c r="R16" i="7" s="1"/>
  <c r="F77" i="8"/>
  <c r="E10" i="8"/>
  <c r="L10" i="8" s="1"/>
  <c r="F51" i="9"/>
  <c r="K51" i="9" s="1"/>
  <c r="E114" i="9"/>
  <c r="K114" i="9" s="1"/>
  <c r="N102" i="7"/>
  <c r="R36" i="7" s="1"/>
  <c r="R36" i="8" s="1"/>
  <c r="E49" i="9" s="1"/>
  <c r="L49" i="9" s="1"/>
  <c r="N135" i="7"/>
  <c r="R86" i="7" s="1"/>
  <c r="E7" i="8"/>
  <c r="F74" i="8"/>
  <c r="F56" i="8"/>
  <c r="E123" i="8"/>
  <c r="E127" i="8"/>
  <c r="F60" i="8"/>
  <c r="F16" i="8"/>
  <c r="K16" i="8" s="1"/>
  <c r="E83" i="8"/>
  <c r="E128" i="8"/>
  <c r="F61" i="8"/>
  <c r="F20" i="8"/>
  <c r="K20" i="8" s="1"/>
  <c r="E87" i="8"/>
  <c r="F6" i="8"/>
  <c r="E73" i="8"/>
  <c r="K113" i="8"/>
  <c r="K50" i="8"/>
  <c r="K31" i="8"/>
  <c r="L9" i="8"/>
  <c r="K68" i="8"/>
  <c r="F72" i="8"/>
  <c r="E5" i="8"/>
  <c r="L5" i="8"/>
  <c r="L87" i="8"/>
  <c r="E9" i="8"/>
  <c r="F76" i="8"/>
  <c r="F80" i="8"/>
  <c r="E13" i="8"/>
  <c r="L44" i="8"/>
  <c r="L50" i="8"/>
  <c r="L129" i="8"/>
  <c r="L56" i="8"/>
  <c r="K99" i="8"/>
  <c r="K68" i="9"/>
  <c r="L79" i="8"/>
  <c r="L92" i="9"/>
  <c r="K18" i="8"/>
  <c r="L102" i="8"/>
  <c r="L131" i="8"/>
  <c r="K30" i="8"/>
  <c r="E111" i="8"/>
  <c r="L76" i="8"/>
  <c r="N90" i="7"/>
  <c r="R117" i="7" s="1"/>
  <c r="R32" i="7"/>
  <c r="L31" i="8"/>
  <c r="K103" i="8"/>
  <c r="L20" i="8"/>
  <c r="E74" i="8"/>
  <c r="F7" i="8"/>
  <c r="F54" i="8"/>
  <c r="E121" i="8"/>
  <c r="F52" i="8"/>
  <c r="E119" i="8"/>
  <c r="L62" i="8"/>
  <c r="R41" i="7"/>
  <c r="N48" i="8"/>
  <c r="R109" i="8" s="1"/>
  <c r="K12" i="8"/>
  <c r="N12" i="8" s="1"/>
  <c r="R13" i="8" s="1"/>
  <c r="L123" i="8"/>
  <c r="L114" i="9"/>
  <c r="K10" i="8"/>
  <c r="L104" i="9"/>
  <c r="K81" i="8"/>
  <c r="L16" i="8"/>
  <c r="E136" i="8"/>
  <c r="F69" i="8"/>
  <c r="K36" i="8"/>
  <c r="F107" i="8"/>
  <c r="E40" i="8"/>
  <c r="E51" i="8"/>
  <c r="F118" i="8"/>
  <c r="E8" i="8"/>
  <c r="F75" i="8"/>
  <c r="L61" i="8"/>
  <c r="R71" i="7"/>
  <c r="K39" i="8"/>
  <c r="K62" i="8"/>
  <c r="K28" i="8"/>
  <c r="K130" i="8"/>
  <c r="K109" i="8"/>
  <c r="L51" i="9"/>
  <c r="K53" i="8"/>
  <c r="L46" i="8"/>
  <c r="K72" i="9"/>
  <c r="F55" i="9"/>
  <c r="L55" i="9" s="1"/>
  <c r="N37" i="7"/>
  <c r="R55" i="7" s="1"/>
  <c r="K135" i="8"/>
  <c r="E41" i="8"/>
  <c r="E19" i="8"/>
  <c r="F108" i="8"/>
  <c r="F92" i="8"/>
  <c r="E67" i="8"/>
  <c r="E25" i="8"/>
  <c r="F73" i="8"/>
  <c r="L73" i="8" s="1"/>
  <c r="E21" i="8"/>
  <c r="F134" i="8"/>
  <c r="L134" i="8" s="1"/>
  <c r="F135" i="8"/>
  <c r="F100" i="8"/>
  <c r="L100" i="8" s="1"/>
  <c r="E14" i="8"/>
  <c r="F86" i="8"/>
  <c r="F81" i="8"/>
  <c r="L81" i="8" s="1"/>
  <c r="F84" i="8"/>
  <c r="E69" i="8"/>
  <c r="F136" i="8"/>
  <c r="L136" i="8" s="1"/>
  <c r="E6" i="8"/>
  <c r="E33" i="8"/>
  <c r="F110" i="8"/>
  <c r="E43" i="8"/>
  <c r="F78" i="8"/>
  <c r="F89" i="8"/>
  <c r="F88" i="8"/>
  <c r="E11" i="8"/>
  <c r="F4" i="8"/>
  <c r="L4" i="8" s="1"/>
  <c r="E68" i="8"/>
  <c r="E71" i="8"/>
  <c r="E30" i="8"/>
  <c r="F124" i="8"/>
  <c r="E57" i="8"/>
  <c r="E17" i="8"/>
  <c r="E22" i="8"/>
  <c r="F97" i="8"/>
  <c r="L101" i="8"/>
  <c r="K23" i="8"/>
  <c r="N93" i="8"/>
  <c r="R37" i="8" s="1"/>
  <c r="E33" i="9" s="1"/>
  <c r="N59" i="7"/>
  <c r="R101" i="7" s="1"/>
  <c r="L126" i="8"/>
  <c r="R12" i="7"/>
  <c r="K106" i="8"/>
  <c r="K129" i="8"/>
  <c r="K95" i="8"/>
  <c r="N120" i="8"/>
  <c r="R95" i="8" s="1"/>
  <c r="F102" i="9" s="1"/>
  <c r="K4" i="8"/>
  <c r="E40" i="9" l="1"/>
  <c r="E94" i="9"/>
  <c r="F31" i="9"/>
  <c r="N130" i="8"/>
  <c r="R115" i="8" s="1"/>
  <c r="F118" i="9" s="1"/>
  <c r="K65" i="8"/>
  <c r="N65" i="8" s="1"/>
  <c r="R87" i="8" s="1"/>
  <c r="E103" i="9"/>
  <c r="L103" i="9" s="1"/>
  <c r="F40" i="9"/>
  <c r="L40" i="9" s="1"/>
  <c r="K63" i="8"/>
  <c r="E113" i="9"/>
  <c r="K113" i="9" s="1"/>
  <c r="E67" i="9"/>
  <c r="K67" i="9" s="1"/>
  <c r="F15" i="8"/>
  <c r="N104" i="8"/>
  <c r="R68" i="8" s="1"/>
  <c r="E98" i="9" s="1"/>
  <c r="K98" i="9" s="1"/>
  <c r="N34" i="8"/>
  <c r="R57" i="8" s="1"/>
  <c r="E92" i="9" s="1"/>
  <c r="F119" i="8"/>
  <c r="L119" i="8" s="1"/>
  <c r="E52" i="8"/>
  <c r="L52" i="8" s="1"/>
  <c r="F62" i="9"/>
  <c r="K62" i="9" s="1"/>
  <c r="E125" i="9"/>
  <c r="K125" i="9" s="1"/>
  <c r="F58" i="8"/>
  <c r="E125" i="8"/>
  <c r="E64" i="8"/>
  <c r="F131" i="8"/>
  <c r="F133" i="8"/>
  <c r="E66" i="8"/>
  <c r="F51" i="8"/>
  <c r="K51" i="8" s="1"/>
  <c r="E118" i="8"/>
  <c r="K118" i="8" s="1"/>
  <c r="E28" i="8"/>
  <c r="F95" i="8"/>
  <c r="E55" i="8"/>
  <c r="L55" i="8" s="1"/>
  <c r="F122" i="8"/>
  <c r="L122" i="8" s="1"/>
  <c r="F35" i="8"/>
  <c r="E102" i="8"/>
  <c r="N90" i="8"/>
  <c r="R17" i="8" s="1"/>
  <c r="F13" i="9" s="1"/>
  <c r="K13" i="9" s="1"/>
  <c r="F24" i="8"/>
  <c r="F60" i="9"/>
  <c r="K60" i="9" s="1"/>
  <c r="F23" i="8"/>
  <c r="F35" i="9"/>
  <c r="K35" i="9" s="1"/>
  <c r="N129" i="8"/>
  <c r="R113" i="8" s="1"/>
  <c r="F71" i="9" s="1"/>
  <c r="L71" i="9" s="1"/>
  <c r="E31" i="9"/>
  <c r="L31" i="9" s="1"/>
  <c r="F94" i="9"/>
  <c r="L94" i="9" s="1"/>
  <c r="N126" i="8"/>
  <c r="R63" i="8" s="1"/>
  <c r="E93" i="9" s="1"/>
  <c r="K93" i="9" s="1"/>
  <c r="N46" i="8"/>
  <c r="R26" i="8" s="1"/>
  <c r="F16" i="9" s="1"/>
  <c r="K16" i="9" s="1"/>
  <c r="N36" i="8"/>
  <c r="R66" i="8" s="1"/>
  <c r="F33" i="9" s="1"/>
  <c r="K33" i="9" s="1"/>
  <c r="L116" i="8"/>
  <c r="L49" i="8"/>
  <c r="E39" i="9"/>
  <c r="L39" i="9" s="1"/>
  <c r="N98" i="8"/>
  <c r="R52" i="8" s="1"/>
  <c r="E13" i="9" s="1"/>
  <c r="L13" i="9" s="1"/>
  <c r="N62" i="8"/>
  <c r="R60" i="8" s="1"/>
  <c r="N39" i="8"/>
  <c r="R59" i="8" s="1"/>
  <c r="E82" i="9" s="1"/>
  <c r="L82" i="9" s="1"/>
  <c r="F111" i="9"/>
  <c r="K111" i="9" s="1"/>
  <c r="E48" i="9"/>
  <c r="K48" i="9" s="1"/>
  <c r="N115" i="8"/>
  <c r="R88" i="8" s="1"/>
  <c r="E106" i="9" s="1"/>
  <c r="N106" i="8"/>
  <c r="R73" i="8" s="1"/>
  <c r="F91" i="9" s="1"/>
  <c r="L91" i="9" s="1"/>
  <c r="N113" i="8"/>
  <c r="R84" i="8" s="1"/>
  <c r="F85" i="9" s="1"/>
  <c r="F112" i="9"/>
  <c r="L112" i="9" s="1"/>
  <c r="L42" i="8"/>
  <c r="N79" i="8"/>
  <c r="R121" i="8" s="1"/>
  <c r="F67" i="9" s="1"/>
  <c r="L109" i="8"/>
  <c r="N101" i="8"/>
  <c r="R15" i="8" s="1"/>
  <c r="F12" i="9" s="1"/>
  <c r="K12" i="9" s="1"/>
  <c r="N103" i="8"/>
  <c r="R118" i="8" s="1"/>
  <c r="E120" i="9" s="1"/>
  <c r="K120" i="9" s="1"/>
  <c r="E114" i="8"/>
  <c r="F47" i="8"/>
  <c r="L77" i="8"/>
  <c r="F39" i="9"/>
  <c r="K39" i="9" s="1"/>
  <c r="E102" i="9"/>
  <c r="K102" i="9" s="1"/>
  <c r="N18" i="8"/>
  <c r="R91" i="8" s="1"/>
  <c r="F96" i="8"/>
  <c r="E29" i="8"/>
  <c r="F55" i="8"/>
  <c r="E122" i="8"/>
  <c r="E74" i="9"/>
  <c r="F11" i="9"/>
  <c r="L33" i="9"/>
  <c r="F21" i="10"/>
  <c r="K21" i="10" s="1"/>
  <c r="K50" i="9"/>
  <c r="L97" i="8"/>
  <c r="L124" i="8"/>
  <c r="L78" i="8"/>
  <c r="L6" i="8"/>
  <c r="L135" i="8"/>
  <c r="L25" i="8"/>
  <c r="L19" i="8"/>
  <c r="E105" i="8"/>
  <c r="F38" i="8"/>
  <c r="K75" i="8"/>
  <c r="L51" i="8"/>
  <c r="F117" i="9"/>
  <c r="E54" i="9"/>
  <c r="K121" i="8"/>
  <c r="K74" i="8"/>
  <c r="L80" i="8"/>
  <c r="K5" i="8"/>
  <c r="N5" i="8" s="1"/>
  <c r="R19" i="8" s="1"/>
  <c r="K24" i="8"/>
  <c r="K128" i="8"/>
  <c r="K60" i="8"/>
  <c r="K123" i="8"/>
  <c r="N123" i="8" s="1"/>
  <c r="R103" i="8" s="1"/>
  <c r="F96" i="9"/>
  <c r="L22" i="8"/>
  <c r="L30" i="8"/>
  <c r="L11" i="8"/>
  <c r="L43" i="8"/>
  <c r="L86" i="8"/>
  <c r="L67" i="8"/>
  <c r="L41" i="8"/>
  <c r="N53" i="8"/>
  <c r="R45" i="8" s="1"/>
  <c r="N51" i="9"/>
  <c r="K8" i="8"/>
  <c r="K40" i="8"/>
  <c r="E96" i="9"/>
  <c r="K69" i="8"/>
  <c r="N81" i="8"/>
  <c r="R20" i="8" s="1"/>
  <c r="F34" i="9" s="1"/>
  <c r="N10" i="8"/>
  <c r="R120" i="8" s="1"/>
  <c r="K54" i="8"/>
  <c r="E24" i="8"/>
  <c r="F91" i="8"/>
  <c r="L91" i="8" s="1"/>
  <c r="K76" i="8"/>
  <c r="L82" i="8"/>
  <c r="K72" i="8"/>
  <c r="N50" i="8"/>
  <c r="R18" i="8" s="1"/>
  <c r="K73" i="8"/>
  <c r="K87" i="8"/>
  <c r="N87" i="8" s="1"/>
  <c r="R29" i="8" s="1"/>
  <c r="K127" i="8"/>
  <c r="K56" i="8"/>
  <c r="L102" i="9"/>
  <c r="E112" i="8"/>
  <c r="F45" i="8"/>
  <c r="L17" i="8"/>
  <c r="L71" i="8"/>
  <c r="L88" i="8"/>
  <c r="L110" i="8"/>
  <c r="L69" i="8"/>
  <c r="L14" i="8"/>
  <c r="L21" i="8"/>
  <c r="L92" i="8"/>
  <c r="K31" i="9"/>
  <c r="K107" i="8"/>
  <c r="K103" i="9"/>
  <c r="K136" i="8"/>
  <c r="F94" i="8"/>
  <c r="E27" i="8"/>
  <c r="K119" i="8"/>
  <c r="F111" i="8"/>
  <c r="K111" i="8" s="1"/>
  <c r="E44" i="8"/>
  <c r="L111" i="8"/>
  <c r="K9" i="8"/>
  <c r="N9" i="8" s="1"/>
  <c r="R7" i="8" s="1"/>
  <c r="L15" i="8"/>
  <c r="K6" i="8"/>
  <c r="K83" i="8"/>
  <c r="L74" i="8"/>
  <c r="E42" i="10"/>
  <c r="L42" i="10" s="1"/>
  <c r="K94" i="9"/>
  <c r="L57" i="8"/>
  <c r="L68" i="8"/>
  <c r="N68" i="8" s="1"/>
  <c r="L89" i="8"/>
  <c r="L33" i="8"/>
  <c r="L84" i="8"/>
  <c r="L108" i="8"/>
  <c r="E100" i="8"/>
  <c r="F33" i="8"/>
  <c r="L118" i="8"/>
  <c r="K40" i="9"/>
  <c r="K52" i="8"/>
  <c r="K7" i="8"/>
  <c r="E32" i="8"/>
  <c r="F99" i="8"/>
  <c r="L13" i="8"/>
  <c r="N31" i="8"/>
  <c r="R98" i="8" s="1"/>
  <c r="F15" i="9" s="1"/>
  <c r="K91" i="8"/>
  <c r="K61" i="8"/>
  <c r="L7" i="8"/>
  <c r="E8" i="9" l="1"/>
  <c r="F29" i="9"/>
  <c r="E45" i="10"/>
  <c r="K45" i="10" s="1"/>
  <c r="K118" i="9"/>
  <c r="E55" i="9"/>
  <c r="E119" i="10" s="1"/>
  <c r="L119" i="10" s="1"/>
  <c r="F80" i="9"/>
  <c r="L80" i="9" s="1"/>
  <c r="E17" i="9"/>
  <c r="L17" i="9" s="1"/>
  <c r="E79" i="9"/>
  <c r="K79" i="9" s="1"/>
  <c r="N52" i="8"/>
  <c r="R54" i="8" s="1"/>
  <c r="E75" i="9"/>
  <c r="K75" i="9" s="1"/>
  <c r="F43" i="9"/>
  <c r="K43" i="9" s="1"/>
  <c r="N39" i="9"/>
  <c r="L23" i="8"/>
  <c r="N134" i="8"/>
  <c r="R129" i="8" s="1"/>
  <c r="E7" i="9" s="1"/>
  <c r="L7" i="9" s="1"/>
  <c r="N114" i="9"/>
  <c r="N4" i="8"/>
  <c r="R30" i="8" s="1"/>
  <c r="E19" i="9" s="1"/>
  <c r="K19" i="9" s="1"/>
  <c r="F19" i="9"/>
  <c r="L19" i="9" s="1"/>
  <c r="N63" i="8"/>
  <c r="R47" i="8" s="1"/>
  <c r="E88" i="9" s="1"/>
  <c r="K88" i="9" s="1"/>
  <c r="E16" i="10"/>
  <c r="L16" i="10" s="1"/>
  <c r="E28" i="9"/>
  <c r="K92" i="9"/>
  <c r="E91" i="10"/>
  <c r="K91" i="10" s="1"/>
  <c r="E12" i="10"/>
  <c r="L12" i="10" s="1"/>
  <c r="F71" i="10"/>
  <c r="L71" i="10" s="1"/>
  <c r="N20" i="8"/>
  <c r="R43" i="8" s="1"/>
  <c r="F25" i="10" s="1"/>
  <c r="K25" i="10" s="1"/>
  <c r="N16" i="8"/>
  <c r="R35" i="8" s="1"/>
  <c r="F67" i="10"/>
  <c r="L67" i="10" s="1"/>
  <c r="F30" i="9"/>
  <c r="K30" i="9" s="1"/>
  <c r="K131" i="8"/>
  <c r="K58" i="8"/>
  <c r="K102" i="8"/>
  <c r="K64" i="8"/>
  <c r="K35" i="8"/>
  <c r="L95" i="8"/>
  <c r="K66" i="8"/>
  <c r="L28" i="8"/>
  <c r="K133" i="8"/>
  <c r="K125" i="8"/>
  <c r="N109" i="8"/>
  <c r="R77" i="8" s="1"/>
  <c r="E57" i="9" s="1"/>
  <c r="L57" i="9" s="1"/>
  <c r="E57" i="10"/>
  <c r="L57" i="10" s="1"/>
  <c r="F116" i="10"/>
  <c r="L116" i="10" s="1"/>
  <c r="N6" i="8"/>
  <c r="R4" i="8" s="1"/>
  <c r="N51" i="8"/>
  <c r="R100" i="8" s="1"/>
  <c r="F28" i="10" s="1"/>
  <c r="L28" i="10" s="1"/>
  <c r="F101" i="10"/>
  <c r="L101" i="10" s="1"/>
  <c r="N49" i="8"/>
  <c r="R89" i="8" s="1"/>
  <c r="N25" i="8"/>
  <c r="N15" i="8"/>
  <c r="R22" i="8" s="1"/>
  <c r="F14" i="9" s="1"/>
  <c r="N116" i="8"/>
  <c r="R51" i="8" s="1"/>
  <c r="E121" i="9"/>
  <c r="L121" i="9" s="1"/>
  <c r="F58" i="9"/>
  <c r="L58" i="9" s="1"/>
  <c r="N23" i="8"/>
  <c r="R34" i="8" s="1"/>
  <c r="F20" i="9" s="1"/>
  <c r="N73" i="8"/>
  <c r="R123" i="8" s="1"/>
  <c r="E122" i="9" s="1"/>
  <c r="N42" i="8"/>
  <c r="R93" i="8" s="1"/>
  <c r="F76" i="9"/>
  <c r="N91" i="8"/>
  <c r="R38" i="8" s="1"/>
  <c r="E21" i="9" s="1"/>
  <c r="N83" i="8"/>
  <c r="R21" i="8" s="1"/>
  <c r="E15" i="9" s="1"/>
  <c r="K15" i="9" s="1"/>
  <c r="N136" i="8"/>
  <c r="R134" i="8" s="1"/>
  <c r="F14" i="10" s="1"/>
  <c r="L14" i="10" s="1"/>
  <c r="N14" i="8"/>
  <c r="N54" i="8"/>
  <c r="R11" i="8" s="1"/>
  <c r="F124" i="9" s="1"/>
  <c r="N86" i="8"/>
  <c r="R28" i="8" s="1"/>
  <c r="E80" i="9" s="1"/>
  <c r="N77" i="8"/>
  <c r="R8" i="8" s="1"/>
  <c r="F8" i="10" s="1"/>
  <c r="K8" i="10" s="1"/>
  <c r="E80" i="10"/>
  <c r="K80" i="10" s="1"/>
  <c r="N82" i="8"/>
  <c r="R133" i="8" s="1"/>
  <c r="F128" i="9" s="1"/>
  <c r="N135" i="8"/>
  <c r="R132" i="8" s="1"/>
  <c r="E64" i="9" s="1"/>
  <c r="K64" i="9" s="1"/>
  <c r="N22" i="8"/>
  <c r="N75" i="8"/>
  <c r="R85" i="8" s="1"/>
  <c r="N19" i="8"/>
  <c r="E76" i="9"/>
  <c r="K76" i="9" s="1"/>
  <c r="E22" i="9"/>
  <c r="E4" i="9"/>
  <c r="N13" i="8"/>
  <c r="R46" i="8" s="1"/>
  <c r="F24" i="9" s="1"/>
  <c r="K24" i="9" s="1"/>
  <c r="N21" i="8"/>
  <c r="N69" i="8"/>
  <c r="N88" i="8"/>
  <c r="R31" i="8" s="1"/>
  <c r="N17" i="8"/>
  <c r="N8" i="8"/>
  <c r="R6" i="8" s="1"/>
  <c r="E27" i="9" s="1"/>
  <c r="N30" i="8"/>
  <c r="F57" i="9"/>
  <c r="N7" i="8"/>
  <c r="R44" i="8" s="1"/>
  <c r="E127" i="9" s="1"/>
  <c r="L127" i="9" s="1"/>
  <c r="N118" i="8"/>
  <c r="R92" i="8" s="1"/>
  <c r="F52" i="9" s="1"/>
  <c r="N94" i="9"/>
  <c r="N11" i="8"/>
  <c r="L96" i="8"/>
  <c r="K114" i="8"/>
  <c r="N108" i="8"/>
  <c r="R75" i="8" s="1"/>
  <c r="E50" i="9" s="1"/>
  <c r="N103" i="9"/>
  <c r="N71" i="8"/>
  <c r="N41" i="8"/>
  <c r="N128" i="8"/>
  <c r="R112" i="8" s="1"/>
  <c r="F54" i="9" s="1"/>
  <c r="N40" i="9"/>
  <c r="N57" i="8"/>
  <c r="N67" i="8"/>
  <c r="N92" i="8"/>
  <c r="R39" i="8" s="1"/>
  <c r="E5" i="9" s="1"/>
  <c r="N127" i="8"/>
  <c r="R111" i="8" s="1"/>
  <c r="F21" i="9" s="1"/>
  <c r="L21" i="9" s="1"/>
  <c r="N40" i="8"/>
  <c r="R74" i="8" s="1"/>
  <c r="F23" i="9" s="1"/>
  <c r="N43" i="8"/>
  <c r="N121" i="8"/>
  <c r="R99" i="8" s="1"/>
  <c r="F47" i="9" s="1"/>
  <c r="K47" i="9" s="1"/>
  <c r="N33" i="9"/>
  <c r="N124" i="8"/>
  <c r="R107" i="8" s="1"/>
  <c r="F115" i="9" s="1"/>
  <c r="K115" i="9" s="1"/>
  <c r="L29" i="8"/>
  <c r="E108" i="9"/>
  <c r="F45" i="9"/>
  <c r="K47" i="8"/>
  <c r="L34" i="9"/>
  <c r="F59" i="9"/>
  <c r="E18" i="9"/>
  <c r="F81" i="9"/>
  <c r="K81" i="9" s="1"/>
  <c r="F84" i="9"/>
  <c r="E71" i="9"/>
  <c r="F8" i="9"/>
  <c r="N61" i="8"/>
  <c r="R104" i="8" s="1"/>
  <c r="K33" i="8"/>
  <c r="K44" i="8"/>
  <c r="L45" i="8"/>
  <c r="N76" i="8"/>
  <c r="R72" i="8" s="1"/>
  <c r="L24" i="8"/>
  <c r="L96" i="9"/>
  <c r="E46" i="9"/>
  <c r="F109" i="9"/>
  <c r="L117" i="9"/>
  <c r="K105" i="8"/>
  <c r="N78" i="8"/>
  <c r="R10" i="8" s="1"/>
  <c r="N97" i="8"/>
  <c r="R50" i="8" s="1"/>
  <c r="L28" i="9"/>
  <c r="L99" i="8"/>
  <c r="E115" i="9"/>
  <c r="L115" i="9" s="1"/>
  <c r="K100" i="8"/>
  <c r="E14" i="10"/>
  <c r="K14" i="10" s="1"/>
  <c r="M14" i="10" s="1"/>
  <c r="F73" i="10"/>
  <c r="K73" i="10" s="1"/>
  <c r="K27" i="8"/>
  <c r="N107" i="8"/>
  <c r="R96" i="8" s="1"/>
  <c r="L112" i="8"/>
  <c r="E43" i="9"/>
  <c r="F106" i="9"/>
  <c r="K96" i="9"/>
  <c r="E81" i="9"/>
  <c r="F18" i="9"/>
  <c r="K11" i="9"/>
  <c r="L15" i="9"/>
  <c r="L32" i="8"/>
  <c r="F39" i="10"/>
  <c r="K39" i="10" s="1"/>
  <c r="E98" i="10"/>
  <c r="K98" i="10" s="1"/>
  <c r="N84" i="8"/>
  <c r="R23" i="8" s="1"/>
  <c r="N89" i="8"/>
  <c r="R33" i="8" s="1"/>
  <c r="E53" i="9" s="1"/>
  <c r="E77" i="9"/>
  <c r="K77" i="9" s="1"/>
  <c r="K94" i="8"/>
  <c r="E65" i="9"/>
  <c r="K65" i="9" s="1"/>
  <c r="E97" i="9"/>
  <c r="L97" i="9" s="1"/>
  <c r="L76" i="9"/>
  <c r="E112" i="9"/>
  <c r="F49" i="9"/>
  <c r="E78" i="9"/>
  <c r="N80" i="8"/>
  <c r="R14" i="8" s="1"/>
  <c r="E44" i="9" s="1"/>
  <c r="N74" i="8"/>
  <c r="R65" i="8" s="1"/>
  <c r="L22" i="9"/>
  <c r="K74" i="9"/>
  <c r="L67" i="9"/>
  <c r="K122" i="8"/>
  <c r="F110" i="9"/>
  <c r="E47" i="9"/>
  <c r="E34" i="10"/>
  <c r="K34" i="10" s="1"/>
  <c r="F93" i="10"/>
  <c r="K93" i="10" s="1"/>
  <c r="N110" i="8"/>
  <c r="R78" i="8" s="1"/>
  <c r="L8" i="9"/>
  <c r="N56" i="8"/>
  <c r="R48" i="8" s="1"/>
  <c r="N72" i="8"/>
  <c r="R127" i="8" s="1"/>
  <c r="E105" i="9" s="1"/>
  <c r="L105" i="9" s="1"/>
  <c r="N60" i="8"/>
  <c r="R116" i="8" s="1"/>
  <c r="L54" i="9"/>
  <c r="K38" i="8"/>
  <c r="L85" i="9"/>
  <c r="K106" i="9"/>
  <c r="K55" i="8"/>
  <c r="G14" i="10" l="1"/>
  <c r="F75" i="10"/>
  <c r="L75" i="10" s="1"/>
  <c r="F32" i="10"/>
  <c r="K32" i="10" s="1"/>
  <c r="F60" i="10"/>
  <c r="L60" i="10" s="1"/>
  <c r="F113" i="10"/>
  <c r="L113" i="10" s="1"/>
  <c r="L4" i="9"/>
  <c r="F82" i="9"/>
  <c r="E7" i="10" s="1"/>
  <c r="L7" i="10" s="1"/>
  <c r="K29" i="9"/>
  <c r="N92" i="9"/>
  <c r="K55" i="9"/>
  <c r="N55" i="9" s="1"/>
  <c r="F70" i="9"/>
  <c r="L70" i="9" s="1"/>
  <c r="N118" i="9"/>
  <c r="F104" i="10"/>
  <c r="K104" i="10" s="1"/>
  <c r="F120" i="9"/>
  <c r="E23" i="10" s="1"/>
  <c r="L23" i="10" s="1"/>
  <c r="F90" i="9"/>
  <c r="L90" i="9" s="1"/>
  <c r="E8" i="10"/>
  <c r="E84" i="10"/>
  <c r="K84" i="10" s="1"/>
  <c r="N31" i="9"/>
  <c r="N119" i="8"/>
  <c r="R94" i="8" s="1"/>
  <c r="F69" i="9" s="1"/>
  <c r="K69" i="9" s="1"/>
  <c r="E87" i="10"/>
  <c r="L87" i="10" s="1"/>
  <c r="N133" i="8"/>
  <c r="R122" i="8" s="1"/>
  <c r="N66" i="8"/>
  <c r="R128" i="8" s="1"/>
  <c r="E124" i="9" s="1"/>
  <c r="N35" i="8"/>
  <c r="R131" i="8" s="1"/>
  <c r="K82" i="9"/>
  <c r="F103" i="10"/>
  <c r="L103" i="10" s="1"/>
  <c r="E73" i="10"/>
  <c r="F25" i="9"/>
  <c r="K25" i="9" s="1"/>
  <c r="F17" i="9"/>
  <c r="K17" i="9" s="1"/>
  <c r="F113" i="9"/>
  <c r="E52" i="9"/>
  <c r="K57" i="9"/>
  <c r="N57" i="9" s="1"/>
  <c r="F127" i="9"/>
  <c r="K127" i="9" s="1"/>
  <c r="F78" i="9"/>
  <c r="K78" i="9" s="1"/>
  <c r="F11" i="10"/>
  <c r="L11" i="10" s="1"/>
  <c r="E61" i="9"/>
  <c r="L61" i="9" s="1"/>
  <c r="E117" i="9"/>
  <c r="K117" i="9" s="1"/>
  <c r="N102" i="9"/>
  <c r="N29" i="9"/>
  <c r="N125" i="8"/>
  <c r="R108" i="8" s="1"/>
  <c r="N28" i="8"/>
  <c r="R70" i="8" s="1"/>
  <c r="N95" i="8"/>
  <c r="R42" i="8" s="1"/>
  <c r="N64" i="8"/>
  <c r="R119" i="8" s="1"/>
  <c r="N58" i="8"/>
  <c r="R40" i="8" s="1"/>
  <c r="E83" i="9"/>
  <c r="K83" i="9" s="1"/>
  <c r="F126" i="9"/>
  <c r="K126" i="9" s="1"/>
  <c r="E63" i="9"/>
  <c r="K63" i="9" s="1"/>
  <c r="F64" i="9"/>
  <c r="L64" i="9" s="1"/>
  <c r="E86" i="9"/>
  <c r="L86" i="9" s="1"/>
  <c r="N102" i="8"/>
  <c r="R61" i="8" s="1"/>
  <c r="N131" i="8"/>
  <c r="R76" i="8" s="1"/>
  <c r="N112" i="8"/>
  <c r="R12" i="8" s="1"/>
  <c r="F75" i="9" s="1"/>
  <c r="E87" i="9"/>
  <c r="K87" i="9" s="1"/>
  <c r="E110" i="9"/>
  <c r="K110" i="9" s="1"/>
  <c r="E33" i="10"/>
  <c r="K33" i="10" s="1"/>
  <c r="F92" i="10"/>
  <c r="K92" i="10" s="1"/>
  <c r="N27" i="8"/>
  <c r="R41" i="8" s="1"/>
  <c r="N105" i="8"/>
  <c r="R71" i="8" s="1"/>
  <c r="E30" i="9" s="1"/>
  <c r="E67" i="10"/>
  <c r="E46" i="10"/>
  <c r="K46" i="10" s="1"/>
  <c r="M46" i="10" s="1"/>
  <c r="N19" i="9"/>
  <c r="F68" i="9"/>
  <c r="L68" i="9" s="1"/>
  <c r="N13" i="9"/>
  <c r="N96" i="9"/>
  <c r="N44" i="8"/>
  <c r="R79" i="8" s="1"/>
  <c r="F44" i="9"/>
  <c r="K44" i="9" s="1"/>
  <c r="E107" i="9"/>
  <c r="K107" i="9" s="1"/>
  <c r="N55" i="8"/>
  <c r="R114" i="8" s="1"/>
  <c r="E56" i="9" s="1"/>
  <c r="F27" i="9"/>
  <c r="K27" i="9" s="1"/>
  <c r="E90" i="9"/>
  <c r="K90" i="9" s="1"/>
  <c r="F120" i="10"/>
  <c r="K120" i="10" s="1"/>
  <c r="N67" i="9"/>
  <c r="E84" i="9"/>
  <c r="L84" i="9" s="1"/>
  <c r="N32" i="8"/>
  <c r="R117" i="8" s="1"/>
  <c r="F56" i="9" s="1"/>
  <c r="K56" i="9" s="1"/>
  <c r="N122" i="8"/>
  <c r="R101" i="8" s="1"/>
  <c r="E32" i="9" s="1"/>
  <c r="L32" i="9" s="1"/>
  <c r="E4" i="10"/>
  <c r="F63" i="10"/>
  <c r="L63" i="10" s="1"/>
  <c r="L124" i="9"/>
  <c r="E73" i="9"/>
  <c r="L73" i="9" s="1"/>
  <c r="F10" i="9"/>
  <c r="L10" i="9" s="1"/>
  <c r="N24" i="8"/>
  <c r="R32" i="8" s="1"/>
  <c r="E89" i="9" s="1"/>
  <c r="L89" i="9" s="1"/>
  <c r="N47" i="8"/>
  <c r="R124" i="8" s="1"/>
  <c r="N29" i="8"/>
  <c r="R16" i="8" s="1"/>
  <c r="F63" i="9" s="1"/>
  <c r="N96" i="8"/>
  <c r="R49" i="8" s="1"/>
  <c r="F36" i="9" s="1"/>
  <c r="N82" i="9"/>
  <c r="N114" i="8"/>
  <c r="R86" i="8" s="1"/>
  <c r="N100" i="8"/>
  <c r="R55" i="8" s="1"/>
  <c r="E91" i="9" s="1"/>
  <c r="E90" i="10"/>
  <c r="L90" i="10" s="1"/>
  <c r="K45" i="9"/>
  <c r="K108" i="9"/>
  <c r="F46" i="10"/>
  <c r="L46" i="10" s="1"/>
  <c r="E105" i="10"/>
  <c r="L105" i="10" s="1"/>
  <c r="E11" i="9"/>
  <c r="F74" i="9"/>
  <c r="L47" i="9"/>
  <c r="F74" i="10"/>
  <c r="L74" i="10" s="1"/>
  <c r="E15" i="10"/>
  <c r="L15" i="10" s="1"/>
  <c r="L78" i="9"/>
  <c r="K80" i="9"/>
  <c r="N94" i="8"/>
  <c r="R24" i="8" s="1"/>
  <c r="L113" i="9"/>
  <c r="F107" i="9"/>
  <c r="E109" i="9"/>
  <c r="F46" i="9"/>
  <c r="N111" i="8"/>
  <c r="R80" i="8" s="1"/>
  <c r="E38" i="9" s="1"/>
  <c r="F116" i="9"/>
  <c r="E104" i="10"/>
  <c r="L104" i="10" s="1"/>
  <c r="F45" i="10"/>
  <c r="L45" i="10" s="1"/>
  <c r="M45" i="10" s="1"/>
  <c r="N45" i="8"/>
  <c r="R83" i="8" s="1"/>
  <c r="F104" i="9" s="1"/>
  <c r="E26" i="9"/>
  <c r="E24" i="9"/>
  <c r="E20" i="9"/>
  <c r="F87" i="9"/>
  <c r="E25" i="9"/>
  <c r="F77" i="9"/>
  <c r="E9" i="9"/>
  <c r="E14" i="9"/>
  <c r="F89" i="9"/>
  <c r="F88" i="9"/>
  <c r="F79" i="9"/>
  <c r="F72" i="9"/>
  <c r="F83" i="9"/>
  <c r="L83" i="9" s="1"/>
  <c r="E16" i="9"/>
  <c r="E70" i="9"/>
  <c r="F7" i="9"/>
  <c r="K54" i="9"/>
  <c r="L27" i="9"/>
  <c r="L23" i="9"/>
  <c r="E69" i="9"/>
  <c r="L69" i="9" s="1"/>
  <c r="F6" i="9"/>
  <c r="L6" i="9" s="1"/>
  <c r="L110" i="9"/>
  <c r="K49" i="9"/>
  <c r="K128" i="9"/>
  <c r="L50" i="9"/>
  <c r="F61" i="11"/>
  <c r="E4" i="11"/>
  <c r="L4" i="11" s="1"/>
  <c r="E94" i="10"/>
  <c r="L94" i="10" s="1"/>
  <c r="F35" i="10"/>
  <c r="L35" i="10" s="1"/>
  <c r="N99" i="8"/>
  <c r="R53" i="8" s="1"/>
  <c r="L109" i="9"/>
  <c r="F5" i="10"/>
  <c r="K5" i="10" s="1"/>
  <c r="E64" i="10"/>
  <c r="K64" i="10" s="1"/>
  <c r="N33" i="8"/>
  <c r="K18" i="9"/>
  <c r="E101" i="9"/>
  <c r="L101" i="9" s="1"/>
  <c r="F38" i="9"/>
  <c r="L38" i="9" s="1"/>
  <c r="F32" i="9"/>
  <c r="K32" i="9" s="1"/>
  <c r="E95" i="9"/>
  <c r="K95" i="9" s="1"/>
  <c r="K112" i="9"/>
  <c r="K14" i="9"/>
  <c r="L53" i="9"/>
  <c r="E38" i="10"/>
  <c r="K38" i="10" s="1"/>
  <c r="F97" i="10"/>
  <c r="K97" i="10" s="1"/>
  <c r="L18" i="9"/>
  <c r="L106" i="9"/>
  <c r="L52" i="9"/>
  <c r="F65" i="9"/>
  <c r="E128" i="9"/>
  <c r="L46" i="9"/>
  <c r="E100" i="9"/>
  <c r="F37" i="9"/>
  <c r="K8" i="9"/>
  <c r="K84" i="9"/>
  <c r="K122" i="9"/>
  <c r="N14" i="10"/>
  <c r="N38" i="8"/>
  <c r="R67" i="8" s="1"/>
  <c r="F97" i="9" s="1"/>
  <c r="L44" i="9"/>
  <c r="F42" i="9"/>
  <c r="N4" i="9"/>
  <c r="L81" i="9"/>
  <c r="L43" i="9"/>
  <c r="E12" i="9"/>
  <c r="L5" i="9"/>
  <c r="F73" i="9"/>
  <c r="E10" i="9"/>
  <c r="N76" i="9"/>
  <c r="F4" i="10"/>
  <c r="K4" i="10" s="1"/>
  <c r="E63" i="10"/>
  <c r="K63" i="10" s="1"/>
  <c r="F100" i="9"/>
  <c r="E37" i="9"/>
  <c r="L37" i="9" s="1"/>
  <c r="K20" i="9"/>
  <c r="K71" i="9"/>
  <c r="K21" i="9"/>
  <c r="K59" i="9"/>
  <c r="L61" i="11" l="1"/>
  <c r="M63" i="10"/>
  <c r="M104" i="10"/>
  <c r="L4" i="10"/>
  <c r="M4" i="10" s="1"/>
  <c r="N4" i="10" s="1"/>
  <c r="G8" i="10"/>
  <c r="N8" i="10" s="1"/>
  <c r="E75" i="12" s="1"/>
  <c r="K75" i="12" s="1"/>
  <c r="L8" i="10"/>
  <c r="M8" i="10" s="1"/>
  <c r="G67" i="10"/>
  <c r="K67" i="10"/>
  <c r="M67" i="10" s="1"/>
  <c r="G73" i="10"/>
  <c r="N73" i="10" s="1"/>
  <c r="F82" i="11" s="1"/>
  <c r="L73" i="10"/>
  <c r="M73" i="10" s="1"/>
  <c r="G4" i="10"/>
  <c r="E113" i="12" s="1"/>
  <c r="L113" i="12" s="1"/>
  <c r="G46" i="10"/>
  <c r="N46" i="10" s="1"/>
  <c r="G63" i="10"/>
  <c r="N63" i="10" s="1"/>
  <c r="F31" i="11" s="1"/>
  <c r="G104" i="10"/>
  <c r="N104" i="10" s="1"/>
  <c r="G45" i="10"/>
  <c r="N45" i="10" s="1"/>
  <c r="N67" i="10"/>
  <c r="E11" i="11" s="1"/>
  <c r="K11" i="11" s="1"/>
  <c r="F66" i="10"/>
  <c r="L66" i="10" s="1"/>
  <c r="E54" i="10"/>
  <c r="L54" i="10" s="1"/>
  <c r="E44" i="10"/>
  <c r="L44" i="10" s="1"/>
  <c r="F82" i="10"/>
  <c r="L82" i="10" s="1"/>
  <c r="E89" i="11"/>
  <c r="L89" i="11" s="1"/>
  <c r="F93" i="9"/>
  <c r="N115" i="9"/>
  <c r="E70" i="10"/>
  <c r="L70" i="10" s="1"/>
  <c r="F105" i="10"/>
  <c r="K105" i="10" s="1"/>
  <c r="M105" i="10" s="1"/>
  <c r="K52" i="9"/>
  <c r="F28" i="9"/>
  <c r="L120" i="9"/>
  <c r="N120" i="9" s="1"/>
  <c r="K124" i="9"/>
  <c r="F58" i="10"/>
  <c r="K58" i="10" s="1"/>
  <c r="F61" i="9"/>
  <c r="K61" i="9" s="1"/>
  <c r="E6" i="9"/>
  <c r="K6" i="9" s="1"/>
  <c r="E59" i="10"/>
  <c r="L59" i="10" s="1"/>
  <c r="F118" i="10"/>
  <c r="L118" i="10" s="1"/>
  <c r="E24" i="10"/>
  <c r="L24" i="10" s="1"/>
  <c r="E75" i="10"/>
  <c r="L75" i="9"/>
  <c r="E52" i="10"/>
  <c r="L52" i="10" s="1"/>
  <c r="F70" i="10"/>
  <c r="K70" i="10" s="1"/>
  <c r="M70" i="10" s="1"/>
  <c r="F101" i="9"/>
  <c r="E61" i="10"/>
  <c r="K61" i="10" s="1"/>
  <c r="N15" i="9"/>
  <c r="E115" i="10"/>
  <c r="L115" i="10" s="1"/>
  <c r="N47" i="9"/>
  <c r="F29" i="11"/>
  <c r="E99" i="9"/>
  <c r="F119" i="9"/>
  <c r="N110" i="9"/>
  <c r="F95" i="9"/>
  <c r="F83" i="11"/>
  <c r="N81" i="9"/>
  <c r="E119" i="9"/>
  <c r="K119" i="9" s="1"/>
  <c r="E85" i="9"/>
  <c r="F22" i="9"/>
  <c r="E116" i="9"/>
  <c r="K116" i="9" s="1"/>
  <c r="F53" i="9"/>
  <c r="E41" i="9"/>
  <c r="K41" i="9" s="1"/>
  <c r="N78" i="9"/>
  <c r="F26" i="9"/>
  <c r="L26" i="9" s="1"/>
  <c r="F121" i="9"/>
  <c r="E58" i="9"/>
  <c r="F98" i="9"/>
  <c r="E35" i="9"/>
  <c r="F86" i="9"/>
  <c r="E23" i="9"/>
  <c r="N75" i="9"/>
  <c r="F10" i="10"/>
  <c r="K10" i="10" s="1"/>
  <c r="E60" i="9"/>
  <c r="F123" i="9"/>
  <c r="E96" i="10"/>
  <c r="K96" i="10" s="1"/>
  <c r="M96" i="10" s="1"/>
  <c r="F37" i="10"/>
  <c r="K37" i="10" s="1"/>
  <c r="E126" i="9"/>
  <c r="L126" i="9" s="1"/>
  <c r="F31" i="10"/>
  <c r="L31" i="10" s="1"/>
  <c r="N5" i="9"/>
  <c r="N64" i="9"/>
  <c r="N80" i="9"/>
  <c r="N106" i="9"/>
  <c r="E111" i="9"/>
  <c r="F48" i="9"/>
  <c r="N122" i="9"/>
  <c r="N108" i="9"/>
  <c r="N21" i="9"/>
  <c r="N50" i="9"/>
  <c r="N54" i="9"/>
  <c r="E56" i="10"/>
  <c r="K56" i="10" s="1"/>
  <c r="F115" i="10"/>
  <c r="K115" i="10" s="1"/>
  <c r="M115" i="10" s="1"/>
  <c r="E19" i="10"/>
  <c r="L19" i="10" s="1"/>
  <c r="F78" i="10"/>
  <c r="L78" i="10" s="1"/>
  <c r="N45" i="9"/>
  <c r="F105" i="9"/>
  <c r="E42" i="9"/>
  <c r="K42" i="9" s="1"/>
  <c r="L36" i="9"/>
  <c r="N59" i="9"/>
  <c r="L99" i="9"/>
  <c r="L63" i="9"/>
  <c r="F38" i="10"/>
  <c r="L38" i="10" s="1"/>
  <c r="M38" i="10" s="1"/>
  <c r="E97" i="10"/>
  <c r="E20" i="10"/>
  <c r="K20" i="10" s="1"/>
  <c r="F79" i="10"/>
  <c r="K79" i="10" s="1"/>
  <c r="L100" i="9"/>
  <c r="K10" i="9"/>
  <c r="E37" i="10"/>
  <c r="L37" i="10" s="1"/>
  <c r="F96" i="10"/>
  <c r="L96" i="10" s="1"/>
  <c r="N43" i="9"/>
  <c r="L42" i="9"/>
  <c r="F46" i="11"/>
  <c r="E103" i="11"/>
  <c r="L103" i="11" s="1"/>
  <c r="N8" i="9"/>
  <c r="K100" i="9"/>
  <c r="L30" i="9"/>
  <c r="E43" i="10"/>
  <c r="K43" i="10" s="1"/>
  <c r="F102" i="10"/>
  <c r="K102" i="10" s="1"/>
  <c r="E34" i="9"/>
  <c r="N18" i="9"/>
  <c r="E47" i="10"/>
  <c r="K47" i="10" s="1"/>
  <c r="F106" i="10"/>
  <c r="K106" i="10" s="1"/>
  <c r="F23" i="10"/>
  <c r="K23" i="10" s="1"/>
  <c r="M23" i="10" s="1"/>
  <c r="E82" i="10"/>
  <c r="K82" i="10" s="1"/>
  <c r="N17" i="9"/>
  <c r="N127" i="9"/>
  <c r="K89" i="9"/>
  <c r="L25" i="9"/>
  <c r="K26" i="9"/>
  <c r="K38" i="9"/>
  <c r="E17" i="10"/>
  <c r="K17" i="10" s="1"/>
  <c r="F76" i="10"/>
  <c r="K76" i="10" s="1"/>
  <c r="L11" i="9"/>
  <c r="K91" i="9"/>
  <c r="N71" i="9"/>
  <c r="K73" i="9"/>
  <c r="K97" i="9"/>
  <c r="F51" i="10"/>
  <c r="K51" i="10" s="1"/>
  <c r="E110" i="10"/>
  <c r="K110" i="10" s="1"/>
  <c r="L128" i="9"/>
  <c r="E41" i="10"/>
  <c r="L41" i="10" s="1"/>
  <c r="F100" i="10"/>
  <c r="L100" i="10" s="1"/>
  <c r="L95" i="9"/>
  <c r="F66" i="11"/>
  <c r="E9" i="11"/>
  <c r="L9" i="11" s="1"/>
  <c r="F19" i="10"/>
  <c r="K19" i="10" s="1"/>
  <c r="E78" i="10"/>
  <c r="K78" i="10" s="1"/>
  <c r="M78" i="10" s="1"/>
  <c r="E46" i="11"/>
  <c r="K46" i="11" s="1"/>
  <c r="F103" i="11"/>
  <c r="E85" i="10"/>
  <c r="K85" i="10" s="1"/>
  <c r="F26" i="10"/>
  <c r="K26" i="10" s="1"/>
  <c r="F32" i="11"/>
  <c r="K7" i="9"/>
  <c r="L72" i="9"/>
  <c r="L14" i="9"/>
  <c r="N14" i="9" s="1"/>
  <c r="L87" i="9"/>
  <c r="K46" i="9"/>
  <c r="L107" i="9"/>
  <c r="F49" i="10"/>
  <c r="K49" i="10" s="1"/>
  <c r="E108" i="10"/>
  <c r="K108" i="10" s="1"/>
  <c r="K28" i="9"/>
  <c r="F7" i="10"/>
  <c r="K7" i="10" s="1"/>
  <c r="M7" i="10" s="1"/>
  <c r="E66" i="10"/>
  <c r="K66" i="10" s="1"/>
  <c r="M66" i="10" s="1"/>
  <c r="L12" i="9"/>
  <c r="F27" i="10"/>
  <c r="K27" i="10" s="1"/>
  <c r="E86" i="10"/>
  <c r="K86" i="10" s="1"/>
  <c r="L65" i="9"/>
  <c r="F105" i="11"/>
  <c r="E48" i="11"/>
  <c r="K48" i="11" s="1"/>
  <c r="K101" i="9"/>
  <c r="F111" i="10"/>
  <c r="L111" i="10" s="1"/>
  <c r="F12" i="10"/>
  <c r="K12" i="10" s="1"/>
  <c r="M12" i="10" s="1"/>
  <c r="E71" i="10"/>
  <c r="K71" i="10" s="1"/>
  <c r="M71" i="10" s="1"/>
  <c r="N49" i="9"/>
  <c r="L119" i="9"/>
  <c r="N27" i="9"/>
  <c r="K70" i="9"/>
  <c r="L79" i="9"/>
  <c r="L9" i="9"/>
  <c r="L20" i="9"/>
  <c r="N20" i="9" s="1"/>
  <c r="K109" i="9"/>
  <c r="N109" i="9" s="1"/>
  <c r="N113" i="9"/>
  <c r="F40" i="10"/>
  <c r="L40" i="10" s="1"/>
  <c r="E99" i="10"/>
  <c r="L99" i="10" s="1"/>
  <c r="F6" i="10"/>
  <c r="K6" i="10" s="1"/>
  <c r="E65" i="10"/>
  <c r="K65" i="10" s="1"/>
  <c r="E5" i="10"/>
  <c r="L5" i="10" s="1"/>
  <c r="M5" i="10" s="1"/>
  <c r="F64" i="10"/>
  <c r="L64" i="10" s="1"/>
  <c r="M64" i="10" s="1"/>
  <c r="E8" i="11"/>
  <c r="K8" i="11" s="1"/>
  <c r="F65" i="11"/>
  <c r="F83" i="10"/>
  <c r="L83" i="10" s="1"/>
  <c r="K37" i="9"/>
  <c r="L93" i="9"/>
  <c r="F18" i="10"/>
  <c r="K18" i="10" s="1"/>
  <c r="E77" i="10"/>
  <c r="K77" i="10" s="1"/>
  <c r="N112" i="9"/>
  <c r="F125" i="9"/>
  <c r="E62" i="9"/>
  <c r="E101" i="10"/>
  <c r="K101" i="10" s="1"/>
  <c r="M101" i="10" s="1"/>
  <c r="F42" i="10"/>
  <c r="K42" i="10" s="1"/>
  <c r="M42" i="10" s="1"/>
  <c r="L56" i="9"/>
  <c r="F52" i="10"/>
  <c r="K52" i="10" s="1"/>
  <c r="E111" i="10"/>
  <c r="K111" i="10" s="1"/>
  <c r="L16" i="9"/>
  <c r="L88" i="9"/>
  <c r="L77" i="9"/>
  <c r="L24" i="9"/>
  <c r="K104" i="9"/>
  <c r="L116" i="9"/>
  <c r="N52" i="9"/>
  <c r="F29" i="10"/>
  <c r="L29" i="10" s="1"/>
  <c r="E88" i="10"/>
  <c r="L88" i="10" s="1"/>
  <c r="L74" i="9"/>
  <c r="G103" i="11" l="1"/>
  <c r="K103" i="11"/>
  <c r="M103" i="11" s="1"/>
  <c r="K105" i="11"/>
  <c r="L32" i="11"/>
  <c r="L66" i="11"/>
  <c r="G46" i="11"/>
  <c r="L46" i="11"/>
  <c r="M46" i="11" s="1"/>
  <c r="K83" i="11"/>
  <c r="L29" i="11"/>
  <c r="K31" i="11"/>
  <c r="L82" i="11"/>
  <c r="K65" i="11"/>
  <c r="F19" i="12"/>
  <c r="M82" i="10"/>
  <c r="M111" i="10"/>
  <c r="M19" i="10"/>
  <c r="M52" i="10"/>
  <c r="G97" i="10"/>
  <c r="L97" i="10"/>
  <c r="M97" i="10" s="1"/>
  <c r="F68" i="11"/>
  <c r="G75" i="10"/>
  <c r="K75" i="10"/>
  <c r="M75" i="10" s="1"/>
  <c r="M37" i="10"/>
  <c r="G19" i="10"/>
  <c r="N19" i="10" s="1"/>
  <c r="E21" i="11" s="1"/>
  <c r="L21" i="11" s="1"/>
  <c r="F28" i="11"/>
  <c r="E85" i="11"/>
  <c r="L85" i="11" s="1"/>
  <c r="G96" i="10"/>
  <c r="N96" i="10" s="1"/>
  <c r="E25" i="11"/>
  <c r="L25" i="11" s="1"/>
  <c r="G52" i="10"/>
  <c r="F57" i="12"/>
  <c r="F114" i="11"/>
  <c r="E57" i="11"/>
  <c r="L57" i="11" s="1"/>
  <c r="G71" i="10"/>
  <c r="N71" i="10" s="1"/>
  <c r="F92" i="11" s="1"/>
  <c r="G37" i="10"/>
  <c r="N37" i="10" s="1"/>
  <c r="G70" i="10"/>
  <c r="N70" i="10" s="1"/>
  <c r="G66" i="10"/>
  <c r="N66" i="10" s="1"/>
  <c r="G42" i="10"/>
  <c r="N42" i="10" s="1"/>
  <c r="G12" i="10"/>
  <c r="N12" i="10" s="1"/>
  <c r="G23" i="10"/>
  <c r="N23" i="10" s="1"/>
  <c r="N97" i="10"/>
  <c r="F9" i="11" s="1"/>
  <c r="G78" i="10"/>
  <c r="N78" i="10" s="1"/>
  <c r="E49" i="11" s="1"/>
  <c r="L49" i="11" s="1"/>
  <c r="G82" i="10"/>
  <c r="N82" i="10" s="1"/>
  <c r="G38" i="10"/>
  <c r="N38" i="10" s="1"/>
  <c r="G101" i="10"/>
  <c r="N101" i="10" s="1"/>
  <c r="G111" i="10"/>
  <c r="N111" i="10" s="1"/>
  <c r="F6" i="12" s="1"/>
  <c r="G64" i="10"/>
  <c r="N64" i="10" s="1"/>
  <c r="E75" i="11" s="1"/>
  <c r="K75" i="11" s="1"/>
  <c r="G7" i="10"/>
  <c r="N7" i="10" s="1"/>
  <c r="G115" i="10"/>
  <c r="N115" i="10" s="1"/>
  <c r="E21" i="12" s="1"/>
  <c r="K21" i="12" s="1"/>
  <c r="N75" i="10"/>
  <c r="F15" i="11" s="1"/>
  <c r="G105" i="10"/>
  <c r="N105" i="10" s="1"/>
  <c r="G5" i="10"/>
  <c r="N5" i="10" s="1"/>
  <c r="E88" i="11"/>
  <c r="K88" i="11" s="1"/>
  <c r="F16" i="10"/>
  <c r="K16" i="10" s="1"/>
  <c r="M16" i="10" s="1"/>
  <c r="E11" i="10"/>
  <c r="K11" i="10" s="1"/>
  <c r="M11" i="10" s="1"/>
  <c r="E117" i="10"/>
  <c r="K117" i="10" s="1"/>
  <c r="N124" i="9"/>
  <c r="E26" i="11"/>
  <c r="K26" i="11" s="1"/>
  <c r="N69" i="9"/>
  <c r="N68" i="9"/>
  <c r="E86" i="11"/>
  <c r="L86" i="11" s="1"/>
  <c r="E92" i="10"/>
  <c r="L92" i="10" s="1"/>
  <c r="M92" i="10" s="1"/>
  <c r="F56" i="10"/>
  <c r="L56" i="10" s="1"/>
  <c r="M56" i="10" s="1"/>
  <c r="N52" i="10"/>
  <c r="E28" i="11" s="1"/>
  <c r="E72" i="10"/>
  <c r="K72" i="10" s="1"/>
  <c r="N90" i="9"/>
  <c r="N83" i="9"/>
  <c r="N44" i="9"/>
  <c r="N84" i="9"/>
  <c r="E112" i="10"/>
  <c r="K112" i="10" s="1"/>
  <c r="N56" i="9"/>
  <c r="E100" i="10"/>
  <c r="N100" i="9"/>
  <c r="F109" i="10"/>
  <c r="K109" i="10" s="1"/>
  <c r="E50" i="10"/>
  <c r="K50" i="10" s="1"/>
  <c r="N117" i="9"/>
  <c r="E69" i="10"/>
  <c r="K69" i="10" s="1"/>
  <c r="N16" i="9"/>
  <c r="N79" i="9"/>
  <c r="N61" i="9"/>
  <c r="N36" i="9"/>
  <c r="L35" i="9"/>
  <c r="K121" i="9"/>
  <c r="K85" i="9"/>
  <c r="L123" i="9"/>
  <c r="L98" i="9"/>
  <c r="K53" i="9"/>
  <c r="L60" i="9"/>
  <c r="K23" i="9"/>
  <c r="K86" i="9"/>
  <c r="K58" i="9"/>
  <c r="K22" i="9"/>
  <c r="N12" i="9"/>
  <c r="N41" i="9"/>
  <c r="N63" i="9"/>
  <c r="N95" i="9"/>
  <c r="N46" i="9"/>
  <c r="L48" i="9"/>
  <c r="L111" i="9"/>
  <c r="N104" i="9"/>
  <c r="N77" i="9"/>
  <c r="F34" i="10"/>
  <c r="L34" i="10" s="1"/>
  <c r="M34" i="10" s="1"/>
  <c r="E93" i="10"/>
  <c r="L93" i="10" s="1"/>
  <c r="M93" i="10" s="1"/>
  <c r="F36" i="10"/>
  <c r="K36" i="10" s="1"/>
  <c r="E95" i="10"/>
  <c r="K95" i="10" s="1"/>
  <c r="N24" i="9"/>
  <c r="N65" i="9"/>
  <c r="N128" i="9"/>
  <c r="N89" i="9"/>
  <c r="E29" i="10"/>
  <c r="K29" i="10" s="1"/>
  <c r="M29" i="10" s="1"/>
  <c r="F88" i="10"/>
  <c r="K88" i="10" s="1"/>
  <c r="M88" i="10" s="1"/>
  <c r="K105" i="9"/>
  <c r="N38" i="9"/>
  <c r="N10" i="9"/>
  <c r="N99" i="9"/>
  <c r="F46" i="12"/>
  <c r="E102" i="12"/>
  <c r="K102" i="12" s="1"/>
  <c r="N74" i="9"/>
  <c r="E31" i="10"/>
  <c r="F90" i="10"/>
  <c r="K90" i="10" s="1"/>
  <c r="M90" i="10" s="1"/>
  <c r="N88" i="9"/>
  <c r="L62" i="9"/>
  <c r="N37" i="9"/>
  <c r="E36" i="10"/>
  <c r="L36" i="10" s="1"/>
  <c r="F95" i="10"/>
  <c r="L95" i="10" s="1"/>
  <c r="E74" i="10"/>
  <c r="K74" i="10" s="1"/>
  <c r="M74" i="10" s="1"/>
  <c r="F15" i="10"/>
  <c r="K15" i="10" s="1"/>
  <c r="M15" i="10" s="1"/>
  <c r="N7" i="9"/>
  <c r="N73" i="9"/>
  <c r="N91" i="9"/>
  <c r="E94" i="11"/>
  <c r="K94" i="11" s="1"/>
  <c r="F37" i="11"/>
  <c r="N25" i="9"/>
  <c r="F48" i="10"/>
  <c r="L48" i="10" s="1"/>
  <c r="E107" i="10"/>
  <c r="L107" i="10" s="1"/>
  <c r="E58" i="10"/>
  <c r="F117" i="10"/>
  <c r="L125" i="9"/>
  <c r="N93" i="9"/>
  <c r="N101" i="9"/>
  <c r="F59" i="11"/>
  <c r="E116" i="11"/>
  <c r="K116" i="11" s="1"/>
  <c r="E51" i="10"/>
  <c r="F110" i="10"/>
  <c r="L110" i="10" s="1"/>
  <c r="M110" i="10" s="1"/>
  <c r="N28" i="9"/>
  <c r="N87" i="9"/>
  <c r="N72" i="9"/>
  <c r="F30" i="10"/>
  <c r="K30" i="10" s="1"/>
  <c r="E89" i="10"/>
  <c r="K89" i="10" s="1"/>
  <c r="E19" i="11"/>
  <c r="K19" i="11" s="1"/>
  <c r="F76" i="11"/>
  <c r="N30" i="9"/>
  <c r="F91" i="10"/>
  <c r="L91" i="10" s="1"/>
  <c r="M91" i="10" s="1"/>
  <c r="E32" i="10"/>
  <c r="L32" i="10" s="1"/>
  <c r="M32" i="10" s="1"/>
  <c r="E18" i="10"/>
  <c r="L18" i="10" s="1"/>
  <c r="M18" i="10" s="1"/>
  <c r="F77" i="10"/>
  <c r="L77" i="10" s="1"/>
  <c r="M77" i="10" s="1"/>
  <c r="E102" i="10"/>
  <c r="L102" i="10" s="1"/>
  <c r="M102" i="10" s="1"/>
  <c r="F43" i="10"/>
  <c r="L43" i="10" s="1"/>
  <c r="M43" i="10" s="1"/>
  <c r="F68" i="10"/>
  <c r="L68" i="10" s="1"/>
  <c r="E9" i="10"/>
  <c r="L9" i="10" s="1"/>
  <c r="E33" i="11"/>
  <c r="L33" i="11" s="1"/>
  <c r="F90" i="11"/>
  <c r="F80" i="10"/>
  <c r="L80" i="10" s="1"/>
  <c r="M80" i="10" s="1"/>
  <c r="F114" i="10"/>
  <c r="L114" i="10" s="1"/>
  <c r="E55" i="10"/>
  <c r="L55" i="10" s="1"/>
  <c r="E21" i="10"/>
  <c r="L21" i="10" s="1"/>
  <c r="M21" i="10" s="1"/>
  <c r="F108" i="10"/>
  <c r="L108" i="10" s="1"/>
  <c r="M108" i="10" s="1"/>
  <c r="E49" i="10"/>
  <c r="F107" i="10"/>
  <c r="K107" i="10" s="1"/>
  <c r="M107" i="10" s="1"/>
  <c r="E48" i="10"/>
  <c r="K48" i="10" s="1"/>
  <c r="N6" i="9"/>
  <c r="F112" i="10"/>
  <c r="L112" i="10" s="1"/>
  <c r="E53" i="10"/>
  <c r="L53" i="10" s="1"/>
  <c r="F20" i="10"/>
  <c r="L20" i="10" s="1"/>
  <c r="M20" i="10" s="1"/>
  <c r="E79" i="10"/>
  <c r="L79" i="10" s="1"/>
  <c r="M79" i="10" s="1"/>
  <c r="E103" i="10"/>
  <c r="K103" i="10" s="1"/>
  <c r="M103" i="10" s="1"/>
  <c r="F44" i="10"/>
  <c r="K44" i="10" s="1"/>
  <c r="M44" i="10" s="1"/>
  <c r="E28" i="10"/>
  <c r="K28" i="10" s="1"/>
  <c r="M28" i="10" s="1"/>
  <c r="F87" i="10"/>
  <c r="K87" i="10" s="1"/>
  <c r="M87" i="10" s="1"/>
  <c r="F9" i="10"/>
  <c r="K9" i="10" s="1"/>
  <c r="E68" i="10"/>
  <c r="K68" i="10" s="1"/>
  <c r="M68" i="10" s="1"/>
  <c r="E27" i="10"/>
  <c r="L27" i="10" s="1"/>
  <c r="M27" i="10" s="1"/>
  <c r="F86" i="10"/>
  <c r="L86" i="10" s="1"/>
  <c r="M86" i="10" s="1"/>
  <c r="F36" i="11"/>
  <c r="E93" i="11"/>
  <c r="L93" i="11" s="1"/>
  <c r="F27" i="11"/>
  <c r="E84" i="11"/>
  <c r="L84" i="11" s="1"/>
  <c r="E25" i="10"/>
  <c r="F84" i="10"/>
  <c r="L84" i="10" s="1"/>
  <c r="M84" i="10" s="1"/>
  <c r="N116" i="9"/>
  <c r="F4" i="11"/>
  <c r="E61" i="11"/>
  <c r="F72" i="10"/>
  <c r="L72" i="10" s="1"/>
  <c r="E13" i="10"/>
  <c r="L13" i="10" s="1"/>
  <c r="N9" i="9"/>
  <c r="N70" i="9"/>
  <c r="E27" i="11"/>
  <c r="K27" i="11" s="1"/>
  <c r="F84" i="11"/>
  <c r="N107" i="9"/>
  <c r="E118" i="10"/>
  <c r="F59" i="10"/>
  <c r="K59" i="10" s="1"/>
  <c r="M59" i="10" s="1"/>
  <c r="E6" i="10"/>
  <c r="F65" i="10"/>
  <c r="L65" i="10" s="1"/>
  <c r="M65" i="10" s="1"/>
  <c r="N97" i="9"/>
  <c r="E10" i="10"/>
  <c r="F69" i="10"/>
  <c r="N11" i="9"/>
  <c r="K34" i="9"/>
  <c r="F41" i="10"/>
  <c r="K41" i="10" s="1"/>
  <c r="M41" i="10" s="1"/>
  <c r="N32" i="9"/>
  <c r="K46" i="12" l="1"/>
  <c r="L57" i="12"/>
  <c r="L6" i="12"/>
  <c r="K19" i="12"/>
  <c r="K61" i="11"/>
  <c r="M61" i="11" s="1"/>
  <c r="G61" i="11"/>
  <c r="G9" i="11"/>
  <c r="K9" i="11"/>
  <c r="M9" i="11" s="1"/>
  <c r="K68" i="11"/>
  <c r="G4" i="11"/>
  <c r="K4" i="11"/>
  <c r="M4" i="11" s="1"/>
  <c r="G84" i="11"/>
  <c r="K84" i="11"/>
  <c r="M84" i="11" s="1"/>
  <c r="G27" i="11"/>
  <c r="L27" i="11"/>
  <c r="L90" i="11"/>
  <c r="K76" i="11"/>
  <c r="K37" i="11"/>
  <c r="K28" i="11"/>
  <c r="L114" i="11"/>
  <c r="M27" i="11"/>
  <c r="L36" i="11"/>
  <c r="K59" i="11"/>
  <c r="K15" i="11"/>
  <c r="L92" i="11"/>
  <c r="G28" i="11"/>
  <c r="L28" i="11"/>
  <c r="M48" i="10"/>
  <c r="G10" i="10"/>
  <c r="L10" i="10"/>
  <c r="M10" i="10" s="1"/>
  <c r="G49" i="10"/>
  <c r="L49" i="10"/>
  <c r="M49" i="10" s="1"/>
  <c r="M9" i="10"/>
  <c r="M95" i="10"/>
  <c r="M112" i="10"/>
  <c r="G118" i="10"/>
  <c r="K118" i="10"/>
  <c r="M118" i="10" s="1"/>
  <c r="G25" i="10"/>
  <c r="L25" i="10"/>
  <c r="M25" i="10" s="1"/>
  <c r="G117" i="10"/>
  <c r="L117" i="10"/>
  <c r="M117" i="10" s="1"/>
  <c r="G31" i="10"/>
  <c r="K31" i="10"/>
  <c r="M31" i="10" s="1"/>
  <c r="M36" i="10"/>
  <c r="G69" i="10"/>
  <c r="L69" i="10"/>
  <c r="M69" i="10" s="1"/>
  <c r="G6" i="10"/>
  <c r="L6" i="10"/>
  <c r="M6" i="10" s="1"/>
  <c r="G51" i="10"/>
  <c r="L51" i="10"/>
  <c r="M51" i="10" s="1"/>
  <c r="G58" i="10"/>
  <c r="L58" i="10"/>
  <c r="M58" i="10" s="1"/>
  <c r="G100" i="10"/>
  <c r="K100" i="10"/>
  <c r="M100" i="10" s="1"/>
  <c r="M72" i="10"/>
  <c r="E7" i="11"/>
  <c r="K7" i="11" s="1"/>
  <c r="F64" i="11"/>
  <c r="G112" i="10"/>
  <c r="F67" i="11"/>
  <c r="E10" i="11"/>
  <c r="K10" i="11" s="1"/>
  <c r="F53" i="11"/>
  <c r="E110" i="11"/>
  <c r="K110" i="11" s="1"/>
  <c r="E29" i="11"/>
  <c r="F86" i="11"/>
  <c r="G95" i="10"/>
  <c r="N95" i="10" s="1"/>
  <c r="F48" i="11"/>
  <c r="E105" i="11"/>
  <c r="E66" i="11"/>
  <c r="G107" i="10"/>
  <c r="N107" i="10" s="1"/>
  <c r="E69" i="11" s="1"/>
  <c r="K69" i="11" s="1"/>
  <c r="E41" i="12"/>
  <c r="L41" i="12" s="1"/>
  <c r="F97" i="12"/>
  <c r="F71" i="11"/>
  <c r="E14" i="11"/>
  <c r="K14" i="11" s="1"/>
  <c r="F100" i="11"/>
  <c r="E43" i="11"/>
  <c r="K43" i="11" s="1"/>
  <c r="E12" i="11"/>
  <c r="L12" i="11" s="1"/>
  <c r="F69" i="11"/>
  <c r="E22" i="11"/>
  <c r="K22" i="11" s="1"/>
  <c r="F79" i="11"/>
  <c r="E112" i="11"/>
  <c r="L112" i="11" s="1"/>
  <c r="F55" i="11"/>
  <c r="F22" i="11"/>
  <c r="E79" i="11"/>
  <c r="L79" i="11" s="1"/>
  <c r="G88" i="10"/>
  <c r="N88" i="10" s="1"/>
  <c r="G59" i="10"/>
  <c r="N59" i="10" s="1"/>
  <c r="G72" i="10"/>
  <c r="N72" i="10" s="1"/>
  <c r="F40" i="11" s="1"/>
  <c r="G9" i="10"/>
  <c r="N9" i="10" s="1"/>
  <c r="F81" i="11" s="1"/>
  <c r="G103" i="10"/>
  <c r="N103" i="10" s="1"/>
  <c r="G21" i="10"/>
  <c r="N21" i="10" s="1"/>
  <c r="F104" i="12" s="1"/>
  <c r="G68" i="10"/>
  <c r="N68" i="10" s="1"/>
  <c r="G34" i="10"/>
  <c r="N34" i="10" s="1"/>
  <c r="G18" i="10"/>
  <c r="N18" i="10" s="1"/>
  <c r="G29" i="10"/>
  <c r="N29" i="10" s="1"/>
  <c r="G41" i="10"/>
  <c r="N41" i="10" s="1"/>
  <c r="N6" i="10"/>
  <c r="E87" i="11" s="1"/>
  <c r="K87" i="11" s="1"/>
  <c r="G44" i="10"/>
  <c r="N44" i="10" s="1"/>
  <c r="G108" i="10"/>
  <c r="N108" i="10" s="1"/>
  <c r="N51" i="10"/>
  <c r="F10" i="11" s="1"/>
  <c r="G93" i="10"/>
  <c r="N93" i="10" s="1"/>
  <c r="G92" i="10"/>
  <c r="N92" i="10" s="1"/>
  <c r="N118" i="10"/>
  <c r="E56" i="11" s="1"/>
  <c r="K56" i="11" s="1"/>
  <c r="E35" i="11"/>
  <c r="L35" i="11" s="1"/>
  <c r="G43" i="10"/>
  <c r="N43" i="10" s="1"/>
  <c r="F44" i="11" s="1"/>
  <c r="G32" i="10"/>
  <c r="N32" i="10" s="1"/>
  <c r="G48" i="10"/>
  <c r="N48" i="10" s="1"/>
  <c r="G15" i="10"/>
  <c r="N15" i="10" s="1"/>
  <c r="G90" i="10"/>
  <c r="N90" i="10" s="1"/>
  <c r="G16" i="10"/>
  <c r="N16" i="10" s="1"/>
  <c r="G79" i="10"/>
  <c r="N79" i="10" s="1"/>
  <c r="G86" i="10"/>
  <c r="N86" i="10" s="1"/>
  <c r="E6" i="11" s="1"/>
  <c r="K6" i="11" s="1"/>
  <c r="G80" i="10"/>
  <c r="N80" i="10" s="1"/>
  <c r="G77" i="10"/>
  <c r="N77" i="10" s="1"/>
  <c r="E72" i="11"/>
  <c r="K72" i="11" s="1"/>
  <c r="F18" i="11"/>
  <c r="G87" i="10"/>
  <c r="N87" i="10" s="1"/>
  <c r="G65" i="10"/>
  <c r="N65" i="10" s="1"/>
  <c r="G84" i="10"/>
  <c r="N84" i="10" s="1"/>
  <c r="G28" i="10"/>
  <c r="N28" i="10" s="1"/>
  <c r="G20" i="10"/>
  <c r="N20" i="10" s="1"/>
  <c r="N49" i="10"/>
  <c r="G91" i="10"/>
  <c r="N91" i="10" s="1"/>
  <c r="G110" i="10"/>
  <c r="N110" i="10" s="1"/>
  <c r="G74" i="10"/>
  <c r="N74" i="10" s="1"/>
  <c r="N31" i="10"/>
  <c r="E37" i="11" s="1"/>
  <c r="G36" i="10"/>
  <c r="N36" i="10" s="1"/>
  <c r="E71" i="11" s="1"/>
  <c r="L71" i="11" s="1"/>
  <c r="N100" i="10"/>
  <c r="E42" i="11" s="1"/>
  <c r="K42" i="11" s="1"/>
  <c r="G56" i="10"/>
  <c r="N56" i="10" s="1"/>
  <c r="G11" i="10"/>
  <c r="N11" i="10" s="1"/>
  <c r="G102" i="10"/>
  <c r="N102" i="10" s="1"/>
  <c r="G27" i="10"/>
  <c r="N27" i="10" s="1"/>
  <c r="E53" i="11" s="1"/>
  <c r="L53" i="11" s="1"/>
  <c r="F78" i="11"/>
  <c r="F33" i="10"/>
  <c r="L33" i="10" s="1"/>
  <c r="M33" i="10" s="1"/>
  <c r="F106" i="11"/>
  <c r="F85" i="11"/>
  <c r="N69" i="10"/>
  <c r="E18" i="11" s="1"/>
  <c r="L18" i="11" s="1"/>
  <c r="N117" i="10"/>
  <c r="F112" i="11" s="1"/>
  <c r="F53" i="10"/>
  <c r="N119" i="9"/>
  <c r="N26" i="9"/>
  <c r="N85" i="9"/>
  <c r="E62" i="12"/>
  <c r="L62" i="12" s="1"/>
  <c r="F13" i="10"/>
  <c r="K13" i="10" s="1"/>
  <c r="M13" i="10" s="1"/>
  <c r="N126" i="9"/>
  <c r="N42" i="9"/>
  <c r="N22" i="9"/>
  <c r="N86" i="9"/>
  <c r="N98" i="9"/>
  <c r="N58" i="9"/>
  <c r="F77" i="12"/>
  <c r="E45" i="12"/>
  <c r="L45" i="12" s="1"/>
  <c r="N112" i="10"/>
  <c r="E52" i="11" s="1"/>
  <c r="K52" i="11" s="1"/>
  <c r="N53" i="9"/>
  <c r="N123" i="9"/>
  <c r="N60" i="9"/>
  <c r="F81" i="10"/>
  <c r="K81" i="10" s="1"/>
  <c r="E22" i="10"/>
  <c r="K22" i="10" s="1"/>
  <c r="N35" i="9"/>
  <c r="F17" i="10"/>
  <c r="L17" i="10" s="1"/>
  <c r="M17" i="10" s="1"/>
  <c r="E76" i="10"/>
  <c r="L76" i="10" s="1"/>
  <c r="M76" i="10" s="1"/>
  <c r="F98" i="10"/>
  <c r="L98" i="10" s="1"/>
  <c r="M98" i="10" s="1"/>
  <c r="E39" i="10"/>
  <c r="L39" i="10" s="1"/>
  <c r="M39" i="10" s="1"/>
  <c r="F99" i="10"/>
  <c r="K99" i="10" s="1"/>
  <c r="M99" i="10" s="1"/>
  <c r="E40" i="10"/>
  <c r="K40" i="10" s="1"/>
  <c r="M40" i="10" s="1"/>
  <c r="F54" i="10"/>
  <c r="K54" i="10" s="1"/>
  <c r="M54" i="10" s="1"/>
  <c r="E113" i="10"/>
  <c r="K113" i="10" s="1"/>
  <c r="M113" i="10" s="1"/>
  <c r="E83" i="10"/>
  <c r="K83" i="10" s="1"/>
  <c r="M83" i="10" s="1"/>
  <c r="F24" i="10"/>
  <c r="K24" i="10" s="1"/>
  <c r="M24" i="10" s="1"/>
  <c r="F22" i="10"/>
  <c r="E81" i="10"/>
  <c r="L81" i="10" s="1"/>
  <c r="E26" i="10"/>
  <c r="L26" i="10" s="1"/>
  <c r="M26" i="10" s="1"/>
  <c r="F85" i="10"/>
  <c r="L85" i="10" s="1"/>
  <c r="M85" i="10" s="1"/>
  <c r="E106" i="10"/>
  <c r="L106" i="10" s="1"/>
  <c r="M106" i="10" s="1"/>
  <c r="F47" i="10"/>
  <c r="L47" i="10" s="1"/>
  <c r="M47" i="10" s="1"/>
  <c r="F104" i="11"/>
  <c r="E47" i="11"/>
  <c r="L47" i="11" s="1"/>
  <c r="N23" i="9"/>
  <c r="E35" i="10"/>
  <c r="K35" i="10" s="1"/>
  <c r="M35" i="10" s="1"/>
  <c r="F94" i="10"/>
  <c r="K94" i="10" s="1"/>
  <c r="M94" i="10" s="1"/>
  <c r="N121" i="9"/>
  <c r="N62" i="9"/>
  <c r="N48" i="9"/>
  <c r="N111" i="9"/>
  <c r="F55" i="10"/>
  <c r="K55" i="10" s="1"/>
  <c r="M55" i="10" s="1"/>
  <c r="E114" i="10"/>
  <c r="E30" i="10"/>
  <c r="F89" i="10"/>
  <c r="L89" i="10" s="1"/>
  <c r="M89" i="10" s="1"/>
  <c r="N34" i="9"/>
  <c r="E116" i="10"/>
  <c r="K116" i="10" s="1"/>
  <c r="M116" i="10" s="1"/>
  <c r="F57" i="10"/>
  <c r="K57" i="10" s="1"/>
  <c r="M57" i="10" s="1"/>
  <c r="N105" i="9"/>
  <c r="F30" i="11"/>
  <c r="F113" i="11"/>
  <c r="F21" i="11"/>
  <c r="E78" i="11"/>
  <c r="K78" i="11" s="1"/>
  <c r="F70" i="12"/>
  <c r="E14" i="12"/>
  <c r="K14" i="12" s="1"/>
  <c r="F50" i="10"/>
  <c r="L50" i="10" s="1"/>
  <c r="M50" i="10" s="1"/>
  <c r="E109" i="10"/>
  <c r="E120" i="10"/>
  <c r="F61" i="10"/>
  <c r="L61" i="10" s="1"/>
  <c r="M61" i="10" s="1"/>
  <c r="N10" i="10"/>
  <c r="F82" i="12"/>
  <c r="E26" i="12"/>
  <c r="K26" i="12" s="1"/>
  <c r="N25" i="10"/>
  <c r="F50" i="12"/>
  <c r="E106" i="12"/>
  <c r="L106" i="12" s="1"/>
  <c r="N125" i="9"/>
  <c r="E55" i="11"/>
  <c r="K55" i="11" s="1"/>
  <c r="E64" i="12"/>
  <c r="L64" i="12" s="1"/>
  <c r="F8" i="12"/>
  <c r="E63" i="12"/>
  <c r="K63" i="12" s="1"/>
  <c r="F7" i="12"/>
  <c r="E60" i="10"/>
  <c r="K60" i="10" s="1"/>
  <c r="M60" i="10" s="1"/>
  <c r="F119" i="10"/>
  <c r="K119" i="10" s="1"/>
  <c r="M119" i="10" s="1"/>
  <c r="N58" i="10"/>
  <c r="K82" i="12" l="1"/>
  <c r="L8" i="12"/>
  <c r="L50" i="12"/>
  <c r="K77" i="12"/>
  <c r="L104" i="12"/>
  <c r="K7" i="12"/>
  <c r="K70" i="12"/>
  <c r="L97" i="12"/>
  <c r="F28" i="12"/>
  <c r="E84" i="12"/>
  <c r="K84" i="12" s="1"/>
  <c r="G78" i="11"/>
  <c r="L78" i="11"/>
  <c r="L106" i="11"/>
  <c r="G55" i="11"/>
  <c r="L55" i="11"/>
  <c r="G69" i="11"/>
  <c r="L69" i="11"/>
  <c r="M69" i="11"/>
  <c r="G53" i="11"/>
  <c r="K53" i="11"/>
  <c r="M53" i="11" s="1"/>
  <c r="K64" i="11"/>
  <c r="M28" i="11"/>
  <c r="K30" i="11"/>
  <c r="L104" i="11"/>
  <c r="G85" i="11"/>
  <c r="K85" i="11"/>
  <c r="M85" i="11" s="1"/>
  <c r="G18" i="11"/>
  <c r="K18" i="11"/>
  <c r="M18" i="11" s="1"/>
  <c r="G21" i="11"/>
  <c r="K21" i="11"/>
  <c r="M21" i="11" s="1"/>
  <c r="M55" i="11"/>
  <c r="K113" i="11"/>
  <c r="G112" i="11"/>
  <c r="K112" i="11"/>
  <c r="M112" i="11" s="1"/>
  <c r="L37" i="11"/>
  <c r="G71" i="11"/>
  <c r="K71" i="11"/>
  <c r="M71" i="11" s="1"/>
  <c r="K66" i="11"/>
  <c r="M66" i="11" s="1"/>
  <c r="G66" i="11"/>
  <c r="G86" i="11"/>
  <c r="K86" i="11"/>
  <c r="M86" i="11" s="1"/>
  <c r="K44" i="11"/>
  <c r="L81" i="11"/>
  <c r="G79" i="11"/>
  <c r="K79" i="11"/>
  <c r="M79" i="11" s="1"/>
  <c r="L105" i="11"/>
  <c r="M105" i="11" s="1"/>
  <c r="G105" i="11"/>
  <c r="F31" i="12"/>
  <c r="K29" i="11"/>
  <c r="M29" i="11" s="1"/>
  <c r="G29" i="11"/>
  <c r="K67" i="11"/>
  <c r="M37" i="11"/>
  <c r="M78" i="11"/>
  <c r="G10" i="11"/>
  <c r="L10" i="11"/>
  <c r="M10" i="11" s="1"/>
  <c r="L40" i="11"/>
  <c r="G22" i="11"/>
  <c r="L22" i="11"/>
  <c r="M22" i="11" s="1"/>
  <c r="K100" i="11"/>
  <c r="G48" i="11"/>
  <c r="L48" i="11"/>
  <c r="M48" i="11" s="1"/>
  <c r="G37" i="11"/>
  <c r="G120" i="10"/>
  <c r="L120" i="10"/>
  <c r="M120" i="10" s="1"/>
  <c r="G109" i="10"/>
  <c r="L109" i="10"/>
  <c r="M109" i="10" s="1"/>
  <c r="G30" i="10"/>
  <c r="L30" i="10"/>
  <c r="M30" i="10" s="1"/>
  <c r="G53" i="10"/>
  <c r="N53" i="10" s="1"/>
  <c r="K53" i="10"/>
  <c r="M53" i="10" s="1"/>
  <c r="G114" i="10"/>
  <c r="K114" i="10"/>
  <c r="M114" i="10" s="1"/>
  <c r="G22" i="10"/>
  <c r="L22" i="10"/>
  <c r="M22" i="10" s="1"/>
  <c r="M81" i="10"/>
  <c r="E87" i="12"/>
  <c r="K87" i="12" s="1"/>
  <c r="F72" i="11"/>
  <c r="E15" i="11"/>
  <c r="F107" i="11"/>
  <c r="E50" i="11"/>
  <c r="L50" i="11" s="1"/>
  <c r="F41" i="11"/>
  <c r="E98" i="11"/>
  <c r="L98" i="11" s="1"/>
  <c r="F88" i="13"/>
  <c r="F99" i="11"/>
  <c r="F109" i="11"/>
  <c r="E114" i="12"/>
  <c r="L114" i="12" s="1"/>
  <c r="F65" i="12"/>
  <c r="F75" i="11"/>
  <c r="F35" i="11"/>
  <c r="E92" i="11"/>
  <c r="E17" i="11"/>
  <c r="K17" i="11" s="1"/>
  <c r="F74" i="11"/>
  <c r="F34" i="11"/>
  <c r="E91" i="11"/>
  <c r="K91" i="11" s="1"/>
  <c r="E70" i="11"/>
  <c r="K70" i="11" s="1"/>
  <c r="F13" i="11"/>
  <c r="E20" i="11"/>
  <c r="L20" i="11" s="1"/>
  <c r="F77" i="11"/>
  <c r="F42" i="11"/>
  <c r="E99" i="11"/>
  <c r="L99" i="11" s="1"/>
  <c r="F24" i="12"/>
  <c r="E80" i="12"/>
  <c r="K80" i="12" s="1"/>
  <c r="F94" i="11"/>
  <c r="E101" i="11"/>
  <c r="K101" i="11" s="1"/>
  <c r="F25" i="11"/>
  <c r="E82" i="11"/>
  <c r="F54" i="11"/>
  <c r="E111" i="11"/>
  <c r="L111" i="11" s="1"/>
  <c r="F24" i="11"/>
  <c r="E81" i="11"/>
  <c r="K81" i="11" s="1"/>
  <c r="M81" i="11" s="1"/>
  <c r="E102" i="11"/>
  <c r="K102" i="11" s="1"/>
  <c r="F45" i="11"/>
  <c r="E19" i="12"/>
  <c r="F75" i="12"/>
  <c r="E44" i="11"/>
  <c r="G44" i="11" s="1"/>
  <c r="F101" i="11"/>
  <c r="E83" i="11"/>
  <c r="F26" i="11"/>
  <c r="F96" i="11"/>
  <c r="E39" i="11"/>
  <c r="K39" i="11" s="1"/>
  <c r="F111" i="11"/>
  <c r="E54" i="11"/>
  <c r="K54" i="11" s="1"/>
  <c r="F95" i="11"/>
  <c r="E38" i="11"/>
  <c r="L38" i="11" s="1"/>
  <c r="E16" i="11"/>
  <c r="L16" i="11" s="1"/>
  <c r="F73" i="11"/>
  <c r="F93" i="11"/>
  <c r="E36" i="11"/>
  <c r="F102" i="11"/>
  <c r="E45" i="11"/>
  <c r="L45" i="11" s="1"/>
  <c r="F39" i="12"/>
  <c r="E95" i="12"/>
  <c r="L95" i="12" s="1"/>
  <c r="E108" i="11"/>
  <c r="K108" i="11" s="1"/>
  <c r="F51" i="11"/>
  <c r="E77" i="11"/>
  <c r="K77" i="11" s="1"/>
  <c r="F20" i="11"/>
  <c r="E76" i="11"/>
  <c r="F19" i="11"/>
  <c r="F49" i="11"/>
  <c r="E106" i="11"/>
  <c r="F7" i="11"/>
  <c r="E64" i="11"/>
  <c r="G106" i="10"/>
  <c r="N106" i="10" s="1"/>
  <c r="G54" i="10"/>
  <c r="N54" i="10" s="1"/>
  <c r="G119" i="10"/>
  <c r="N119" i="10" s="1"/>
  <c r="E48" i="12"/>
  <c r="L48" i="12" s="1"/>
  <c r="F63" i="11"/>
  <c r="G57" i="10"/>
  <c r="N57" i="10" s="1"/>
  <c r="G55" i="10"/>
  <c r="N55" i="10" s="1"/>
  <c r="G85" i="10"/>
  <c r="N85" i="10" s="1"/>
  <c r="G24" i="10"/>
  <c r="N24" i="10" s="1"/>
  <c r="F107" i="12" s="1"/>
  <c r="G40" i="10"/>
  <c r="N40" i="10" s="1"/>
  <c r="G76" i="10"/>
  <c r="N76" i="10" s="1"/>
  <c r="G81" i="10"/>
  <c r="G13" i="10"/>
  <c r="N13" i="10" s="1"/>
  <c r="F43" i="11" s="1"/>
  <c r="G33" i="10"/>
  <c r="N33" i="10" s="1"/>
  <c r="N50" i="10"/>
  <c r="F50" i="11" s="1"/>
  <c r="G50" i="10"/>
  <c r="G98" i="10"/>
  <c r="N98" i="10" s="1"/>
  <c r="G60" i="10"/>
  <c r="N60" i="10" s="1"/>
  <c r="E114" i="11" s="1"/>
  <c r="E46" i="12"/>
  <c r="E67" i="11"/>
  <c r="F12" i="11"/>
  <c r="F110" i="11"/>
  <c r="G116" i="10"/>
  <c r="N116" i="10" s="1"/>
  <c r="G89" i="10"/>
  <c r="N89" i="10" s="1"/>
  <c r="E51" i="11" s="1"/>
  <c r="G94" i="10"/>
  <c r="N94" i="10" s="1"/>
  <c r="G26" i="10"/>
  <c r="N26" i="10" s="1"/>
  <c r="F91" i="11" s="1"/>
  <c r="G83" i="10"/>
  <c r="N83" i="10" s="1"/>
  <c r="G99" i="10"/>
  <c r="N99" i="10" s="1"/>
  <c r="E58" i="11" s="1"/>
  <c r="L58" i="11" s="1"/>
  <c r="G17" i="10"/>
  <c r="N17" i="10" s="1"/>
  <c r="E68" i="12"/>
  <c r="K68" i="12" s="1"/>
  <c r="F12" i="12"/>
  <c r="N114" i="10"/>
  <c r="F80" i="11" s="1"/>
  <c r="G61" i="10"/>
  <c r="N61" i="10" s="1"/>
  <c r="N109" i="10"/>
  <c r="E13" i="11" s="1"/>
  <c r="L13" i="11" s="1"/>
  <c r="N30" i="10"/>
  <c r="F47" i="11" s="1"/>
  <c r="G35" i="10"/>
  <c r="N35" i="10" s="1"/>
  <c r="G47" i="10"/>
  <c r="N47" i="10" s="1"/>
  <c r="G113" i="10"/>
  <c r="N113" i="10" s="1"/>
  <c r="G39" i="10"/>
  <c r="N39" i="10" s="1"/>
  <c r="E112" i="12" s="1"/>
  <c r="K112" i="12" s="1"/>
  <c r="E24" i="11"/>
  <c r="L24" i="11" s="1"/>
  <c r="E97" i="11"/>
  <c r="L97" i="11" s="1"/>
  <c r="F101" i="12"/>
  <c r="F14" i="11"/>
  <c r="N22" i="10"/>
  <c r="N81" i="10"/>
  <c r="E23" i="11"/>
  <c r="L23" i="11" s="1"/>
  <c r="E69" i="12"/>
  <c r="L69" i="12" s="1"/>
  <c r="F13" i="12"/>
  <c r="F56" i="11"/>
  <c r="E113" i="11"/>
  <c r="F83" i="12"/>
  <c r="E27" i="12"/>
  <c r="K27" i="12" s="1"/>
  <c r="E70" i="12"/>
  <c r="F14" i="12"/>
  <c r="E54" i="12"/>
  <c r="K54" i="12" s="1"/>
  <c r="F110" i="12"/>
  <c r="E4" i="12"/>
  <c r="F60" i="12"/>
  <c r="E91" i="12"/>
  <c r="L91" i="12" s="1"/>
  <c r="F35" i="12"/>
  <c r="E9" i="12"/>
  <c r="L9" i="12" s="1"/>
  <c r="E60" i="12"/>
  <c r="L60" i="12" s="1"/>
  <c r="F4" i="12"/>
  <c r="E105" i="12"/>
  <c r="K105" i="12" s="1"/>
  <c r="F49" i="12"/>
  <c r="F39" i="11"/>
  <c r="E96" i="11"/>
  <c r="F8" i="11"/>
  <c r="E65" i="11"/>
  <c r="N120" i="10"/>
  <c r="F25" i="12"/>
  <c r="E81" i="12"/>
  <c r="K81" i="12" s="1"/>
  <c r="F58" i="12"/>
  <c r="L88" i="13" l="1"/>
  <c r="K25" i="12"/>
  <c r="L58" i="12"/>
  <c r="K49" i="12"/>
  <c r="K4" i="12"/>
  <c r="L70" i="12"/>
  <c r="K107" i="12"/>
  <c r="L39" i="12"/>
  <c r="L65" i="12"/>
  <c r="L35" i="12"/>
  <c r="K110" i="12"/>
  <c r="L13" i="12"/>
  <c r="G75" i="12"/>
  <c r="N75" i="12" s="1"/>
  <c r="L75" i="12"/>
  <c r="M75" i="12" s="1"/>
  <c r="M70" i="12"/>
  <c r="K83" i="12"/>
  <c r="K12" i="12"/>
  <c r="L46" i="12"/>
  <c r="M46" i="12" s="1"/>
  <c r="G46" i="12"/>
  <c r="N19" i="12"/>
  <c r="L19" i="12"/>
  <c r="M19" i="12" s="1"/>
  <c r="G19" i="12"/>
  <c r="K24" i="12"/>
  <c r="K28" i="12"/>
  <c r="G70" i="12"/>
  <c r="N70" i="12" s="1"/>
  <c r="R77" i="12" s="1"/>
  <c r="G4" i="12"/>
  <c r="L4" i="12"/>
  <c r="G60" i="12"/>
  <c r="K60" i="12"/>
  <c r="M60" i="12" s="1"/>
  <c r="G14" i="12"/>
  <c r="N14" i="12" s="1"/>
  <c r="R18" i="12" s="1"/>
  <c r="L14" i="12"/>
  <c r="M14" i="12" s="1"/>
  <c r="L101" i="12"/>
  <c r="K31" i="12"/>
  <c r="F10" i="12"/>
  <c r="E66" i="12"/>
  <c r="K66" i="12" s="1"/>
  <c r="F30" i="12"/>
  <c r="E86" i="12"/>
  <c r="K86" i="12" s="1"/>
  <c r="F5" i="12"/>
  <c r="E61" i="12"/>
  <c r="L61" i="12" s="1"/>
  <c r="F19" i="13"/>
  <c r="E75" i="13"/>
  <c r="F85" i="12"/>
  <c r="E29" i="12"/>
  <c r="L29" i="12" s="1"/>
  <c r="L65" i="11"/>
  <c r="M65" i="11" s="1"/>
  <c r="G65" i="11"/>
  <c r="L113" i="11"/>
  <c r="L80" i="11"/>
  <c r="L51" i="11"/>
  <c r="L67" i="11"/>
  <c r="L64" i="11"/>
  <c r="G19" i="11"/>
  <c r="L19" i="11"/>
  <c r="M19" i="11" s="1"/>
  <c r="G51" i="11"/>
  <c r="K51" i="11"/>
  <c r="M51" i="11" s="1"/>
  <c r="L73" i="11"/>
  <c r="E103" i="12"/>
  <c r="L103" i="12" s="1"/>
  <c r="G26" i="11"/>
  <c r="L26" i="11"/>
  <c r="M26" i="11" s="1"/>
  <c r="K82" i="11"/>
  <c r="M82" i="11" s="1"/>
  <c r="G82" i="11"/>
  <c r="G42" i="11"/>
  <c r="L42" i="11"/>
  <c r="M42" i="11" s="1"/>
  <c r="G99" i="11"/>
  <c r="K99" i="11"/>
  <c r="M99" i="11" s="1"/>
  <c r="G8" i="11"/>
  <c r="L8" i="11"/>
  <c r="M8" i="11" s="1"/>
  <c r="G56" i="11"/>
  <c r="L56" i="11"/>
  <c r="M56" i="11" s="1"/>
  <c r="E73" i="12"/>
  <c r="K73" i="12" s="1"/>
  <c r="G14" i="11"/>
  <c r="L14" i="11"/>
  <c r="M14" i="11" s="1"/>
  <c r="G47" i="11"/>
  <c r="K47" i="11"/>
  <c r="M47" i="11" s="1"/>
  <c r="G50" i="11"/>
  <c r="K50" i="11"/>
  <c r="M50" i="11" s="1"/>
  <c r="G7" i="11"/>
  <c r="L7" i="11"/>
  <c r="M7" i="11" s="1"/>
  <c r="L76" i="11"/>
  <c r="M76" i="11" s="1"/>
  <c r="G76" i="11"/>
  <c r="G102" i="11"/>
  <c r="L102" i="11"/>
  <c r="G111" i="11"/>
  <c r="K111" i="11"/>
  <c r="M111" i="11" s="1"/>
  <c r="L83" i="11"/>
  <c r="M83" i="11" s="1"/>
  <c r="G83" i="11"/>
  <c r="G24" i="11"/>
  <c r="K24" i="11"/>
  <c r="M24" i="11" s="1"/>
  <c r="G25" i="11"/>
  <c r="K25" i="11"/>
  <c r="M25" i="11" s="1"/>
  <c r="G77" i="11"/>
  <c r="L77" i="11"/>
  <c r="M91" i="11"/>
  <c r="F85" i="13"/>
  <c r="K92" i="11"/>
  <c r="M92" i="11" s="1"/>
  <c r="G92" i="11"/>
  <c r="L107" i="11"/>
  <c r="M113" i="11"/>
  <c r="L96" i="11"/>
  <c r="G91" i="11"/>
  <c r="L91" i="11"/>
  <c r="G110" i="11"/>
  <c r="L110" i="11"/>
  <c r="M110" i="11" s="1"/>
  <c r="K114" i="11"/>
  <c r="M114" i="11" s="1"/>
  <c r="G114" i="11"/>
  <c r="K106" i="11"/>
  <c r="M106" i="11" s="1"/>
  <c r="G20" i="11"/>
  <c r="K20" i="11"/>
  <c r="M20" i="11" s="1"/>
  <c r="K36" i="11"/>
  <c r="M36" i="11" s="1"/>
  <c r="G36" i="11"/>
  <c r="G101" i="11"/>
  <c r="L101" i="11"/>
  <c r="G45" i="11"/>
  <c r="K45" i="11"/>
  <c r="M45" i="11" s="1"/>
  <c r="M101" i="11"/>
  <c r="K34" i="11"/>
  <c r="G35" i="11"/>
  <c r="K35" i="11"/>
  <c r="M35" i="11" s="1"/>
  <c r="K109" i="11"/>
  <c r="L15" i="11"/>
  <c r="M15" i="11" s="1"/>
  <c r="G15" i="11"/>
  <c r="E8" i="12"/>
  <c r="F64" i="12"/>
  <c r="M67" i="11"/>
  <c r="G81" i="11"/>
  <c r="F63" i="12"/>
  <c r="E7" i="12"/>
  <c r="G113" i="11"/>
  <c r="M64" i="11"/>
  <c r="G39" i="11"/>
  <c r="L39" i="11"/>
  <c r="M39" i="11" s="1"/>
  <c r="G12" i="11"/>
  <c r="K12" i="11"/>
  <c r="M12" i="11" s="1"/>
  <c r="G43" i="11"/>
  <c r="L43" i="11"/>
  <c r="M43" i="11" s="1"/>
  <c r="K63" i="11"/>
  <c r="G49" i="11"/>
  <c r="K49" i="11"/>
  <c r="M49" i="11" s="1"/>
  <c r="M77" i="11"/>
  <c r="G93" i="11"/>
  <c r="K93" i="11"/>
  <c r="M93" i="11" s="1"/>
  <c r="L95" i="11"/>
  <c r="G96" i="11"/>
  <c r="K96" i="11"/>
  <c r="L44" i="11"/>
  <c r="M44" i="11" s="1"/>
  <c r="M102" i="11"/>
  <c r="G54" i="11"/>
  <c r="L54" i="11"/>
  <c r="M54" i="11" s="1"/>
  <c r="G94" i="11"/>
  <c r="L94" i="11"/>
  <c r="M94" i="11" s="1"/>
  <c r="G13" i="11"/>
  <c r="K13" i="11"/>
  <c r="M13" i="11" s="1"/>
  <c r="K74" i="11"/>
  <c r="G75" i="11"/>
  <c r="L75" i="11"/>
  <c r="M75" i="11" s="1"/>
  <c r="L41" i="11"/>
  <c r="G72" i="11"/>
  <c r="L72" i="11"/>
  <c r="M72" i="11" s="1"/>
  <c r="G67" i="11"/>
  <c r="G64" i="11"/>
  <c r="G106" i="11"/>
  <c r="E57" i="12"/>
  <c r="E32" i="13"/>
  <c r="F27" i="12"/>
  <c r="E83" i="12"/>
  <c r="L83" i="12" s="1"/>
  <c r="E23" i="12"/>
  <c r="K23" i="12" s="1"/>
  <c r="F102" i="12"/>
  <c r="E104" i="11"/>
  <c r="E40" i="12"/>
  <c r="K40" i="12" s="1"/>
  <c r="E29" i="13"/>
  <c r="E100" i="12"/>
  <c r="K100" i="12" s="1"/>
  <c r="F44" i="12"/>
  <c r="F87" i="11"/>
  <c r="E30" i="11"/>
  <c r="F47" i="12"/>
  <c r="E107" i="11"/>
  <c r="E90" i="12"/>
  <c r="L90" i="12" s="1"/>
  <c r="F34" i="12"/>
  <c r="E47" i="12"/>
  <c r="K47" i="12" s="1"/>
  <c r="F103" i="12"/>
  <c r="E80" i="11"/>
  <c r="G80" i="11" s="1"/>
  <c r="F23" i="11"/>
  <c r="E90" i="11"/>
  <c r="F33" i="11"/>
  <c r="F16" i="11"/>
  <c r="E73" i="11"/>
  <c r="F38" i="11"/>
  <c r="E95" i="11"/>
  <c r="E62" i="11"/>
  <c r="K62" i="11" s="1"/>
  <c r="F5" i="11"/>
  <c r="F17" i="11"/>
  <c r="E74" i="11"/>
  <c r="G74" i="11" s="1"/>
  <c r="F98" i="11"/>
  <c r="E41" i="11"/>
  <c r="F57" i="11"/>
  <c r="F56" i="12"/>
  <c r="F70" i="11"/>
  <c r="E5" i="13"/>
  <c r="E5" i="11"/>
  <c r="L5" i="11" s="1"/>
  <c r="F62" i="11"/>
  <c r="F97" i="11"/>
  <c r="E40" i="11"/>
  <c r="E59" i="11"/>
  <c r="F116" i="11"/>
  <c r="F58" i="11"/>
  <c r="E115" i="11"/>
  <c r="K115" i="11" s="1"/>
  <c r="E6" i="12"/>
  <c r="F62" i="12"/>
  <c r="F52" i="11"/>
  <c r="E109" i="11"/>
  <c r="E100" i="11"/>
  <c r="F108" i="11"/>
  <c r="E51" i="12"/>
  <c r="K51" i="12" s="1"/>
  <c r="F115" i="11"/>
  <c r="E34" i="11"/>
  <c r="E68" i="11"/>
  <c r="F11" i="11"/>
  <c r="F48" i="13"/>
  <c r="F17" i="12"/>
  <c r="E63" i="11"/>
  <c r="F6" i="11"/>
  <c r="F88" i="11"/>
  <c r="E31" i="11"/>
  <c r="E32" i="11"/>
  <c r="F89" i="11"/>
  <c r="F5" i="13"/>
  <c r="E61" i="13"/>
  <c r="E40" i="13"/>
  <c r="F96" i="13"/>
  <c r="E97" i="12"/>
  <c r="F41" i="12"/>
  <c r="N60" i="12"/>
  <c r="R13" i="12" s="1"/>
  <c r="E5" i="12"/>
  <c r="F61" i="12"/>
  <c r="F45" i="12"/>
  <c r="E101" i="12"/>
  <c r="F48" i="12"/>
  <c r="E104" i="12"/>
  <c r="F55" i="12"/>
  <c r="E111" i="12"/>
  <c r="K111" i="12" s="1"/>
  <c r="F9" i="12"/>
  <c r="E65" i="12"/>
  <c r="G65" i="12" s="1"/>
  <c r="N46" i="12"/>
  <c r="R128" i="12" s="1"/>
  <c r="G5" i="13" l="1"/>
  <c r="L5" i="13"/>
  <c r="K40" i="13"/>
  <c r="L61" i="13"/>
  <c r="L32" i="13"/>
  <c r="N5" i="13"/>
  <c r="R107" i="13" s="1"/>
  <c r="K5" i="13"/>
  <c r="M5" i="13" s="1"/>
  <c r="L29" i="13"/>
  <c r="L85" i="13"/>
  <c r="L75" i="13"/>
  <c r="K48" i="13"/>
  <c r="K96" i="13"/>
  <c r="L19" i="13"/>
  <c r="E37" i="13"/>
  <c r="F93" i="13"/>
  <c r="R27" i="12"/>
  <c r="E34" i="13" s="1"/>
  <c r="E63" i="13"/>
  <c r="F7" i="13"/>
  <c r="N101" i="12"/>
  <c r="R88" i="12" s="1"/>
  <c r="K101" i="12"/>
  <c r="M101" i="12" s="1"/>
  <c r="K55" i="12"/>
  <c r="N45" i="12"/>
  <c r="R71" i="12" s="1"/>
  <c r="G45" i="12"/>
  <c r="K45" i="12"/>
  <c r="M45" i="12" s="1"/>
  <c r="G41" i="12"/>
  <c r="N41" i="12" s="1"/>
  <c r="R106" i="12" s="1"/>
  <c r="K41" i="12"/>
  <c r="M41" i="12" s="1"/>
  <c r="G102" i="12"/>
  <c r="N102" i="12" s="1"/>
  <c r="R92" i="12" s="1"/>
  <c r="L102" i="12"/>
  <c r="M102" i="12" s="1"/>
  <c r="L7" i="12"/>
  <c r="M7" i="12" s="1"/>
  <c r="G7" i="12"/>
  <c r="N7" i="12" s="1"/>
  <c r="N64" i="12"/>
  <c r="R121" i="12" s="1"/>
  <c r="G64" i="12"/>
  <c r="K64" i="12"/>
  <c r="M64" i="12" s="1"/>
  <c r="L85" i="12"/>
  <c r="G5" i="12"/>
  <c r="L5" i="12"/>
  <c r="K10" i="12"/>
  <c r="G101" i="12"/>
  <c r="M83" i="12"/>
  <c r="M4" i="12"/>
  <c r="N4" i="12" s="1"/>
  <c r="R9" i="12" s="1"/>
  <c r="K104" i="12"/>
  <c r="M104" i="12" s="1"/>
  <c r="G104" i="12"/>
  <c r="N104" i="12" s="1"/>
  <c r="N61" i="12"/>
  <c r="R114" i="12" s="1"/>
  <c r="G61" i="12"/>
  <c r="K61" i="12"/>
  <c r="M61" i="12" s="1"/>
  <c r="N97" i="12"/>
  <c r="R83" i="12" s="1"/>
  <c r="K97" i="12"/>
  <c r="M97" i="12" s="1"/>
  <c r="G97" i="12"/>
  <c r="K17" i="12"/>
  <c r="N62" i="12"/>
  <c r="G62" i="12"/>
  <c r="K62" i="12"/>
  <c r="M62" i="12" s="1"/>
  <c r="K56" i="12"/>
  <c r="G103" i="12"/>
  <c r="N103" i="12" s="1"/>
  <c r="K103" i="12"/>
  <c r="M103" i="12" s="1"/>
  <c r="N57" i="12"/>
  <c r="K57" i="12"/>
  <c r="M57" i="12" s="1"/>
  <c r="G57" i="12"/>
  <c r="G63" i="12"/>
  <c r="N63" i="12" s="1"/>
  <c r="R99" i="12" s="1"/>
  <c r="L63" i="12"/>
  <c r="M63" i="12" s="1"/>
  <c r="K8" i="12"/>
  <c r="M8" i="12" s="1"/>
  <c r="G8" i="12"/>
  <c r="N8" i="12" s="1"/>
  <c r="R103" i="12" s="1"/>
  <c r="G83" i="12"/>
  <c r="N83" i="12" s="1"/>
  <c r="R49" i="12" s="1"/>
  <c r="N9" i="12"/>
  <c r="R10" i="12" s="1"/>
  <c r="G9" i="12"/>
  <c r="K9" i="12"/>
  <c r="M9" i="12" s="1"/>
  <c r="N48" i="12"/>
  <c r="R4" i="12" s="1"/>
  <c r="G48" i="12"/>
  <c r="K48" i="12"/>
  <c r="M48" i="12" s="1"/>
  <c r="N5" i="12"/>
  <c r="R43" i="12" s="1"/>
  <c r="K5" i="12"/>
  <c r="M5" i="12" s="1"/>
  <c r="N6" i="12"/>
  <c r="K6" i="12"/>
  <c r="M6" i="12" s="1"/>
  <c r="G6" i="12"/>
  <c r="M47" i="12"/>
  <c r="G47" i="12"/>
  <c r="N47" i="12" s="1"/>
  <c r="R96" i="12" s="1"/>
  <c r="L47" i="12"/>
  <c r="K44" i="12"/>
  <c r="K30" i="12"/>
  <c r="F41" i="13"/>
  <c r="R131" i="12"/>
  <c r="E97" i="13" s="1"/>
  <c r="N65" i="12"/>
  <c r="R122" i="12" s="1"/>
  <c r="K65" i="12"/>
  <c r="M65" i="12" s="1"/>
  <c r="L34" i="12"/>
  <c r="N27" i="12"/>
  <c r="G27" i="12"/>
  <c r="L27" i="12"/>
  <c r="M27" i="12" s="1"/>
  <c r="E104" i="13"/>
  <c r="F40" i="12"/>
  <c r="E96" i="12"/>
  <c r="L96" i="12" s="1"/>
  <c r="E55" i="12"/>
  <c r="L55" i="12" s="1"/>
  <c r="F111" i="12"/>
  <c r="E110" i="12"/>
  <c r="F54" i="12"/>
  <c r="E20" i="12"/>
  <c r="L20" i="12" s="1"/>
  <c r="F76" i="12"/>
  <c r="F78" i="12"/>
  <c r="E22" i="12"/>
  <c r="L22" i="12" s="1"/>
  <c r="E36" i="12"/>
  <c r="L36" i="12" s="1"/>
  <c r="F92" i="12"/>
  <c r="F72" i="12"/>
  <c r="E16" i="12"/>
  <c r="L16" i="12" s="1"/>
  <c r="F16" i="12"/>
  <c r="E72" i="12"/>
  <c r="F105" i="12"/>
  <c r="E49" i="12"/>
  <c r="F16" i="13"/>
  <c r="E72" i="13"/>
  <c r="E107" i="12"/>
  <c r="F51" i="12"/>
  <c r="F84" i="12"/>
  <c r="E28" i="12"/>
  <c r="F81" i="12"/>
  <c r="E25" i="12"/>
  <c r="E24" i="12"/>
  <c r="F80" i="12"/>
  <c r="E30" i="13"/>
  <c r="F86" i="13"/>
  <c r="F106" i="12"/>
  <c r="E50" i="12"/>
  <c r="E18" i="12"/>
  <c r="K18" i="12" s="1"/>
  <c r="F74" i="12"/>
  <c r="F87" i="12"/>
  <c r="E31" i="12"/>
  <c r="E42" i="12"/>
  <c r="L42" i="12" s="1"/>
  <c r="F98" i="12"/>
  <c r="E12" i="12"/>
  <c r="F68" i="12"/>
  <c r="E10" i="12"/>
  <c r="F66" i="12"/>
  <c r="F91" i="12"/>
  <c r="E35" i="12"/>
  <c r="E82" i="12"/>
  <c r="F26" i="12"/>
  <c r="F32" i="12"/>
  <c r="E88" i="12"/>
  <c r="K88" i="12" s="1"/>
  <c r="E112" i="13"/>
  <c r="F56" i="13"/>
  <c r="F27" i="13"/>
  <c r="E83" i="13"/>
  <c r="G6" i="11"/>
  <c r="L6" i="11"/>
  <c r="M6" i="11" s="1"/>
  <c r="G115" i="11"/>
  <c r="F114" i="12" s="1"/>
  <c r="L115" i="11"/>
  <c r="L59" i="11"/>
  <c r="M59" i="11" s="1"/>
  <c r="G59" i="11"/>
  <c r="E52" i="12"/>
  <c r="L52" i="12" s="1"/>
  <c r="G70" i="11"/>
  <c r="L70" i="11"/>
  <c r="M70" i="11" s="1"/>
  <c r="K41" i="11"/>
  <c r="M41" i="11" s="1"/>
  <c r="F60" i="13"/>
  <c r="G5" i="11"/>
  <c r="K5" i="11"/>
  <c r="M5" i="11" s="1"/>
  <c r="K73" i="11"/>
  <c r="M73" i="11" s="1"/>
  <c r="G23" i="11"/>
  <c r="K23" i="11"/>
  <c r="M23" i="11" s="1"/>
  <c r="E46" i="13"/>
  <c r="F102" i="13"/>
  <c r="F20" i="12"/>
  <c r="E76" i="12"/>
  <c r="K76" i="12" s="1"/>
  <c r="L63" i="11"/>
  <c r="E11" i="12"/>
  <c r="K11" i="12" s="1"/>
  <c r="G11" i="11"/>
  <c r="L11" i="11"/>
  <c r="M11" i="11" s="1"/>
  <c r="L109" i="11"/>
  <c r="M115" i="11"/>
  <c r="K40" i="11"/>
  <c r="M40" i="11" s="1"/>
  <c r="G40" i="11"/>
  <c r="F95" i="12"/>
  <c r="G98" i="11"/>
  <c r="K98" i="11"/>
  <c r="M98" i="11" s="1"/>
  <c r="F46" i="13"/>
  <c r="G16" i="11"/>
  <c r="K16" i="11"/>
  <c r="M16" i="11" s="1"/>
  <c r="K80" i="11"/>
  <c r="M80" i="11" s="1"/>
  <c r="M109" i="11"/>
  <c r="G89" i="11"/>
  <c r="K89" i="11"/>
  <c r="M89" i="11" s="1"/>
  <c r="L31" i="11"/>
  <c r="M31" i="11" s="1"/>
  <c r="G31" i="11"/>
  <c r="F89" i="12"/>
  <c r="L68" i="11"/>
  <c r="M68" i="11" s="1"/>
  <c r="G68" i="11"/>
  <c r="G108" i="11"/>
  <c r="L108" i="11"/>
  <c r="M108" i="11" s="1"/>
  <c r="F33" i="12"/>
  <c r="G52" i="11"/>
  <c r="L52" i="11"/>
  <c r="M52" i="11" s="1"/>
  <c r="G58" i="11"/>
  <c r="K58" i="11"/>
  <c r="M58" i="11" s="1"/>
  <c r="G97" i="11"/>
  <c r="K97" i="11"/>
  <c r="M97" i="11" s="1"/>
  <c r="L74" i="11"/>
  <c r="K95" i="11"/>
  <c r="M95" i="11" s="1"/>
  <c r="G33" i="11"/>
  <c r="K33" i="11"/>
  <c r="M33" i="11" s="1"/>
  <c r="K107" i="11"/>
  <c r="M107" i="11" s="1"/>
  <c r="L30" i="11"/>
  <c r="M30" i="11" s="1"/>
  <c r="G30" i="11"/>
  <c r="K104" i="11"/>
  <c r="M104" i="11" s="1"/>
  <c r="G104" i="11"/>
  <c r="G95" i="11"/>
  <c r="M63" i="11"/>
  <c r="G109" i="11"/>
  <c r="M34" i="11"/>
  <c r="G107" i="11"/>
  <c r="E93" i="12"/>
  <c r="K93" i="12" s="1"/>
  <c r="K32" i="11"/>
  <c r="M32" i="11" s="1"/>
  <c r="G32" i="11"/>
  <c r="G88" i="11"/>
  <c r="L88" i="11"/>
  <c r="M88" i="11" s="1"/>
  <c r="L34" i="11"/>
  <c r="L100" i="11"/>
  <c r="M100" i="11" s="1"/>
  <c r="G100" i="11"/>
  <c r="G116" i="11"/>
  <c r="L116" i="11"/>
  <c r="M116" i="11" s="1"/>
  <c r="G62" i="11"/>
  <c r="L62" i="11"/>
  <c r="M62" i="11" s="1"/>
  <c r="G57" i="11"/>
  <c r="K57" i="11"/>
  <c r="M57" i="11" s="1"/>
  <c r="G17" i="11"/>
  <c r="L17" i="11"/>
  <c r="M17" i="11" s="1"/>
  <c r="G38" i="11"/>
  <c r="K38" i="11"/>
  <c r="M38" i="11" s="1"/>
  <c r="K90" i="11"/>
  <c r="M90" i="11" s="1"/>
  <c r="G90" i="11"/>
  <c r="G87" i="11"/>
  <c r="L87" i="11"/>
  <c r="M87" i="11" s="1"/>
  <c r="G41" i="11"/>
  <c r="M74" i="11"/>
  <c r="M96" i="11"/>
  <c r="G63" i="11"/>
  <c r="G34" i="11"/>
  <c r="G73" i="11"/>
  <c r="F108" i="12"/>
  <c r="F113" i="12"/>
  <c r="F79" i="12"/>
  <c r="F61" i="13"/>
  <c r="E30" i="12"/>
  <c r="F88" i="12"/>
  <c r="E32" i="12"/>
  <c r="F96" i="12"/>
  <c r="E39" i="12"/>
  <c r="E102" i="13"/>
  <c r="E44" i="12"/>
  <c r="G44" i="12" s="1"/>
  <c r="F100" i="12"/>
  <c r="E33" i="12"/>
  <c r="E4" i="13"/>
  <c r="F43" i="13"/>
  <c r="E99" i="13"/>
  <c r="F22" i="13"/>
  <c r="E78" i="13"/>
  <c r="E77" i="12"/>
  <c r="F21" i="12"/>
  <c r="F11" i="13"/>
  <c r="E67" i="13"/>
  <c r="F55" i="13"/>
  <c r="E111" i="13"/>
  <c r="E108" i="13"/>
  <c r="F52" i="13"/>
  <c r="E51" i="13"/>
  <c r="F107" i="13"/>
  <c r="E28" i="13"/>
  <c r="F84" i="13"/>
  <c r="E31" i="13"/>
  <c r="F87" i="13"/>
  <c r="E10" i="13"/>
  <c r="F66" i="13"/>
  <c r="F73" i="12"/>
  <c r="E17" i="12"/>
  <c r="G17" i="12" s="1"/>
  <c r="F29" i="12"/>
  <c r="E85" i="12"/>
  <c r="G85" i="12" s="1"/>
  <c r="E43" i="13"/>
  <c r="F99" i="13"/>
  <c r="E24" i="13"/>
  <c r="F80" i="13"/>
  <c r="E36" i="13"/>
  <c r="F92" i="13"/>
  <c r="F4" i="13"/>
  <c r="E60" i="13"/>
  <c r="L36" i="13" l="1"/>
  <c r="L43" i="13"/>
  <c r="L31" i="13"/>
  <c r="L51" i="13"/>
  <c r="K55" i="13"/>
  <c r="G60" i="13"/>
  <c r="L60" i="13"/>
  <c r="K27" i="13"/>
  <c r="L16" i="13"/>
  <c r="K93" i="13"/>
  <c r="G99" i="13"/>
  <c r="L99" i="13"/>
  <c r="L107" i="13"/>
  <c r="K80" i="13"/>
  <c r="L66" i="13"/>
  <c r="L84" i="13"/>
  <c r="K52" i="13"/>
  <c r="K67" i="13"/>
  <c r="K78" i="13"/>
  <c r="K99" i="13"/>
  <c r="M99" i="13" s="1"/>
  <c r="N99" i="13" s="1"/>
  <c r="R96" i="13" s="1"/>
  <c r="G61" i="13"/>
  <c r="K61" i="13"/>
  <c r="M61" i="13" s="1"/>
  <c r="N61" i="13" s="1"/>
  <c r="R11" i="13" s="1"/>
  <c r="G102" i="13"/>
  <c r="K102" i="13"/>
  <c r="K56" i="13"/>
  <c r="L86" i="13"/>
  <c r="K7" i="13"/>
  <c r="K37" i="13"/>
  <c r="L87" i="13"/>
  <c r="K60" i="13"/>
  <c r="G4" i="13"/>
  <c r="K4" i="13"/>
  <c r="M4" i="13" s="1"/>
  <c r="N4" i="13" s="1"/>
  <c r="R44" i="13" s="1"/>
  <c r="F24" i="14" s="1"/>
  <c r="K24" i="13"/>
  <c r="L10" i="13"/>
  <c r="L28" i="13"/>
  <c r="K108" i="13"/>
  <c r="K11" i="13"/>
  <c r="K22" i="13"/>
  <c r="G43" i="13"/>
  <c r="K43" i="13"/>
  <c r="K46" i="13"/>
  <c r="K112" i="13"/>
  <c r="L30" i="13"/>
  <c r="L97" i="13"/>
  <c r="K63" i="13"/>
  <c r="L92" i="13"/>
  <c r="K111" i="13"/>
  <c r="L4" i="13"/>
  <c r="L102" i="13"/>
  <c r="G46" i="13"/>
  <c r="L46" i="13"/>
  <c r="K83" i="13"/>
  <c r="L72" i="13"/>
  <c r="K104" i="13"/>
  <c r="L41" i="13"/>
  <c r="L34" i="13"/>
  <c r="F47" i="13"/>
  <c r="E103" i="13"/>
  <c r="F112" i="13"/>
  <c r="E56" i="13"/>
  <c r="G56" i="13" s="1"/>
  <c r="F44" i="13"/>
  <c r="E100" i="13"/>
  <c r="E101" i="13"/>
  <c r="F45" i="13"/>
  <c r="R48" i="12"/>
  <c r="E58" i="13" s="1"/>
  <c r="R101" i="12"/>
  <c r="R5" i="12"/>
  <c r="E6" i="13" s="1"/>
  <c r="N77" i="12"/>
  <c r="L77" i="12"/>
  <c r="M77" i="12" s="1"/>
  <c r="G77" i="12"/>
  <c r="K33" i="12"/>
  <c r="N39" i="12"/>
  <c r="K39" i="12"/>
  <c r="M39" i="12" s="1"/>
  <c r="G39" i="12"/>
  <c r="G33" i="12"/>
  <c r="N33" i="12" s="1"/>
  <c r="R58" i="12" s="1"/>
  <c r="L33" i="12"/>
  <c r="L82" i="12"/>
  <c r="M82" i="12" s="1"/>
  <c r="G82" i="12"/>
  <c r="N82" i="12" s="1"/>
  <c r="R36" i="12" s="1"/>
  <c r="N10" i="12"/>
  <c r="R74" i="12" s="1"/>
  <c r="L10" i="12"/>
  <c r="G81" i="12"/>
  <c r="N81" i="12" s="1"/>
  <c r="R41" i="12" s="1"/>
  <c r="L81" i="12"/>
  <c r="M81" i="12" s="1"/>
  <c r="L107" i="12"/>
  <c r="M107" i="12" s="1"/>
  <c r="G107" i="12"/>
  <c r="N107" i="12" s="1"/>
  <c r="R15" i="12" s="1"/>
  <c r="G105" i="12"/>
  <c r="N105" i="12" s="1"/>
  <c r="L105" i="12"/>
  <c r="M105" i="12" s="1"/>
  <c r="G72" i="12"/>
  <c r="L72" i="12"/>
  <c r="L78" i="12"/>
  <c r="N110" i="12"/>
  <c r="R23" i="12" s="1"/>
  <c r="L110" i="12"/>
  <c r="M110" i="12" s="1"/>
  <c r="G110" i="12"/>
  <c r="G40" i="12"/>
  <c r="N40" i="12" s="1"/>
  <c r="R72" i="12" s="1"/>
  <c r="L40" i="12"/>
  <c r="M40" i="12" s="1"/>
  <c r="E98" i="13"/>
  <c r="F42" i="13"/>
  <c r="R126" i="12"/>
  <c r="G10" i="12"/>
  <c r="N85" i="12"/>
  <c r="K85" i="12"/>
  <c r="M85" i="12" s="1"/>
  <c r="N17" i="12"/>
  <c r="R6" i="12" s="1"/>
  <c r="L17" i="12"/>
  <c r="N100" i="12"/>
  <c r="G100" i="12"/>
  <c r="L100" i="12"/>
  <c r="M100" i="12" s="1"/>
  <c r="G96" i="12"/>
  <c r="N96" i="12" s="1"/>
  <c r="K96" i="12"/>
  <c r="M96" i="12" s="1"/>
  <c r="L30" i="12"/>
  <c r="K89" i="12"/>
  <c r="N35" i="12"/>
  <c r="K35" i="12"/>
  <c r="M35" i="12" s="1"/>
  <c r="G35" i="12"/>
  <c r="G68" i="12"/>
  <c r="N68" i="12" s="1"/>
  <c r="L68" i="12"/>
  <c r="M68" i="12" s="1"/>
  <c r="L31" i="12"/>
  <c r="M31" i="12" s="1"/>
  <c r="G31" i="12"/>
  <c r="N31" i="12" s="1"/>
  <c r="R80" i="12" s="1"/>
  <c r="K50" i="12"/>
  <c r="M50" i="12" s="1"/>
  <c r="G50" i="12"/>
  <c r="N50" i="12" s="1"/>
  <c r="R110" i="12" s="1"/>
  <c r="N80" i="12"/>
  <c r="G80" i="12"/>
  <c r="L80" i="12"/>
  <c r="M80" i="12" s="1"/>
  <c r="N28" i="12"/>
  <c r="L28" i="12"/>
  <c r="M28" i="12" s="1"/>
  <c r="G28" i="12"/>
  <c r="N72" i="12"/>
  <c r="K72" i="12"/>
  <c r="M72" i="12" s="1"/>
  <c r="L92" i="12"/>
  <c r="G76" i="12"/>
  <c r="L76" i="12"/>
  <c r="M76" i="12" s="1"/>
  <c r="N111" i="12"/>
  <c r="R123" i="12" s="1"/>
  <c r="G111" i="12"/>
  <c r="L111" i="12"/>
  <c r="M111" i="12" s="1"/>
  <c r="M55" i="12"/>
  <c r="F90" i="13"/>
  <c r="G29" i="12"/>
  <c r="N29" i="12" s="1"/>
  <c r="K29" i="12"/>
  <c r="M29" i="12" s="1"/>
  <c r="N73" i="12"/>
  <c r="R21" i="12" s="1"/>
  <c r="G73" i="12"/>
  <c r="L73" i="12"/>
  <c r="M73" i="12" s="1"/>
  <c r="N44" i="12"/>
  <c r="L44" i="12"/>
  <c r="M44" i="12" s="1"/>
  <c r="L32" i="12"/>
  <c r="G113" i="12"/>
  <c r="N113" i="12" s="1"/>
  <c r="R81" i="12" s="1"/>
  <c r="K113" i="12"/>
  <c r="M113" i="12" s="1"/>
  <c r="G20" i="12"/>
  <c r="N20" i="12" s="1"/>
  <c r="K20" i="12"/>
  <c r="M20" i="12" s="1"/>
  <c r="G114" i="12"/>
  <c r="N114" i="12" s="1"/>
  <c r="R20" i="12" s="1"/>
  <c r="K114" i="12"/>
  <c r="M114" i="12" s="1"/>
  <c r="G32" i="12"/>
  <c r="N32" i="12" s="1"/>
  <c r="K32" i="12"/>
  <c r="G91" i="12"/>
  <c r="N91" i="12" s="1"/>
  <c r="K91" i="12"/>
  <c r="M91" i="12" s="1"/>
  <c r="L12" i="12"/>
  <c r="M12" i="12" s="1"/>
  <c r="G12" i="12"/>
  <c r="N12" i="12" s="1"/>
  <c r="R100" i="12" s="1"/>
  <c r="N87" i="12"/>
  <c r="R59" i="12" s="1"/>
  <c r="G87" i="12"/>
  <c r="L87" i="12"/>
  <c r="M87" i="12" s="1"/>
  <c r="G106" i="12"/>
  <c r="N106" i="12" s="1"/>
  <c r="R75" i="12" s="1"/>
  <c r="K106" i="12"/>
  <c r="M106" i="12" s="1"/>
  <c r="L24" i="12"/>
  <c r="M24" i="12" s="1"/>
  <c r="G24" i="12"/>
  <c r="N24" i="12" s="1"/>
  <c r="R70" i="12" s="1"/>
  <c r="G84" i="12"/>
  <c r="N84" i="12" s="1"/>
  <c r="L84" i="12"/>
  <c r="M84" i="12" s="1"/>
  <c r="G16" i="12"/>
  <c r="K16" i="12"/>
  <c r="M16" i="12" s="1"/>
  <c r="M30" i="12"/>
  <c r="F40" i="13"/>
  <c r="R109" i="12"/>
  <c r="E96" i="13" s="1"/>
  <c r="G55" i="12"/>
  <c r="N55" i="12" s="1"/>
  <c r="R78" i="12" s="1"/>
  <c r="N21" i="12"/>
  <c r="R34" i="12" s="1"/>
  <c r="G21" i="12"/>
  <c r="L21" i="12"/>
  <c r="M21" i="12" s="1"/>
  <c r="G88" i="12"/>
  <c r="L88" i="12"/>
  <c r="M88" i="12" s="1"/>
  <c r="K79" i="12"/>
  <c r="L108" i="12"/>
  <c r="G95" i="12"/>
  <c r="N95" i="12" s="1"/>
  <c r="K95" i="12"/>
  <c r="M95" i="12" s="1"/>
  <c r="G26" i="12"/>
  <c r="N26" i="12" s="1"/>
  <c r="R47" i="12" s="1"/>
  <c r="L26" i="12"/>
  <c r="M26" i="12" s="1"/>
  <c r="N66" i="12"/>
  <c r="R7" i="12" s="1"/>
  <c r="G66" i="12"/>
  <c r="L66" i="12"/>
  <c r="M66" i="12" s="1"/>
  <c r="G98" i="12"/>
  <c r="L98" i="12"/>
  <c r="K74" i="12"/>
  <c r="N25" i="12"/>
  <c r="L25" i="12"/>
  <c r="M25" i="12" s="1"/>
  <c r="G25" i="12"/>
  <c r="G51" i="12"/>
  <c r="N51" i="12" s="1"/>
  <c r="L51" i="12"/>
  <c r="M51" i="12" s="1"/>
  <c r="L49" i="12"/>
  <c r="M49" i="12" s="1"/>
  <c r="G49" i="12"/>
  <c r="N49" i="12" s="1"/>
  <c r="R31" i="12" s="1"/>
  <c r="N54" i="12"/>
  <c r="G54" i="12"/>
  <c r="L54" i="12"/>
  <c r="M54" i="12" s="1"/>
  <c r="R50" i="12"/>
  <c r="F26" i="13" s="1"/>
  <c r="G30" i="12"/>
  <c r="N30" i="12" s="1"/>
  <c r="R115" i="12"/>
  <c r="F50" i="13" s="1"/>
  <c r="M17" i="12"/>
  <c r="M10" i="12"/>
  <c r="E12" i="13"/>
  <c r="F68" i="13"/>
  <c r="N76" i="12"/>
  <c r="E15" i="12"/>
  <c r="L15" i="12" s="1"/>
  <c r="F71" i="12"/>
  <c r="E53" i="13"/>
  <c r="F109" i="13"/>
  <c r="F53" i="12"/>
  <c r="E109" i="12"/>
  <c r="L109" i="12" s="1"/>
  <c r="F105" i="13"/>
  <c r="E49" i="13"/>
  <c r="F11" i="12"/>
  <c r="E67" i="12"/>
  <c r="L67" i="12" s="1"/>
  <c r="E98" i="12"/>
  <c r="F42" i="12"/>
  <c r="E43" i="12"/>
  <c r="L43" i="12" s="1"/>
  <c r="F99" i="12"/>
  <c r="F94" i="12"/>
  <c r="E38" i="12"/>
  <c r="L38" i="12" s="1"/>
  <c r="F109" i="12"/>
  <c r="E53" i="12"/>
  <c r="F18" i="13"/>
  <c r="E74" i="13"/>
  <c r="F112" i="12"/>
  <c r="E56" i="12"/>
  <c r="F52" i="12"/>
  <c r="E108" i="12"/>
  <c r="G108" i="12" s="1"/>
  <c r="F74" i="13"/>
  <c r="E18" i="13"/>
  <c r="E92" i="12"/>
  <c r="G92" i="12" s="1"/>
  <c r="F36" i="12"/>
  <c r="E78" i="12"/>
  <c r="F22" i="12"/>
  <c r="E79" i="12"/>
  <c r="F23" i="12"/>
  <c r="E50" i="13"/>
  <c r="F106" i="13"/>
  <c r="E13" i="12"/>
  <c r="F69" i="12"/>
  <c r="E99" i="12"/>
  <c r="K99" i="12" s="1"/>
  <c r="F43" i="12"/>
  <c r="F37" i="12"/>
  <c r="F86" i="12"/>
  <c r="E89" i="12"/>
  <c r="G89" i="12" s="1"/>
  <c r="E22" i="13"/>
  <c r="F78" i="13"/>
  <c r="E11" i="13"/>
  <c r="F67" i="13"/>
  <c r="N16" i="12"/>
  <c r="R46" i="12" s="1"/>
  <c r="E37" i="12"/>
  <c r="L37" i="12" s="1"/>
  <c r="F93" i="12"/>
  <c r="F67" i="12"/>
  <c r="F15" i="12"/>
  <c r="E71" i="12"/>
  <c r="K71" i="12" s="1"/>
  <c r="F90" i="12"/>
  <c r="E34" i="12"/>
  <c r="F18" i="12"/>
  <c r="E74" i="12"/>
  <c r="F101" i="13"/>
  <c r="E45" i="13"/>
  <c r="N88" i="12"/>
  <c r="R57" i="12" s="1"/>
  <c r="F38" i="12"/>
  <c r="E94" i="12"/>
  <c r="K94" i="12" s="1"/>
  <c r="E58" i="12"/>
  <c r="F29" i="13"/>
  <c r="E85" i="13"/>
  <c r="F54" i="13"/>
  <c r="E110" i="13"/>
  <c r="E8" i="13"/>
  <c r="F64" i="13"/>
  <c r="F59" i="14"/>
  <c r="E116" i="14"/>
  <c r="F74" i="14"/>
  <c r="E17" i="14"/>
  <c r="F71" i="13"/>
  <c r="E15" i="13"/>
  <c r="L24" i="14" l="1"/>
  <c r="L59" i="14"/>
  <c r="K17" i="14"/>
  <c r="K74" i="14"/>
  <c r="L116" i="14"/>
  <c r="F93" i="14"/>
  <c r="E36" i="14"/>
  <c r="G29" i="13"/>
  <c r="K29" i="13"/>
  <c r="M29" i="13" s="1"/>
  <c r="N29" i="13" s="1"/>
  <c r="R73" i="13" s="1"/>
  <c r="L22" i="13"/>
  <c r="L106" i="13"/>
  <c r="L18" i="13"/>
  <c r="L12" i="13"/>
  <c r="L90" i="13"/>
  <c r="K100" i="13"/>
  <c r="K103" i="13"/>
  <c r="M46" i="13"/>
  <c r="N46" i="13" s="1"/>
  <c r="R105" i="13" s="1"/>
  <c r="M22" i="13"/>
  <c r="N22" i="13" s="1"/>
  <c r="R127" i="13" s="1"/>
  <c r="M56" i="13"/>
  <c r="N56" i="13" s="1"/>
  <c r="R92" i="13" s="1"/>
  <c r="K15" i="13"/>
  <c r="K71" i="13"/>
  <c r="K8" i="13"/>
  <c r="L54" i="13"/>
  <c r="L45" i="13"/>
  <c r="G67" i="13"/>
  <c r="L67" i="13"/>
  <c r="L50" i="13"/>
  <c r="G74" i="13"/>
  <c r="L74" i="13"/>
  <c r="K26" i="13"/>
  <c r="L58" i="13"/>
  <c r="K44" i="13"/>
  <c r="K47" i="13"/>
  <c r="G22" i="13"/>
  <c r="K64" i="13"/>
  <c r="L110" i="13"/>
  <c r="G101" i="13"/>
  <c r="L101" i="13"/>
  <c r="L11" i="13"/>
  <c r="N74" i="13"/>
  <c r="R29" i="13" s="1"/>
  <c r="K74" i="13"/>
  <c r="M74" i="13" s="1"/>
  <c r="L49" i="13"/>
  <c r="K109" i="13"/>
  <c r="L96" i="13"/>
  <c r="M96" i="13" s="1"/>
  <c r="G96" i="13"/>
  <c r="N96" i="13" s="1"/>
  <c r="R109" i="13" s="1"/>
  <c r="L42" i="13"/>
  <c r="G45" i="13"/>
  <c r="K45" i="13"/>
  <c r="M45" i="13" s="1"/>
  <c r="N45" i="13" s="1"/>
  <c r="R33" i="13" s="1"/>
  <c r="L56" i="13"/>
  <c r="M43" i="13"/>
  <c r="N43" i="13" s="1"/>
  <c r="R88" i="13" s="1"/>
  <c r="E106" i="15" s="1"/>
  <c r="M11" i="13"/>
  <c r="N11" i="13" s="1"/>
  <c r="R59" i="13" s="1"/>
  <c r="M60" i="13"/>
  <c r="N60" i="13" s="1"/>
  <c r="R13" i="13" s="1"/>
  <c r="M102" i="13"/>
  <c r="N102" i="13" s="1"/>
  <c r="R120" i="13" s="1"/>
  <c r="M67" i="13"/>
  <c r="N67" i="13" s="1"/>
  <c r="R9" i="13" s="1"/>
  <c r="K85" i="13"/>
  <c r="M85" i="13" s="1"/>
  <c r="N85" i="13" s="1"/>
  <c r="R57" i="13" s="1"/>
  <c r="G85" i="13"/>
  <c r="G78" i="13"/>
  <c r="L78" i="13"/>
  <c r="M78" i="13" s="1"/>
  <c r="N78" i="13" s="1"/>
  <c r="R40" i="13" s="1"/>
  <c r="G18" i="13"/>
  <c r="K18" i="13"/>
  <c r="M18" i="13" s="1"/>
  <c r="N18" i="13" s="1"/>
  <c r="R82" i="13" s="1"/>
  <c r="L105" i="13"/>
  <c r="K53" i="13"/>
  <c r="L68" i="13"/>
  <c r="G50" i="13"/>
  <c r="K50" i="13"/>
  <c r="G40" i="13"/>
  <c r="L40" i="13"/>
  <c r="M40" i="13" s="1"/>
  <c r="N40" i="13" s="1"/>
  <c r="R89" i="13" s="1"/>
  <c r="L98" i="13"/>
  <c r="K6" i="13"/>
  <c r="N101" i="13"/>
  <c r="R103" i="13" s="1"/>
  <c r="K101" i="13"/>
  <c r="M101" i="13" s="1"/>
  <c r="G112" i="13"/>
  <c r="L112" i="13"/>
  <c r="M112" i="13" s="1"/>
  <c r="N112" i="13" s="1"/>
  <c r="R129" i="13" s="1"/>
  <c r="G11" i="13"/>
  <c r="E25" i="13"/>
  <c r="F81" i="13"/>
  <c r="R51" i="12"/>
  <c r="E81" i="13"/>
  <c r="F25" i="13"/>
  <c r="E44" i="13"/>
  <c r="F100" i="13"/>
  <c r="F49" i="13"/>
  <c r="E105" i="13"/>
  <c r="R12" i="12"/>
  <c r="E68" i="13" s="1"/>
  <c r="E86" i="13"/>
  <c r="F30" i="13"/>
  <c r="R91" i="12"/>
  <c r="E41" i="13" s="1"/>
  <c r="R119" i="12"/>
  <c r="E55" i="13"/>
  <c r="F111" i="13"/>
  <c r="E42" i="13"/>
  <c r="R94" i="12"/>
  <c r="F98" i="13" s="1"/>
  <c r="E90" i="13"/>
  <c r="F34" i="13"/>
  <c r="R42" i="12"/>
  <c r="R79" i="12"/>
  <c r="E79" i="13" s="1"/>
  <c r="R14" i="12"/>
  <c r="E69" i="13" s="1"/>
  <c r="F17" i="13"/>
  <c r="E73" i="13"/>
  <c r="E80" i="13"/>
  <c r="F24" i="13"/>
  <c r="R104" i="12"/>
  <c r="F108" i="13" s="1"/>
  <c r="E23" i="13"/>
  <c r="F79" i="13"/>
  <c r="F95" i="13"/>
  <c r="E39" i="13"/>
  <c r="E48" i="13"/>
  <c r="F104" i="13"/>
  <c r="R90" i="12"/>
  <c r="E14" i="13"/>
  <c r="F70" i="13"/>
  <c r="G38" i="12"/>
  <c r="N38" i="12" s="1"/>
  <c r="R133" i="12" s="1"/>
  <c r="K38" i="12"/>
  <c r="M38" i="12" s="1"/>
  <c r="N90" i="12"/>
  <c r="G90" i="12"/>
  <c r="K90" i="12"/>
  <c r="M90" i="12" s="1"/>
  <c r="G43" i="12"/>
  <c r="N43" i="12" s="1"/>
  <c r="R76" i="12" s="1"/>
  <c r="K43" i="12"/>
  <c r="M43" i="12" s="1"/>
  <c r="G22" i="12"/>
  <c r="N22" i="12" s="1"/>
  <c r="R118" i="12" s="1"/>
  <c r="K22" i="12"/>
  <c r="M22" i="12" s="1"/>
  <c r="L56" i="12"/>
  <c r="M56" i="12" s="1"/>
  <c r="G56" i="12"/>
  <c r="N56" i="12" s="1"/>
  <c r="K53" i="12"/>
  <c r="G99" i="12"/>
  <c r="L99" i="12"/>
  <c r="M99" i="12" s="1"/>
  <c r="R32" i="12"/>
  <c r="E7" i="13" s="1"/>
  <c r="R24" i="12"/>
  <c r="F51" i="13" s="1"/>
  <c r="R134" i="12"/>
  <c r="F53" i="13" s="1"/>
  <c r="E102" i="14"/>
  <c r="F45" i="14"/>
  <c r="R37" i="12"/>
  <c r="E77" i="13" s="1"/>
  <c r="R62" i="12"/>
  <c r="F32" i="13" s="1"/>
  <c r="R86" i="12"/>
  <c r="E63" i="14"/>
  <c r="F6" i="14"/>
  <c r="F72" i="13"/>
  <c r="E16" i="13"/>
  <c r="E91" i="13"/>
  <c r="F35" i="13"/>
  <c r="R69" i="12"/>
  <c r="F33" i="13" s="1"/>
  <c r="N93" i="12"/>
  <c r="R67" i="12" s="1"/>
  <c r="G93" i="12"/>
  <c r="L93" i="12"/>
  <c r="M93" i="12" s="1"/>
  <c r="K78" i="12"/>
  <c r="M78" i="12" s="1"/>
  <c r="N112" i="12"/>
  <c r="R125" i="12" s="1"/>
  <c r="G112" i="12"/>
  <c r="L112" i="12"/>
  <c r="M112" i="12" s="1"/>
  <c r="G109" i="12"/>
  <c r="N109" i="12" s="1"/>
  <c r="K109" i="12"/>
  <c r="M109" i="12" s="1"/>
  <c r="N11" i="12"/>
  <c r="G11" i="12"/>
  <c r="L11" i="12"/>
  <c r="M11" i="12" s="1"/>
  <c r="G53" i="12"/>
  <c r="N53" i="12" s="1"/>
  <c r="L53" i="12"/>
  <c r="E82" i="13"/>
  <c r="E65" i="13"/>
  <c r="R111" i="12"/>
  <c r="F9" i="13" s="1"/>
  <c r="M74" i="12"/>
  <c r="R95" i="12"/>
  <c r="R130" i="12"/>
  <c r="R53" i="12"/>
  <c r="F14" i="13"/>
  <c r="E70" i="13"/>
  <c r="M33" i="12"/>
  <c r="R45" i="12"/>
  <c r="E61" i="14"/>
  <c r="F4" i="14"/>
  <c r="K58" i="12"/>
  <c r="M58" i="12" s="1"/>
  <c r="G58" i="12"/>
  <c r="N58" i="12" s="1"/>
  <c r="R132" i="12" s="1"/>
  <c r="L74" i="12"/>
  <c r="G15" i="12"/>
  <c r="K15" i="12"/>
  <c r="M15" i="12" s="1"/>
  <c r="N89" i="12"/>
  <c r="R117" i="12" s="1"/>
  <c r="E47" i="13" s="1"/>
  <c r="L89" i="12"/>
  <c r="N69" i="12"/>
  <c r="R26" i="12" s="1"/>
  <c r="G69" i="12"/>
  <c r="K69" i="12"/>
  <c r="M69" i="12" s="1"/>
  <c r="G23" i="12"/>
  <c r="N23" i="12" s="1"/>
  <c r="L23" i="12"/>
  <c r="M23" i="12" s="1"/>
  <c r="N36" i="12"/>
  <c r="R98" i="12" s="1"/>
  <c r="G36" i="12"/>
  <c r="K36" i="12"/>
  <c r="M36" i="12" s="1"/>
  <c r="N108" i="12"/>
  <c r="K108" i="12"/>
  <c r="M108" i="12" s="1"/>
  <c r="G42" i="12"/>
  <c r="N42" i="12" s="1"/>
  <c r="R87" i="12" s="1"/>
  <c r="K42" i="12"/>
  <c r="M42" i="12" s="1"/>
  <c r="G71" i="12"/>
  <c r="L71" i="12"/>
  <c r="M71" i="12" s="1"/>
  <c r="E106" i="13"/>
  <c r="G106" i="13" s="1"/>
  <c r="G74" i="12"/>
  <c r="N74" i="12" s="1"/>
  <c r="R65" i="12" s="1"/>
  <c r="E62" i="13"/>
  <c r="F6" i="13"/>
  <c r="R22" i="12"/>
  <c r="G78" i="12"/>
  <c r="N78" i="12" s="1"/>
  <c r="R35" i="12" s="1"/>
  <c r="N18" i="12"/>
  <c r="R25" i="12" s="1"/>
  <c r="G18" i="12"/>
  <c r="L18" i="12"/>
  <c r="M18" i="12" s="1"/>
  <c r="N34" i="12"/>
  <c r="R60" i="12" s="1"/>
  <c r="K34" i="12"/>
  <c r="M34" i="12" s="1"/>
  <c r="G34" i="12"/>
  <c r="G67" i="12"/>
  <c r="N67" i="12" s="1"/>
  <c r="K67" i="12"/>
  <c r="M67" i="12" s="1"/>
  <c r="N86" i="12"/>
  <c r="R56" i="12" s="1"/>
  <c r="G86" i="12"/>
  <c r="L86" i="12"/>
  <c r="M86" i="12" s="1"/>
  <c r="G37" i="12"/>
  <c r="K37" i="12"/>
  <c r="M37" i="12" s="1"/>
  <c r="K13" i="12"/>
  <c r="M13" i="12" s="1"/>
  <c r="G13" i="12"/>
  <c r="N13" i="12" s="1"/>
  <c r="R16" i="12" s="1"/>
  <c r="N79" i="12"/>
  <c r="R124" i="12" s="1"/>
  <c r="L79" i="12"/>
  <c r="M79" i="12" s="1"/>
  <c r="N92" i="12"/>
  <c r="R63" i="12" s="1"/>
  <c r="K92" i="12"/>
  <c r="M92" i="12" s="1"/>
  <c r="N52" i="12"/>
  <c r="G52" i="12"/>
  <c r="K52" i="12"/>
  <c r="M52" i="12" s="1"/>
  <c r="G94" i="12"/>
  <c r="L94" i="12"/>
  <c r="M94" i="12" s="1"/>
  <c r="N98" i="12"/>
  <c r="K98" i="12"/>
  <c r="M98" i="12" s="1"/>
  <c r="F65" i="13"/>
  <c r="E9" i="13"/>
  <c r="G79" i="12"/>
  <c r="M32" i="12"/>
  <c r="M89" i="12"/>
  <c r="F62" i="13"/>
  <c r="F114" i="13"/>
  <c r="E13" i="13"/>
  <c r="F69" i="13"/>
  <c r="F103" i="13"/>
  <c r="E5" i="14"/>
  <c r="F62" i="14"/>
  <c r="E93" i="13"/>
  <c r="F37" i="13"/>
  <c r="F57" i="13"/>
  <c r="E113" i="13"/>
  <c r="N99" i="12"/>
  <c r="R85" i="12" s="1"/>
  <c r="E17" i="13"/>
  <c r="F73" i="13"/>
  <c r="N37" i="12"/>
  <c r="R54" i="12" s="1"/>
  <c r="E94" i="13"/>
  <c r="F38" i="13"/>
  <c r="F31" i="13"/>
  <c r="E87" i="13"/>
  <c r="F82" i="13"/>
  <c r="E26" i="13"/>
  <c r="G26" i="13" s="1"/>
  <c r="N71" i="12"/>
  <c r="N94" i="12"/>
  <c r="R68" i="12" s="1"/>
  <c r="N15" i="12"/>
  <c r="E81" i="14"/>
  <c r="F43" i="15"/>
  <c r="K43" i="15" l="1"/>
  <c r="K106" i="15"/>
  <c r="L5" i="14"/>
  <c r="L6" i="14"/>
  <c r="L63" i="14"/>
  <c r="L93" i="14"/>
  <c r="L36" i="14"/>
  <c r="L81" i="14"/>
  <c r="L61" i="14"/>
  <c r="G45" i="14"/>
  <c r="K45" i="14"/>
  <c r="K102" i="14"/>
  <c r="L4" i="14"/>
  <c r="L62" i="14"/>
  <c r="F116" i="14"/>
  <c r="E59" i="14"/>
  <c r="F87" i="14"/>
  <c r="E30" i="14"/>
  <c r="E92" i="14"/>
  <c r="F35" i="14"/>
  <c r="E76" i="15"/>
  <c r="F13" i="15"/>
  <c r="E89" i="14"/>
  <c r="F32" i="14"/>
  <c r="F73" i="14"/>
  <c r="E16" i="14"/>
  <c r="E80" i="14"/>
  <c r="F23" i="14"/>
  <c r="F115" i="14"/>
  <c r="E58" i="14"/>
  <c r="G69" i="13"/>
  <c r="L69" i="13"/>
  <c r="L62" i="13"/>
  <c r="K35" i="13"/>
  <c r="L48" i="13"/>
  <c r="M48" i="13" s="1"/>
  <c r="N48" i="13" s="1"/>
  <c r="R81" i="13" s="1"/>
  <c r="G48" i="13"/>
  <c r="K69" i="13"/>
  <c r="E28" i="14"/>
  <c r="F85" i="14"/>
  <c r="E95" i="14"/>
  <c r="F38" i="14"/>
  <c r="L38" i="13"/>
  <c r="L113" i="13"/>
  <c r="L13" i="13"/>
  <c r="G62" i="13"/>
  <c r="K62" i="13"/>
  <c r="M62" i="13" s="1"/>
  <c r="N62" i="13" s="1"/>
  <c r="R78" i="13" s="1"/>
  <c r="K9" i="13"/>
  <c r="G14" i="13"/>
  <c r="L14" i="13"/>
  <c r="K91" i="13"/>
  <c r="L7" i="13"/>
  <c r="M7" i="13" s="1"/>
  <c r="N7" i="13" s="1"/>
  <c r="R32" i="13" s="1"/>
  <c r="G7" i="13"/>
  <c r="K14" i="13"/>
  <c r="L39" i="13"/>
  <c r="G108" i="13"/>
  <c r="L108" i="13"/>
  <c r="M108" i="13" s="1"/>
  <c r="N108" i="13" s="1"/>
  <c r="R122" i="13" s="1"/>
  <c r="E12" i="14" s="1"/>
  <c r="L79" i="13"/>
  <c r="G98" i="13"/>
  <c r="K98" i="13"/>
  <c r="M98" i="13" s="1"/>
  <c r="N98" i="13" s="1"/>
  <c r="R49" i="13" s="1"/>
  <c r="K68" i="13"/>
  <c r="M68" i="13" s="1"/>
  <c r="N68" i="13" s="1"/>
  <c r="R12" i="13" s="1"/>
  <c r="L44" i="13"/>
  <c r="M44" i="13" s="1"/>
  <c r="N44" i="13" s="1"/>
  <c r="R100" i="13" s="1"/>
  <c r="G81" i="13"/>
  <c r="K81" i="13"/>
  <c r="G44" i="13"/>
  <c r="K82" i="13"/>
  <c r="K77" i="13"/>
  <c r="G100" i="13"/>
  <c r="L100" i="13"/>
  <c r="L26" i="13"/>
  <c r="M26" i="13" s="1"/>
  <c r="N26" i="13" s="1"/>
  <c r="R63" i="13" s="1"/>
  <c r="G82" i="13"/>
  <c r="L82" i="13"/>
  <c r="G31" i="13"/>
  <c r="K31" i="13"/>
  <c r="M31" i="13" s="1"/>
  <c r="N31" i="13" s="1"/>
  <c r="R114" i="13" s="1"/>
  <c r="L57" i="13"/>
  <c r="G65" i="13"/>
  <c r="K65" i="13"/>
  <c r="K106" i="13"/>
  <c r="M106" i="13" s="1"/>
  <c r="N106" i="13" s="1"/>
  <c r="R115" i="13" s="1"/>
  <c r="L47" i="13"/>
  <c r="G9" i="13"/>
  <c r="L9" i="13"/>
  <c r="N16" i="13"/>
  <c r="R23" i="13" s="1"/>
  <c r="K16" i="13"/>
  <c r="M16" i="13" s="1"/>
  <c r="G16" i="13"/>
  <c r="L95" i="13"/>
  <c r="G24" i="13"/>
  <c r="L24" i="13"/>
  <c r="M24" i="13" s="1"/>
  <c r="N24" i="13" s="1"/>
  <c r="R43" i="13" s="1"/>
  <c r="L73" i="13"/>
  <c r="K42" i="13"/>
  <c r="M42" i="13" s="1"/>
  <c r="N42" i="13" s="1"/>
  <c r="R94" i="13" s="1"/>
  <c r="K41" i="13"/>
  <c r="M41" i="13" s="1"/>
  <c r="N41" i="13" s="1"/>
  <c r="R91" i="13" s="1"/>
  <c r="G41" i="13"/>
  <c r="K105" i="13"/>
  <c r="M105" i="13" s="1"/>
  <c r="N105" i="13" s="1"/>
  <c r="R110" i="13" s="1"/>
  <c r="G25" i="13"/>
  <c r="L25" i="13"/>
  <c r="K25" i="13"/>
  <c r="M25" i="13" s="1"/>
  <c r="N25" i="13" s="1"/>
  <c r="R47" i="13" s="1"/>
  <c r="G68" i="13"/>
  <c r="G105" i="13"/>
  <c r="F89" i="14"/>
  <c r="E32" i="14"/>
  <c r="M47" i="13"/>
  <c r="N47" i="13" s="1"/>
  <c r="R117" i="13" s="1"/>
  <c r="L93" i="13"/>
  <c r="M93" i="13" s="1"/>
  <c r="N93" i="13" s="1"/>
  <c r="R46" i="13" s="1"/>
  <c r="G93" i="13"/>
  <c r="L114" i="13"/>
  <c r="L70" i="13"/>
  <c r="G51" i="13"/>
  <c r="K51" i="13"/>
  <c r="M51" i="13" s="1"/>
  <c r="N51" i="13" s="1"/>
  <c r="R10" i="13" s="1"/>
  <c r="G70" i="13"/>
  <c r="N70" i="13" s="1"/>
  <c r="R72" i="13" s="1"/>
  <c r="K70" i="13"/>
  <c r="M70" i="13" s="1"/>
  <c r="K23" i="13"/>
  <c r="K90" i="13"/>
  <c r="M90" i="13" s="1"/>
  <c r="L55" i="13"/>
  <c r="M55" i="13" s="1"/>
  <c r="N55" i="13" s="1"/>
  <c r="R31" i="13" s="1"/>
  <c r="G55" i="13"/>
  <c r="K86" i="13"/>
  <c r="M86" i="13" s="1"/>
  <c r="N86" i="13" s="1"/>
  <c r="R58" i="13" s="1"/>
  <c r="G86" i="13"/>
  <c r="F111" i="14"/>
  <c r="E54" i="14"/>
  <c r="E79" i="14"/>
  <c r="F22" i="14"/>
  <c r="M100" i="13"/>
  <c r="N100" i="13" s="1"/>
  <c r="R99" i="13" s="1"/>
  <c r="K87" i="13"/>
  <c r="M87" i="13" s="1"/>
  <c r="N87" i="13" s="1"/>
  <c r="R60" i="13" s="1"/>
  <c r="G87" i="13"/>
  <c r="L94" i="13"/>
  <c r="G73" i="13"/>
  <c r="K73" i="13"/>
  <c r="K17" i="13"/>
  <c r="M17" i="13" s="1"/>
  <c r="N17" i="13" s="1"/>
  <c r="R25" i="13" s="1"/>
  <c r="G37" i="13"/>
  <c r="L37" i="13"/>
  <c r="M37" i="13" s="1"/>
  <c r="N37" i="13" s="1"/>
  <c r="R77" i="13" s="1"/>
  <c r="G103" i="13"/>
  <c r="L103" i="13"/>
  <c r="M103" i="13" s="1"/>
  <c r="N103" i="13" s="1"/>
  <c r="R106" i="13" s="1"/>
  <c r="G6" i="13"/>
  <c r="L6" i="13"/>
  <c r="M6" i="13" s="1"/>
  <c r="N6" i="13" s="1"/>
  <c r="R5" i="13" s="1"/>
  <c r="L65" i="13"/>
  <c r="L33" i="13"/>
  <c r="G72" i="13"/>
  <c r="K72" i="13"/>
  <c r="M72" i="13" s="1"/>
  <c r="N72" i="13" s="1"/>
  <c r="R93" i="13" s="1"/>
  <c r="G32" i="13"/>
  <c r="K32" i="13"/>
  <c r="M32" i="13" s="1"/>
  <c r="N32" i="13" s="1"/>
  <c r="R39" i="13" s="1"/>
  <c r="G53" i="13"/>
  <c r="L53" i="13"/>
  <c r="M53" i="13" s="1"/>
  <c r="N53" i="13" s="1"/>
  <c r="R123" i="13" s="1"/>
  <c r="G104" i="13"/>
  <c r="L104" i="13"/>
  <c r="M104" i="13" s="1"/>
  <c r="N104" i="13" s="1"/>
  <c r="R108" i="13" s="1"/>
  <c r="G79" i="13"/>
  <c r="K79" i="13"/>
  <c r="M79" i="13" s="1"/>
  <c r="N79" i="13" s="1"/>
  <c r="R79" i="13" s="1"/>
  <c r="L80" i="13"/>
  <c r="M80" i="13" s="1"/>
  <c r="N80" i="13" s="1"/>
  <c r="R80" i="13" s="1"/>
  <c r="G80" i="13"/>
  <c r="G17" i="13"/>
  <c r="L17" i="13"/>
  <c r="G34" i="13"/>
  <c r="K34" i="13"/>
  <c r="M34" i="13" s="1"/>
  <c r="E20" i="14"/>
  <c r="G111" i="13"/>
  <c r="L111" i="13"/>
  <c r="M111" i="13" s="1"/>
  <c r="N111" i="13" s="1"/>
  <c r="R128" i="13" s="1"/>
  <c r="F77" i="14" s="1"/>
  <c r="G30" i="13"/>
  <c r="K30" i="13"/>
  <c r="M30" i="13" s="1"/>
  <c r="G49" i="13"/>
  <c r="K49" i="13"/>
  <c r="M49" i="13" s="1"/>
  <c r="L81" i="13"/>
  <c r="M50" i="13"/>
  <c r="N50" i="13" s="1"/>
  <c r="R52" i="13" s="1"/>
  <c r="G42" i="13"/>
  <c r="G47" i="13"/>
  <c r="G90" i="13"/>
  <c r="N90" i="13" s="1"/>
  <c r="R70" i="13" s="1"/>
  <c r="F113" i="13"/>
  <c r="E57" i="13"/>
  <c r="E6" i="14"/>
  <c r="G6" i="14" s="1"/>
  <c r="F63" i="14"/>
  <c r="R66" i="12"/>
  <c r="E101" i="14"/>
  <c r="F44" i="14"/>
  <c r="E92" i="13"/>
  <c r="F36" i="13"/>
  <c r="F46" i="14"/>
  <c r="E103" i="14"/>
  <c r="F27" i="14"/>
  <c r="E84" i="14"/>
  <c r="F39" i="13"/>
  <c r="E95" i="13"/>
  <c r="G95" i="13" s="1"/>
  <c r="R113" i="12"/>
  <c r="E20" i="13"/>
  <c r="F76" i="13"/>
  <c r="F9" i="14"/>
  <c r="E66" i="14"/>
  <c r="R102" i="12"/>
  <c r="F58" i="13"/>
  <c r="E114" i="13"/>
  <c r="G114" i="13" s="1"/>
  <c r="E45" i="14"/>
  <c r="F102" i="14"/>
  <c r="F20" i="13"/>
  <c r="E76" i="13"/>
  <c r="E35" i="13"/>
  <c r="F91" i="13"/>
  <c r="R38" i="12"/>
  <c r="E106" i="14"/>
  <c r="F49" i="14"/>
  <c r="F15" i="13"/>
  <c r="E71" i="13"/>
  <c r="F77" i="13"/>
  <c r="R97" i="12"/>
  <c r="E21" i="13" s="1"/>
  <c r="R8" i="12"/>
  <c r="E66" i="13" s="1"/>
  <c r="E90" i="14"/>
  <c r="F33" i="14"/>
  <c r="R30" i="12"/>
  <c r="E19" i="13" s="1"/>
  <c r="E109" i="14"/>
  <c r="F52" i="14"/>
  <c r="E62" i="14"/>
  <c r="G62" i="14" s="1"/>
  <c r="F5" i="14"/>
  <c r="F97" i="14"/>
  <c r="E40" i="14"/>
  <c r="R19" i="12"/>
  <c r="R84" i="12"/>
  <c r="E88" i="13"/>
  <c r="E107" i="13"/>
  <c r="F23" i="13"/>
  <c r="F97" i="13"/>
  <c r="F12" i="13"/>
  <c r="F29" i="14"/>
  <c r="E86" i="14"/>
  <c r="R61" i="12"/>
  <c r="R17" i="12"/>
  <c r="F83" i="13"/>
  <c r="E27" i="13"/>
  <c r="F28" i="13"/>
  <c r="E84" i="13"/>
  <c r="E99" i="14"/>
  <c r="F42" i="14"/>
  <c r="F110" i="13"/>
  <c r="E54" i="13"/>
  <c r="E77" i="14"/>
  <c r="F20" i="14"/>
  <c r="M53" i="12"/>
  <c r="F68" i="14"/>
  <c r="E11" i="14"/>
  <c r="R112" i="12"/>
  <c r="E89" i="13"/>
  <c r="E47" i="14"/>
  <c r="F104" i="14"/>
  <c r="F21" i="13"/>
  <c r="E109" i="13"/>
  <c r="F63" i="13"/>
  <c r="E52" i="13"/>
  <c r="F13" i="13"/>
  <c r="F61" i="14"/>
  <c r="E4" i="14"/>
  <c r="E67" i="14"/>
  <c r="F10" i="14"/>
  <c r="F89" i="13"/>
  <c r="E33" i="13"/>
  <c r="G33" i="13" s="1"/>
  <c r="F80" i="14"/>
  <c r="E23" i="14"/>
  <c r="E110" i="14"/>
  <c r="F53" i="14"/>
  <c r="F109" i="14"/>
  <c r="E52" i="14"/>
  <c r="E97" i="14"/>
  <c r="F40" i="14"/>
  <c r="E64" i="13"/>
  <c r="F8" i="13"/>
  <c r="F94" i="13"/>
  <c r="E38" i="13"/>
  <c r="L13" i="15" l="1"/>
  <c r="L76" i="15"/>
  <c r="G109" i="14"/>
  <c r="L109" i="14"/>
  <c r="G80" i="14"/>
  <c r="K80" i="14"/>
  <c r="L11" i="14"/>
  <c r="L99" i="14"/>
  <c r="G52" i="14"/>
  <c r="K52" i="14"/>
  <c r="L90" i="14"/>
  <c r="K111" i="14"/>
  <c r="L32" i="14"/>
  <c r="L28" i="14"/>
  <c r="L30" i="14"/>
  <c r="G40" i="14"/>
  <c r="K40" i="14"/>
  <c r="K53" i="14"/>
  <c r="K4" i="14"/>
  <c r="M4" i="14" s="1"/>
  <c r="K47" i="14"/>
  <c r="L68" i="14"/>
  <c r="G97" i="14"/>
  <c r="L97" i="14"/>
  <c r="N109" i="14"/>
  <c r="R108" i="14" s="1"/>
  <c r="K109" i="14"/>
  <c r="M109" i="14" s="1"/>
  <c r="G102" i="14"/>
  <c r="L102" i="14"/>
  <c r="K84" i="14"/>
  <c r="L20" i="14"/>
  <c r="L22" i="14"/>
  <c r="G89" i="14"/>
  <c r="L89" i="14"/>
  <c r="K38" i="14"/>
  <c r="K115" i="14"/>
  <c r="L73" i="14"/>
  <c r="L87" i="14"/>
  <c r="M102" i="14"/>
  <c r="N102" i="14" s="1"/>
  <c r="R89" i="14" s="1"/>
  <c r="K104" i="14"/>
  <c r="L40" i="14"/>
  <c r="K46" i="14"/>
  <c r="K58" i="14"/>
  <c r="K97" i="14"/>
  <c r="M97" i="14" s="1"/>
  <c r="N97" i="14" s="1"/>
  <c r="R77" i="14" s="1"/>
  <c r="K110" i="14"/>
  <c r="G61" i="14"/>
  <c r="K61" i="14"/>
  <c r="M61" i="14" s="1"/>
  <c r="N61" i="14" s="1"/>
  <c r="R101" i="14" s="1"/>
  <c r="G5" i="14"/>
  <c r="K5" i="14"/>
  <c r="M5" i="14" s="1"/>
  <c r="K49" i="14"/>
  <c r="L45" i="14"/>
  <c r="K66" i="14"/>
  <c r="K27" i="14"/>
  <c r="G63" i="14"/>
  <c r="K63" i="14"/>
  <c r="M63" i="14" s="1"/>
  <c r="N63" i="14" s="1"/>
  <c r="R126" i="14" s="1"/>
  <c r="L79" i="14"/>
  <c r="K12" i="14"/>
  <c r="K95" i="14"/>
  <c r="G23" i="14"/>
  <c r="L23" i="14"/>
  <c r="G32" i="14"/>
  <c r="K32" i="14"/>
  <c r="M32" i="14" s="1"/>
  <c r="N32" i="14" s="1"/>
  <c r="R13" i="14" s="1"/>
  <c r="L35" i="14"/>
  <c r="F62" i="15"/>
  <c r="N59" i="14"/>
  <c r="R129" i="14" s="1"/>
  <c r="E125" i="15" s="1"/>
  <c r="K59" i="14"/>
  <c r="M59" i="14" s="1"/>
  <c r="G59" i="14"/>
  <c r="K67" i="14"/>
  <c r="K77" i="14"/>
  <c r="K29" i="14"/>
  <c r="K101" i="14"/>
  <c r="L16" i="14"/>
  <c r="L52" i="14"/>
  <c r="K23" i="14"/>
  <c r="K10" i="14"/>
  <c r="G20" i="14"/>
  <c r="K20" i="14"/>
  <c r="M20" i="14" s="1"/>
  <c r="N20" i="14" s="1"/>
  <c r="R128" i="14" s="1"/>
  <c r="L42" i="14"/>
  <c r="K86" i="14"/>
  <c r="K62" i="14"/>
  <c r="M62" i="14" s="1"/>
  <c r="N62" i="14" s="1"/>
  <c r="R43" i="14" s="1"/>
  <c r="L33" i="14"/>
  <c r="K106" i="14"/>
  <c r="K9" i="14"/>
  <c r="K103" i="14"/>
  <c r="K44" i="14"/>
  <c r="K6" i="14"/>
  <c r="M6" i="14" s="1"/>
  <c r="N6" i="14" s="1"/>
  <c r="R45" i="14" s="1"/>
  <c r="G77" i="14"/>
  <c r="L77" i="14"/>
  <c r="K54" i="14"/>
  <c r="L85" i="14"/>
  <c r="L80" i="14"/>
  <c r="K89" i="14"/>
  <c r="M89" i="14" s="1"/>
  <c r="N89" i="14" s="1"/>
  <c r="R59" i="14" s="1"/>
  <c r="L92" i="14"/>
  <c r="G116" i="14"/>
  <c r="K116" i="14"/>
  <c r="M116" i="14" s="1"/>
  <c r="N116" i="14" s="1"/>
  <c r="R107" i="14" s="1"/>
  <c r="F124" i="15" s="1"/>
  <c r="G4" i="14"/>
  <c r="N4" i="14" s="1"/>
  <c r="R119" i="14" s="1"/>
  <c r="M45" i="14"/>
  <c r="N45" i="14" s="1"/>
  <c r="R53" i="14" s="1"/>
  <c r="F112" i="14"/>
  <c r="E55" i="14"/>
  <c r="E104" i="14"/>
  <c r="F47" i="14"/>
  <c r="E85" i="14"/>
  <c r="G85" i="14" s="1"/>
  <c r="F28" i="14"/>
  <c r="F37" i="14"/>
  <c r="E94" i="14"/>
  <c r="F86" i="14"/>
  <c r="E29" i="14"/>
  <c r="F34" i="14"/>
  <c r="E91" i="14"/>
  <c r="E107" i="14"/>
  <c r="F50" i="14"/>
  <c r="F55" i="14"/>
  <c r="E112" i="14"/>
  <c r="E76" i="14"/>
  <c r="F19" i="14"/>
  <c r="F94" i="14"/>
  <c r="E37" i="14"/>
  <c r="F78" i="14"/>
  <c r="E21" i="14"/>
  <c r="F7" i="15"/>
  <c r="E70" i="15"/>
  <c r="E33" i="14"/>
  <c r="G33" i="14" s="1"/>
  <c r="F90" i="14"/>
  <c r="E26" i="14"/>
  <c r="F83" i="14"/>
  <c r="F48" i="14"/>
  <c r="E105" i="14"/>
  <c r="F56" i="14"/>
  <c r="E113" i="14"/>
  <c r="E53" i="14"/>
  <c r="G53" i="14" s="1"/>
  <c r="F110" i="14"/>
  <c r="F33" i="15"/>
  <c r="E96" i="15"/>
  <c r="F77" i="15"/>
  <c r="E14" i="15"/>
  <c r="E7" i="15"/>
  <c r="F70" i="15"/>
  <c r="E70" i="14"/>
  <c r="F13" i="14"/>
  <c r="E57" i="14"/>
  <c r="F114" i="14"/>
  <c r="G89" i="13"/>
  <c r="K89" i="13"/>
  <c r="G63" i="13"/>
  <c r="L63" i="13"/>
  <c r="M63" i="13" s="1"/>
  <c r="N63" i="13" s="1"/>
  <c r="R18" i="13" s="1"/>
  <c r="K54" i="13"/>
  <c r="M54" i="13" s="1"/>
  <c r="N54" i="13" s="1"/>
  <c r="R125" i="13" s="1"/>
  <c r="G54" i="13"/>
  <c r="K84" i="13"/>
  <c r="M84" i="13" s="1"/>
  <c r="N84" i="13" s="1"/>
  <c r="R56" i="13" s="1"/>
  <c r="G84" i="13"/>
  <c r="G97" i="13"/>
  <c r="K97" i="13"/>
  <c r="M97" i="13" s="1"/>
  <c r="K88" i="13"/>
  <c r="M88" i="13" s="1"/>
  <c r="N88" i="13" s="1"/>
  <c r="R62" i="13" s="1"/>
  <c r="G88" i="13"/>
  <c r="N19" i="13"/>
  <c r="R30" i="13" s="1"/>
  <c r="K19" i="13"/>
  <c r="M19" i="13" s="1"/>
  <c r="G19" i="13"/>
  <c r="L21" i="13"/>
  <c r="G15" i="13"/>
  <c r="L15" i="13"/>
  <c r="M15" i="13" s="1"/>
  <c r="G91" i="13"/>
  <c r="L91" i="13"/>
  <c r="K20" i="13"/>
  <c r="G36" i="13"/>
  <c r="K36" i="13"/>
  <c r="M36" i="13" s="1"/>
  <c r="N49" i="13"/>
  <c r="R28" i="13" s="1"/>
  <c r="N34" i="13"/>
  <c r="R27" i="13" s="1"/>
  <c r="F16" i="14"/>
  <c r="E73" i="14"/>
  <c r="M82" i="13"/>
  <c r="N82" i="13" s="1"/>
  <c r="R50" i="13" s="1"/>
  <c r="M81" i="13"/>
  <c r="N81" i="13" s="1"/>
  <c r="R75" i="13" s="1"/>
  <c r="M14" i="13"/>
  <c r="N14" i="13" s="1"/>
  <c r="R15" i="13" s="1"/>
  <c r="K38" i="13"/>
  <c r="M38" i="13" s="1"/>
  <c r="E71" i="14"/>
  <c r="G8" i="13"/>
  <c r="L8" i="13"/>
  <c r="M8" i="13" s="1"/>
  <c r="N8" i="13" s="1"/>
  <c r="R6" i="13" s="1"/>
  <c r="F14" i="14" s="1"/>
  <c r="L109" i="13"/>
  <c r="M109" i="13" s="1"/>
  <c r="N109" i="13" s="1"/>
  <c r="R134" i="13" s="1"/>
  <c r="G109" i="13"/>
  <c r="L89" i="13"/>
  <c r="G110" i="13"/>
  <c r="K110" i="13"/>
  <c r="M110" i="13" s="1"/>
  <c r="N110" i="13" s="1"/>
  <c r="R34" i="13" s="1"/>
  <c r="E49" i="14" s="1"/>
  <c r="G49" i="14" s="1"/>
  <c r="G28" i="13"/>
  <c r="K28" i="13"/>
  <c r="M28" i="13" s="1"/>
  <c r="N28" i="13" s="1"/>
  <c r="R4" i="13" s="1"/>
  <c r="G23" i="13"/>
  <c r="L23" i="13"/>
  <c r="M23" i="13" s="1"/>
  <c r="N23" i="13" s="1"/>
  <c r="R41" i="13" s="1"/>
  <c r="G77" i="13"/>
  <c r="L77" i="13"/>
  <c r="L35" i="13"/>
  <c r="K92" i="13"/>
  <c r="M92" i="13" s="1"/>
  <c r="N92" i="13" s="1"/>
  <c r="R76" i="13" s="1"/>
  <c r="G92" i="13"/>
  <c r="K57" i="13"/>
  <c r="M57" i="13" s="1"/>
  <c r="N57" i="13" s="1"/>
  <c r="R132" i="13" s="1"/>
  <c r="F30" i="14"/>
  <c r="E87" i="14"/>
  <c r="G87" i="14" s="1"/>
  <c r="F69" i="14"/>
  <c r="M91" i="13"/>
  <c r="N91" i="13" s="1"/>
  <c r="R74" i="13" s="1"/>
  <c r="M9" i="13"/>
  <c r="N9" i="13" s="1"/>
  <c r="R7" i="13" s="1"/>
  <c r="M69" i="13"/>
  <c r="N69" i="13" s="1"/>
  <c r="R14" i="13" s="1"/>
  <c r="G94" i="13"/>
  <c r="K94" i="13"/>
  <c r="M94" i="13" s="1"/>
  <c r="N94" i="13" s="1"/>
  <c r="R98" i="13" s="1"/>
  <c r="L64" i="13"/>
  <c r="M64" i="13" s="1"/>
  <c r="G64" i="13"/>
  <c r="N64" i="13" s="1"/>
  <c r="R54" i="13" s="1"/>
  <c r="G13" i="13"/>
  <c r="K13" i="13"/>
  <c r="M13" i="13" s="1"/>
  <c r="N13" i="13" s="1"/>
  <c r="R67" i="13" s="1"/>
  <c r="G21" i="13"/>
  <c r="K21" i="13"/>
  <c r="M21" i="13" s="1"/>
  <c r="N21" i="13" s="1"/>
  <c r="R97" i="13" s="1"/>
  <c r="L27" i="13"/>
  <c r="M27" i="13" s="1"/>
  <c r="N27" i="13" s="1"/>
  <c r="R124" i="13" s="1"/>
  <c r="G27" i="13"/>
  <c r="L76" i="13"/>
  <c r="N114" i="13"/>
  <c r="R133" i="13" s="1"/>
  <c r="K114" i="13"/>
  <c r="M114" i="13" s="1"/>
  <c r="N95" i="13"/>
  <c r="R87" i="13" s="1"/>
  <c r="K95" i="13"/>
  <c r="M95" i="13" s="1"/>
  <c r="G113" i="13"/>
  <c r="K113" i="13"/>
  <c r="M113" i="13" s="1"/>
  <c r="N30" i="13"/>
  <c r="R116" i="13" s="1"/>
  <c r="M73" i="13"/>
  <c r="N73" i="13" s="1"/>
  <c r="R36" i="13" s="1"/>
  <c r="G57" i="13"/>
  <c r="M77" i="13"/>
  <c r="G38" i="13"/>
  <c r="N38" i="13" s="1"/>
  <c r="R85" i="13" s="1"/>
  <c r="M35" i="13"/>
  <c r="N35" i="13" s="1"/>
  <c r="R65" i="13" s="1"/>
  <c r="K33" i="13"/>
  <c r="M33" i="13" s="1"/>
  <c r="N33" i="13" s="1"/>
  <c r="R68" i="13" s="1"/>
  <c r="L52" i="13"/>
  <c r="M52" i="13" s="1"/>
  <c r="N52" i="13" s="1"/>
  <c r="R104" i="13" s="1"/>
  <c r="G52" i="13"/>
  <c r="G83" i="13"/>
  <c r="L83" i="13"/>
  <c r="M83" i="13" s="1"/>
  <c r="G12" i="13"/>
  <c r="K12" i="13"/>
  <c r="M12" i="13" s="1"/>
  <c r="N107" i="13"/>
  <c r="R24" i="13" s="1"/>
  <c r="K107" i="13"/>
  <c r="M107" i="13" s="1"/>
  <c r="G107" i="13"/>
  <c r="K66" i="13"/>
  <c r="M66" i="13" s="1"/>
  <c r="N66" i="13" s="1"/>
  <c r="R8" i="13" s="1"/>
  <c r="G66" i="13"/>
  <c r="L71" i="13"/>
  <c r="M71" i="13" s="1"/>
  <c r="N71" i="13" s="1"/>
  <c r="R118" i="13" s="1"/>
  <c r="G71" i="13"/>
  <c r="G20" i="13"/>
  <c r="L20" i="13"/>
  <c r="G58" i="13"/>
  <c r="K58" i="13"/>
  <c r="M58" i="13" s="1"/>
  <c r="G76" i="13"/>
  <c r="K76" i="13"/>
  <c r="M76" i="13" s="1"/>
  <c r="N76" i="13" s="1"/>
  <c r="R16" i="13" s="1"/>
  <c r="G39" i="13"/>
  <c r="K39" i="13"/>
  <c r="M39" i="13" s="1"/>
  <c r="N39" i="13" s="1"/>
  <c r="R20" i="13" s="1"/>
  <c r="M65" i="13"/>
  <c r="N65" i="13" s="1"/>
  <c r="R111" i="13" s="1"/>
  <c r="G35" i="13"/>
  <c r="E9" i="14"/>
  <c r="G9" i="14" s="1"/>
  <c r="F66" i="14"/>
  <c r="E42" i="14"/>
  <c r="G42" i="14" s="1"/>
  <c r="F99" i="14"/>
  <c r="F95" i="14"/>
  <c r="E38" i="14"/>
  <c r="F84" i="14"/>
  <c r="E27" i="14"/>
  <c r="E115" i="14"/>
  <c r="G115" i="14" s="1"/>
  <c r="F58" i="14"/>
  <c r="F103" i="14"/>
  <c r="E46" i="14"/>
  <c r="G46" i="14" s="1"/>
  <c r="F19" i="15"/>
  <c r="E82" i="15"/>
  <c r="F107" i="14"/>
  <c r="E50" i="14"/>
  <c r="E43" i="14"/>
  <c r="F100" i="14"/>
  <c r="E85" i="15"/>
  <c r="F22" i="15"/>
  <c r="F106" i="14"/>
  <c r="F96" i="14"/>
  <c r="E39" i="14"/>
  <c r="E69" i="14"/>
  <c r="F12" i="14"/>
  <c r="E111" i="15"/>
  <c r="F48" i="15"/>
  <c r="F76" i="14"/>
  <c r="E19" i="14"/>
  <c r="E17" i="15"/>
  <c r="F80" i="15"/>
  <c r="F81" i="14"/>
  <c r="E24" i="14"/>
  <c r="F31" i="14"/>
  <c r="E88" i="14"/>
  <c r="F107" i="15"/>
  <c r="E44" i="15"/>
  <c r="E13" i="15"/>
  <c r="F76" i="15"/>
  <c r="F75" i="13"/>
  <c r="F10" i="13"/>
  <c r="F51" i="14"/>
  <c r="E108" i="14"/>
  <c r="F5" i="15"/>
  <c r="E68" i="15"/>
  <c r="E10" i="14"/>
  <c r="F67" i="14"/>
  <c r="K13" i="15" l="1"/>
  <c r="M13" i="15" s="1"/>
  <c r="N13" i="15" s="1"/>
  <c r="R7" i="15" s="1"/>
  <c r="G76" i="15"/>
  <c r="K76" i="15"/>
  <c r="M76" i="15" s="1"/>
  <c r="L80" i="15"/>
  <c r="L48" i="15"/>
  <c r="L85" i="15"/>
  <c r="L77" i="15"/>
  <c r="L17" i="15"/>
  <c r="L111" i="15"/>
  <c r="K82" i="15"/>
  <c r="G70" i="15"/>
  <c r="L70" i="15"/>
  <c r="K96" i="15"/>
  <c r="N70" i="15"/>
  <c r="R25" i="15" s="1"/>
  <c r="K70" i="15"/>
  <c r="M70" i="15" s="1"/>
  <c r="K125" i="15"/>
  <c r="L68" i="15"/>
  <c r="K44" i="15"/>
  <c r="K19" i="15"/>
  <c r="L7" i="15"/>
  <c r="G33" i="15"/>
  <c r="K33" i="15"/>
  <c r="G7" i="15"/>
  <c r="K7" i="15"/>
  <c r="M7" i="15" s="1"/>
  <c r="N7" i="15" s="1"/>
  <c r="R110" i="15" s="1"/>
  <c r="K62" i="15"/>
  <c r="L5" i="15"/>
  <c r="K107" i="15"/>
  <c r="L22" i="15"/>
  <c r="L14" i="15"/>
  <c r="L124" i="15"/>
  <c r="G13" i="15"/>
  <c r="E57" i="15"/>
  <c r="F120" i="15"/>
  <c r="E120" i="15"/>
  <c r="F57" i="15"/>
  <c r="F96" i="15"/>
  <c r="E33" i="15"/>
  <c r="E30" i="15"/>
  <c r="F93" i="15"/>
  <c r="E107" i="16"/>
  <c r="F44" i="16"/>
  <c r="F117" i="15"/>
  <c r="E54" i="15"/>
  <c r="E124" i="15"/>
  <c r="F61" i="15"/>
  <c r="L31" i="14"/>
  <c r="G76" i="14"/>
  <c r="K76" i="14"/>
  <c r="L96" i="14"/>
  <c r="G100" i="14"/>
  <c r="L100" i="14"/>
  <c r="G58" i="14"/>
  <c r="L58" i="14"/>
  <c r="N27" i="14"/>
  <c r="R38" i="14" s="1"/>
  <c r="L27" i="14"/>
  <c r="L38" i="14"/>
  <c r="G66" i="14"/>
  <c r="L66" i="14"/>
  <c r="G69" i="14"/>
  <c r="K69" i="14"/>
  <c r="L57" i="14"/>
  <c r="L113" i="14"/>
  <c r="L83" i="14"/>
  <c r="K37" i="14"/>
  <c r="K112" i="14"/>
  <c r="K91" i="14"/>
  <c r="N94" i="14"/>
  <c r="R91" i="14" s="1"/>
  <c r="L94" i="14"/>
  <c r="G47" i="14"/>
  <c r="L47" i="14"/>
  <c r="E61" i="15"/>
  <c r="M23" i="14"/>
  <c r="N23" i="14" s="1"/>
  <c r="R29" i="14" s="1"/>
  <c r="M80" i="14"/>
  <c r="N80" i="14" s="1"/>
  <c r="R40" i="14" s="1"/>
  <c r="G67" i="14"/>
  <c r="L67" i="14"/>
  <c r="K108" i="14"/>
  <c r="K24" i="14"/>
  <c r="M24" i="14" s="1"/>
  <c r="G24" i="14"/>
  <c r="N24" i="14" s="1"/>
  <c r="R30" i="14" s="1"/>
  <c r="G12" i="14"/>
  <c r="L12" i="14"/>
  <c r="G106" i="14"/>
  <c r="L106" i="14"/>
  <c r="L43" i="14"/>
  <c r="L115" i="14"/>
  <c r="G84" i="14"/>
  <c r="L84" i="14"/>
  <c r="G95" i="14"/>
  <c r="L95" i="14"/>
  <c r="L9" i="14"/>
  <c r="N87" i="14"/>
  <c r="R52" i="14" s="1"/>
  <c r="E95" i="15" s="1"/>
  <c r="K87" i="14"/>
  <c r="M87" i="14" s="1"/>
  <c r="K71" i="14"/>
  <c r="G13" i="14"/>
  <c r="L13" i="14"/>
  <c r="G110" i="14"/>
  <c r="L110" i="14"/>
  <c r="G56" i="14"/>
  <c r="L56" i="14"/>
  <c r="L26" i="14"/>
  <c r="G94" i="14"/>
  <c r="K94" i="14"/>
  <c r="M94" i="14" s="1"/>
  <c r="G55" i="14"/>
  <c r="K55" i="14"/>
  <c r="K34" i="14"/>
  <c r="G37" i="14"/>
  <c r="L37" i="14"/>
  <c r="L104" i="14"/>
  <c r="M104" i="14" s="1"/>
  <c r="N104" i="14" s="1"/>
  <c r="R31" i="14" s="1"/>
  <c r="M103" i="14"/>
  <c r="N103" i="14" s="1"/>
  <c r="R90" i="14" s="1"/>
  <c r="M106" i="14"/>
  <c r="M67" i="14"/>
  <c r="N67" i="14" s="1"/>
  <c r="R19" i="14" s="1"/>
  <c r="M95" i="14"/>
  <c r="N95" i="14" s="1"/>
  <c r="R73" i="14" s="1"/>
  <c r="M27" i="14"/>
  <c r="N5" i="14"/>
  <c r="R9" i="14" s="1"/>
  <c r="M110" i="14"/>
  <c r="N110" i="14" s="1"/>
  <c r="R114" i="14" s="1"/>
  <c r="G104" i="14"/>
  <c r="M38" i="14"/>
  <c r="N38" i="14" s="1"/>
  <c r="R113" i="14" s="1"/>
  <c r="M84" i="14"/>
  <c r="N84" i="14" s="1"/>
  <c r="R42" i="14" s="1"/>
  <c r="M40" i="14"/>
  <c r="N40" i="14" s="1"/>
  <c r="R99" i="14" s="1"/>
  <c r="N10" i="14"/>
  <c r="R66" i="14" s="1"/>
  <c r="L10" i="14"/>
  <c r="K51" i="14"/>
  <c r="G81" i="14"/>
  <c r="K81" i="14"/>
  <c r="M81" i="14" s="1"/>
  <c r="L69" i="14"/>
  <c r="L50" i="14"/>
  <c r="L46" i="14"/>
  <c r="M46" i="14" s="1"/>
  <c r="N46" i="14" s="1"/>
  <c r="R112" i="14" s="1"/>
  <c r="G99" i="14"/>
  <c r="K99" i="14"/>
  <c r="M99" i="14" s="1"/>
  <c r="G30" i="14"/>
  <c r="K30" i="14"/>
  <c r="M30" i="14" s="1"/>
  <c r="N30" i="14" s="1"/>
  <c r="R109" i="14" s="1"/>
  <c r="E117" i="15" s="1"/>
  <c r="L49" i="14"/>
  <c r="K73" i="14"/>
  <c r="M73" i="14" s="1"/>
  <c r="N73" i="14" s="1"/>
  <c r="R10" i="14" s="1"/>
  <c r="L70" i="14"/>
  <c r="L53" i="14"/>
  <c r="M53" i="14" s="1"/>
  <c r="N53" i="14" s="1"/>
  <c r="R80" i="14" s="1"/>
  <c r="K105" i="14"/>
  <c r="G90" i="14"/>
  <c r="K90" i="14"/>
  <c r="M90" i="14" s="1"/>
  <c r="N90" i="14" s="1"/>
  <c r="R39" i="14" s="1"/>
  <c r="L21" i="14"/>
  <c r="G19" i="14"/>
  <c r="L19" i="14"/>
  <c r="G50" i="14"/>
  <c r="K50" i="14"/>
  <c r="M50" i="14" s="1"/>
  <c r="N50" i="14" s="1"/>
  <c r="R78" i="14" s="1"/>
  <c r="L29" i="14"/>
  <c r="M29" i="14" s="1"/>
  <c r="N29" i="14" s="1"/>
  <c r="R115" i="14" s="1"/>
  <c r="G28" i="14"/>
  <c r="K28" i="14"/>
  <c r="M28" i="14" s="1"/>
  <c r="N28" i="14" s="1"/>
  <c r="R103" i="14" s="1"/>
  <c r="L55" i="14"/>
  <c r="M10" i="14"/>
  <c r="G29" i="14"/>
  <c r="G27" i="14"/>
  <c r="M58" i="14"/>
  <c r="N58" i="14" s="1"/>
  <c r="R127" i="14" s="1"/>
  <c r="G73" i="14"/>
  <c r="G38" i="14"/>
  <c r="M52" i="14"/>
  <c r="N52" i="14" s="1"/>
  <c r="R82" i="14" s="1"/>
  <c r="L88" i="14"/>
  <c r="K19" i="14"/>
  <c r="M19" i="14" s="1"/>
  <c r="N19" i="14" s="1"/>
  <c r="R18" i="14" s="1"/>
  <c r="L39" i="14"/>
  <c r="G107" i="14"/>
  <c r="L107" i="14"/>
  <c r="G103" i="14"/>
  <c r="L103" i="14"/>
  <c r="K42" i="14"/>
  <c r="M42" i="14" s="1"/>
  <c r="N42" i="14" s="1"/>
  <c r="R84" i="14" s="1"/>
  <c r="K14" i="14"/>
  <c r="G16" i="14"/>
  <c r="K16" i="14"/>
  <c r="M16" i="14" s="1"/>
  <c r="N16" i="14" s="1"/>
  <c r="R92" i="14" s="1"/>
  <c r="E108" i="15" s="1"/>
  <c r="L114" i="14"/>
  <c r="K48" i="14"/>
  <c r="K33" i="14"/>
  <c r="M33" i="14" s="1"/>
  <c r="N33" i="14" s="1"/>
  <c r="R58" i="14" s="1"/>
  <c r="L78" i="14"/>
  <c r="L76" i="14"/>
  <c r="K107" i="14"/>
  <c r="M107" i="14" s="1"/>
  <c r="N107" i="14" s="1"/>
  <c r="R100" i="14" s="1"/>
  <c r="G86" i="14"/>
  <c r="L86" i="14"/>
  <c r="M86" i="14" s="1"/>
  <c r="N86" i="14" s="1"/>
  <c r="R51" i="14" s="1"/>
  <c r="K85" i="14"/>
  <c r="M85" i="14" s="1"/>
  <c r="N85" i="14" s="1"/>
  <c r="R47" i="14" s="1"/>
  <c r="G112" i="14"/>
  <c r="L112" i="14"/>
  <c r="M9" i="14"/>
  <c r="N9" i="14" s="1"/>
  <c r="R17" i="14" s="1"/>
  <c r="G10" i="14"/>
  <c r="M77" i="14"/>
  <c r="N77" i="14" s="1"/>
  <c r="R23" i="14" s="1"/>
  <c r="M12" i="14"/>
  <c r="N12" i="14" s="1"/>
  <c r="R122" i="14" s="1"/>
  <c r="M66" i="14"/>
  <c r="M49" i="14"/>
  <c r="N49" i="14" s="1"/>
  <c r="R34" i="14" s="1"/>
  <c r="M115" i="14"/>
  <c r="N115" i="14" s="1"/>
  <c r="R61" i="14" s="1"/>
  <c r="M47" i="14"/>
  <c r="N47" i="14" s="1"/>
  <c r="R93" i="14" s="1"/>
  <c r="F36" i="15"/>
  <c r="E99" i="15"/>
  <c r="E100" i="14"/>
  <c r="F43" i="14"/>
  <c r="F127" i="15"/>
  <c r="E64" i="15"/>
  <c r="E96" i="14"/>
  <c r="F39" i="14"/>
  <c r="F65" i="14"/>
  <c r="E8" i="14"/>
  <c r="F114" i="15"/>
  <c r="E51" i="15"/>
  <c r="F97" i="15"/>
  <c r="E34" i="15"/>
  <c r="F113" i="14"/>
  <c r="E56" i="14"/>
  <c r="E83" i="14"/>
  <c r="F26" i="14"/>
  <c r="F70" i="14"/>
  <c r="E13" i="14"/>
  <c r="F72" i="14"/>
  <c r="E15" i="14"/>
  <c r="E5" i="15"/>
  <c r="F68" i="15"/>
  <c r="E65" i="14"/>
  <c r="F8" i="14"/>
  <c r="E7" i="14"/>
  <c r="F64" i="14"/>
  <c r="F17" i="14"/>
  <c r="E74" i="14"/>
  <c r="F98" i="15"/>
  <c r="E35" i="15"/>
  <c r="E114" i="14"/>
  <c r="F57" i="14"/>
  <c r="G10" i="13"/>
  <c r="K10" i="13"/>
  <c r="M10" i="13" s="1"/>
  <c r="N10" i="13" s="1"/>
  <c r="R83" i="13" s="1"/>
  <c r="F41" i="14" s="1"/>
  <c r="N58" i="13"/>
  <c r="R48" i="13" s="1"/>
  <c r="N83" i="13"/>
  <c r="R55" i="13" s="1"/>
  <c r="N77" i="13"/>
  <c r="R37" i="13" s="1"/>
  <c r="N113" i="13"/>
  <c r="R26" i="13" s="1"/>
  <c r="F45" i="15"/>
  <c r="N36" i="13"/>
  <c r="R71" i="13" s="1"/>
  <c r="G75" i="13"/>
  <c r="K75" i="13"/>
  <c r="M75" i="13" s="1"/>
  <c r="N75" i="13" s="1"/>
  <c r="R64" i="13" s="1"/>
  <c r="F92" i="14" s="1"/>
  <c r="F17" i="15"/>
  <c r="E80" i="15"/>
  <c r="F67" i="15"/>
  <c r="E4" i="15"/>
  <c r="E18" i="14"/>
  <c r="F75" i="14"/>
  <c r="F101" i="14"/>
  <c r="E44" i="14"/>
  <c r="F108" i="14"/>
  <c r="E51" i="14"/>
  <c r="N12" i="13"/>
  <c r="R121" i="13" s="1"/>
  <c r="F35" i="15"/>
  <c r="E98" i="15"/>
  <c r="F105" i="14"/>
  <c r="E48" i="14"/>
  <c r="G48" i="14" s="1"/>
  <c r="F21" i="14"/>
  <c r="E78" i="14"/>
  <c r="M20" i="13"/>
  <c r="N20" i="13" s="1"/>
  <c r="R35" i="13" s="1"/>
  <c r="N15" i="13"/>
  <c r="R21" i="13" s="1"/>
  <c r="N97" i="13"/>
  <c r="R131" i="13" s="1"/>
  <c r="E72" i="14"/>
  <c r="F15" i="14"/>
  <c r="E64" i="14"/>
  <c r="F7" i="14"/>
  <c r="F79" i="14"/>
  <c r="E22" i="14"/>
  <c r="M89" i="13"/>
  <c r="N89" i="13" s="1"/>
  <c r="R69" i="13" s="1"/>
  <c r="E88" i="15"/>
  <c r="F25" i="15"/>
  <c r="E22" i="15"/>
  <c r="F85" i="15"/>
  <c r="E16" i="15"/>
  <c r="F79" i="15"/>
  <c r="E101" i="15"/>
  <c r="F38" i="15"/>
  <c r="E35" i="14"/>
  <c r="E20" i="15"/>
  <c r="F83" i="15"/>
  <c r="E102" i="15"/>
  <c r="F39" i="15"/>
  <c r="F98" i="14"/>
  <c r="E41" i="14"/>
  <c r="E52" i="15"/>
  <c r="F115" i="15"/>
  <c r="F92" i="15"/>
  <c r="E29" i="15"/>
  <c r="E83" i="16"/>
  <c r="F20" i="16"/>
  <c r="K107" i="16" l="1"/>
  <c r="K83" i="16"/>
  <c r="K20" i="16"/>
  <c r="K44" i="16"/>
  <c r="E74" i="16"/>
  <c r="F11" i="16"/>
  <c r="K92" i="15"/>
  <c r="L79" i="15"/>
  <c r="G85" i="15"/>
  <c r="K85" i="15"/>
  <c r="M85" i="15" s="1"/>
  <c r="N85" i="15" s="1"/>
  <c r="R126" i="15" s="1"/>
  <c r="L67" i="15"/>
  <c r="G98" i="15"/>
  <c r="K98" i="15"/>
  <c r="L97" i="15"/>
  <c r="L127" i="15"/>
  <c r="K36" i="15"/>
  <c r="K108" i="15"/>
  <c r="K124" i="15"/>
  <c r="M124" i="15" s="1"/>
  <c r="G96" i="15"/>
  <c r="L96" i="15"/>
  <c r="M96" i="15" s="1"/>
  <c r="N96" i="15" s="1"/>
  <c r="R60" i="15" s="1"/>
  <c r="L57" i="15"/>
  <c r="N76" i="15"/>
  <c r="R57" i="15" s="1"/>
  <c r="L20" i="15"/>
  <c r="K115" i="15"/>
  <c r="L39" i="15"/>
  <c r="L16" i="15"/>
  <c r="K22" i="15"/>
  <c r="M22" i="15" s="1"/>
  <c r="K80" i="15"/>
  <c r="M80" i="15" s="1"/>
  <c r="N80" i="15" s="1"/>
  <c r="R13" i="15" s="1"/>
  <c r="G68" i="15"/>
  <c r="K68" i="15"/>
  <c r="M68" i="15" s="1"/>
  <c r="L51" i="15"/>
  <c r="L61" i="15"/>
  <c r="L54" i="15"/>
  <c r="K93" i="15"/>
  <c r="G57" i="15"/>
  <c r="K57" i="15"/>
  <c r="M57" i="15" s="1"/>
  <c r="N57" i="15" s="1"/>
  <c r="R59" i="15" s="1"/>
  <c r="K52" i="15"/>
  <c r="L102" i="15"/>
  <c r="K38" i="15"/>
  <c r="L25" i="15"/>
  <c r="L98" i="15"/>
  <c r="G17" i="15"/>
  <c r="K17" i="15"/>
  <c r="M17" i="15" s="1"/>
  <c r="N17" i="15" s="1"/>
  <c r="R101" i="15" s="1"/>
  <c r="K45" i="15"/>
  <c r="K5" i="15"/>
  <c r="M5" i="15" s="1"/>
  <c r="N5" i="15" s="1"/>
  <c r="R54" i="15" s="1"/>
  <c r="L114" i="15"/>
  <c r="K117" i="15"/>
  <c r="L95" i="15"/>
  <c r="G117" i="15"/>
  <c r="L117" i="15"/>
  <c r="K30" i="15"/>
  <c r="K120" i="15"/>
  <c r="M120" i="15" s="1"/>
  <c r="N120" i="15" s="1"/>
  <c r="R119" i="15" s="1"/>
  <c r="K29" i="15"/>
  <c r="L83" i="15"/>
  <c r="K101" i="15"/>
  <c r="L88" i="15"/>
  <c r="G35" i="15"/>
  <c r="L35" i="15"/>
  <c r="L4" i="15"/>
  <c r="N35" i="15"/>
  <c r="R65" i="15" s="1"/>
  <c r="K35" i="15"/>
  <c r="M35" i="15" s="1"/>
  <c r="L34" i="15"/>
  <c r="L64" i="15"/>
  <c r="K99" i="15"/>
  <c r="G61" i="15"/>
  <c r="N61" i="15" s="1"/>
  <c r="R107" i="15" s="1"/>
  <c r="K61" i="15"/>
  <c r="M61" i="15" s="1"/>
  <c r="L33" i="15"/>
  <c r="M33" i="15" s="1"/>
  <c r="N33" i="15" s="1"/>
  <c r="R43" i="15" s="1"/>
  <c r="G120" i="15"/>
  <c r="L120" i="15"/>
  <c r="G124" i="15"/>
  <c r="N124" i="15" s="1"/>
  <c r="R128" i="15" s="1"/>
  <c r="G22" i="15"/>
  <c r="N22" i="15" s="1"/>
  <c r="R19" i="15" s="1"/>
  <c r="G5" i="15"/>
  <c r="G80" i="15"/>
  <c r="E103" i="15"/>
  <c r="F40" i="15"/>
  <c r="E126" i="15"/>
  <c r="F63" i="15"/>
  <c r="F87" i="15"/>
  <c r="E24" i="15"/>
  <c r="E25" i="15"/>
  <c r="G25" i="15" s="1"/>
  <c r="F88" i="15"/>
  <c r="E50" i="15"/>
  <c r="F113" i="15"/>
  <c r="F71" i="15"/>
  <c r="E8" i="15"/>
  <c r="E78" i="15"/>
  <c r="F15" i="15"/>
  <c r="F128" i="15"/>
  <c r="E65" i="15"/>
  <c r="E32" i="15"/>
  <c r="F95" i="15"/>
  <c r="F10" i="15"/>
  <c r="E73" i="15"/>
  <c r="E19" i="15"/>
  <c r="F82" i="15"/>
  <c r="E91" i="15"/>
  <c r="F28" i="15"/>
  <c r="E83" i="15"/>
  <c r="F20" i="15"/>
  <c r="E38" i="15"/>
  <c r="F101" i="15"/>
  <c r="E84" i="15"/>
  <c r="F21" i="15"/>
  <c r="F44" i="15"/>
  <c r="E107" i="15"/>
  <c r="E10" i="15"/>
  <c r="F73" i="15"/>
  <c r="G105" i="14"/>
  <c r="L105" i="14"/>
  <c r="G41" i="14"/>
  <c r="K41" i="14"/>
  <c r="L98" i="14"/>
  <c r="N22" i="14"/>
  <c r="R28" i="14" s="1"/>
  <c r="K22" i="14"/>
  <c r="M22" i="14" s="1"/>
  <c r="G22" i="14"/>
  <c r="G7" i="14"/>
  <c r="K7" i="14"/>
  <c r="K78" i="14"/>
  <c r="M78" i="14" s="1"/>
  <c r="N78" i="14" s="1"/>
  <c r="R27" i="14" s="1"/>
  <c r="F54" i="15"/>
  <c r="N44" i="14"/>
  <c r="R75" i="14" s="1"/>
  <c r="L44" i="14"/>
  <c r="M44" i="14" s="1"/>
  <c r="G44" i="14"/>
  <c r="G92" i="14"/>
  <c r="K92" i="14"/>
  <c r="M92" i="14" s="1"/>
  <c r="L65" i="14"/>
  <c r="G72" i="14"/>
  <c r="K72" i="14"/>
  <c r="K83" i="14"/>
  <c r="M83" i="14" s="1"/>
  <c r="N83" i="14" s="1"/>
  <c r="R41" i="14" s="1"/>
  <c r="N96" i="14"/>
  <c r="R76" i="14" s="1"/>
  <c r="K96" i="14"/>
  <c r="M96" i="14" s="1"/>
  <c r="G78" i="14"/>
  <c r="M51" i="14"/>
  <c r="F110" i="15"/>
  <c r="E47" i="15"/>
  <c r="E55" i="15"/>
  <c r="F118" i="15"/>
  <c r="M37" i="14"/>
  <c r="N37" i="14" s="1"/>
  <c r="R70" i="14" s="1"/>
  <c r="M69" i="14"/>
  <c r="N69" i="14" s="1"/>
  <c r="R24" i="14" s="1"/>
  <c r="K35" i="14"/>
  <c r="M35" i="14" s="1"/>
  <c r="N35" i="14" s="1"/>
  <c r="R64" i="14" s="1"/>
  <c r="G35" i="14"/>
  <c r="G79" i="14"/>
  <c r="K79" i="14"/>
  <c r="M79" i="14" s="1"/>
  <c r="N79" i="14" s="1"/>
  <c r="R105" i="14" s="1"/>
  <c r="E113" i="15" s="1"/>
  <c r="K64" i="14"/>
  <c r="G21" i="14"/>
  <c r="K21" i="14"/>
  <c r="M21" i="14" s="1"/>
  <c r="N21" i="14" s="1"/>
  <c r="R106" i="14" s="1"/>
  <c r="E114" i="15" s="1"/>
  <c r="L51" i="14"/>
  <c r="G101" i="14"/>
  <c r="L101" i="14"/>
  <c r="M101" i="14" s="1"/>
  <c r="N101" i="14" s="1"/>
  <c r="R86" i="14" s="1"/>
  <c r="E42" i="15" s="1"/>
  <c r="G57" i="14"/>
  <c r="K57" i="14"/>
  <c r="M57" i="14" s="1"/>
  <c r="N74" i="14"/>
  <c r="R104" i="14" s="1"/>
  <c r="F112" i="15" s="1"/>
  <c r="L74" i="14"/>
  <c r="M74" i="14" s="1"/>
  <c r="G74" i="14"/>
  <c r="G64" i="14"/>
  <c r="L64" i="14"/>
  <c r="K13" i="14"/>
  <c r="M13" i="14" s="1"/>
  <c r="N13" i="14" s="1"/>
  <c r="R134" i="14" s="1"/>
  <c r="K56" i="14"/>
  <c r="M56" i="14" s="1"/>
  <c r="N56" i="14" s="1"/>
  <c r="R124" i="14" s="1"/>
  <c r="N8" i="14"/>
  <c r="R118" i="14" s="1"/>
  <c r="F6" i="15" s="1"/>
  <c r="K8" i="14"/>
  <c r="M8" i="14" s="1"/>
  <c r="F32" i="15"/>
  <c r="G43" i="14"/>
  <c r="K43" i="14"/>
  <c r="M43" i="14" s="1"/>
  <c r="N66" i="14"/>
  <c r="R130" i="14" s="1"/>
  <c r="F58" i="15"/>
  <c r="E121" i="15"/>
  <c r="M105" i="14"/>
  <c r="N105" i="14" s="1"/>
  <c r="R94" i="14" s="1"/>
  <c r="N99" i="14"/>
  <c r="R22" i="14" s="1"/>
  <c r="N81" i="14"/>
  <c r="R44" i="14" s="1"/>
  <c r="G51" i="14"/>
  <c r="N51" i="14" s="1"/>
  <c r="R111" i="14" s="1"/>
  <c r="F78" i="15"/>
  <c r="E15" i="15"/>
  <c r="G96" i="14"/>
  <c r="G15" i="14"/>
  <c r="L15" i="14"/>
  <c r="L48" i="14"/>
  <c r="G108" i="14"/>
  <c r="L108" i="14"/>
  <c r="K75" i="14"/>
  <c r="N114" i="14"/>
  <c r="R125" i="14" s="1"/>
  <c r="E75" i="15" s="1"/>
  <c r="K114" i="14"/>
  <c r="M114" i="14" s="1"/>
  <c r="G17" i="14"/>
  <c r="L17" i="14"/>
  <c r="M17" i="14" s="1"/>
  <c r="N17" i="14" s="1"/>
  <c r="R11" i="14" s="1"/>
  <c r="L7" i="14"/>
  <c r="G70" i="14"/>
  <c r="K70" i="14"/>
  <c r="M70" i="14" s="1"/>
  <c r="N70" i="14" s="1"/>
  <c r="R32" i="14" s="1"/>
  <c r="G113" i="14"/>
  <c r="K113" i="14"/>
  <c r="M113" i="14" s="1"/>
  <c r="N113" i="14" s="1"/>
  <c r="R12" i="14" s="1"/>
  <c r="G65" i="14"/>
  <c r="K65" i="14"/>
  <c r="M65" i="14" s="1"/>
  <c r="N65" i="14" s="1"/>
  <c r="R132" i="14" s="1"/>
  <c r="K100" i="14"/>
  <c r="M100" i="14" s="1"/>
  <c r="N100" i="14" s="1"/>
  <c r="R85" i="14" s="1"/>
  <c r="E112" i="15"/>
  <c r="F49" i="15"/>
  <c r="G114" i="14"/>
  <c r="N106" i="14"/>
  <c r="R95" i="14" s="1"/>
  <c r="E87" i="15"/>
  <c r="F24" i="15"/>
  <c r="M112" i="14"/>
  <c r="N112" i="14" s="1"/>
  <c r="R123" i="14" s="1"/>
  <c r="M76" i="14"/>
  <c r="N76" i="14" s="1"/>
  <c r="R5" i="14" s="1"/>
  <c r="L41" i="14"/>
  <c r="L72" i="14"/>
  <c r="K18" i="14"/>
  <c r="G8" i="14"/>
  <c r="L8" i="14"/>
  <c r="K15" i="14"/>
  <c r="M15" i="14" s="1"/>
  <c r="N15" i="14" s="1"/>
  <c r="R8" i="14" s="1"/>
  <c r="G26" i="14"/>
  <c r="K26" i="14"/>
  <c r="M26" i="14" s="1"/>
  <c r="G39" i="14"/>
  <c r="K39" i="14"/>
  <c r="M39" i="14" s="1"/>
  <c r="N39" i="14" s="1"/>
  <c r="R4" i="14" s="1"/>
  <c r="F125" i="15"/>
  <c r="E62" i="15"/>
  <c r="M48" i="14"/>
  <c r="N48" i="14" s="1"/>
  <c r="R50" i="14" s="1"/>
  <c r="E104" i="15"/>
  <c r="F41" i="15"/>
  <c r="F52" i="15"/>
  <c r="E115" i="15"/>
  <c r="G115" i="15" s="1"/>
  <c r="E27" i="15"/>
  <c r="F90" i="15"/>
  <c r="M55" i="14"/>
  <c r="N55" i="14" s="1"/>
  <c r="R79" i="14" s="1"/>
  <c r="F50" i="16"/>
  <c r="E113" i="16"/>
  <c r="M108" i="14"/>
  <c r="E41" i="15"/>
  <c r="F104" i="15"/>
  <c r="G83" i="14"/>
  <c r="F36" i="16"/>
  <c r="E99" i="16"/>
  <c r="F51" i="15"/>
  <c r="E31" i="14"/>
  <c r="F88" i="14"/>
  <c r="F123" i="15"/>
  <c r="E60" i="15"/>
  <c r="E67" i="15"/>
  <c r="F4" i="15"/>
  <c r="E74" i="15"/>
  <c r="F11" i="15"/>
  <c r="E68" i="14"/>
  <c r="F11" i="14"/>
  <c r="F82" i="14"/>
  <c r="E25" i="14"/>
  <c r="F91" i="14"/>
  <c r="E34" i="14"/>
  <c r="F12" i="15"/>
  <c r="F71" i="14"/>
  <c r="E14" i="14"/>
  <c r="E98" i="14"/>
  <c r="G98" i="14" s="1"/>
  <c r="F18" i="14"/>
  <c r="E75" i="14"/>
  <c r="G75" i="14" s="1"/>
  <c r="F99" i="15"/>
  <c r="E36" i="15"/>
  <c r="E55" i="16"/>
  <c r="F118" i="16"/>
  <c r="E86" i="15"/>
  <c r="F23" i="15"/>
  <c r="E82" i="14"/>
  <c r="F25" i="14"/>
  <c r="E93" i="14"/>
  <c r="F36" i="14"/>
  <c r="E110" i="15"/>
  <c r="F47" i="15"/>
  <c r="F54" i="14"/>
  <c r="E111" i="14"/>
  <c r="F86" i="15"/>
  <c r="E23" i="15"/>
  <c r="E52" i="16"/>
  <c r="F115" i="16"/>
  <c r="L52" i="16" l="1"/>
  <c r="K118" i="16"/>
  <c r="K50" i="16"/>
  <c r="K55" i="16"/>
  <c r="L99" i="16"/>
  <c r="K11" i="16"/>
  <c r="K113" i="16"/>
  <c r="L115" i="16"/>
  <c r="L36" i="16"/>
  <c r="K74" i="16"/>
  <c r="F122" i="16"/>
  <c r="E59" i="16"/>
  <c r="F33" i="16"/>
  <c r="E96" i="16"/>
  <c r="E36" i="16"/>
  <c r="F99" i="16"/>
  <c r="F78" i="16"/>
  <c r="E15" i="16"/>
  <c r="F22" i="16"/>
  <c r="E85" i="16"/>
  <c r="F59" i="16"/>
  <c r="E122" i="16"/>
  <c r="F65" i="17"/>
  <c r="E132" i="17"/>
  <c r="E4" i="16"/>
  <c r="F67" i="16"/>
  <c r="L23" i="15"/>
  <c r="G47" i="15"/>
  <c r="L47" i="15"/>
  <c r="K86" i="15"/>
  <c r="G99" i="15"/>
  <c r="L99" i="15"/>
  <c r="M99" i="15" s="1"/>
  <c r="N99" i="15" s="1"/>
  <c r="R68" i="15" s="1"/>
  <c r="K67" i="15"/>
  <c r="M67" i="15" s="1"/>
  <c r="N67" i="15" s="1"/>
  <c r="R21" i="15" s="1"/>
  <c r="N41" i="15"/>
  <c r="R40" i="15" s="1"/>
  <c r="E47" i="16" s="1"/>
  <c r="L41" i="15"/>
  <c r="G52" i="15"/>
  <c r="L52" i="15"/>
  <c r="N62" i="15"/>
  <c r="R23" i="15" s="1"/>
  <c r="F82" i="16" s="1"/>
  <c r="L62" i="15"/>
  <c r="M62" i="15" s="1"/>
  <c r="G62" i="15"/>
  <c r="G24" i="15"/>
  <c r="K24" i="15"/>
  <c r="M24" i="15" s="1"/>
  <c r="N24" i="15" s="1"/>
  <c r="R61" i="15" s="1"/>
  <c r="L49" i="15"/>
  <c r="L58" i="15"/>
  <c r="G32" i="15"/>
  <c r="L32" i="15"/>
  <c r="K42" i="15"/>
  <c r="K47" i="15"/>
  <c r="G73" i="15"/>
  <c r="L73" i="15"/>
  <c r="K21" i="15"/>
  <c r="G20" i="15"/>
  <c r="K20" i="15"/>
  <c r="M20" i="15" s="1"/>
  <c r="N20" i="15" s="1"/>
  <c r="R90" i="15" s="1"/>
  <c r="G82" i="15"/>
  <c r="L82" i="15"/>
  <c r="M82" i="15" s="1"/>
  <c r="N82" i="15" s="1"/>
  <c r="R15" i="15" s="1"/>
  <c r="G95" i="15"/>
  <c r="K95" i="15"/>
  <c r="M95" i="15" s="1"/>
  <c r="N95" i="15" s="1"/>
  <c r="R52" i="15" s="1"/>
  <c r="G15" i="15"/>
  <c r="L15" i="15"/>
  <c r="G113" i="15"/>
  <c r="L113" i="15"/>
  <c r="L24" i="15"/>
  <c r="K40" i="15"/>
  <c r="M117" i="15"/>
  <c r="N117" i="15" s="1"/>
  <c r="R109" i="15" s="1"/>
  <c r="F97" i="16"/>
  <c r="E34" i="16"/>
  <c r="M98" i="15"/>
  <c r="N98" i="15" s="1"/>
  <c r="R36" i="15" s="1"/>
  <c r="G86" i="15"/>
  <c r="L86" i="15"/>
  <c r="L110" i="15"/>
  <c r="K11" i="15"/>
  <c r="K60" i="15"/>
  <c r="G51" i="15"/>
  <c r="K51" i="15"/>
  <c r="M51" i="15" s="1"/>
  <c r="N51" i="15" s="1"/>
  <c r="R62" i="15" s="1"/>
  <c r="K90" i="15"/>
  <c r="G41" i="15"/>
  <c r="K41" i="15"/>
  <c r="M41" i="15" s="1"/>
  <c r="G125" i="15"/>
  <c r="L125" i="15"/>
  <c r="M125" i="15" s="1"/>
  <c r="K87" i="15"/>
  <c r="N112" i="15"/>
  <c r="R93" i="15" s="1"/>
  <c r="L112" i="15"/>
  <c r="L75" i="15"/>
  <c r="N15" i="15"/>
  <c r="R9" i="15" s="1"/>
  <c r="K15" i="15"/>
  <c r="M15" i="15" s="1"/>
  <c r="G112" i="15"/>
  <c r="K112" i="15"/>
  <c r="M112" i="15" s="1"/>
  <c r="G110" i="15"/>
  <c r="K110" i="15"/>
  <c r="L10" i="15"/>
  <c r="K84" i="15"/>
  <c r="N83" i="15"/>
  <c r="R17" i="15" s="1"/>
  <c r="K83" i="15"/>
  <c r="M83" i="15" s="1"/>
  <c r="N19" i="15"/>
  <c r="R113" i="15" s="1"/>
  <c r="L19" i="15"/>
  <c r="M19" i="15" s="1"/>
  <c r="G19" i="15"/>
  <c r="K32" i="15"/>
  <c r="M32" i="15" s="1"/>
  <c r="N32" i="15" s="1"/>
  <c r="R51" i="15" s="1"/>
  <c r="L78" i="15"/>
  <c r="L50" i="15"/>
  <c r="G87" i="15"/>
  <c r="L87" i="15"/>
  <c r="K103" i="15"/>
  <c r="G83" i="15"/>
  <c r="L12" i="15"/>
  <c r="K74" i="15"/>
  <c r="K123" i="15"/>
  <c r="K27" i="15"/>
  <c r="K104" i="15"/>
  <c r="G78" i="15"/>
  <c r="K78" i="15"/>
  <c r="K6" i="15"/>
  <c r="K113" i="15"/>
  <c r="K118" i="15"/>
  <c r="N107" i="15"/>
  <c r="R115" i="15" s="1"/>
  <c r="F57" i="16" s="1"/>
  <c r="L107" i="15"/>
  <c r="M107" i="15" s="1"/>
  <c r="G107" i="15"/>
  <c r="G101" i="15"/>
  <c r="L101" i="15"/>
  <c r="M101" i="15" s="1"/>
  <c r="N101" i="15" s="1"/>
  <c r="R73" i="15" s="1"/>
  <c r="L28" i="15"/>
  <c r="K73" i="15"/>
  <c r="M73" i="15" s="1"/>
  <c r="N73" i="15" s="1"/>
  <c r="R10" i="15" s="1"/>
  <c r="L65" i="15"/>
  <c r="K8" i="15"/>
  <c r="G88" i="15"/>
  <c r="K88" i="15"/>
  <c r="M88" i="15" s="1"/>
  <c r="N88" i="15" s="1"/>
  <c r="R66" i="15" s="1"/>
  <c r="L63" i="15"/>
  <c r="M52" i="15"/>
  <c r="N52" i="15" s="1"/>
  <c r="R108" i="15" s="1"/>
  <c r="F9" i="16" s="1"/>
  <c r="N68" i="15"/>
  <c r="R20" i="15" s="1"/>
  <c r="G23" i="15"/>
  <c r="K23" i="15"/>
  <c r="M23" i="15" s="1"/>
  <c r="N23" i="15" s="1"/>
  <c r="R75" i="15" s="1"/>
  <c r="L36" i="15"/>
  <c r="M36" i="15" s="1"/>
  <c r="N36" i="15" s="1"/>
  <c r="R94" i="15" s="1"/>
  <c r="G4" i="15"/>
  <c r="K4" i="15"/>
  <c r="M4" i="15" s="1"/>
  <c r="G104" i="15"/>
  <c r="L104" i="15"/>
  <c r="L115" i="15"/>
  <c r="M115" i="15" s="1"/>
  <c r="N115" i="15" s="1"/>
  <c r="R127" i="15" s="1"/>
  <c r="L121" i="15"/>
  <c r="N114" i="15"/>
  <c r="R106" i="15" s="1"/>
  <c r="K114" i="15"/>
  <c r="M114" i="15" s="1"/>
  <c r="K55" i="15"/>
  <c r="G54" i="15"/>
  <c r="K54" i="15"/>
  <c r="M54" i="15" s="1"/>
  <c r="N54" i="15" s="1"/>
  <c r="R53" i="15" s="1"/>
  <c r="F32" i="16" s="1"/>
  <c r="G44" i="15"/>
  <c r="L44" i="15"/>
  <c r="M44" i="15" s="1"/>
  <c r="N44" i="15" s="1"/>
  <c r="R89" i="15" s="1"/>
  <c r="L38" i="15"/>
  <c r="M38" i="15" s="1"/>
  <c r="N38" i="15" s="1"/>
  <c r="R58" i="15" s="1"/>
  <c r="L91" i="15"/>
  <c r="G10" i="15"/>
  <c r="K10" i="15"/>
  <c r="M10" i="15" s="1"/>
  <c r="N10" i="15" s="1"/>
  <c r="R31" i="15" s="1"/>
  <c r="L128" i="15"/>
  <c r="K71" i="15"/>
  <c r="K25" i="15"/>
  <c r="M25" i="15" s="1"/>
  <c r="N25" i="15" s="1"/>
  <c r="R34" i="15" s="1"/>
  <c r="L126" i="15"/>
  <c r="G114" i="15"/>
  <c r="G38" i="15"/>
  <c r="G36" i="15"/>
  <c r="G67" i="15"/>
  <c r="E72" i="16"/>
  <c r="E72" i="15"/>
  <c r="F9" i="15"/>
  <c r="F91" i="15"/>
  <c r="E28" i="15"/>
  <c r="E116" i="15"/>
  <c r="F53" i="15"/>
  <c r="E128" i="15"/>
  <c r="F65" i="15"/>
  <c r="E53" i="15"/>
  <c r="F116" i="15"/>
  <c r="E44" i="16"/>
  <c r="F107" i="16"/>
  <c r="F105" i="16"/>
  <c r="E42" i="16"/>
  <c r="E97" i="16"/>
  <c r="F34" i="16"/>
  <c r="F109" i="15"/>
  <c r="E46" i="15"/>
  <c r="E105" i="15"/>
  <c r="F42" i="15"/>
  <c r="F34" i="15"/>
  <c r="E97" i="15"/>
  <c r="G18" i="14"/>
  <c r="L18" i="14"/>
  <c r="G71" i="14"/>
  <c r="L71" i="14"/>
  <c r="M71" i="14" s="1"/>
  <c r="N71" i="14" s="1"/>
  <c r="R6" i="14" s="1"/>
  <c r="G82" i="14"/>
  <c r="K82" i="14"/>
  <c r="E117" i="16"/>
  <c r="F54" i="16"/>
  <c r="G25" i="14"/>
  <c r="L25" i="14"/>
  <c r="F105" i="15"/>
  <c r="N34" i="14"/>
  <c r="R48" i="14" s="1"/>
  <c r="L34" i="14"/>
  <c r="M34" i="14" s="1"/>
  <c r="G34" i="14"/>
  <c r="G11" i="14"/>
  <c r="K11" i="14"/>
  <c r="M11" i="14" s="1"/>
  <c r="F50" i="15"/>
  <c r="E18" i="15"/>
  <c r="F81" i="15"/>
  <c r="F75" i="15"/>
  <c r="E12" i="15"/>
  <c r="E79" i="15"/>
  <c r="F16" i="15"/>
  <c r="E21" i="15"/>
  <c r="F84" i="15"/>
  <c r="E49" i="15"/>
  <c r="E45" i="15"/>
  <c r="F108" i="15"/>
  <c r="F103" i="15"/>
  <c r="E40" i="15"/>
  <c r="G40" i="15" s="1"/>
  <c r="M18" i="14"/>
  <c r="N18" i="14" s="1"/>
  <c r="R14" i="14" s="1"/>
  <c r="E118" i="15"/>
  <c r="F55" i="15"/>
  <c r="F106" i="15"/>
  <c r="E43" i="15"/>
  <c r="M41" i="14"/>
  <c r="N41" i="14" s="1"/>
  <c r="R97" i="14" s="1"/>
  <c r="E112" i="16"/>
  <c r="F49" i="16"/>
  <c r="L111" i="14"/>
  <c r="M111" i="14" s="1"/>
  <c r="N111" i="14" s="1"/>
  <c r="R121" i="14" s="1"/>
  <c r="G111" i="14"/>
  <c r="G36" i="14"/>
  <c r="K36" i="14"/>
  <c r="M36" i="14" s="1"/>
  <c r="N36" i="14" s="1"/>
  <c r="R96" i="14" s="1"/>
  <c r="L82" i="14"/>
  <c r="G91" i="14"/>
  <c r="L91" i="14"/>
  <c r="M91" i="14" s="1"/>
  <c r="N91" i="14" s="1"/>
  <c r="R63" i="14" s="1"/>
  <c r="N68" i="14"/>
  <c r="R71" i="14" s="1"/>
  <c r="K68" i="14"/>
  <c r="M68" i="14" s="1"/>
  <c r="G68" i="14"/>
  <c r="E69" i="15"/>
  <c r="G88" i="14"/>
  <c r="K88" i="14"/>
  <c r="M88" i="14" s="1"/>
  <c r="E19" i="16"/>
  <c r="N26" i="14"/>
  <c r="R46" i="14" s="1"/>
  <c r="F126" i="15"/>
  <c r="E63" i="15"/>
  <c r="N57" i="14"/>
  <c r="R81" i="14" s="1"/>
  <c r="M64" i="14"/>
  <c r="N64" i="14" s="1"/>
  <c r="R87" i="14" s="1"/>
  <c r="G54" i="14"/>
  <c r="L54" i="14"/>
  <c r="M54" i="14" s="1"/>
  <c r="K93" i="14"/>
  <c r="M93" i="14" s="1"/>
  <c r="G93" i="14"/>
  <c r="N93" i="14" s="1"/>
  <c r="R69" i="14" s="1"/>
  <c r="L75" i="14"/>
  <c r="M75" i="14" s="1"/>
  <c r="N75" i="14" s="1"/>
  <c r="R35" i="14" s="1"/>
  <c r="N98" i="14"/>
  <c r="R83" i="14" s="1"/>
  <c r="K98" i="14"/>
  <c r="M98" i="14" s="1"/>
  <c r="L14" i="14"/>
  <c r="M14" i="14" s="1"/>
  <c r="N14" i="14" s="1"/>
  <c r="R26" i="14" s="1"/>
  <c r="G14" i="14"/>
  <c r="N25" i="14"/>
  <c r="R37" i="14" s="1"/>
  <c r="K25" i="14"/>
  <c r="M25" i="14" s="1"/>
  <c r="K31" i="14"/>
  <c r="M31" i="14" s="1"/>
  <c r="N31" i="14" s="1"/>
  <c r="R55" i="14" s="1"/>
  <c r="G31" i="14"/>
  <c r="N108" i="14"/>
  <c r="R102" i="14" s="1"/>
  <c r="F110" i="16"/>
  <c r="N43" i="14"/>
  <c r="R133" i="14" s="1"/>
  <c r="M72" i="14"/>
  <c r="N72" i="14" s="1"/>
  <c r="R116" i="14" s="1"/>
  <c r="N92" i="14"/>
  <c r="R33" i="14" s="1"/>
  <c r="M7" i="14"/>
  <c r="N7" i="14" s="1"/>
  <c r="R16" i="14" s="1"/>
  <c r="E120" i="16"/>
  <c r="E56" i="15"/>
  <c r="F119" i="15"/>
  <c r="F14" i="15"/>
  <c r="E77" i="15"/>
  <c r="E71" i="15"/>
  <c r="G71" i="15" s="1"/>
  <c r="F8" i="15"/>
  <c r="E101" i="16"/>
  <c r="F38" i="16"/>
  <c r="E94" i="15"/>
  <c r="F31" i="15"/>
  <c r="F37" i="16"/>
  <c r="E100" i="16"/>
  <c r="F69" i="15"/>
  <c r="E6" i="15"/>
  <c r="E100" i="15"/>
  <c r="F37" i="15"/>
  <c r="F94" i="15"/>
  <c r="E31" i="15"/>
  <c r="E12" i="16"/>
  <c r="F75" i="16"/>
  <c r="E60" i="16"/>
  <c r="F123" i="16"/>
  <c r="E109" i="15"/>
  <c r="F46" i="15"/>
  <c r="E81" i="15"/>
  <c r="F18" i="15"/>
  <c r="E31" i="16"/>
  <c r="F94" i="16"/>
  <c r="K132" i="17" l="1"/>
  <c r="K65" i="17"/>
  <c r="L31" i="16"/>
  <c r="L12" i="16"/>
  <c r="K54" i="16"/>
  <c r="L42" i="16"/>
  <c r="L57" i="16"/>
  <c r="K34" i="16"/>
  <c r="K82" i="16"/>
  <c r="L47" i="16"/>
  <c r="L67" i="16"/>
  <c r="L122" i="16"/>
  <c r="K15" i="16"/>
  <c r="K96" i="16"/>
  <c r="L123" i="16"/>
  <c r="K117" i="16"/>
  <c r="L105" i="16"/>
  <c r="K32" i="16"/>
  <c r="G97" i="16"/>
  <c r="K97" i="16"/>
  <c r="L4" i="16"/>
  <c r="G59" i="16"/>
  <c r="L59" i="16"/>
  <c r="K78" i="16"/>
  <c r="K33" i="16"/>
  <c r="K37" i="16"/>
  <c r="L110" i="16"/>
  <c r="K9" i="16"/>
  <c r="L60" i="16"/>
  <c r="K49" i="16"/>
  <c r="G34" i="16"/>
  <c r="L34" i="16"/>
  <c r="G107" i="16"/>
  <c r="L107" i="16"/>
  <c r="M107" i="16" s="1"/>
  <c r="K72" i="16"/>
  <c r="L85" i="16"/>
  <c r="G99" i="16"/>
  <c r="K99" i="16"/>
  <c r="M99" i="16" s="1"/>
  <c r="N99" i="16" s="1"/>
  <c r="R101" i="16" s="1"/>
  <c r="N59" i="16"/>
  <c r="R119" i="16" s="1"/>
  <c r="K59" i="16"/>
  <c r="M59" i="16" s="1"/>
  <c r="K101" i="16"/>
  <c r="K19" i="16"/>
  <c r="L94" i="16"/>
  <c r="L75" i="16"/>
  <c r="K100" i="16"/>
  <c r="K38" i="16"/>
  <c r="L120" i="16"/>
  <c r="K112" i="16"/>
  <c r="L97" i="16"/>
  <c r="N44" i="16"/>
  <c r="R32" i="16" s="1"/>
  <c r="L44" i="16"/>
  <c r="M44" i="16" s="1"/>
  <c r="G44" i="16"/>
  <c r="L22" i="16"/>
  <c r="K36" i="16"/>
  <c r="M36" i="16" s="1"/>
  <c r="G122" i="16"/>
  <c r="K122" i="16"/>
  <c r="M122" i="16" s="1"/>
  <c r="N122" i="16" s="1"/>
  <c r="R43" i="16" s="1"/>
  <c r="G36" i="16"/>
  <c r="N36" i="16" s="1"/>
  <c r="R60" i="16" s="1"/>
  <c r="F64" i="16"/>
  <c r="E127" i="16"/>
  <c r="F4" i="16"/>
  <c r="E67" i="16"/>
  <c r="F74" i="16"/>
  <c r="E11" i="16"/>
  <c r="E39" i="16"/>
  <c r="F102" i="16"/>
  <c r="E98" i="16"/>
  <c r="F35" i="16"/>
  <c r="F70" i="16"/>
  <c r="E7" i="16"/>
  <c r="F23" i="16"/>
  <c r="E86" i="16"/>
  <c r="E114" i="16"/>
  <c r="F51" i="16"/>
  <c r="E20" i="16"/>
  <c r="F83" i="16"/>
  <c r="F31" i="16"/>
  <c r="E94" i="16"/>
  <c r="L6" i="15"/>
  <c r="K94" i="15"/>
  <c r="K63" i="15"/>
  <c r="M63" i="15" s="1"/>
  <c r="N63" i="15" s="1"/>
  <c r="R130" i="15" s="1"/>
  <c r="G103" i="15"/>
  <c r="L103" i="15"/>
  <c r="G42" i="15"/>
  <c r="L42" i="15"/>
  <c r="G65" i="15"/>
  <c r="K65" i="15"/>
  <c r="M65" i="15" s="1"/>
  <c r="N65" i="15" s="1"/>
  <c r="R100" i="15" s="1"/>
  <c r="N28" i="15"/>
  <c r="R41" i="15" s="1"/>
  <c r="E8" i="16" s="1"/>
  <c r="K28" i="15"/>
  <c r="M28" i="15" s="1"/>
  <c r="L9" i="15"/>
  <c r="E17" i="16"/>
  <c r="F80" i="16"/>
  <c r="M8" i="15"/>
  <c r="N8" i="15" s="1"/>
  <c r="R84" i="15" s="1"/>
  <c r="M103" i="15"/>
  <c r="N103" i="15" s="1"/>
  <c r="R80" i="15" s="1"/>
  <c r="F58" i="16"/>
  <c r="E121" i="16"/>
  <c r="M40" i="15"/>
  <c r="E32" i="16"/>
  <c r="F95" i="16"/>
  <c r="F112" i="16"/>
  <c r="E49" i="16"/>
  <c r="M42" i="15"/>
  <c r="K109" i="15"/>
  <c r="M109" i="15" s="1"/>
  <c r="N109" i="15" s="1"/>
  <c r="R96" i="15" s="1"/>
  <c r="G94" i="15"/>
  <c r="L94" i="15"/>
  <c r="G69" i="15"/>
  <c r="L69" i="15"/>
  <c r="G8" i="15"/>
  <c r="L8" i="15"/>
  <c r="K77" i="15"/>
  <c r="M77" i="15" s="1"/>
  <c r="N77" i="15" s="1"/>
  <c r="R8" i="15" s="1"/>
  <c r="G77" i="15"/>
  <c r="K119" i="15"/>
  <c r="G126" i="15"/>
  <c r="K126" i="15"/>
  <c r="M126" i="15" s="1"/>
  <c r="E95" i="16"/>
  <c r="L118" i="15"/>
  <c r="M118" i="15" s="1"/>
  <c r="N118" i="15" s="1"/>
  <c r="R44" i="15" s="1"/>
  <c r="G84" i="15"/>
  <c r="L84" i="15"/>
  <c r="K12" i="15"/>
  <c r="M12" i="15" s="1"/>
  <c r="N12" i="15" s="1"/>
  <c r="R95" i="15" s="1"/>
  <c r="G50" i="15"/>
  <c r="K50" i="15"/>
  <c r="M50" i="15" s="1"/>
  <c r="L105" i="15"/>
  <c r="K128" i="15"/>
  <c r="M128" i="15" s="1"/>
  <c r="N128" i="15" s="1"/>
  <c r="R134" i="15" s="1"/>
  <c r="G91" i="15"/>
  <c r="K91" i="15"/>
  <c r="M91" i="15" s="1"/>
  <c r="N91" i="15" s="1"/>
  <c r="R78" i="15" s="1"/>
  <c r="L72" i="15"/>
  <c r="N4" i="15"/>
  <c r="R67" i="15" s="1"/>
  <c r="G63" i="15"/>
  <c r="M6" i="15"/>
  <c r="N6" i="15" s="1"/>
  <c r="R16" i="15" s="1"/>
  <c r="M104" i="15"/>
  <c r="N104" i="15" s="1"/>
  <c r="R82" i="15" s="1"/>
  <c r="M87" i="15"/>
  <c r="N87" i="15" s="1"/>
  <c r="R29" i="15" s="1"/>
  <c r="E33" i="17"/>
  <c r="F100" i="17"/>
  <c r="F60" i="17"/>
  <c r="E127" i="17"/>
  <c r="L31" i="15"/>
  <c r="K69" i="15"/>
  <c r="G55" i="15"/>
  <c r="L55" i="15"/>
  <c r="N79" i="15"/>
  <c r="R11" i="15" s="1"/>
  <c r="E77" i="16" s="1"/>
  <c r="K79" i="15"/>
  <c r="M79" i="15" s="1"/>
  <c r="G79" i="15"/>
  <c r="G18" i="15"/>
  <c r="K18" i="15"/>
  <c r="M18" i="15" s="1"/>
  <c r="N18" i="15" s="1"/>
  <c r="R5" i="15" s="1"/>
  <c r="L37" i="15"/>
  <c r="L71" i="15"/>
  <c r="M71" i="15" s="1"/>
  <c r="N71" i="15" s="1"/>
  <c r="R6" i="15" s="1"/>
  <c r="G14" i="15"/>
  <c r="K14" i="15"/>
  <c r="M14" i="15" s="1"/>
  <c r="K56" i="15"/>
  <c r="L43" i="15"/>
  <c r="M43" i="15" s="1"/>
  <c r="N43" i="15" s="1"/>
  <c r="R76" i="15" s="1"/>
  <c r="G43" i="15"/>
  <c r="G108" i="15"/>
  <c r="L108" i="15"/>
  <c r="M108" i="15" s="1"/>
  <c r="L21" i="15"/>
  <c r="M21" i="15" s="1"/>
  <c r="N21" i="15" s="1"/>
  <c r="R22" i="15" s="1"/>
  <c r="G75" i="15"/>
  <c r="K75" i="15"/>
  <c r="M75" i="15" s="1"/>
  <c r="K97" i="15"/>
  <c r="M97" i="15" s="1"/>
  <c r="N97" i="15" s="1"/>
  <c r="R64" i="15" s="1"/>
  <c r="G97" i="15"/>
  <c r="L46" i="15"/>
  <c r="G116" i="15"/>
  <c r="L116" i="15"/>
  <c r="G53" i="15"/>
  <c r="K53" i="15"/>
  <c r="E29" i="16"/>
  <c r="F92" i="16"/>
  <c r="G118" i="15"/>
  <c r="G6" i="15"/>
  <c r="G12" i="15"/>
  <c r="E65" i="16"/>
  <c r="F128" i="16"/>
  <c r="E28" i="16"/>
  <c r="F91" i="16"/>
  <c r="M47" i="15"/>
  <c r="N47" i="15" s="1"/>
  <c r="R99" i="15" s="1"/>
  <c r="M86" i="15"/>
  <c r="N86" i="15" s="1"/>
  <c r="R28" i="15" s="1"/>
  <c r="G46" i="15"/>
  <c r="K46" i="15"/>
  <c r="M46" i="15" s="1"/>
  <c r="N46" i="15" s="1"/>
  <c r="R50" i="15" s="1"/>
  <c r="N49" i="15"/>
  <c r="R104" i="15" s="1"/>
  <c r="E82" i="16" s="1"/>
  <c r="K49" i="15"/>
  <c r="M49" i="15" s="1"/>
  <c r="L18" i="15"/>
  <c r="K81" i="15"/>
  <c r="L100" i="15"/>
  <c r="G31" i="15"/>
  <c r="K31" i="15"/>
  <c r="G106" i="15"/>
  <c r="L106" i="15"/>
  <c r="M106" i="15" s="1"/>
  <c r="N106" i="15" s="1"/>
  <c r="R88" i="15" s="1"/>
  <c r="E48" i="16" s="1"/>
  <c r="N40" i="15"/>
  <c r="R4" i="15" s="1"/>
  <c r="E16" i="16" s="1"/>
  <c r="L40" i="15"/>
  <c r="L45" i="15"/>
  <c r="M45" i="15" s="1"/>
  <c r="N45" i="15" s="1"/>
  <c r="R24" i="15" s="1"/>
  <c r="G45" i="15"/>
  <c r="G16" i="15"/>
  <c r="K16" i="15"/>
  <c r="M16" i="15" s="1"/>
  <c r="G81" i="15"/>
  <c r="L81" i="15"/>
  <c r="G105" i="15"/>
  <c r="K105" i="15"/>
  <c r="G34" i="15"/>
  <c r="K34" i="15"/>
  <c r="M34" i="15" s="1"/>
  <c r="N34" i="15" s="1"/>
  <c r="R56" i="15" s="1"/>
  <c r="G109" i="15"/>
  <c r="L109" i="15"/>
  <c r="L53" i="15"/>
  <c r="K116" i="15"/>
  <c r="G128" i="15"/>
  <c r="M55" i="15"/>
  <c r="N55" i="15" s="1"/>
  <c r="R114" i="15" s="1"/>
  <c r="E76" i="16" s="1"/>
  <c r="G28" i="15"/>
  <c r="M113" i="15"/>
  <c r="N113" i="15" s="1"/>
  <c r="R105" i="15" s="1"/>
  <c r="M78" i="15"/>
  <c r="N78" i="15" s="1"/>
  <c r="R30" i="15" s="1"/>
  <c r="F15" i="16" s="1"/>
  <c r="M84" i="15"/>
  <c r="N84" i="15" s="1"/>
  <c r="R18" i="15" s="1"/>
  <c r="M110" i="15"/>
  <c r="N110" i="15" s="1"/>
  <c r="R79" i="15" s="1"/>
  <c r="N125" i="15"/>
  <c r="R129" i="15" s="1"/>
  <c r="G21" i="15"/>
  <c r="G49" i="15"/>
  <c r="F29" i="15"/>
  <c r="E92" i="15"/>
  <c r="E122" i="15"/>
  <c r="F59" i="15"/>
  <c r="F89" i="15"/>
  <c r="E26" i="15"/>
  <c r="F100" i="15"/>
  <c r="E37" i="15"/>
  <c r="E50" i="16"/>
  <c r="F113" i="16"/>
  <c r="E89" i="15"/>
  <c r="F26" i="15"/>
  <c r="F85" i="16"/>
  <c r="E22" i="16"/>
  <c r="E127" i="15"/>
  <c r="F64" i="15"/>
  <c r="E78" i="16"/>
  <c r="F111" i="16"/>
  <c r="M82" i="14"/>
  <c r="N82" i="14" s="1"/>
  <c r="R131" i="14" s="1"/>
  <c r="E66" i="17"/>
  <c r="F133" i="17"/>
  <c r="F111" i="15"/>
  <c r="E48" i="15"/>
  <c r="F72" i="15"/>
  <c r="E9" i="15"/>
  <c r="E123" i="15"/>
  <c r="F60" i="15"/>
  <c r="N88" i="14"/>
  <c r="R74" i="14" s="1"/>
  <c r="F13" i="16"/>
  <c r="F19" i="16"/>
  <c r="N11" i="14"/>
  <c r="R49" i="14" s="1"/>
  <c r="E54" i="16"/>
  <c r="F117" i="16"/>
  <c r="E59" i="15"/>
  <c r="F122" i="15"/>
  <c r="N54" i="14"/>
  <c r="R120" i="14" s="1"/>
  <c r="E93" i="15"/>
  <c r="F30" i="15"/>
  <c r="F56" i="15"/>
  <c r="E119" i="15"/>
  <c r="G119" i="15" s="1"/>
  <c r="F76" i="16"/>
  <c r="E13" i="16"/>
  <c r="E130" i="17"/>
  <c r="F63" i="17"/>
  <c r="F72" i="16"/>
  <c r="E9" i="16"/>
  <c r="F7" i="16"/>
  <c r="E70" i="16"/>
  <c r="F27" i="15"/>
  <c r="E90" i="15"/>
  <c r="F6" i="16"/>
  <c r="E69" i="16"/>
  <c r="F74" i="15"/>
  <c r="E11" i="15"/>
  <c r="L66" i="17" l="1"/>
  <c r="K127" i="17"/>
  <c r="L130" i="17"/>
  <c r="K60" i="17"/>
  <c r="L63" i="17"/>
  <c r="L100" i="17"/>
  <c r="L133" i="17"/>
  <c r="L33" i="17"/>
  <c r="E14" i="17"/>
  <c r="F81" i="17"/>
  <c r="E27" i="17"/>
  <c r="F94" i="17"/>
  <c r="L9" i="16"/>
  <c r="G19" i="16"/>
  <c r="L19" i="16"/>
  <c r="G113" i="16"/>
  <c r="L113" i="16"/>
  <c r="M113" i="16" s="1"/>
  <c r="N113" i="16" s="1"/>
  <c r="R91" i="16" s="1"/>
  <c r="K6" i="16"/>
  <c r="L70" i="16"/>
  <c r="K13" i="16"/>
  <c r="L54" i="16"/>
  <c r="L76" i="16"/>
  <c r="L28" i="16"/>
  <c r="K77" i="16"/>
  <c r="L32" i="16"/>
  <c r="K94" i="16"/>
  <c r="M94" i="16" s="1"/>
  <c r="N94" i="16" s="1"/>
  <c r="R51" i="16" s="1"/>
  <c r="K51" i="16"/>
  <c r="K7" i="16"/>
  <c r="K102" i="16"/>
  <c r="K67" i="16"/>
  <c r="M67" i="16" s="1"/>
  <c r="G94" i="16"/>
  <c r="N107" i="16"/>
  <c r="R77" i="16" s="1"/>
  <c r="M97" i="16"/>
  <c r="N97" i="16" s="1"/>
  <c r="R12" i="16" s="1"/>
  <c r="M34" i="16"/>
  <c r="N34" i="16" s="1"/>
  <c r="R57" i="16" s="1"/>
  <c r="G7" i="16"/>
  <c r="L7" i="16"/>
  <c r="G76" i="16"/>
  <c r="K76" i="16"/>
  <c r="M76" i="16" s="1"/>
  <c r="N76" i="16" s="1"/>
  <c r="R114" i="16" s="1"/>
  <c r="G15" i="16"/>
  <c r="L15" i="16"/>
  <c r="L16" i="16"/>
  <c r="L128" i="16"/>
  <c r="L49" i="16"/>
  <c r="M49" i="16" s="1"/>
  <c r="N49" i="16" s="1"/>
  <c r="R90" i="16" s="1"/>
  <c r="G31" i="16"/>
  <c r="K31" i="16"/>
  <c r="M31" i="16" s="1"/>
  <c r="K114" i="16"/>
  <c r="G70" i="16"/>
  <c r="K70" i="16"/>
  <c r="K39" i="16"/>
  <c r="G4" i="16"/>
  <c r="K4" i="16"/>
  <c r="M4" i="16" s="1"/>
  <c r="M19" i="16"/>
  <c r="N19" i="16" s="1"/>
  <c r="R23" i="16" s="1"/>
  <c r="M9" i="16"/>
  <c r="N9" i="16" s="1"/>
  <c r="R61" i="16" s="1"/>
  <c r="M15" i="16"/>
  <c r="N15" i="16" s="1"/>
  <c r="R13" i="16" s="1"/>
  <c r="K111" i="16"/>
  <c r="K22" i="16"/>
  <c r="M22" i="16" s="1"/>
  <c r="K48" i="16"/>
  <c r="L82" i="16"/>
  <c r="M82" i="16" s="1"/>
  <c r="N82" i="16" s="1"/>
  <c r="R104" i="16" s="1"/>
  <c r="L65" i="16"/>
  <c r="L92" i="16"/>
  <c r="G112" i="16"/>
  <c r="L112" i="16"/>
  <c r="M112" i="16" s="1"/>
  <c r="N112" i="16" s="1"/>
  <c r="R89" i="16" s="1"/>
  <c r="K121" i="16"/>
  <c r="K80" i="16"/>
  <c r="L8" i="16"/>
  <c r="G83" i="16"/>
  <c r="L83" i="16"/>
  <c r="M83" i="16" s="1"/>
  <c r="N83" i="16" s="1"/>
  <c r="R25" i="16" s="1"/>
  <c r="K86" i="16"/>
  <c r="K35" i="16"/>
  <c r="N11" i="16"/>
  <c r="R73" i="16" s="1"/>
  <c r="L11" i="16"/>
  <c r="M11" i="16" s="1"/>
  <c r="G11" i="16"/>
  <c r="L127" i="16"/>
  <c r="G49" i="16"/>
  <c r="G9" i="16"/>
  <c r="M78" i="16"/>
  <c r="N78" i="16" s="1"/>
  <c r="R30" i="16" s="1"/>
  <c r="M32" i="16"/>
  <c r="N32" i="16" s="1"/>
  <c r="R52" i="16" s="1"/>
  <c r="M54" i="16"/>
  <c r="N54" i="16" s="1"/>
  <c r="R93" i="16" s="1"/>
  <c r="K69" i="16"/>
  <c r="G72" i="16"/>
  <c r="L72" i="16"/>
  <c r="M72" i="16" s="1"/>
  <c r="N72" i="16" s="1"/>
  <c r="R108" i="16" s="1"/>
  <c r="G117" i="16"/>
  <c r="L117" i="16"/>
  <c r="M117" i="16" s="1"/>
  <c r="N117" i="16" s="1"/>
  <c r="R107" i="16" s="1"/>
  <c r="G13" i="16"/>
  <c r="L13" i="16"/>
  <c r="L78" i="16"/>
  <c r="G85" i="16"/>
  <c r="K85" i="16"/>
  <c r="M85" i="16" s="1"/>
  <c r="N85" i="16" s="1"/>
  <c r="R19" i="16" s="1"/>
  <c r="L50" i="16"/>
  <c r="M50" i="16" s="1"/>
  <c r="N50" i="16" s="1"/>
  <c r="R83" i="16" s="1"/>
  <c r="G50" i="16"/>
  <c r="L91" i="16"/>
  <c r="L29" i="16"/>
  <c r="K95" i="16"/>
  <c r="G95" i="16"/>
  <c r="L95" i="16"/>
  <c r="K58" i="16"/>
  <c r="K17" i="16"/>
  <c r="N20" i="16"/>
  <c r="R75" i="16" s="1"/>
  <c r="L20" i="16"/>
  <c r="M20" i="16" s="1"/>
  <c r="G20" i="16"/>
  <c r="K23" i="16"/>
  <c r="K98" i="16"/>
  <c r="G74" i="16"/>
  <c r="L74" i="16"/>
  <c r="M74" i="16" s="1"/>
  <c r="N74" i="16" s="1"/>
  <c r="R7" i="16" s="1"/>
  <c r="L64" i="16"/>
  <c r="G22" i="16"/>
  <c r="N22" i="16" s="1"/>
  <c r="R29" i="16" s="1"/>
  <c r="G78" i="16"/>
  <c r="G32" i="16"/>
  <c r="G67" i="16"/>
  <c r="N67" i="16" s="1"/>
  <c r="R21" i="16" s="1"/>
  <c r="G82" i="16"/>
  <c r="G54" i="16"/>
  <c r="F85" i="17"/>
  <c r="E18" i="17"/>
  <c r="F77" i="16"/>
  <c r="E14" i="16"/>
  <c r="E109" i="16"/>
  <c r="F46" i="16"/>
  <c r="E18" i="16"/>
  <c r="F81" i="16"/>
  <c r="E106" i="16"/>
  <c r="F43" i="16"/>
  <c r="F87" i="16"/>
  <c r="E24" i="16"/>
  <c r="E128" i="16"/>
  <c r="F65" i="16"/>
  <c r="E71" i="17"/>
  <c r="F4" i="17"/>
  <c r="F12" i="16"/>
  <c r="E75" i="16"/>
  <c r="E136" i="17"/>
  <c r="F69" i="17"/>
  <c r="E33" i="16"/>
  <c r="F96" i="16"/>
  <c r="E81" i="16"/>
  <c r="F18" i="16"/>
  <c r="F10" i="16"/>
  <c r="E73" i="16"/>
  <c r="F52" i="16"/>
  <c r="E115" i="16"/>
  <c r="F104" i="16"/>
  <c r="E41" i="16"/>
  <c r="G56" i="15"/>
  <c r="L56" i="15"/>
  <c r="M56" i="15" s="1"/>
  <c r="N56" i="15" s="1"/>
  <c r="R116" i="15" s="1"/>
  <c r="L123" i="15"/>
  <c r="M123" i="15" s="1"/>
  <c r="N123" i="15" s="1"/>
  <c r="R46" i="15" s="1"/>
  <c r="G123" i="15"/>
  <c r="G89" i="15"/>
  <c r="L89" i="15"/>
  <c r="F21" i="16"/>
  <c r="E84" i="16"/>
  <c r="K9" i="15"/>
  <c r="M9" i="15" s="1"/>
  <c r="N48" i="15"/>
  <c r="R102" i="15" s="1"/>
  <c r="E25" i="16" s="1"/>
  <c r="K48" i="15"/>
  <c r="M48" i="15" s="1"/>
  <c r="G48" i="15"/>
  <c r="F79" i="16"/>
  <c r="G64" i="15"/>
  <c r="K64" i="15"/>
  <c r="M64" i="15" s="1"/>
  <c r="G26" i="15"/>
  <c r="K26" i="15"/>
  <c r="N37" i="15"/>
  <c r="R69" i="15" s="1"/>
  <c r="K37" i="15"/>
  <c r="M37" i="15" s="1"/>
  <c r="G59" i="15"/>
  <c r="K59" i="15"/>
  <c r="F73" i="16"/>
  <c r="E10" i="16"/>
  <c r="F45" i="16"/>
  <c r="E108" i="16"/>
  <c r="M119" i="15"/>
  <c r="N119" i="15" s="1"/>
  <c r="R97" i="15" s="1"/>
  <c r="F125" i="16"/>
  <c r="E62" i="16"/>
  <c r="E64" i="16"/>
  <c r="F127" i="16"/>
  <c r="F14" i="16"/>
  <c r="L11" i="15"/>
  <c r="M11" i="15" s="1"/>
  <c r="N11" i="15" s="1"/>
  <c r="R131" i="15" s="1"/>
  <c r="G11" i="15"/>
  <c r="L90" i="15"/>
  <c r="M90" i="15" s="1"/>
  <c r="G90" i="15"/>
  <c r="N90" i="15" s="1"/>
  <c r="R37" i="15" s="1"/>
  <c r="N93" i="15"/>
  <c r="R81" i="15" s="1"/>
  <c r="L93" i="15"/>
  <c r="M93" i="15" s="1"/>
  <c r="G93" i="15"/>
  <c r="F71" i="16"/>
  <c r="G72" i="15"/>
  <c r="K72" i="15"/>
  <c r="M72" i="15" s="1"/>
  <c r="G111" i="15"/>
  <c r="K111" i="15"/>
  <c r="M111" i="15" s="1"/>
  <c r="K127" i="15"/>
  <c r="M127" i="15" s="1"/>
  <c r="G127" i="15"/>
  <c r="N127" i="15" s="1"/>
  <c r="R133" i="15" s="1"/>
  <c r="N89" i="15"/>
  <c r="R35" i="15" s="1"/>
  <c r="K89" i="15"/>
  <c r="M89" i="15" s="1"/>
  <c r="G100" i="15"/>
  <c r="K100" i="15"/>
  <c r="M100" i="15" s="1"/>
  <c r="N100" i="15" s="1"/>
  <c r="R63" i="15" s="1"/>
  <c r="F93" i="16" s="1"/>
  <c r="K122" i="15"/>
  <c r="F8" i="16"/>
  <c r="E71" i="16"/>
  <c r="E53" i="16"/>
  <c r="F116" i="16"/>
  <c r="M116" i="15"/>
  <c r="N116" i="15" s="1"/>
  <c r="R111" i="15" s="1"/>
  <c r="M105" i="15"/>
  <c r="N105" i="15" s="1"/>
  <c r="R85" i="15" s="1"/>
  <c r="F109" i="16" s="1"/>
  <c r="N16" i="15"/>
  <c r="R122" i="15" s="1"/>
  <c r="M53" i="15"/>
  <c r="N53" i="15" s="1"/>
  <c r="R27" i="15" s="1"/>
  <c r="N14" i="15"/>
  <c r="R117" i="15" s="1"/>
  <c r="E45" i="16"/>
  <c r="F108" i="16"/>
  <c r="N50" i="15"/>
  <c r="R47" i="15" s="1"/>
  <c r="G9" i="15"/>
  <c r="N9" i="15" s="1"/>
  <c r="R87" i="15" s="1"/>
  <c r="M94" i="15"/>
  <c r="N94" i="15" s="1"/>
  <c r="R48" i="15" s="1"/>
  <c r="F38" i="17"/>
  <c r="E105" i="17"/>
  <c r="G122" i="15"/>
  <c r="L122" i="15"/>
  <c r="G29" i="15"/>
  <c r="L29" i="15"/>
  <c r="M29" i="15" s="1"/>
  <c r="N29" i="15" s="1"/>
  <c r="R42" i="15" s="1"/>
  <c r="F28" i="16" s="1"/>
  <c r="F126" i="16"/>
  <c r="E63" i="16"/>
  <c r="G30" i="15"/>
  <c r="L30" i="15"/>
  <c r="M30" i="15" s="1"/>
  <c r="N30" i="15" s="1"/>
  <c r="R45" i="15" s="1"/>
  <c r="F29" i="16" s="1"/>
  <c r="L59" i="15"/>
  <c r="G74" i="15"/>
  <c r="L74" i="15"/>
  <c r="M74" i="15" s="1"/>
  <c r="N74" i="15" s="1"/>
  <c r="R70" i="15" s="1"/>
  <c r="E40" i="16" s="1"/>
  <c r="G27" i="15"/>
  <c r="L27" i="15"/>
  <c r="M27" i="15" s="1"/>
  <c r="L119" i="15"/>
  <c r="G60" i="15"/>
  <c r="L60" i="15"/>
  <c r="M60" i="15" s="1"/>
  <c r="N60" i="15" s="1"/>
  <c r="R123" i="15" s="1"/>
  <c r="F62" i="16" s="1"/>
  <c r="L26" i="15"/>
  <c r="L92" i="15"/>
  <c r="M92" i="15" s="1"/>
  <c r="N92" i="15" s="1"/>
  <c r="R55" i="15" s="1"/>
  <c r="G92" i="15"/>
  <c r="M31" i="15"/>
  <c r="N31" i="15" s="1"/>
  <c r="R71" i="15" s="1"/>
  <c r="M81" i="15"/>
  <c r="N81" i="15" s="1"/>
  <c r="R14" i="15" s="1"/>
  <c r="N75" i="15"/>
  <c r="R125" i="15" s="1"/>
  <c r="N108" i="15"/>
  <c r="R92" i="15" s="1"/>
  <c r="G37" i="15"/>
  <c r="M69" i="15"/>
  <c r="N69" i="15" s="1"/>
  <c r="R118" i="15" s="1"/>
  <c r="E68" i="16"/>
  <c r="F5" i="16"/>
  <c r="N126" i="15"/>
  <c r="R112" i="15" s="1"/>
  <c r="N42" i="15"/>
  <c r="R86" i="15" s="1"/>
  <c r="E79" i="17"/>
  <c r="F12" i="17"/>
  <c r="F30" i="16"/>
  <c r="E93" i="16"/>
  <c r="E125" i="16"/>
  <c r="F91" i="17"/>
  <c r="E24" i="17"/>
  <c r="E46" i="16"/>
  <c r="E23" i="16"/>
  <c r="F86" i="16"/>
  <c r="E58" i="15"/>
  <c r="F121" i="15"/>
  <c r="F88" i="16"/>
  <c r="E117" i="17"/>
  <c r="F50" i="17"/>
  <c r="E39" i="15"/>
  <c r="F102" i="15"/>
  <c r="F14" i="17"/>
  <c r="E81" i="17"/>
  <c r="E91" i="16"/>
  <c r="G91" i="16" s="1"/>
  <c r="E30" i="16"/>
  <c r="E111" i="16"/>
  <c r="F48" i="16"/>
  <c r="F103" i="16"/>
  <c r="L24" i="17" l="1"/>
  <c r="L91" i="17"/>
  <c r="K136" i="17"/>
  <c r="K71" i="17"/>
  <c r="G81" i="17"/>
  <c r="L81" i="17"/>
  <c r="K117" i="17"/>
  <c r="K12" i="17"/>
  <c r="K79" i="17"/>
  <c r="L18" i="17"/>
  <c r="L14" i="17"/>
  <c r="K81" i="17"/>
  <c r="G14" i="17"/>
  <c r="K14" i="17"/>
  <c r="M14" i="17" s="1"/>
  <c r="N14" i="17" s="1"/>
  <c r="R60" i="17" s="1"/>
  <c r="K38" i="17"/>
  <c r="L85" i="17"/>
  <c r="K94" i="17"/>
  <c r="K50" i="17"/>
  <c r="K105" i="17"/>
  <c r="K69" i="17"/>
  <c r="K4" i="17"/>
  <c r="K27" i="17"/>
  <c r="E94" i="17"/>
  <c r="F27" i="17"/>
  <c r="E56" i="18"/>
  <c r="F121" i="18"/>
  <c r="F49" i="17"/>
  <c r="E116" i="17"/>
  <c r="F28" i="18"/>
  <c r="E93" i="18"/>
  <c r="F20" i="17"/>
  <c r="E87" i="17"/>
  <c r="E115" i="17"/>
  <c r="F48" i="17"/>
  <c r="E61" i="17"/>
  <c r="F128" i="17"/>
  <c r="F124" i="17"/>
  <c r="E57" i="17"/>
  <c r="F132" i="17"/>
  <c r="E65" i="17"/>
  <c r="F73" i="17"/>
  <c r="E6" i="17"/>
  <c r="F8" i="17"/>
  <c r="E75" i="17"/>
  <c r="F113" i="17"/>
  <c r="E46" i="17"/>
  <c r="E48" i="17"/>
  <c r="F115" i="17"/>
  <c r="F44" i="17"/>
  <c r="E111" i="17"/>
  <c r="L30" i="16"/>
  <c r="L23" i="16"/>
  <c r="K5" i="16"/>
  <c r="G29" i="16"/>
  <c r="K29" i="16"/>
  <c r="M29" i="16" s="1"/>
  <c r="G28" i="16"/>
  <c r="K28" i="16"/>
  <c r="M28" i="16" s="1"/>
  <c r="G8" i="16"/>
  <c r="K8" i="16"/>
  <c r="M8" i="16" s="1"/>
  <c r="G71" i="16"/>
  <c r="L71" i="16"/>
  <c r="G14" i="16"/>
  <c r="K14" i="16"/>
  <c r="K64" i="16"/>
  <c r="M64" i="16" s="1"/>
  <c r="L10" i="16"/>
  <c r="K21" i="16"/>
  <c r="L104" i="16"/>
  <c r="G10" i="16"/>
  <c r="K10" i="16"/>
  <c r="M10" i="16" s="1"/>
  <c r="N10" i="16" s="1"/>
  <c r="R79" i="16" s="1"/>
  <c r="K128" i="16"/>
  <c r="M128" i="16" s="1"/>
  <c r="K106" i="16"/>
  <c r="L109" i="16"/>
  <c r="M23" i="16"/>
  <c r="N23" i="16" s="1"/>
  <c r="R81" i="16" s="1"/>
  <c r="F40" i="17"/>
  <c r="E107" i="17"/>
  <c r="G128" i="16"/>
  <c r="N128" i="16" s="1"/>
  <c r="R130" i="16" s="1"/>
  <c r="E42" i="17"/>
  <c r="F109" i="17"/>
  <c r="L88" i="16"/>
  <c r="K125" i="16"/>
  <c r="G103" i="16"/>
  <c r="K103" i="16"/>
  <c r="K93" i="16"/>
  <c r="K68" i="16"/>
  <c r="K40" i="16"/>
  <c r="K116" i="16"/>
  <c r="L62" i="16"/>
  <c r="G73" i="16"/>
  <c r="N73" i="16" s="1"/>
  <c r="R5" i="16" s="1"/>
  <c r="L73" i="16"/>
  <c r="L25" i="16"/>
  <c r="N115" i="16"/>
  <c r="R95" i="16" s="1"/>
  <c r="K115" i="16"/>
  <c r="M115" i="16" s="1"/>
  <c r="G115" i="16"/>
  <c r="G18" i="16"/>
  <c r="L18" i="16"/>
  <c r="G96" i="16"/>
  <c r="L96" i="16"/>
  <c r="M96" i="16" s="1"/>
  <c r="K75" i="16"/>
  <c r="M75" i="16" s="1"/>
  <c r="N75" i="16" s="1"/>
  <c r="R8" i="16" s="1"/>
  <c r="G75" i="16"/>
  <c r="L24" i="16"/>
  <c r="G81" i="16"/>
  <c r="K81" i="16"/>
  <c r="L14" i="16"/>
  <c r="G23" i="16"/>
  <c r="E101" i="17"/>
  <c r="F34" i="17"/>
  <c r="G48" i="16"/>
  <c r="L48" i="16"/>
  <c r="G30" i="16"/>
  <c r="N30" i="16" s="1"/>
  <c r="R63" i="16" s="1"/>
  <c r="K30" i="16"/>
  <c r="M30" i="16" s="1"/>
  <c r="L63" i="16"/>
  <c r="G108" i="16"/>
  <c r="K108" i="16"/>
  <c r="K53" i="16"/>
  <c r="G93" i="16"/>
  <c r="L93" i="16"/>
  <c r="G125" i="16"/>
  <c r="L125" i="16"/>
  <c r="L108" i="16"/>
  <c r="L79" i="16"/>
  <c r="G52" i="16"/>
  <c r="K52" i="16"/>
  <c r="M52" i="16" s="1"/>
  <c r="L81" i="16"/>
  <c r="N33" i="16"/>
  <c r="R44" i="16" s="1"/>
  <c r="L33" i="16"/>
  <c r="M33" i="16" s="1"/>
  <c r="G33" i="16"/>
  <c r="G12" i="16"/>
  <c r="K12" i="16"/>
  <c r="M12" i="16" s="1"/>
  <c r="N12" i="16" s="1"/>
  <c r="R106" i="16" s="1"/>
  <c r="L87" i="16"/>
  <c r="K18" i="16"/>
  <c r="M18" i="16" s="1"/>
  <c r="N18" i="16" s="1"/>
  <c r="R22" i="16" s="1"/>
  <c r="G77" i="16"/>
  <c r="L77" i="16"/>
  <c r="E86" i="17"/>
  <c r="F19" i="17"/>
  <c r="M48" i="16"/>
  <c r="N48" i="16" s="1"/>
  <c r="R88" i="16" s="1"/>
  <c r="F105" i="17"/>
  <c r="E38" i="17"/>
  <c r="G38" i="17" s="1"/>
  <c r="L111" i="16"/>
  <c r="M111" i="16" s="1"/>
  <c r="N111" i="16" s="1"/>
  <c r="R69" i="16" s="1"/>
  <c r="N91" i="16"/>
  <c r="R42" i="16" s="1"/>
  <c r="K91" i="16"/>
  <c r="M91" i="16" s="1"/>
  <c r="G86" i="16"/>
  <c r="L86" i="16"/>
  <c r="M86" i="16" s="1"/>
  <c r="N86" i="16" s="1"/>
  <c r="R34" i="16" s="1"/>
  <c r="K46" i="16"/>
  <c r="G62" i="16"/>
  <c r="K62" i="16"/>
  <c r="M62" i="16" s="1"/>
  <c r="N62" i="16" s="1"/>
  <c r="R100" i="16" s="1"/>
  <c r="L126" i="16"/>
  <c r="K45" i="16"/>
  <c r="G109" i="16"/>
  <c r="K109" i="16"/>
  <c r="M109" i="16" s="1"/>
  <c r="N109" i="16" s="1"/>
  <c r="R50" i="16" s="1"/>
  <c r="N71" i="16"/>
  <c r="R18" i="16" s="1"/>
  <c r="K71" i="16"/>
  <c r="M71" i="16" s="1"/>
  <c r="G127" i="16"/>
  <c r="K127" i="16"/>
  <c r="M127" i="16" s="1"/>
  <c r="G45" i="16"/>
  <c r="L45" i="16"/>
  <c r="K84" i="16"/>
  <c r="L41" i="16"/>
  <c r="K73" i="16"/>
  <c r="M73" i="16" s="1"/>
  <c r="G65" i="16"/>
  <c r="K65" i="16"/>
  <c r="M65" i="16" s="1"/>
  <c r="K43" i="16"/>
  <c r="G46" i="16"/>
  <c r="L46" i="16"/>
  <c r="G64" i="16"/>
  <c r="N64" i="16" s="1"/>
  <c r="R129" i="16" s="1"/>
  <c r="M95" i="16"/>
  <c r="N95" i="16" s="1"/>
  <c r="R53" i="16" s="1"/>
  <c r="E98" i="17" s="1"/>
  <c r="G111" i="16"/>
  <c r="N4" i="16"/>
  <c r="R54" i="16" s="1"/>
  <c r="M70" i="16"/>
  <c r="N70" i="16" s="1"/>
  <c r="R82" i="16" s="1"/>
  <c r="N31" i="16"/>
  <c r="R17" i="16" s="1"/>
  <c r="M7" i="16"/>
  <c r="N7" i="16" s="1"/>
  <c r="R127" i="16" s="1"/>
  <c r="M77" i="16"/>
  <c r="N77" i="16" s="1"/>
  <c r="R11" i="16" s="1"/>
  <c r="M13" i="16"/>
  <c r="N13" i="16" s="1"/>
  <c r="R9" i="16" s="1"/>
  <c r="F98" i="16"/>
  <c r="E35" i="16"/>
  <c r="F40" i="16"/>
  <c r="E103" i="16"/>
  <c r="E51" i="16"/>
  <c r="F114" i="16"/>
  <c r="E56" i="16"/>
  <c r="F119" i="16"/>
  <c r="F68" i="16"/>
  <c r="E5" i="16"/>
  <c r="F89" i="16"/>
  <c r="E26" i="16"/>
  <c r="E27" i="16"/>
  <c r="F90" i="16"/>
  <c r="F29" i="17"/>
  <c r="E96" i="17"/>
  <c r="G102" i="15"/>
  <c r="K102" i="15"/>
  <c r="M102" i="15" s="1"/>
  <c r="E92" i="16"/>
  <c r="F47" i="16"/>
  <c r="E110" i="16"/>
  <c r="F69" i="16"/>
  <c r="E6" i="16"/>
  <c r="E79" i="16"/>
  <c r="G79" i="16" s="1"/>
  <c r="F16" i="16"/>
  <c r="F31" i="17"/>
  <c r="F27" i="16"/>
  <c r="E90" i="16"/>
  <c r="F56" i="16"/>
  <c r="E119" i="16"/>
  <c r="N72" i="15"/>
  <c r="R132" i="15" s="1"/>
  <c r="M59" i="15"/>
  <c r="N59" i="15" s="1"/>
  <c r="R33" i="15" s="1"/>
  <c r="M26" i="15"/>
  <c r="N26" i="15" s="1"/>
  <c r="R26" i="15" s="1"/>
  <c r="F63" i="16"/>
  <c r="E126" i="16"/>
  <c r="G126" i="16" s="1"/>
  <c r="N39" i="15"/>
  <c r="R74" i="15" s="1"/>
  <c r="K39" i="15"/>
  <c r="M39" i="15" s="1"/>
  <c r="G39" i="15"/>
  <c r="F120" i="16"/>
  <c r="E57" i="16"/>
  <c r="F41" i="16"/>
  <c r="E104" i="16"/>
  <c r="N27" i="15"/>
  <c r="R39" i="15" s="1"/>
  <c r="F55" i="16"/>
  <c r="E118" i="16"/>
  <c r="E37" i="16"/>
  <c r="F100" i="16"/>
  <c r="M122" i="15"/>
  <c r="N122" i="15" s="1"/>
  <c r="R121" i="15" s="1"/>
  <c r="N58" i="15"/>
  <c r="R120" i="15" s="1"/>
  <c r="E123" i="16" s="1"/>
  <c r="K58" i="15"/>
  <c r="M58" i="15" s="1"/>
  <c r="G58" i="15"/>
  <c r="G121" i="15"/>
  <c r="K121" i="15"/>
  <c r="M121" i="15" s="1"/>
  <c r="F124" i="16"/>
  <c r="E61" i="16"/>
  <c r="E43" i="16"/>
  <c r="F106" i="16"/>
  <c r="F61" i="16"/>
  <c r="E124" i="16"/>
  <c r="N111" i="15"/>
  <c r="R72" i="15" s="1"/>
  <c r="N64" i="15"/>
  <c r="R98" i="15" s="1"/>
  <c r="F120" i="17"/>
  <c r="E53" i="17"/>
  <c r="E87" i="16"/>
  <c r="F24" i="16"/>
  <c r="F60" i="16"/>
  <c r="F53" i="16"/>
  <c r="E116" i="16"/>
  <c r="E38" i="16"/>
  <c r="F101" i="16"/>
  <c r="E80" i="17"/>
  <c r="F13" i="17"/>
  <c r="F42" i="16"/>
  <c r="E105" i="16"/>
  <c r="E51" i="17"/>
  <c r="F118" i="17"/>
  <c r="F127" i="17"/>
  <c r="E60" i="17"/>
  <c r="E93" i="17"/>
  <c r="F26" i="17"/>
  <c r="F114" i="17"/>
  <c r="E47" i="17"/>
  <c r="K93" i="18" l="1"/>
  <c r="K28" i="18"/>
  <c r="K121" i="18"/>
  <c r="K56" i="18"/>
  <c r="F39" i="18"/>
  <c r="E104" i="18"/>
  <c r="K114" i="17"/>
  <c r="K93" i="17"/>
  <c r="L51" i="17"/>
  <c r="K53" i="17"/>
  <c r="K96" i="17"/>
  <c r="G105" i="17"/>
  <c r="L105" i="17"/>
  <c r="M105" i="17" s="1"/>
  <c r="N105" i="17" s="1"/>
  <c r="R73" i="17" s="1"/>
  <c r="G115" i="17"/>
  <c r="L115" i="17"/>
  <c r="K75" i="17"/>
  <c r="L65" i="17"/>
  <c r="M65" i="17" s="1"/>
  <c r="N65" i="17" s="1"/>
  <c r="R93" i="17" s="1"/>
  <c r="G65" i="17"/>
  <c r="L128" i="17"/>
  <c r="K87" i="17"/>
  <c r="K116" i="17"/>
  <c r="G27" i="17"/>
  <c r="L27" i="17"/>
  <c r="M27" i="17" s="1"/>
  <c r="N27" i="17" s="1"/>
  <c r="R43" i="17" s="1"/>
  <c r="L60" i="17"/>
  <c r="M60" i="17" s="1"/>
  <c r="N60" i="17" s="1"/>
  <c r="R114" i="17" s="1"/>
  <c r="G60" i="17"/>
  <c r="K13" i="17"/>
  <c r="K120" i="17"/>
  <c r="K31" i="17"/>
  <c r="K29" i="17"/>
  <c r="K107" i="17"/>
  <c r="L48" i="17"/>
  <c r="K8" i="17"/>
  <c r="G132" i="17"/>
  <c r="L132" i="17"/>
  <c r="M132" i="17" s="1"/>
  <c r="N132" i="17" s="1"/>
  <c r="R128" i="17" s="1"/>
  <c r="L61" i="17"/>
  <c r="K20" i="17"/>
  <c r="K49" i="17"/>
  <c r="L94" i="17"/>
  <c r="M94" i="17" s="1"/>
  <c r="N94" i="17" s="1"/>
  <c r="R30" i="17" s="1"/>
  <c r="M81" i="17"/>
  <c r="N81" i="17" s="1"/>
  <c r="R13" i="17" s="1"/>
  <c r="G127" i="17"/>
  <c r="L127" i="17"/>
  <c r="M127" i="17" s="1"/>
  <c r="N127" i="17" s="1"/>
  <c r="R119" i="17" s="1"/>
  <c r="K80" i="17"/>
  <c r="K19" i="17"/>
  <c r="K34" i="17"/>
  <c r="K109" i="17"/>
  <c r="K40" i="17"/>
  <c r="L111" i="17"/>
  <c r="L46" i="17"/>
  <c r="L6" i="17"/>
  <c r="L57" i="17"/>
  <c r="G48" i="17"/>
  <c r="K48" i="17"/>
  <c r="M48" i="17" s="1"/>
  <c r="N48" i="17" s="1"/>
  <c r="R52" i="17" s="1"/>
  <c r="G94" i="17"/>
  <c r="K47" i="17"/>
  <c r="K26" i="17"/>
  <c r="L118" i="17"/>
  <c r="K98" i="17"/>
  <c r="L38" i="17"/>
  <c r="M38" i="17" s="1"/>
  <c r="N38" i="17" s="1"/>
  <c r="R12" i="17" s="1"/>
  <c r="K86" i="17"/>
  <c r="K101" i="17"/>
  <c r="K42" i="17"/>
  <c r="L44" i="17"/>
  <c r="L113" i="17"/>
  <c r="L73" i="17"/>
  <c r="L124" i="17"/>
  <c r="N115" i="17"/>
  <c r="R89" i="17" s="1"/>
  <c r="K115" i="17"/>
  <c r="M115" i="17" s="1"/>
  <c r="F108" i="17"/>
  <c r="E41" i="17"/>
  <c r="F97" i="17"/>
  <c r="E30" i="17"/>
  <c r="F43" i="17"/>
  <c r="E110" i="17"/>
  <c r="E20" i="17"/>
  <c r="G20" i="17" s="1"/>
  <c r="F87" i="17"/>
  <c r="F18" i="17"/>
  <c r="E85" i="17"/>
  <c r="F47" i="17"/>
  <c r="E114" i="17"/>
  <c r="F116" i="17"/>
  <c r="E49" i="17"/>
  <c r="G49" i="17" s="1"/>
  <c r="E58" i="17"/>
  <c r="F125" i="17"/>
  <c r="F42" i="17"/>
  <c r="E109" i="17"/>
  <c r="G109" i="17" s="1"/>
  <c r="F66" i="17"/>
  <c r="E133" i="17"/>
  <c r="K105" i="16"/>
  <c r="M105" i="16" s="1"/>
  <c r="N105" i="16" s="1"/>
  <c r="R74" i="16" s="1"/>
  <c r="G105" i="16"/>
  <c r="G61" i="16"/>
  <c r="K61" i="16"/>
  <c r="L43" i="16"/>
  <c r="M43" i="16" s="1"/>
  <c r="N43" i="16" s="1"/>
  <c r="R48" i="16" s="1"/>
  <c r="N123" i="16"/>
  <c r="R120" i="16" s="1"/>
  <c r="K123" i="16"/>
  <c r="M123" i="16" s="1"/>
  <c r="G123" i="16"/>
  <c r="L37" i="16"/>
  <c r="M37" i="16" s="1"/>
  <c r="N37" i="16" s="1"/>
  <c r="R27" i="16" s="1"/>
  <c r="G37" i="16"/>
  <c r="K104" i="16"/>
  <c r="M104" i="16" s="1"/>
  <c r="N104" i="16" s="1"/>
  <c r="R71" i="16" s="1"/>
  <c r="K119" i="16"/>
  <c r="L6" i="16"/>
  <c r="M6" i="16" s="1"/>
  <c r="N6" i="16" s="1"/>
  <c r="R118" i="16" s="1"/>
  <c r="G6" i="16"/>
  <c r="K92" i="16"/>
  <c r="M92" i="16" s="1"/>
  <c r="N92" i="16" s="1"/>
  <c r="R45" i="16" s="1"/>
  <c r="G92" i="16"/>
  <c r="L5" i="16"/>
  <c r="G114" i="16"/>
  <c r="L114" i="16"/>
  <c r="M114" i="16" s="1"/>
  <c r="N114" i="16" s="1"/>
  <c r="R94" i="16" s="1"/>
  <c r="N35" i="16"/>
  <c r="R97" i="16" s="1"/>
  <c r="L35" i="16"/>
  <c r="M35" i="16" s="1"/>
  <c r="G35" i="16"/>
  <c r="E76" i="17"/>
  <c r="F9" i="17"/>
  <c r="N127" i="16"/>
  <c r="R31" i="16" s="1"/>
  <c r="M46" i="16"/>
  <c r="N46" i="16" s="1"/>
  <c r="R85" i="16" s="1"/>
  <c r="M81" i="16"/>
  <c r="N81" i="16" s="1"/>
  <c r="R64" i="16" s="1"/>
  <c r="N96" i="16"/>
  <c r="R59" i="16" s="1"/>
  <c r="M93" i="16"/>
  <c r="N93" i="16" s="1"/>
  <c r="R49" i="16" s="1"/>
  <c r="M125" i="16"/>
  <c r="N125" i="16" s="1"/>
  <c r="R123" i="16" s="1"/>
  <c r="M14" i="16"/>
  <c r="N14" i="16" s="1"/>
  <c r="R24" i="16" s="1"/>
  <c r="N8" i="16"/>
  <c r="R41" i="16" s="1"/>
  <c r="N29" i="16"/>
  <c r="R66" i="16" s="1"/>
  <c r="G42" i="16"/>
  <c r="K42" i="16"/>
  <c r="M42" i="16" s="1"/>
  <c r="N42" i="16" s="1"/>
  <c r="R124" i="16" s="1"/>
  <c r="G24" i="16"/>
  <c r="K24" i="16"/>
  <c r="M24" i="16" s="1"/>
  <c r="L61" i="16"/>
  <c r="N118" i="16"/>
  <c r="R47" i="16" s="1"/>
  <c r="L118" i="16"/>
  <c r="M118" i="16" s="1"/>
  <c r="G118" i="16"/>
  <c r="G41" i="16"/>
  <c r="K41" i="16"/>
  <c r="M41" i="16" s="1"/>
  <c r="G56" i="16"/>
  <c r="K56" i="16"/>
  <c r="G69" i="16"/>
  <c r="L69" i="16"/>
  <c r="M69" i="16" s="1"/>
  <c r="G68" i="16"/>
  <c r="L68" i="16"/>
  <c r="M68" i="16" s="1"/>
  <c r="N68" i="16" s="1"/>
  <c r="R67" i="16" s="1"/>
  <c r="N51" i="16"/>
  <c r="R133" i="16" s="1"/>
  <c r="L51" i="16"/>
  <c r="M51" i="16" s="1"/>
  <c r="G51" i="16"/>
  <c r="G98" i="16"/>
  <c r="L98" i="16"/>
  <c r="M98" i="16" s="1"/>
  <c r="E120" i="17"/>
  <c r="G120" i="17" s="1"/>
  <c r="F53" i="17"/>
  <c r="G43" i="16"/>
  <c r="G104" i="16"/>
  <c r="G101" i="16"/>
  <c r="L101" i="16"/>
  <c r="M101" i="16" s="1"/>
  <c r="N101" i="16" s="1"/>
  <c r="R65" i="16" s="1"/>
  <c r="L116" i="16"/>
  <c r="G60" i="16"/>
  <c r="K60" i="16"/>
  <c r="M60" i="16" s="1"/>
  <c r="N60" i="16" s="1"/>
  <c r="R36" i="16" s="1"/>
  <c r="K87" i="16"/>
  <c r="M87" i="16" s="1"/>
  <c r="N87" i="16" s="1"/>
  <c r="R35" i="16" s="1"/>
  <c r="G124" i="16"/>
  <c r="L124" i="16"/>
  <c r="G55" i="16"/>
  <c r="L55" i="16"/>
  <c r="M55" i="16" s="1"/>
  <c r="N55" i="16" s="1"/>
  <c r="R110" i="16" s="1"/>
  <c r="N57" i="16"/>
  <c r="R112" i="16" s="1"/>
  <c r="K57" i="16"/>
  <c r="M57" i="16" s="1"/>
  <c r="G57" i="16"/>
  <c r="K126" i="16"/>
  <c r="M126" i="16" s="1"/>
  <c r="N126" i="16" s="1"/>
  <c r="R125" i="16" s="1"/>
  <c r="L90" i="16"/>
  <c r="G16" i="16"/>
  <c r="K16" i="16"/>
  <c r="M16" i="16" s="1"/>
  <c r="N16" i="16" s="1"/>
  <c r="R4" i="16" s="1"/>
  <c r="K110" i="16"/>
  <c r="M110" i="16" s="1"/>
  <c r="G110" i="16"/>
  <c r="N110" i="16" s="1"/>
  <c r="R86" i="16" s="1"/>
  <c r="G90" i="16"/>
  <c r="K90" i="16"/>
  <c r="M90" i="16" s="1"/>
  <c r="N90" i="16" s="1"/>
  <c r="R117" i="16" s="1"/>
  <c r="L26" i="16"/>
  <c r="G119" i="16"/>
  <c r="L119" i="16"/>
  <c r="L103" i="16"/>
  <c r="M103" i="16" s="1"/>
  <c r="N103" i="16" s="1"/>
  <c r="R116" i="16" s="1"/>
  <c r="E126" i="17"/>
  <c r="F59" i="17"/>
  <c r="N65" i="16"/>
  <c r="R109" i="16" s="1"/>
  <c r="M45" i="16"/>
  <c r="N45" i="16" s="1"/>
  <c r="R78" i="16" s="1"/>
  <c r="G87" i="16"/>
  <c r="N52" i="16"/>
  <c r="R126" i="16" s="1"/>
  <c r="M108" i="16"/>
  <c r="N108" i="16" s="1"/>
  <c r="R99" i="16" s="1"/>
  <c r="M116" i="16"/>
  <c r="N116" i="16" s="1"/>
  <c r="R33" i="16" s="1"/>
  <c r="N28" i="16"/>
  <c r="R15" i="16" s="1"/>
  <c r="M5" i="16"/>
  <c r="N5" i="16" s="1"/>
  <c r="R87" i="16" s="1"/>
  <c r="L38" i="16"/>
  <c r="M38" i="16" s="1"/>
  <c r="N38" i="16" s="1"/>
  <c r="R121" i="16" s="1"/>
  <c r="G38" i="16"/>
  <c r="G53" i="16"/>
  <c r="L53" i="16"/>
  <c r="M53" i="16" s="1"/>
  <c r="N53" i="16" s="1"/>
  <c r="R105" i="16" s="1"/>
  <c r="N124" i="16"/>
  <c r="R122" i="16" s="1"/>
  <c r="K124" i="16"/>
  <c r="M124" i="16" s="1"/>
  <c r="G106" i="16"/>
  <c r="L106" i="16"/>
  <c r="M106" i="16" s="1"/>
  <c r="N106" i="16" s="1"/>
  <c r="R76" i="16" s="1"/>
  <c r="G100" i="16"/>
  <c r="L100" i="16"/>
  <c r="M100" i="16" s="1"/>
  <c r="G120" i="16"/>
  <c r="K120" i="16"/>
  <c r="M120" i="16" s="1"/>
  <c r="N120" i="16" s="1"/>
  <c r="R115" i="16" s="1"/>
  <c r="G63" i="16"/>
  <c r="K63" i="16"/>
  <c r="M63" i="16" s="1"/>
  <c r="G27" i="16"/>
  <c r="L27" i="16"/>
  <c r="N79" i="16"/>
  <c r="R14" i="16" s="1"/>
  <c r="K79" i="16"/>
  <c r="M79" i="16" s="1"/>
  <c r="G47" i="16"/>
  <c r="K47" i="16"/>
  <c r="M47" i="16" s="1"/>
  <c r="N47" i="16" s="1"/>
  <c r="R40" i="16" s="1"/>
  <c r="K27" i="16"/>
  <c r="L89" i="16"/>
  <c r="L56" i="16"/>
  <c r="G40" i="16"/>
  <c r="L40" i="16"/>
  <c r="M40" i="16" s="1"/>
  <c r="N40" i="16" s="1"/>
  <c r="R70" i="16" s="1"/>
  <c r="E44" i="17"/>
  <c r="F111" i="17"/>
  <c r="F55" i="17"/>
  <c r="E122" i="17"/>
  <c r="F80" i="17"/>
  <c r="E13" i="17"/>
  <c r="G13" i="17" s="1"/>
  <c r="G116" i="16"/>
  <c r="G5" i="16"/>
  <c r="E58" i="16"/>
  <c r="F121" i="16"/>
  <c r="E74" i="17"/>
  <c r="F7" i="17"/>
  <c r="F82" i="17"/>
  <c r="E12" i="17"/>
  <c r="E54" i="17"/>
  <c r="F121" i="17"/>
  <c r="F117" i="17"/>
  <c r="E43" i="17"/>
  <c r="E50" i="17"/>
  <c r="F89" i="17"/>
  <c r="E22" i="17"/>
  <c r="F110" i="17"/>
  <c r="E15" i="17"/>
  <c r="F79" i="17"/>
  <c r="E26" i="17"/>
  <c r="F93" i="17"/>
  <c r="F77" i="17"/>
  <c r="E10" i="17"/>
  <c r="E80" i="16"/>
  <c r="F17" i="16"/>
  <c r="F81" i="18"/>
  <c r="E16" i="18"/>
  <c r="E123" i="17"/>
  <c r="F56" i="17"/>
  <c r="E124" i="17"/>
  <c r="F57" i="17"/>
  <c r="E4" i="17"/>
  <c r="F71" i="17"/>
  <c r="E82" i="17"/>
  <c r="F15" i="17"/>
  <c r="E91" i="17"/>
  <c r="F24" i="17"/>
  <c r="N102" i="15"/>
  <c r="R38" i="15" s="1"/>
  <c r="E102" i="16"/>
  <c r="F39" i="16"/>
  <c r="N121" i="15"/>
  <c r="R103" i="15" s="1"/>
  <c r="F10" i="17"/>
  <c r="E77" i="17"/>
  <c r="F26" i="16"/>
  <c r="E89" i="16"/>
  <c r="G89" i="16" s="1"/>
  <c r="F98" i="17"/>
  <c r="E31" i="17"/>
  <c r="E69" i="17"/>
  <c r="F136" i="17"/>
  <c r="F21" i="17"/>
  <c r="E88" i="17"/>
  <c r="F88" i="18"/>
  <c r="E23" i="18"/>
  <c r="E11" i="17"/>
  <c r="F78" i="17"/>
  <c r="F64" i="17"/>
  <c r="E131" i="17"/>
  <c r="F74" i="17"/>
  <c r="E7" i="17"/>
  <c r="L23" i="18" l="1"/>
  <c r="L88" i="18"/>
  <c r="L104" i="18"/>
  <c r="K81" i="18"/>
  <c r="K16" i="18"/>
  <c r="L39" i="18"/>
  <c r="F18" i="18"/>
  <c r="E83" i="18"/>
  <c r="E90" i="18"/>
  <c r="F25" i="18"/>
  <c r="F99" i="18"/>
  <c r="E34" i="18"/>
  <c r="E14" i="18"/>
  <c r="F79" i="18"/>
  <c r="F119" i="18"/>
  <c r="E54" i="18"/>
  <c r="F17" i="18"/>
  <c r="E82" i="18"/>
  <c r="F72" i="18"/>
  <c r="E7" i="18"/>
  <c r="K131" i="17"/>
  <c r="G74" i="17"/>
  <c r="L74" i="17"/>
  <c r="K88" i="17"/>
  <c r="G10" i="17"/>
  <c r="L10" i="17"/>
  <c r="K124" i="17"/>
  <c r="M124" i="17" s="1"/>
  <c r="N124" i="17" s="1"/>
  <c r="R112" i="17" s="1"/>
  <c r="K11" i="17"/>
  <c r="K21" i="17"/>
  <c r="G136" i="17"/>
  <c r="L136" i="17"/>
  <c r="M136" i="17" s="1"/>
  <c r="G15" i="17"/>
  <c r="K15" i="17"/>
  <c r="M15" i="17" s="1"/>
  <c r="N15" i="17" s="1"/>
  <c r="K56" i="17"/>
  <c r="G77" i="17"/>
  <c r="K77" i="17"/>
  <c r="M77" i="17" s="1"/>
  <c r="L26" i="17"/>
  <c r="L22" i="17"/>
  <c r="G117" i="17"/>
  <c r="L117" i="17"/>
  <c r="M117" i="17" s="1"/>
  <c r="N117" i="17" s="1"/>
  <c r="R91" i="17" s="1"/>
  <c r="G82" i="17"/>
  <c r="L82" i="17"/>
  <c r="G80" i="17"/>
  <c r="L80" i="17"/>
  <c r="M80" i="17" s="1"/>
  <c r="N80" i="17" s="1"/>
  <c r="R9" i="17" s="1"/>
  <c r="N44" i="17"/>
  <c r="R82" i="17" s="1"/>
  <c r="E46" i="18" s="1"/>
  <c r="K44" i="17"/>
  <c r="M44" i="17" s="1"/>
  <c r="G42" i="17"/>
  <c r="L42" i="17"/>
  <c r="G116" i="17"/>
  <c r="L116" i="17"/>
  <c r="G18" i="17"/>
  <c r="K18" i="17"/>
  <c r="M18" i="17" s="1"/>
  <c r="N18" i="17" s="1"/>
  <c r="R80" i="17" s="1"/>
  <c r="G43" i="17"/>
  <c r="K43" i="17"/>
  <c r="L108" i="17"/>
  <c r="M42" i="17"/>
  <c r="N42" i="17" s="1"/>
  <c r="R77" i="17" s="1"/>
  <c r="K64" i="17"/>
  <c r="L4" i="17"/>
  <c r="M4" i="17" s="1"/>
  <c r="N4" i="17" s="1"/>
  <c r="R132" i="17" s="1"/>
  <c r="G4" i="17"/>
  <c r="L69" i="17"/>
  <c r="M69" i="17" s="1"/>
  <c r="G69" i="17"/>
  <c r="N69" i="17" s="1"/>
  <c r="R5" i="17" s="1"/>
  <c r="N82" i="17"/>
  <c r="R14" i="17" s="1"/>
  <c r="F33" i="21" s="1"/>
  <c r="K82" i="17"/>
  <c r="M82" i="17" s="1"/>
  <c r="K123" i="17"/>
  <c r="G79" i="17"/>
  <c r="L79" i="17"/>
  <c r="M79" i="17" s="1"/>
  <c r="L89" i="17"/>
  <c r="L121" i="17"/>
  <c r="G7" i="17"/>
  <c r="K7" i="17"/>
  <c r="K122" i="17"/>
  <c r="G53" i="17"/>
  <c r="L53" i="17"/>
  <c r="M53" i="17" s="1"/>
  <c r="N53" i="17" s="1"/>
  <c r="R95" i="17" s="1"/>
  <c r="G9" i="17"/>
  <c r="L9" i="17"/>
  <c r="K133" i="17"/>
  <c r="M133" i="17" s="1"/>
  <c r="N133" i="17" s="1"/>
  <c r="R129" i="17" s="1"/>
  <c r="G133" i="17"/>
  <c r="L125" i="17"/>
  <c r="L114" i="17"/>
  <c r="M114" i="17" s="1"/>
  <c r="N114" i="17" s="1"/>
  <c r="R63" i="17" s="1"/>
  <c r="G87" i="17"/>
  <c r="L87" i="17"/>
  <c r="K30" i="17"/>
  <c r="G124" i="17"/>
  <c r="M26" i="17"/>
  <c r="N26" i="17" s="1"/>
  <c r="R64" i="17" s="1"/>
  <c r="F111" i="21" s="1"/>
  <c r="M116" i="17"/>
  <c r="N116" i="17" s="1"/>
  <c r="R90" i="17" s="1"/>
  <c r="G114" i="17"/>
  <c r="L31" i="17"/>
  <c r="M31" i="17" s="1"/>
  <c r="N31" i="17" s="1"/>
  <c r="R115" i="17" s="1"/>
  <c r="N77" i="17"/>
  <c r="R79" i="17" s="1"/>
  <c r="L77" i="17"/>
  <c r="G24" i="17"/>
  <c r="K24" i="17"/>
  <c r="M24" i="17" s="1"/>
  <c r="N24" i="17" s="1"/>
  <c r="R19" i="17" s="1"/>
  <c r="F57" i="18" s="1"/>
  <c r="G71" i="17"/>
  <c r="L71" i="17"/>
  <c r="M71" i="17" s="1"/>
  <c r="G57" i="17"/>
  <c r="K57" i="17"/>
  <c r="M57" i="17" s="1"/>
  <c r="N57" i="17" s="1"/>
  <c r="R51" i="17" s="1"/>
  <c r="E101" i="18" s="1"/>
  <c r="L15" i="17"/>
  <c r="L50" i="17"/>
  <c r="M50" i="17" s="1"/>
  <c r="N50" i="17" s="1"/>
  <c r="G50" i="17"/>
  <c r="L54" i="17"/>
  <c r="N74" i="17"/>
  <c r="R47" i="17" s="1"/>
  <c r="E13" i="18" s="1"/>
  <c r="K74" i="17"/>
  <c r="M74" i="17" s="1"/>
  <c r="K55" i="17"/>
  <c r="G59" i="17"/>
  <c r="L59" i="17"/>
  <c r="L120" i="17"/>
  <c r="L76" i="17"/>
  <c r="G66" i="17"/>
  <c r="K66" i="17"/>
  <c r="M66" i="17" s="1"/>
  <c r="N66" i="17" s="1"/>
  <c r="R10" i="17" s="1"/>
  <c r="L58" i="17"/>
  <c r="G47" i="17"/>
  <c r="L47" i="17"/>
  <c r="N20" i="17"/>
  <c r="R34" i="17" s="1"/>
  <c r="L20" i="17"/>
  <c r="K97" i="17"/>
  <c r="G26" i="17"/>
  <c r="F90" i="18"/>
  <c r="E25" i="18"/>
  <c r="G31" i="17"/>
  <c r="L7" i="17"/>
  <c r="K78" i="17"/>
  <c r="G98" i="17"/>
  <c r="L98" i="17"/>
  <c r="M98" i="17" s="1"/>
  <c r="N98" i="17" s="1"/>
  <c r="R53" i="17" s="1"/>
  <c r="K91" i="17"/>
  <c r="M91" i="17" s="1"/>
  <c r="N91" i="17" s="1"/>
  <c r="R40" i="17" s="1"/>
  <c r="G91" i="17"/>
  <c r="K10" i="17"/>
  <c r="M10" i="17" s="1"/>
  <c r="N10" i="17" s="1"/>
  <c r="R18" i="17" s="1"/>
  <c r="G93" i="17"/>
  <c r="L93" i="17"/>
  <c r="M93" i="17" s="1"/>
  <c r="N93" i="17" s="1"/>
  <c r="R42" i="17" s="1"/>
  <c r="G110" i="17"/>
  <c r="L110" i="17"/>
  <c r="L43" i="17"/>
  <c r="L12" i="17"/>
  <c r="M12" i="17" s="1"/>
  <c r="N12" i="17" s="1"/>
  <c r="R4" i="17" s="1"/>
  <c r="G12" i="17"/>
  <c r="L13" i="17"/>
  <c r="M13" i="17" s="1"/>
  <c r="N13" i="17" s="1"/>
  <c r="R44" i="17" s="1"/>
  <c r="G111" i="17"/>
  <c r="K111" i="17"/>
  <c r="M111" i="17" s="1"/>
  <c r="L126" i="17"/>
  <c r="N109" i="17"/>
  <c r="R100" i="17" s="1"/>
  <c r="E32" i="18" s="1"/>
  <c r="L109" i="17"/>
  <c r="L49" i="17"/>
  <c r="M49" i="17" s="1"/>
  <c r="N49" i="17" s="1"/>
  <c r="R130" i="17" s="1"/>
  <c r="N85" i="17"/>
  <c r="R22" i="17" s="1"/>
  <c r="K85" i="17"/>
  <c r="M85" i="17" s="1"/>
  <c r="G85" i="17"/>
  <c r="K110" i="17"/>
  <c r="M110" i="17" s="1"/>
  <c r="N110" i="17" s="1"/>
  <c r="R81" i="17" s="1"/>
  <c r="L41" i="17"/>
  <c r="G44" i="17"/>
  <c r="M47" i="17"/>
  <c r="N47" i="17" s="1"/>
  <c r="R88" i="17" s="1"/>
  <c r="M109" i="17"/>
  <c r="M20" i="17"/>
  <c r="E21" i="18"/>
  <c r="F86" i="18"/>
  <c r="M120" i="17"/>
  <c r="N120" i="17" s="1"/>
  <c r="R127" i="17" s="1"/>
  <c r="M87" i="17"/>
  <c r="N87" i="17" s="1"/>
  <c r="R29" i="17" s="1"/>
  <c r="E32" i="17"/>
  <c r="F99" i="17"/>
  <c r="E108" i="17"/>
  <c r="F41" i="17"/>
  <c r="E113" i="17"/>
  <c r="F46" i="17"/>
  <c r="E95" i="17"/>
  <c r="F28" i="17"/>
  <c r="F45" i="17"/>
  <c r="E112" i="17"/>
  <c r="F107" i="17"/>
  <c r="E40" i="17"/>
  <c r="F11" i="17"/>
  <c r="E78" i="17"/>
  <c r="F6" i="17"/>
  <c r="E73" i="17"/>
  <c r="E28" i="17"/>
  <c r="F95" i="17"/>
  <c r="E11" i="18"/>
  <c r="F76" i="18"/>
  <c r="F88" i="17"/>
  <c r="E21" i="17"/>
  <c r="G21" i="17" s="1"/>
  <c r="F134" i="17"/>
  <c r="E67" i="17"/>
  <c r="F102" i="17"/>
  <c r="E35" i="17"/>
  <c r="F72" i="17"/>
  <c r="E5" i="17"/>
  <c r="E9" i="17"/>
  <c r="F76" i="17"/>
  <c r="F23" i="17"/>
  <c r="E90" i="17"/>
  <c r="F30" i="17"/>
  <c r="E97" i="17"/>
  <c r="E39" i="17"/>
  <c r="F106" i="17"/>
  <c r="G26" i="16"/>
  <c r="K26" i="16"/>
  <c r="M26" i="16" s="1"/>
  <c r="G39" i="16"/>
  <c r="L39" i="16"/>
  <c r="M39" i="16" s="1"/>
  <c r="F36" i="17"/>
  <c r="E103" i="17"/>
  <c r="M56" i="16"/>
  <c r="N56" i="16" s="1"/>
  <c r="R55" i="16" s="1"/>
  <c r="E99" i="17" s="1"/>
  <c r="F130" i="17"/>
  <c r="E63" i="17"/>
  <c r="L102" i="16"/>
  <c r="M102" i="16" s="1"/>
  <c r="N102" i="16" s="1"/>
  <c r="R98" i="16" s="1"/>
  <c r="G102" i="16"/>
  <c r="G17" i="16"/>
  <c r="L17" i="16"/>
  <c r="M17" i="16" s="1"/>
  <c r="G121" i="16"/>
  <c r="L121" i="16"/>
  <c r="M121" i="16" s="1"/>
  <c r="M27" i="16"/>
  <c r="N27" i="16" s="1"/>
  <c r="R37" i="16" s="1"/>
  <c r="F90" i="17" s="1"/>
  <c r="N63" i="16"/>
  <c r="R56" i="16" s="1"/>
  <c r="N100" i="16"/>
  <c r="R62" i="16" s="1"/>
  <c r="F16" i="17"/>
  <c r="E83" i="17"/>
  <c r="N69" i="16"/>
  <c r="R84" i="16" s="1"/>
  <c r="N24" i="16"/>
  <c r="R6" i="16" s="1"/>
  <c r="F103" i="17"/>
  <c r="E36" i="17"/>
  <c r="E37" i="17"/>
  <c r="F104" i="17"/>
  <c r="M119" i="16"/>
  <c r="N119" i="16" s="1"/>
  <c r="R111" i="16" s="1"/>
  <c r="M61" i="16"/>
  <c r="N61" i="16" s="1"/>
  <c r="R92" i="16" s="1"/>
  <c r="F24" i="18"/>
  <c r="E89" i="18"/>
  <c r="N80" i="16"/>
  <c r="R26" i="16" s="1"/>
  <c r="L80" i="16"/>
  <c r="M80" i="16" s="1"/>
  <c r="G80" i="16"/>
  <c r="L58" i="16"/>
  <c r="M58" i="16" s="1"/>
  <c r="N58" i="16" s="1"/>
  <c r="R72" i="16" s="1"/>
  <c r="G58" i="16"/>
  <c r="F111" i="18"/>
  <c r="F96" i="17"/>
  <c r="E29" i="17"/>
  <c r="N98" i="16"/>
  <c r="R58" i="16" s="1"/>
  <c r="F135" i="17"/>
  <c r="E68" i="17"/>
  <c r="N41" i="16"/>
  <c r="R96" i="16" s="1"/>
  <c r="F25" i="17"/>
  <c r="E92" i="17"/>
  <c r="F112" i="17"/>
  <c r="E45" i="17"/>
  <c r="E34" i="17"/>
  <c r="F101" i="17"/>
  <c r="N89" i="16"/>
  <c r="R39" i="16" s="1"/>
  <c r="E8" i="17" s="1"/>
  <c r="K89" i="16"/>
  <c r="M89" i="16" s="1"/>
  <c r="F92" i="17"/>
  <c r="E25" i="17"/>
  <c r="F126" i="17"/>
  <c r="E59" i="17"/>
  <c r="F61" i="17"/>
  <c r="E128" i="17"/>
  <c r="E100" i="17"/>
  <c r="F33" i="17"/>
  <c r="F62" i="17"/>
  <c r="E129" i="17"/>
  <c r="E52" i="17"/>
  <c r="F119" i="17"/>
  <c r="F75" i="17"/>
  <c r="E23" i="17"/>
  <c r="F84" i="16"/>
  <c r="E21" i="16"/>
  <c r="F118" i="18"/>
  <c r="E53" i="18"/>
  <c r="F25" i="16"/>
  <c r="E88" i="16"/>
  <c r="F129" i="17"/>
  <c r="E62" i="17"/>
  <c r="K86" i="18" l="1"/>
  <c r="L82" i="18"/>
  <c r="L24" i="18"/>
  <c r="K21" i="18"/>
  <c r="L32" i="18"/>
  <c r="K25" i="18"/>
  <c r="M25" i="18" s="1"/>
  <c r="N25" i="18" s="1"/>
  <c r="R13" i="18" s="1"/>
  <c r="F22" i="21" s="1"/>
  <c r="K46" i="18"/>
  <c r="L17" i="18"/>
  <c r="L14" i="18"/>
  <c r="L90" i="18"/>
  <c r="L79" i="18"/>
  <c r="K111" i="18"/>
  <c r="L13" i="18"/>
  <c r="K7" i="18"/>
  <c r="L54" i="18"/>
  <c r="K34" i="18"/>
  <c r="L83" i="18"/>
  <c r="L89" i="18"/>
  <c r="G25" i="18"/>
  <c r="L25" i="18"/>
  <c r="L53" i="18"/>
  <c r="K76" i="18"/>
  <c r="G90" i="18"/>
  <c r="K90" i="18"/>
  <c r="L118" i="18"/>
  <c r="K11" i="18"/>
  <c r="K101" i="18"/>
  <c r="L57" i="18"/>
  <c r="K72" i="18"/>
  <c r="L119" i="18"/>
  <c r="G99" i="18"/>
  <c r="K99" i="18"/>
  <c r="L18" i="18"/>
  <c r="F46" i="18"/>
  <c r="E111" i="18"/>
  <c r="G111" i="18" s="1"/>
  <c r="F33" i="18"/>
  <c r="E98" i="18"/>
  <c r="F101" i="18"/>
  <c r="E36" i="18"/>
  <c r="F5" i="18"/>
  <c r="E70" i="18"/>
  <c r="E65" i="18"/>
  <c r="F130" i="18"/>
  <c r="F16" i="18"/>
  <c r="E81" i="18"/>
  <c r="F34" i="18"/>
  <c r="E99" i="18"/>
  <c r="F27" i="18"/>
  <c r="E92" i="18"/>
  <c r="E41" i="18"/>
  <c r="F106" i="18"/>
  <c r="E71" i="18"/>
  <c r="F6" i="18"/>
  <c r="F21" i="18"/>
  <c r="E86" i="18"/>
  <c r="F23" i="18"/>
  <c r="E88" i="18"/>
  <c r="E12" i="20"/>
  <c r="E13" i="20"/>
  <c r="F30" i="20"/>
  <c r="F29" i="20"/>
  <c r="F31" i="18"/>
  <c r="E96" i="18"/>
  <c r="F91" i="18"/>
  <c r="E26" i="18"/>
  <c r="F116" i="18"/>
  <c r="E51" i="18"/>
  <c r="F83" i="18"/>
  <c r="E18" i="18"/>
  <c r="K52" i="17"/>
  <c r="K100" i="17"/>
  <c r="M100" i="17" s="1"/>
  <c r="N100" i="17" s="1"/>
  <c r="R59" i="17" s="1"/>
  <c r="G100" i="17"/>
  <c r="N8" i="17"/>
  <c r="R39" i="17" s="1"/>
  <c r="E94" i="18" s="1"/>
  <c r="L8" i="17"/>
  <c r="M8" i="17" s="1"/>
  <c r="G8" i="17"/>
  <c r="K36" i="17"/>
  <c r="M36" i="17" s="1"/>
  <c r="N36" i="17" s="1"/>
  <c r="R66" i="17" s="1"/>
  <c r="K83" i="17"/>
  <c r="G90" i="17"/>
  <c r="K90" i="17"/>
  <c r="M90" i="17" s="1"/>
  <c r="N90" i="17" s="1"/>
  <c r="R27" i="17" s="1"/>
  <c r="K106" i="17"/>
  <c r="L67" i="17"/>
  <c r="L78" i="17"/>
  <c r="G41" i="17"/>
  <c r="K41" i="17"/>
  <c r="M41" i="17" s="1"/>
  <c r="N41" i="17" s="1"/>
  <c r="R69" i="17" s="1"/>
  <c r="E107" i="18" s="1"/>
  <c r="F50" i="18"/>
  <c r="E115" i="18"/>
  <c r="E130" i="18"/>
  <c r="F65" i="18"/>
  <c r="F125" i="18"/>
  <c r="E60" i="18"/>
  <c r="E45" i="18"/>
  <c r="F110" i="18"/>
  <c r="M21" i="17"/>
  <c r="L129" i="17"/>
  <c r="K128" i="17"/>
  <c r="M128" i="17" s="1"/>
  <c r="N128" i="17" s="1"/>
  <c r="R24" i="17" s="1"/>
  <c r="G128" i="17"/>
  <c r="L25" i="17"/>
  <c r="F97" i="18"/>
  <c r="K45" i="17"/>
  <c r="M45" i="17" s="1"/>
  <c r="N45" i="17" s="1"/>
  <c r="R85" i="17" s="1"/>
  <c r="L29" i="17"/>
  <c r="M29" i="17" s="1"/>
  <c r="N29" i="17" s="1"/>
  <c r="R78" i="17" s="1"/>
  <c r="G29" i="17"/>
  <c r="G103" i="17"/>
  <c r="K103" i="17"/>
  <c r="G16" i="17"/>
  <c r="K16" i="17"/>
  <c r="G130" i="17"/>
  <c r="K130" i="17"/>
  <c r="M130" i="17" s="1"/>
  <c r="L103" i="17"/>
  <c r="K39" i="17"/>
  <c r="G23" i="17"/>
  <c r="L23" i="17"/>
  <c r="K72" i="17"/>
  <c r="L134" i="17"/>
  <c r="G11" i="17"/>
  <c r="L11" i="17"/>
  <c r="G45" i="17"/>
  <c r="L45" i="17"/>
  <c r="K108" i="17"/>
  <c r="M108" i="17" s="1"/>
  <c r="M78" i="17"/>
  <c r="N78" i="17" s="1"/>
  <c r="R105" i="17" s="1"/>
  <c r="M7" i="17"/>
  <c r="N7" i="17" s="1"/>
  <c r="R120" i="17" s="1"/>
  <c r="E38" i="18"/>
  <c r="F103" i="18"/>
  <c r="G75" i="17"/>
  <c r="L75" i="17"/>
  <c r="M75" i="17" s="1"/>
  <c r="L34" i="17"/>
  <c r="M34" i="17" s="1"/>
  <c r="G34" i="17"/>
  <c r="N34" i="17" s="1"/>
  <c r="R97" i="17" s="1"/>
  <c r="K63" i="17"/>
  <c r="M63" i="17" s="1"/>
  <c r="N63" i="17" s="1"/>
  <c r="R123" i="17" s="1"/>
  <c r="G63" i="17"/>
  <c r="K5" i="17"/>
  <c r="L112" i="17"/>
  <c r="F30" i="18"/>
  <c r="E95" i="18"/>
  <c r="E63" i="18"/>
  <c r="F128" i="18"/>
  <c r="K62" i="17"/>
  <c r="K23" i="17"/>
  <c r="F36" i="18"/>
  <c r="G62" i="17"/>
  <c r="L62" i="17"/>
  <c r="G61" i="17"/>
  <c r="K61" i="17"/>
  <c r="M61" i="17" s="1"/>
  <c r="N61" i="17" s="1"/>
  <c r="R104" i="17" s="1"/>
  <c r="F49" i="18" s="1"/>
  <c r="G92" i="17"/>
  <c r="L92" i="17"/>
  <c r="G112" i="17"/>
  <c r="K112" i="17"/>
  <c r="M112" i="17" s="1"/>
  <c r="N112" i="17" s="1"/>
  <c r="R71" i="17" s="1"/>
  <c r="K68" i="17"/>
  <c r="G96" i="17"/>
  <c r="L96" i="17"/>
  <c r="M96" i="17" s="1"/>
  <c r="L104" i="17"/>
  <c r="K99" i="17"/>
  <c r="G36" i="17"/>
  <c r="L36" i="17"/>
  <c r="L97" i="17"/>
  <c r="M97" i="17" s="1"/>
  <c r="N97" i="17" s="1"/>
  <c r="R48" i="17" s="1"/>
  <c r="G76" i="17"/>
  <c r="K76" i="17"/>
  <c r="M76" i="17" s="1"/>
  <c r="L35" i="17"/>
  <c r="N21" i="17"/>
  <c r="R33" i="17" s="1"/>
  <c r="L21" i="17"/>
  <c r="G95" i="17"/>
  <c r="L95" i="17"/>
  <c r="K73" i="17"/>
  <c r="M73" i="17" s="1"/>
  <c r="G73" i="17"/>
  <c r="N73" i="17" s="1"/>
  <c r="R87" i="17" s="1"/>
  <c r="L40" i="17"/>
  <c r="M40" i="17" s="1"/>
  <c r="N40" i="17" s="1"/>
  <c r="R121" i="17" s="1"/>
  <c r="G40" i="17"/>
  <c r="G28" i="17"/>
  <c r="K28" i="17"/>
  <c r="G46" i="17"/>
  <c r="K46" i="17"/>
  <c r="M46" i="17" s="1"/>
  <c r="G99" i="17"/>
  <c r="L99" i="17"/>
  <c r="G78" i="17"/>
  <c r="G97" i="17"/>
  <c r="N71" i="17"/>
  <c r="R16" i="17" s="1"/>
  <c r="E122" i="18"/>
  <c r="G108" i="17"/>
  <c r="N108" i="17" s="1"/>
  <c r="R76" i="17" s="1"/>
  <c r="N136" i="17"/>
  <c r="R134" i="17" s="1"/>
  <c r="M11" i="17"/>
  <c r="N11" i="17" s="1"/>
  <c r="R65" i="17" s="1"/>
  <c r="G126" i="17"/>
  <c r="K126" i="17"/>
  <c r="M126" i="17" s="1"/>
  <c r="G25" i="17"/>
  <c r="K25" i="17"/>
  <c r="M25" i="17" s="1"/>
  <c r="N25" i="17" s="1"/>
  <c r="R99" i="17" s="1"/>
  <c r="L90" i="17"/>
  <c r="G129" i="17"/>
  <c r="K129" i="17"/>
  <c r="M129" i="17" s="1"/>
  <c r="N129" i="17" s="1"/>
  <c r="R31" i="17" s="1"/>
  <c r="K119" i="17"/>
  <c r="G33" i="17"/>
  <c r="K33" i="17"/>
  <c r="M33" i="17" s="1"/>
  <c r="N59" i="17"/>
  <c r="R109" i="17" s="1"/>
  <c r="K59" i="17"/>
  <c r="M59" i="17" s="1"/>
  <c r="G101" i="17"/>
  <c r="L101" i="17"/>
  <c r="M101" i="17" s="1"/>
  <c r="K92" i="17"/>
  <c r="G135" i="17"/>
  <c r="K135" i="17"/>
  <c r="L37" i="17"/>
  <c r="G30" i="17"/>
  <c r="L30" i="17"/>
  <c r="M30" i="17" s="1"/>
  <c r="N30" i="17" s="1"/>
  <c r="R50" i="17" s="1"/>
  <c r="N9" i="17"/>
  <c r="R118" i="17" s="1"/>
  <c r="K9" i="17"/>
  <c r="M9" i="17" s="1"/>
  <c r="G102" i="17"/>
  <c r="L102" i="17"/>
  <c r="G88" i="17"/>
  <c r="L88" i="17"/>
  <c r="M88" i="17" s="1"/>
  <c r="N88" i="17" s="1"/>
  <c r="R36" i="17" s="1"/>
  <c r="L28" i="17"/>
  <c r="G6" i="17"/>
  <c r="K6" i="17"/>
  <c r="M6" i="17" s="1"/>
  <c r="G107" i="17"/>
  <c r="L107" i="17"/>
  <c r="M107" i="17" s="1"/>
  <c r="K95" i="17"/>
  <c r="N113" i="17"/>
  <c r="R86" i="17" s="1"/>
  <c r="K113" i="17"/>
  <c r="M113" i="17" s="1"/>
  <c r="G113" i="17"/>
  <c r="L32" i="17"/>
  <c r="N111" i="17"/>
  <c r="R61" i="17" s="1"/>
  <c r="N79" i="17"/>
  <c r="R7" i="17" s="1"/>
  <c r="M43" i="17"/>
  <c r="N43" i="17" s="1"/>
  <c r="E19" i="18"/>
  <c r="F84" i="18"/>
  <c r="E119" i="17"/>
  <c r="F52" i="17"/>
  <c r="E64" i="17"/>
  <c r="F131" i="17"/>
  <c r="E118" i="17"/>
  <c r="F51" i="17"/>
  <c r="F42" i="18"/>
  <c r="F78" i="18"/>
  <c r="G84" i="16"/>
  <c r="L84" i="16"/>
  <c r="M84" i="16" s="1"/>
  <c r="N84" i="16" s="1"/>
  <c r="R28" i="16" s="1"/>
  <c r="F86" i="17" s="1"/>
  <c r="F32" i="17"/>
  <c r="E125" i="18"/>
  <c r="F60" i="18"/>
  <c r="E106" i="17"/>
  <c r="F39" i="17"/>
  <c r="N17" i="16"/>
  <c r="R20" i="16" s="1"/>
  <c r="N26" i="16"/>
  <c r="R131" i="16" s="1"/>
  <c r="L21" i="16"/>
  <c r="M21" i="16" s="1"/>
  <c r="N21" i="16" s="1"/>
  <c r="R103" i="16" s="1"/>
  <c r="G21" i="16"/>
  <c r="E55" i="17"/>
  <c r="F122" i="17"/>
  <c r="E84" i="17"/>
  <c r="F17" i="17"/>
  <c r="E102" i="17"/>
  <c r="F35" i="17"/>
  <c r="K88" i="16"/>
  <c r="M88" i="16" s="1"/>
  <c r="N88" i="16" s="1"/>
  <c r="R38" i="16" s="1"/>
  <c r="G88" i="16"/>
  <c r="G25" i="16"/>
  <c r="K25" i="16"/>
  <c r="M25" i="16" s="1"/>
  <c r="N25" i="16" s="1"/>
  <c r="R102" i="16" s="1"/>
  <c r="F68" i="17"/>
  <c r="E135" i="17"/>
  <c r="F5" i="17"/>
  <c r="E72" i="17"/>
  <c r="G72" i="17" s="1"/>
  <c r="E16" i="17"/>
  <c r="F83" i="17"/>
  <c r="N121" i="16"/>
  <c r="R113" i="16" s="1"/>
  <c r="N39" i="16"/>
  <c r="R68" i="16" s="1"/>
  <c r="E121" i="17"/>
  <c r="F54" i="17"/>
  <c r="E19" i="17"/>
  <c r="F67" i="18"/>
  <c r="E132" i="18"/>
  <c r="F29" i="18"/>
  <c r="E78" i="18"/>
  <c r="F13" i="18"/>
  <c r="E123" i="18"/>
  <c r="F58" i="18"/>
  <c r="L30" i="20" l="1"/>
  <c r="L13" i="20"/>
  <c r="L12" i="20"/>
  <c r="L29" i="20"/>
  <c r="L132" i="18"/>
  <c r="L49" i="18"/>
  <c r="L63" i="18"/>
  <c r="L60" i="18"/>
  <c r="L31" i="18"/>
  <c r="K65" i="18"/>
  <c r="M65" i="18" s="1"/>
  <c r="N65" i="18" s="1"/>
  <c r="R127" i="18" s="1"/>
  <c r="F64" i="21" s="1"/>
  <c r="G13" i="18"/>
  <c r="K13" i="18"/>
  <c r="M13" i="18" s="1"/>
  <c r="N13" i="18" s="1"/>
  <c r="R47" i="18" s="1"/>
  <c r="F62" i="21" s="1"/>
  <c r="K125" i="18"/>
  <c r="G78" i="18"/>
  <c r="L78" i="18"/>
  <c r="K95" i="18"/>
  <c r="L38" i="18"/>
  <c r="G125" i="18"/>
  <c r="L125" i="18"/>
  <c r="K50" i="18"/>
  <c r="L94" i="18"/>
  <c r="N18" i="18"/>
  <c r="R112" i="18" s="1"/>
  <c r="K18" i="18"/>
  <c r="M18" i="18" s="1"/>
  <c r="L26" i="18"/>
  <c r="N88" i="18"/>
  <c r="R9" i="18" s="1"/>
  <c r="E25" i="20" s="1"/>
  <c r="K88" i="18"/>
  <c r="M88" i="18" s="1"/>
  <c r="G88" i="18"/>
  <c r="K6" i="18"/>
  <c r="K92" i="18"/>
  <c r="N81" i="18"/>
  <c r="R130" i="18" s="1"/>
  <c r="F37" i="21" s="1"/>
  <c r="L81" i="18"/>
  <c r="M81" i="18" s="1"/>
  <c r="G81" i="18"/>
  <c r="K70" i="18"/>
  <c r="K98" i="18"/>
  <c r="M90" i="18"/>
  <c r="N90" i="18" s="1"/>
  <c r="R114" i="18" s="1"/>
  <c r="F112" i="21" s="1"/>
  <c r="G60" i="18"/>
  <c r="K60" i="18"/>
  <c r="G36" i="18"/>
  <c r="K36" i="18"/>
  <c r="L97" i="18"/>
  <c r="L116" i="18"/>
  <c r="L41" i="18"/>
  <c r="G46" i="18"/>
  <c r="L46" i="18"/>
  <c r="M21" i="18"/>
  <c r="N21" i="18" s="1"/>
  <c r="R128" i="18" s="1"/>
  <c r="F5" i="20" s="1"/>
  <c r="L67" i="18"/>
  <c r="K78" i="18"/>
  <c r="M78" i="18" s="1"/>
  <c r="N78" i="18" s="1"/>
  <c r="R65" i="18" s="1"/>
  <c r="K42" i="18"/>
  <c r="K30" i="18"/>
  <c r="L110" i="18"/>
  <c r="G65" i="18"/>
  <c r="L65" i="18"/>
  <c r="K107" i="18"/>
  <c r="G83" i="18"/>
  <c r="K83" i="18"/>
  <c r="M83" i="18" s="1"/>
  <c r="L91" i="18"/>
  <c r="G23" i="18"/>
  <c r="K23" i="18"/>
  <c r="M23" i="18" s="1"/>
  <c r="N23" i="18" s="1"/>
  <c r="R119" i="18" s="1"/>
  <c r="F28" i="21" s="1"/>
  <c r="K71" i="18"/>
  <c r="K27" i="18"/>
  <c r="G16" i="18"/>
  <c r="L16" i="18"/>
  <c r="M16" i="18" s="1"/>
  <c r="K5" i="18"/>
  <c r="K33" i="18"/>
  <c r="G18" i="18"/>
  <c r="M46" i="18"/>
  <c r="L123" i="18"/>
  <c r="L19" i="18"/>
  <c r="L103" i="18"/>
  <c r="K115" i="18"/>
  <c r="G21" i="18"/>
  <c r="L21" i="18"/>
  <c r="G34" i="18"/>
  <c r="L34" i="18"/>
  <c r="M34" i="18" s="1"/>
  <c r="N34" i="18" s="1"/>
  <c r="R43" i="18" s="1"/>
  <c r="F44" i="21" s="1"/>
  <c r="G101" i="18"/>
  <c r="L101" i="18"/>
  <c r="L58" i="18"/>
  <c r="L29" i="18"/>
  <c r="L84" i="18"/>
  <c r="L122" i="18"/>
  <c r="L128" i="18"/>
  <c r="L45" i="18"/>
  <c r="N130" i="18"/>
  <c r="R34" i="18" s="1"/>
  <c r="F89" i="21" s="1"/>
  <c r="L130" i="18"/>
  <c r="L51" i="18"/>
  <c r="L96" i="18"/>
  <c r="L86" i="18"/>
  <c r="M86" i="18" s="1"/>
  <c r="N86" i="18" s="1"/>
  <c r="R129" i="18" s="1"/>
  <c r="F24" i="21" s="1"/>
  <c r="L106" i="18"/>
  <c r="N99" i="18"/>
  <c r="R44" i="18" s="1"/>
  <c r="F132" i="21" s="1"/>
  <c r="L99" i="18"/>
  <c r="G130" i="18"/>
  <c r="K130" i="18"/>
  <c r="M130" i="18" s="1"/>
  <c r="L36" i="18"/>
  <c r="L111" i="18"/>
  <c r="M111" i="18" s="1"/>
  <c r="N111" i="18" s="1"/>
  <c r="R81" i="18" s="1"/>
  <c r="F114" i="21" s="1"/>
  <c r="M99" i="18"/>
  <c r="M101" i="18"/>
  <c r="N101" i="18" s="1"/>
  <c r="R51" i="18" s="1"/>
  <c r="G86" i="18"/>
  <c r="F75" i="18"/>
  <c r="E10" i="18"/>
  <c r="F77" i="18"/>
  <c r="E12" i="18"/>
  <c r="F62" i="18"/>
  <c r="E127" i="18"/>
  <c r="E27" i="18"/>
  <c r="F92" i="18"/>
  <c r="E110" i="18"/>
  <c r="F45" i="18"/>
  <c r="F41" i="18"/>
  <c r="E106" i="18"/>
  <c r="E80" i="18"/>
  <c r="F15" i="18"/>
  <c r="E121" i="18"/>
  <c r="F56" i="18"/>
  <c r="F94" i="18"/>
  <c r="E29" i="18"/>
  <c r="F104" i="18"/>
  <c r="E39" i="18"/>
  <c r="F53" i="18"/>
  <c r="E118" i="18"/>
  <c r="F113" i="18"/>
  <c r="E48" i="18"/>
  <c r="E44" i="18"/>
  <c r="F109" i="18"/>
  <c r="E62" i="18"/>
  <c r="F127" i="18"/>
  <c r="F12" i="18"/>
  <c r="E77" i="18"/>
  <c r="F35" i="18"/>
  <c r="E100" i="18"/>
  <c r="F93" i="18"/>
  <c r="E28" i="18"/>
  <c r="N121" i="17"/>
  <c r="R102" i="17" s="1"/>
  <c r="K121" i="17"/>
  <c r="M121" i="17" s="1"/>
  <c r="G121" i="17"/>
  <c r="G35" i="17"/>
  <c r="K35" i="17"/>
  <c r="M35" i="17" s="1"/>
  <c r="N35" i="17" s="1"/>
  <c r="R117" i="17" s="1"/>
  <c r="G51" i="17"/>
  <c r="K51" i="17"/>
  <c r="M51" i="17" s="1"/>
  <c r="L64" i="17"/>
  <c r="M64" i="17" s="1"/>
  <c r="N64" i="17" s="1"/>
  <c r="R72" i="17" s="1"/>
  <c r="G64" i="17"/>
  <c r="E49" i="18"/>
  <c r="G49" i="18" s="1"/>
  <c r="F114" i="18"/>
  <c r="E67" i="18"/>
  <c r="F132" i="18"/>
  <c r="E4" i="18"/>
  <c r="F69" i="18"/>
  <c r="M52" i="17"/>
  <c r="N52" i="17" s="1"/>
  <c r="R94" i="17" s="1"/>
  <c r="G83" i="17"/>
  <c r="L83" i="17"/>
  <c r="L135" i="17"/>
  <c r="N102" i="17"/>
  <c r="R62" i="17" s="1"/>
  <c r="K102" i="17"/>
  <c r="M102" i="17" s="1"/>
  <c r="L55" i="17"/>
  <c r="M55" i="17" s="1"/>
  <c r="N55" i="17" s="1"/>
  <c r="R58" i="17" s="1"/>
  <c r="G55" i="17"/>
  <c r="K118" i="17"/>
  <c r="M118" i="17" s="1"/>
  <c r="G118" i="17"/>
  <c r="N118" i="17" s="1"/>
  <c r="R92" i="17" s="1"/>
  <c r="G52" i="17"/>
  <c r="L52" i="17"/>
  <c r="F22" i="18"/>
  <c r="E87" i="18"/>
  <c r="M95" i="17"/>
  <c r="N95" i="17" s="1"/>
  <c r="R45" i="17" s="1"/>
  <c r="N6" i="17"/>
  <c r="R21" i="17" s="1"/>
  <c r="M92" i="17"/>
  <c r="N92" i="17" s="1"/>
  <c r="R41" i="17" s="1"/>
  <c r="N126" i="17"/>
  <c r="R17" i="17" s="1"/>
  <c r="N46" i="17"/>
  <c r="R108" i="17" s="1"/>
  <c r="N76" i="17"/>
  <c r="R54" i="17" s="1"/>
  <c r="M23" i="17"/>
  <c r="N23" i="17" s="1"/>
  <c r="R37" i="17" s="1"/>
  <c r="E126" i="18"/>
  <c r="F61" i="18"/>
  <c r="N130" i="17"/>
  <c r="R32" i="17" s="1"/>
  <c r="M103" i="17"/>
  <c r="N103" i="17" s="1"/>
  <c r="R126" i="17" s="1"/>
  <c r="G122" i="17"/>
  <c r="L122" i="17"/>
  <c r="M122" i="17" s="1"/>
  <c r="N122" i="17" s="1"/>
  <c r="R106" i="17" s="1"/>
  <c r="L19" i="17"/>
  <c r="M19" i="17" s="1"/>
  <c r="G19" i="17"/>
  <c r="N19" i="17" s="1"/>
  <c r="R28" i="17" s="1"/>
  <c r="L16" i="17"/>
  <c r="G68" i="17"/>
  <c r="L68" i="17"/>
  <c r="L17" i="17"/>
  <c r="G39" i="17"/>
  <c r="L39" i="17"/>
  <c r="M39" i="17" s="1"/>
  <c r="N39" i="17" s="1"/>
  <c r="R74" i="17" s="1"/>
  <c r="G32" i="17"/>
  <c r="K32" i="17"/>
  <c r="M32" i="17" s="1"/>
  <c r="E114" i="18"/>
  <c r="L119" i="17"/>
  <c r="M119" i="17" s="1"/>
  <c r="N119" i="17" s="1"/>
  <c r="R98" i="17" s="1"/>
  <c r="F19" i="18"/>
  <c r="E84" i="18"/>
  <c r="G84" i="18" s="1"/>
  <c r="G119" i="17"/>
  <c r="M68" i="17"/>
  <c r="N68" i="17" s="1"/>
  <c r="R133" i="17" s="1"/>
  <c r="M83" i="17"/>
  <c r="N83" i="17" s="1"/>
  <c r="R15" i="17" s="1"/>
  <c r="E22" i="20"/>
  <c r="G5" i="17"/>
  <c r="L5" i="17"/>
  <c r="G54" i="17"/>
  <c r="K54" i="17"/>
  <c r="M54" i="17" s="1"/>
  <c r="L72" i="17"/>
  <c r="M72" i="17" s="1"/>
  <c r="N72" i="17" s="1"/>
  <c r="R84" i="17" s="1"/>
  <c r="L84" i="17"/>
  <c r="L106" i="17"/>
  <c r="M106" i="17" s="1"/>
  <c r="N106" i="17" s="1"/>
  <c r="R111" i="17" s="1"/>
  <c r="G86" i="17"/>
  <c r="L86" i="17"/>
  <c r="M86" i="17" s="1"/>
  <c r="G131" i="17"/>
  <c r="L131" i="17"/>
  <c r="M131" i="17" s="1"/>
  <c r="N131" i="17" s="1"/>
  <c r="R124" i="17" s="1"/>
  <c r="F37" i="18"/>
  <c r="E102" i="18"/>
  <c r="N107" i="17"/>
  <c r="R75" i="17" s="1"/>
  <c r="M135" i="17"/>
  <c r="N135" i="17" s="1"/>
  <c r="R96" i="17" s="1"/>
  <c r="N101" i="17"/>
  <c r="R57" i="17" s="1"/>
  <c r="N33" i="17"/>
  <c r="R101" i="17" s="1"/>
  <c r="M28" i="17"/>
  <c r="N28" i="17" s="1"/>
  <c r="R125" i="17" s="1"/>
  <c r="M99" i="17"/>
  <c r="N99" i="17" s="1"/>
  <c r="R55" i="17" s="1"/>
  <c r="N96" i="17"/>
  <c r="R46" i="17" s="1"/>
  <c r="M62" i="17"/>
  <c r="N62" i="17" s="1"/>
  <c r="R122" i="17" s="1"/>
  <c r="M5" i="17"/>
  <c r="N5" i="17" s="1"/>
  <c r="R67" i="17" s="1"/>
  <c r="N75" i="17"/>
  <c r="R83" i="17" s="1"/>
  <c r="M16" i="17"/>
  <c r="N16" i="17" s="1"/>
  <c r="R56" i="17" s="1"/>
  <c r="G106" i="17"/>
  <c r="E89" i="17"/>
  <c r="F22" i="17"/>
  <c r="F123" i="17"/>
  <c r="E56" i="17"/>
  <c r="F44" i="18"/>
  <c r="E109" i="18"/>
  <c r="E112" i="18"/>
  <c r="F47" i="18"/>
  <c r="E55" i="18"/>
  <c r="F120" i="18"/>
  <c r="E113" i="18"/>
  <c r="F48" i="18"/>
  <c r="E85" i="18"/>
  <c r="F20" i="18"/>
  <c r="F64" i="18"/>
  <c r="E129" i="18"/>
  <c r="E40" i="18"/>
  <c r="F105" i="18"/>
  <c r="E125" i="17"/>
  <c r="F58" i="17"/>
  <c r="E69" i="18"/>
  <c r="F4" i="18"/>
  <c r="F67" i="17"/>
  <c r="E134" i="17"/>
  <c r="F37" i="17"/>
  <c r="E104" i="17"/>
  <c r="F87" i="18"/>
  <c r="E22" i="18"/>
  <c r="E17" i="17"/>
  <c r="F84" i="17"/>
  <c r="E30" i="18"/>
  <c r="G30" i="18" s="1"/>
  <c r="F95" i="18"/>
  <c r="K22" i="20" l="1"/>
  <c r="K5" i="20"/>
  <c r="K25" i="20"/>
  <c r="F26" i="20"/>
  <c r="E9" i="20"/>
  <c r="K20" i="18"/>
  <c r="G113" i="18"/>
  <c r="L113" i="18"/>
  <c r="N121" i="18"/>
  <c r="R24" i="18" s="1"/>
  <c r="F115" i="21" s="1"/>
  <c r="L121" i="18"/>
  <c r="M121" i="18" s="1"/>
  <c r="G121" i="18"/>
  <c r="L22" i="18"/>
  <c r="K40" i="18"/>
  <c r="K55" i="18"/>
  <c r="L37" i="18"/>
  <c r="G19" i="18"/>
  <c r="K19" i="18"/>
  <c r="M19" i="18" s="1"/>
  <c r="N19" i="18" s="1"/>
  <c r="R26" i="18" s="1"/>
  <c r="F136" i="21" s="1"/>
  <c r="G69" i="18"/>
  <c r="L69" i="18"/>
  <c r="G114" i="18"/>
  <c r="K114" i="18"/>
  <c r="L28" i="18"/>
  <c r="M28" i="18" s="1"/>
  <c r="G28" i="18"/>
  <c r="N28" i="18" s="1"/>
  <c r="R31" i="18" s="1"/>
  <c r="F104" i="21" s="1"/>
  <c r="K77" i="18"/>
  <c r="G109" i="18"/>
  <c r="K109" i="18"/>
  <c r="K118" i="18"/>
  <c r="M118" i="18" s="1"/>
  <c r="G118" i="18"/>
  <c r="N118" i="18" s="1"/>
  <c r="R97" i="18" s="1"/>
  <c r="F126" i="21" s="1"/>
  <c r="N29" i="18"/>
  <c r="R27" i="18" s="1"/>
  <c r="F106" i="21" s="1"/>
  <c r="K29" i="18"/>
  <c r="M29" i="18" s="1"/>
  <c r="K15" i="18"/>
  <c r="G45" i="18"/>
  <c r="K45" i="18"/>
  <c r="M45" i="18" s="1"/>
  <c r="K127" i="18"/>
  <c r="M127" i="18" s="1"/>
  <c r="N127" i="18" s="1"/>
  <c r="R121" i="18" s="1"/>
  <c r="F118" i="21" s="1"/>
  <c r="L10" i="18"/>
  <c r="F12" i="20"/>
  <c r="E29" i="20"/>
  <c r="N46" i="18"/>
  <c r="R82" i="18" s="1"/>
  <c r="M60" i="18"/>
  <c r="N60" i="18" s="1"/>
  <c r="R90" i="18" s="1"/>
  <c r="F77" i="21" s="1"/>
  <c r="M125" i="18"/>
  <c r="N125" i="18" s="1"/>
  <c r="R109" i="18" s="1"/>
  <c r="F66" i="21" s="1"/>
  <c r="K105" i="18"/>
  <c r="L109" i="18"/>
  <c r="K84" i="18"/>
  <c r="M84" i="18" s="1"/>
  <c r="N84" i="18" s="1"/>
  <c r="R118" i="18" s="1"/>
  <c r="F51" i="21" s="1"/>
  <c r="G22" i="18"/>
  <c r="K22" i="18"/>
  <c r="M22" i="18" s="1"/>
  <c r="N22" i="18" s="1"/>
  <c r="R15" i="18" s="1"/>
  <c r="F49" i="21" s="1"/>
  <c r="L62" i="18"/>
  <c r="L27" i="18"/>
  <c r="M27" i="18" s="1"/>
  <c r="N27" i="18" s="1"/>
  <c r="R123" i="18" s="1"/>
  <c r="F21" i="21" s="1"/>
  <c r="G95" i="18"/>
  <c r="L95" i="18"/>
  <c r="M95" i="18" s="1"/>
  <c r="N95" i="18" s="1"/>
  <c r="R29" i="18" s="1"/>
  <c r="K85" i="18"/>
  <c r="G44" i="18"/>
  <c r="L44" i="18"/>
  <c r="L30" i="18"/>
  <c r="M30" i="18" s="1"/>
  <c r="N30" i="18" s="1"/>
  <c r="R102" i="18" s="1"/>
  <c r="G87" i="18"/>
  <c r="L87" i="18"/>
  <c r="K129" i="18"/>
  <c r="G48" i="18"/>
  <c r="K48" i="18"/>
  <c r="G47" i="18"/>
  <c r="L47" i="18"/>
  <c r="F8" i="20"/>
  <c r="K61" i="18"/>
  <c r="L4" i="18"/>
  <c r="N49" i="18"/>
  <c r="R86" i="18" s="1"/>
  <c r="F11" i="21" s="1"/>
  <c r="K49" i="18"/>
  <c r="M49" i="18" s="1"/>
  <c r="G93" i="18"/>
  <c r="L93" i="18"/>
  <c r="M93" i="18" s="1"/>
  <c r="N93" i="18" s="1"/>
  <c r="R23" i="18" s="1"/>
  <c r="G12" i="18"/>
  <c r="K12" i="18"/>
  <c r="K44" i="18"/>
  <c r="M44" i="18" s="1"/>
  <c r="N44" i="18" s="1"/>
  <c r="R71" i="18" s="1"/>
  <c r="F70" i="21" s="1"/>
  <c r="G53" i="18"/>
  <c r="K53" i="18"/>
  <c r="M53" i="18" s="1"/>
  <c r="N53" i="18" s="1"/>
  <c r="R91" i="18" s="1"/>
  <c r="F110" i="21" s="1"/>
  <c r="G94" i="18"/>
  <c r="K94" i="18"/>
  <c r="M94" i="18" s="1"/>
  <c r="K80" i="18"/>
  <c r="K110" i="18"/>
  <c r="M110" i="18" s="1"/>
  <c r="G62" i="18"/>
  <c r="K62" i="18"/>
  <c r="M62" i="18" s="1"/>
  <c r="N62" i="18" s="1"/>
  <c r="R105" i="18" s="1"/>
  <c r="F96" i="21" s="1"/>
  <c r="L75" i="18"/>
  <c r="G29" i="18"/>
  <c r="G27" i="18"/>
  <c r="N83" i="18"/>
  <c r="R52" i="18" s="1"/>
  <c r="F107" i="21" s="1"/>
  <c r="M92" i="18"/>
  <c r="K69" i="18"/>
  <c r="M69" i="18" s="1"/>
  <c r="N69" i="18" s="1"/>
  <c r="R67" i="18" s="1"/>
  <c r="F52" i="21" s="1"/>
  <c r="K120" i="18"/>
  <c r="L102" i="18"/>
  <c r="K67" i="18"/>
  <c r="M67" i="18" s="1"/>
  <c r="L35" i="18"/>
  <c r="F82" i="21"/>
  <c r="G104" i="18"/>
  <c r="K104" i="18"/>
  <c r="M104" i="18" s="1"/>
  <c r="N104" i="18" s="1"/>
  <c r="R60" i="18" s="1"/>
  <c r="G41" i="18"/>
  <c r="K41" i="18"/>
  <c r="M41" i="18" s="1"/>
  <c r="G77" i="18"/>
  <c r="L77" i="18"/>
  <c r="E16" i="20"/>
  <c r="F33" i="20"/>
  <c r="G4" i="18"/>
  <c r="N4" i="18" s="1"/>
  <c r="R16" i="18" s="1"/>
  <c r="F127" i="21" s="1"/>
  <c r="K4" i="18"/>
  <c r="M4" i="18" s="1"/>
  <c r="K64" i="18"/>
  <c r="N113" i="18"/>
  <c r="R85" i="18" s="1"/>
  <c r="K113" i="18"/>
  <c r="M113" i="18" s="1"/>
  <c r="L112" i="18"/>
  <c r="L114" i="18"/>
  <c r="K126" i="18"/>
  <c r="N87" i="18"/>
  <c r="R7" i="18" s="1"/>
  <c r="K87" i="18"/>
  <c r="M87" i="18" s="1"/>
  <c r="G132" i="18"/>
  <c r="K132" i="18"/>
  <c r="M132" i="18" s="1"/>
  <c r="N132" i="18" s="1"/>
  <c r="R79" i="18" s="1"/>
  <c r="F119" i="21" s="1"/>
  <c r="L100" i="18"/>
  <c r="G127" i="18"/>
  <c r="L127" i="18"/>
  <c r="L48" i="18"/>
  <c r="N39" i="18"/>
  <c r="R59" i="18" s="1"/>
  <c r="K39" i="18"/>
  <c r="M39" i="18" s="1"/>
  <c r="G39" i="18"/>
  <c r="G56" i="18"/>
  <c r="L56" i="18"/>
  <c r="M56" i="18" s="1"/>
  <c r="N56" i="18" s="1"/>
  <c r="R107" i="18" s="1"/>
  <c r="K106" i="18"/>
  <c r="M106" i="18" s="1"/>
  <c r="N106" i="18" s="1"/>
  <c r="R66" i="18" s="1"/>
  <c r="F42" i="21" s="1"/>
  <c r="G92" i="18"/>
  <c r="L92" i="18"/>
  <c r="L12" i="18"/>
  <c r="G106" i="18"/>
  <c r="N16" i="18"/>
  <c r="R89" i="18" s="1"/>
  <c r="G110" i="18"/>
  <c r="N110" i="18" s="1"/>
  <c r="R78" i="18" s="1"/>
  <c r="F102" i="21" s="1"/>
  <c r="G67" i="18"/>
  <c r="N67" i="18" s="1"/>
  <c r="R134" i="18" s="1"/>
  <c r="F57" i="21" s="1"/>
  <c r="M36" i="18"/>
  <c r="N36" i="18" s="1"/>
  <c r="R53" i="18" s="1"/>
  <c r="F84" i="21" s="1"/>
  <c r="F107" i="18"/>
  <c r="E42" i="18"/>
  <c r="F66" i="18"/>
  <c r="E131" i="18"/>
  <c r="F82" i="18"/>
  <c r="E17" i="18"/>
  <c r="E5" i="18"/>
  <c r="F70" i="18"/>
  <c r="F10" i="18"/>
  <c r="E75" i="18"/>
  <c r="E72" i="18"/>
  <c r="F7" i="18"/>
  <c r="E52" i="18"/>
  <c r="F117" i="18"/>
  <c r="E103" i="18"/>
  <c r="F38" i="18"/>
  <c r="F129" i="18"/>
  <c r="E64" i="18"/>
  <c r="G64" i="18" s="1"/>
  <c r="F14" i="18"/>
  <c r="E79" i="18"/>
  <c r="K17" i="17"/>
  <c r="M17" i="17" s="1"/>
  <c r="G37" i="17"/>
  <c r="K37" i="17"/>
  <c r="M37" i="17" s="1"/>
  <c r="N37" i="17" s="1"/>
  <c r="R49" i="17" s="1"/>
  <c r="N125" i="17"/>
  <c r="R113" i="17" s="1"/>
  <c r="K125" i="17"/>
  <c r="M125" i="17" s="1"/>
  <c r="G125" i="17"/>
  <c r="G22" i="17"/>
  <c r="K22" i="17"/>
  <c r="M22" i="17" s="1"/>
  <c r="E128" i="18"/>
  <c r="F63" i="18"/>
  <c r="E119" i="18"/>
  <c r="F54" i="18"/>
  <c r="N86" i="17"/>
  <c r="R25" i="17" s="1"/>
  <c r="N54" i="17"/>
  <c r="F11" i="18"/>
  <c r="E76" i="18"/>
  <c r="E97" i="18"/>
  <c r="F32" i="18"/>
  <c r="N134" i="17"/>
  <c r="R131" i="17" s="1"/>
  <c r="K134" i="17"/>
  <c r="M134" i="17" s="1"/>
  <c r="G134" i="17"/>
  <c r="N89" i="17"/>
  <c r="R38" i="17" s="1"/>
  <c r="K89" i="17"/>
  <c r="M89" i="17" s="1"/>
  <c r="G89" i="17"/>
  <c r="E35" i="18"/>
  <c r="G35" i="18" s="1"/>
  <c r="F100" i="18"/>
  <c r="F124" i="18"/>
  <c r="E59" i="18"/>
  <c r="N32" i="17"/>
  <c r="R70" i="17" s="1"/>
  <c r="F122" i="18"/>
  <c r="E57" i="18"/>
  <c r="E8" i="18"/>
  <c r="F73" i="18"/>
  <c r="N51" i="17"/>
  <c r="R11" i="17" s="1"/>
  <c r="N56" i="17"/>
  <c r="R103" i="17" s="1"/>
  <c r="L56" i="17"/>
  <c r="M56" i="17" s="1"/>
  <c r="G56" i="17"/>
  <c r="E47" i="18"/>
  <c r="F112" i="18"/>
  <c r="F102" i="18"/>
  <c r="E37" i="18"/>
  <c r="G37" i="18" s="1"/>
  <c r="G17" i="17"/>
  <c r="N17" i="17" s="1"/>
  <c r="R20" i="17" s="1"/>
  <c r="E6" i="18"/>
  <c r="F71" i="18"/>
  <c r="E91" i="18"/>
  <c r="F26" i="18"/>
  <c r="E33" i="18"/>
  <c r="F98" i="18"/>
  <c r="G67" i="17"/>
  <c r="K67" i="17"/>
  <c r="M67" i="17" s="1"/>
  <c r="N67" i="17" s="1"/>
  <c r="R116" i="17" s="1"/>
  <c r="G84" i="17"/>
  <c r="K84" i="17"/>
  <c r="M84" i="17" s="1"/>
  <c r="K104" i="17"/>
  <c r="M104" i="17" s="1"/>
  <c r="N104" i="17" s="1"/>
  <c r="R68" i="17" s="1"/>
  <c r="G104" i="17"/>
  <c r="G58" i="17"/>
  <c r="K58" i="17"/>
  <c r="M58" i="17" s="1"/>
  <c r="G123" i="17"/>
  <c r="L123" i="17"/>
  <c r="M123" i="17" s="1"/>
  <c r="E20" i="18"/>
  <c r="F85" i="18"/>
  <c r="E61" i="18"/>
  <c r="G61" i="18" s="1"/>
  <c r="F126" i="18"/>
  <c r="F40" i="18"/>
  <c r="E105" i="18"/>
  <c r="G105" i="18" s="1"/>
  <c r="E116" i="18"/>
  <c r="F51" i="18"/>
  <c r="F52" i="18"/>
  <c r="E117" i="18"/>
  <c r="F59" i="18"/>
  <c r="E124" i="18"/>
  <c r="F131" i="18"/>
  <c r="E66" i="18"/>
  <c r="E23" i="20"/>
  <c r="F6" i="20"/>
  <c r="E120" i="18"/>
  <c r="F55" i="18"/>
  <c r="F32" i="20"/>
  <c r="E15" i="20"/>
  <c r="K6" i="20" l="1"/>
  <c r="K29" i="20"/>
  <c r="M29" i="20" s="1"/>
  <c r="N29" i="20" s="1"/>
  <c r="R51" i="20" s="1"/>
  <c r="F35" i="21" s="1"/>
  <c r="G29" i="20"/>
  <c r="L9" i="20"/>
  <c r="L33" i="20"/>
  <c r="K8" i="20"/>
  <c r="K23" i="20"/>
  <c r="G12" i="20"/>
  <c r="K12" i="20"/>
  <c r="M12" i="20" s="1"/>
  <c r="L26" i="20"/>
  <c r="L16" i="20"/>
  <c r="L15" i="20"/>
  <c r="L32" i="20"/>
  <c r="E34" i="20"/>
  <c r="F17" i="20"/>
  <c r="F10" i="20"/>
  <c r="E27" i="20"/>
  <c r="L120" i="18"/>
  <c r="G85" i="18"/>
  <c r="L85" i="18"/>
  <c r="G102" i="18"/>
  <c r="K102" i="18"/>
  <c r="M102" i="18" s="1"/>
  <c r="N102" i="18" s="1"/>
  <c r="R61" i="18" s="1"/>
  <c r="F133" i="21" s="1"/>
  <c r="K73" i="18"/>
  <c r="K97" i="18"/>
  <c r="M97" i="18" s="1"/>
  <c r="N97" i="18" s="1"/>
  <c r="R41" i="18" s="1"/>
  <c r="G97" i="18"/>
  <c r="K52" i="18"/>
  <c r="F74" i="21"/>
  <c r="G107" i="18"/>
  <c r="L107" i="18"/>
  <c r="M107" i="18" s="1"/>
  <c r="N107" i="18" s="1"/>
  <c r="R69" i="18" s="1"/>
  <c r="F25" i="20"/>
  <c r="E8" i="20"/>
  <c r="G8" i="20" s="1"/>
  <c r="N92" i="18"/>
  <c r="R18" i="18" s="1"/>
  <c r="L20" i="18"/>
  <c r="M20" i="18" s="1"/>
  <c r="N20" i="18" s="1"/>
  <c r="R125" i="18" s="1"/>
  <c r="F58" i="21" s="1"/>
  <c r="N33" i="18"/>
  <c r="R45" i="18" s="1"/>
  <c r="F39" i="21" s="1"/>
  <c r="L33" i="18"/>
  <c r="M33" i="18" s="1"/>
  <c r="G33" i="18"/>
  <c r="N6" i="18"/>
  <c r="R32" i="18" s="1"/>
  <c r="F128" i="21" s="1"/>
  <c r="L6" i="18"/>
  <c r="M6" i="18" s="1"/>
  <c r="G6" i="18"/>
  <c r="G112" i="18"/>
  <c r="K112" i="18"/>
  <c r="M112" i="18" s="1"/>
  <c r="K8" i="18"/>
  <c r="N59" i="18"/>
  <c r="R57" i="18" s="1"/>
  <c r="L59" i="18"/>
  <c r="L76" i="18"/>
  <c r="M76" i="18" s="1"/>
  <c r="N76" i="18" s="1"/>
  <c r="R54" i="18" s="1"/>
  <c r="F120" i="21" s="1"/>
  <c r="G76" i="18"/>
  <c r="G54" i="18"/>
  <c r="K54" i="18"/>
  <c r="M54" i="18" s="1"/>
  <c r="N54" i="18" s="1"/>
  <c r="R30" i="18" s="1"/>
  <c r="F105" i="21" s="1"/>
  <c r="K79" i="18"/>
  <c r="M79" i="18" s="1"/>
  <c r="G79" i="18"/>
  <c r="N79" i="18" s="1"/>
  <c r="R74" i="18" s="1"/>
  <c r="F17" i="21" s="1"/>
  <c r="G38" i="18"/>
  <c r="K38" i="18"/>
  <c r="M38" i="18" s="1"/>
  <c r="F23" i="21"/>
  <c r="G7" i="18"/>
  <c r="L7" i="18"/>
  <c r="M7" i="18" s="1"/>
  <c r="N7" i="18" s="1"/>
  <c r="R73" i="18" s="1"/>
  <c r="G70" i="18"/>
  <c r="L70" i="18"/>
  <c r="M70" i="18" s="1"/>
  <c r="L131" i="18"/>
  <c r="F18" i="20"/>
  <c r="E35" i="20"/>
  <c r="M48" i="18"/>
  <c r="N48" i="18" s="1"/>
  <c r="R48" i="18" s="1"/>
  <c r="F116" i="21" s="1"/>
  <c r="M85" i="18"/>
  <c r="M109" i="18"/>
  <c r="N109" i="18" s="1"/>
  <c r="R133" i="18" s="1"/>
  <c r="F86" i="21" s="1"/>
  <c r="M114" i="18"/>
  <c r="N114" i="18" s="1"/>
  <c r="R104" i="18" s="1"/>
  <c r="F99" i="21" s="1"/>
  <c r="G20" i="18"/>
  <c r="L105" i="18"/>
  <c r="M105" i="18" s="1"/>
  <c r="N105" i="18" s="1"/>
  <c r="R37" i="18" s="1"/>
  <c r="F69" i="21" s="1"/>
  <c r="G98" i="18"/>
  <c r="L98" i="18"/>
  <c r="M98" i="18" s="1"/>
  <c r="N98" i="18" s="1"/>
  <c r="R42" i="18" s="1"/>
  <c r="G71" i="18"/>
  <c r="L71" i="18"/>
  <c r="M71" i="18" s="1"/>
  <c r="K35" i="18"/>
  <c r="M35" i="18" s="1"/>
  <c r="N35" i="18" s="1"/>
  <c r="R46" i="18" s="1"/>
  <c r="F87" i="21" s="1"/>
  <c r="G129" i="18"/>
  <c r="L129" i="18"/>
  <c r="G10" i="18"/>
  <c r="K10" i="18"/>
  <c r="M10" i="18" s="1"/>
  <c r="N10" i="18" s="1"/>
  <c r="R36" i="18" s="1"/>
  <c r="M129" i="18"/>
  <c r="N129" i="18" s="1"/>
  <c r="R124" i="18" s="1"/>
  <c r="F63" i="21" s="1"/>
  <c r="K66" i="18"/>
  <c r="K124" i="18"/>
  <c r="G40" i="18"/>
  <c r="L40" i="18"/>
  <c r="M40" i="18" s="1"/>
  <c r="N40" i="18" s="1"/>
  <c r="R62" i="18" s="1"/>
  <c r="G131" i="18"/>
  <c r="K131" i="18"/>
  <c r="M131" i="18" s="1"/>
  <c r="N131" i="18" s="1"/>
  <c r="R58" i="18" s="1"/>
  <c r="F101" i="21" s="1"/>
  <c r="F48" i="21"/>
  <c r="G59" i="18"/>
  <c r="K59" i="18"/>
  <c r="M59" i="18" s="1"/>
  <c r="G51" i="18"/>
  <c r="K51" i="18"/>
  <c r="M51" i="18" s="1"/>
  <c r="G126" i="18"/>
  <c r="L126" i="18"/>
  <c r="M126" i="18" s="1"/>
  <c r="N126" i="18" s="1"/>
  <c r="R120" i="18" s="1"/>
  <c r="F81" i="21" s="1"/>
  <c r="G26" i="18"/>
  <c r="K26" i="18"/>
  <c r="M26" i="18" s="1"/>
  <c r="K47" i="18"/>
  <c r="M47" i="18" s="1"/>
  <c r="N47" i="18" s="1"/>
  <c r="R83" i="18" s="1"/>
  <c r="F45" i="21" s="1"/>
  <c r="N57" i="18"/>
  <c r="R108" i="18" s="1"/>
  <c r="F27" i="21" s="1"/>
  <c r="K57" i="18"/>
  <c r="M57" i="18" s="1"/>
  <c r="G57" i="18"/>
  <c r="G124" i="18"/>
  <c r="L124" i="18"/>
  <c r="G11" i="18"/>
  <c r="L11" i="18"/>
  <c r="M11" i="18" s="1"/>
  <c r="N11" i="18" s="1"/>
  <c r="R35" i="18" s="1"/>
  <c r="F61" i="21" s="1"/>
  <c r="K119" i="18"/>
  <c r="M119" i="18" s="1"/>
  <c r="N119" i="18" s="1"/>
  <c r="R101" i="18" s="1"/>
  <c r="F121" i="21" s="1"/>
  <c r="G119" i="18"/>
  <c r="F122" i="21"/>
  <c r="G14" i="18"/>
  <c r="K14" i="18"/>
  <c r="M14" i="18" s="1"/>
  <c r="N14" i="18" s="1"/>
  <c r="R12" i="18" s="1"/>
  <c r="K103" i="18"/>
  <c r="M103" i="18" s="1"/>
  <c r="N103" i="18" s="1"/>
  <c r="R56" i="18" s="1"/>
  <c r="G103" i="18"/>
  <c r="L72" i="18"/>
  <c r="M72" i="18" s="1"/>
  <c r="N72" i="18" s="1"/>
  <c r="R72" i="18" s="1"/>
  <c r="F108" i="21" s="1"/>
  <c r="G72" i="18"/>
  <c r="L5" i="18"/>
  <c r="M5" i="18" s="1"/>
  <c r="G5" i="18"/>
  <c r="N5" i="18" s="1"/>
  <c r="R84" i="18" s="1"/>
  <c r="G66" i="18"/>
  <c r="L66" i="18"/>
  <c r="E33" i="20"/>
  <c r="G33" i="20" s="1"/>
  <c r="F16" i="20"/>
  <c r="M12" i="18"/>
  <c r="N12" i="18" s="1"/>
  <c r="R76" i="18" s="1"/>
  <c r="F79" i="21" s="1"/>
  <c r="N45" i="18"/>
  <c r="R77" i="18" s="1"/>
  <c r="F68" i="21" s="1"/>
  <c r="G52" i="18"/>
  <c r="L52" i="18"/>
  <c r="K128" i="18"/>
  <c r="M128" i="18" s="1"/>
  <c r="N128" i="18" s="1"/>
  <c r="R122" i="18" s="1"/>
  <c r="G128" i="18"/>
  <c r="G82" i="18"/>
  <c r="K82" i="18"/>
  <c r="M82" i="18" s="1"/>
  <c r="N82" i="18" s="1"/>
  <c r="R93" i="18" s="1"/>
  <c r="F131" i="21" s="1"/>
  <c r="E18" i="20"/>
  <c r="F35" i="20"/>
  <c r="G120" i="18"/>
  <c r="G55" i="18"/>
  <c r="L55" i="18"/>
  <c r="M55" i="18" s="1"/>
  <c r="N55" i="18" s="1"/>
  <c r="R106" i="18" s="1"/>
  <c r="F55" i="21" s="1"/>
  <c r="N117" i="18"/>
  <c r="R49" i="18" s="1"/>
  <c r="F103" i="21" s="1"/>
  <c r="L117" i="18"/>
  <c r="K116" i="18"/>
  <c r="M116" i="18" s="1"/>
  <c r="N116" i="18" s="1"/>
  <c r="R94" i="18" s="1"/>
  <c r="F18" i="21" s="1"/>
  <c r="G116" i="18"/>
  <c r="L61" i="18"/>
  <c r="M61" i="18" s="1"/>
  <c r="N61" i="18" s="1"/>
  <c r="R75" i="18" s="1"/>
  <c r="F109" i="21" s="1"/>
  <c r="K91" i="18"/>
  <c r="M91" i="18" s="1"/>
  <c r="G91" i="18"/>
  <c r="N91" i="18" s="1"/>
  <c r="R17" i="18" s="1"/>
  <c r="F73" i="21" s="1"/>
  <c r="N37" i="18"/>
  <c r="R55" i="18" s="1"/>
  <c r="F46" i="21" s="1"/>
  <c r="K37" i="18"/>
  <c r="M37" i="18" s="1"/>
  <c r="F78" i="21"/>
  <c r="G122" i="18"/>
  <c r="K122" i="18"/>
  <c r="M122" i="18" s="1"/>
  <c r="N122" i="18" s="1"/>
  <c r="R19" i="18" s="1"/>
  <c r="G100" i="18"/>
  <c r="K100" i="18"/>
  <c r="M100" i="18" s="1"/>
  <c r="G32" i="18"/>
  <c r="K32" i="18"/>
  <c r="M32" i="18" s="1"/>
  <c r="N32" i="18" s="1"/>
  <c r="R100" i="18" s="1"/>
  <c r="F124" i="21" s="1"/>
  <c r="G63" i="18"/>
  <c r="K63" i="18"/>
  <c r="M63" i="18" s="1"/>
  <c r="L64" i="18"/>
  <c r="M64" i="18" s="1"/>
  <c r="N64" i="18" s="1"/>
  <c r="R111" i="18" s="1"/>
  <c r="F94" i="21" s="1"/>
  <c r="G117" i="18"/>
  <c r="K117" i="18"/>
  <c r="M117" i="18" s="1"/>
  <c r="K75" i="18"/>
  <c r="M75" i="18" s="1"/>
  <c r="N75" i="18" s="1"/>
  <c r="R28" i="18" s="1"/>
  <c r="F38" i="21" s="1"/>
  <c r="N17" i="18"/>
  <c r="R92" i="18" s="1"/>
  <c r="F67" i="21" s="1"/>
  <c r="K17" i="18"/>
  <c r="M17" i="18" s="1"/>
  <c r="G17" i="18"/>
  <c r="N42" i="18"/>
  <c r="R98" i="18" s="1"/>
  <c r="F130" i="21" s="1"/>
  <c r="L42" i="18"/>
  <c r="M42" i="18" s="1"/>
  <c r="G42" i="18"/>
  <c r="N41" i="18"/>
  <c r="R95" i="18" s="1"/>
  <c r="M120" i="18"/>
  <c r="N120" i="18" s="1"/>
  <c r="R116" i="18" s="1"/>
  <c r="F134" i="21" s="1"/>
  <c r="G75" i="18"/>
  <c r="N94" i="18"/>
  <c r="R39" i="18" s="1"/>
  <c r="F88" i="21" s="1"/>
  <c r="E31" i="20"/>
  <c r="F14" i="20"/>
  <c r="M77" i="18"/>
  <c r="N77" i="18" s="1"/>
  <c r="R50" i="18" s="1"/>
  <c r="F43" i="21" s="1"/>
  <c r="F8" i="18"/>
  <c r="E73" i="18"/>
  <c r="E50" i="18"/>
  <c r="F115" i="18"/>
  <c r="E108" i="18"/>
  <c r="F43" i="18"/>
  <c r="N123" i="17"/>
  <c r="R110" i="17" s="1"/>
  <c r="N58" i="17"/>
  <c r="R8" i="17" s="1"/>
  <c r="E9" i="18"/>
  <c r="F74" i="18"/>
  <c r="N84" i="17"/>
  <c r="R6" i="17" s="1"/>
  <c r="E6" i="20"/>
  <c r="F23" i="20"/>
  <c r="F89" i="18"/>
  <c r="E24" i="18"/>
  <c r="N22" i="17"/>
  <c r="F9" i="18"/>
  <c r="E74" i="18"/>
  <c r="E31" i="18"/>
  <c r="F96" i="18"/>
  <c r="K31" i="20" l="1"/>
  <c r="G35" i="20"/>
  <c r="K35" i="20"/>
  <c r="L35" i="20"/>
  <c r="K27" i="20"/>
  <c r="G23" i="20"/>
  <c r="L23" i="20"/>
  <c r="K18" i="20"/>
  <c r="G18" i="20"/>
  <c r="L18" i="20"/>
  <c r="K10" i="20"/>
  <c r="M23" i="20"/>
  <c r="N23" i="20" s="1"/>
  <c r="R7" i="20" s="1"/>
  <c r="F7" i="21" s="1"/>
  <c r="L6" i="20"/>
  <c r="F29" i="21"/>
  <c r="G16" i="20"/>
  <c r="K16" i="20"/>
  <c r="M16" i="20" s="1"/>
  <c r="N16" i="20" s="1"/>
  <c r="R112" i="20" s="1"/>
  <c r="L8" i="20"/>
  <c r="M8" i="20" s="1"/>
  <c r="N8" i="20" s="1"/>
  <c r="R59" i="20" s="1"/>
  <c r="F59" i="21" s="1"/>
  <c r="K17" i="20"/>
  <c r="N12" i="20"/>
  <c r="R4" i="20" s="1"/>
  <c r="F135" i="21" s="1"/>
  <c r="M6" i="20"/>
  <c r="N6" i="20" s="1"/>
  <c r="R42" i="20" s="1"/>
  <c r="F9" i="21" s="1"/>
  <c r="K14" i="20"/>
  <c r="N33" i="20"/>
  <c r="R89" i="20" s="1"/>
  <c r="F12" i="21" s="1"/>
  <c r="K33" i="20"/>
  <c r="M33" i="20" s="1"/>
  <c r="G25" i="20"/>
  <c r="L25" i="20"/>
  <c r="M25" i="20" s="1"/>
  <c r="N25" i="20" s="1"/>
  <c r="R9" i="20" s="1"/>
  <c r="F14" i="21" s="1"/>
  <c r="K34" i="20"/>
  <c r="G6" i="20"/>
  <c r="E5" i="20"/>
  <c r="F22" i="20"/>
  <c r="F28" i="20"/>
  <c r="E11" i="20"/>
  <c r="F4" i="20"/>
  <c r="E21" i="20"/>
  <c r="E19" i="20"/>
  <c r="F36" i="20"/>
  <c r="F13" i="20"/>
  <c r="E30" i="20"/>
  <c r="F98" i="21"/>
  <c r="G96" i="18"/>
  <c r="K96" i="18"/>
  <c r="M96" i="18" s="1"/>
  <c r="N96" i="18" s="1"/>
  <c r="R40" i="18" s="1"/>
  <c r="G74" i="18"/>
  <c r="K74" i="18"/>
  <c r="M74" i="18" s="1"/>
  <c r="K108" i="18"/>
  <c r="G8" i="18"/>
  <c r="L8" i="18"/>
  <c r="F27" i="20"/>
  <c r="E10" i="20"/>
  <c r="G10" i="20" s="1"/>
  <c r="N63" i="18"/>
  <c r="R22" i="18" s="1"/>
  <c r="F75" i="21" s="1"/>
  <c r="N26" i="18"/>
  <c r="R115" i="18" s="1"/>
  <c r="F95" i="21" s="1"/>
  <c r="M66" i="18"/>
  <c r="N66" i="18" s="1"/>
  <c r="R131" i="18" s="1"/>
  <c r="F90" i="21" s="1"/>
  <c r="N38" i="18"/>
  <c r="R80" i="18" s="1"/>
  <c r="F125" i="21" s="1"/>
  <c r="M8" i="18"/>
  <c r="N8" i="18" s="1"/>
  <c r="R21" i="18" s="1"/>
  <c r="M52" i="18"/>
  <c r="N52" i="18" s="1"/>
  <c r="R96" i="18" s="1"/>
  <c r="F80" i="21" s="1"/>
  <c r="G9" i="18"/>
  <c r="L9" i="18"/>
  <c r="K43" i="18"/>
  <c r="F31" i="20"/>
  <c r="E14" i="20"/>
  <c r="G14" i="20" s="1"/>
  <c r="K31" i="18"/>
  <c r="M31" i="18" s="1"/>
  <c r="N31" i="18" s="1"/>
  <c r="R38" i="18" s="1"/>
  <c r="F36" i="21" s="1"/>
  <c r="G31" i="18"/>
  <c r="K24" i="18"/>
  <c r="M24" i="18" s="1"/>
  <c r="N24" i="18" s="1"/>
  <c r="R11" i="18" s="1"/>
  <c r="F65" i="21" s="1"/>
  <c r="G24" i="18"/>
  <c r="K9" i="18"/>
  <c r="M124" i="18"/>
  <c r="N124" i="18" s="1"/>
  <c r="R113" i="18" s="1"/>
  <c r="F30" i="21" s="1"/>
  <c r="L73" i="18"/>
  <c r="M73" i="18" s="1"/>
  <c r="N73" i="18" s="1"/>
  <c r="R20" i="18" s="1"/>
  <c r="F113" i="21" s="1"/>
  <c r="G115" i="18"/>
  <c r="L115" i="18"/>
  <c r="M115" i="18" s="1"/>
  <c r="N74" i="18"/>
  <c r="R103" i="18" s="1"/>
  <c r="F93" i="21" s="1"/>
  <c r="L74" i="18"/>
  <c r="G89" i="18"/>
  <c r="K89" i="18"/>
  <c r="M89" i="18" s="1"/>
  <c r="N89" i="18" s="1"/>
  <c r="R10" i="18" s="1"/>
  <c r="F60" i="21" s="1"/>
  <c r="L50" i="18"/>
  <c r="M50" i="18" s="1"/>
  <c r="G50" i="18"/>
  <c r="N50" i="18" s="1"/>
  <c r="R68" i="18" s="1"/>
  <c r="F19" i="21" s="1"/>
  <c r="N100" i="18"/>
  <c r="R99" i="18" s="1"/>
  <c r="F72" i="21" s="1"/>
  <c r="N51" i="18"/>
  <c r="R63" i="18" s="1"/>
  <c r="F97" i="21" s="1"/>
  <c r="N71" i="18"/>
  <c r="R5" i="18" s="1"/>
  <c r="F83" i="21" s="1"/>
  <c r="N85" i="18"/>
  <c r="R126" i="18" s="1"/>
  <c r="N70" i="18"/>
  <c r="R132" i="18" s="1"/>
  <c r="F91" i="21" s="1"/>
  <c r="N112" i="18"/>
  <c r="R117" i="18" s="1"/>
  <c r="F123" i="21" s="1"/>
  <c r="F11" i="20"/>
  <c r="E28" i="20"/>
  <c r="G73" i="18"/>
  <c r="F80" i="18"/>
  <c r="E15" i="18"/>
  <c r="F108" i="18"/>
  <c r="E43" i="18"/>
  <c r="E58" i="18"/>
  <c r="F123" i="18"/>
  <c r="G11" i="20" l="1"/>
  <c r="L11" i="20"/>
  <c r="K30" i="20"/>
  <c r="M30" i="20" s="1"/>
  <c r="N30" i="20" s="1"/>
  <c r="R56" i="20" s="1"/>
  <c r="F100" i="21" s="1"/>
  <c r="G30" i="20"/>
  <c r="K21" i="20"/>
  <c r="G22" i="20"/>
  <c r="L22" i="20"/>
  <c r="M22" i="20" s="1"/>
  <c r="M35" i="20"/>
  <c r="N35" i="20" s="1"/>
  <c r="R23" i="20" s="1"/>
  <c r="F71" i="21" s="1"/>
  <c r="L28" i="20"/>
  <c r="N14" i="20"/>
  <c r="R36" i="20" s="1"/>
  <c r="F117" i="21" s="1"/>
  <c r="L14" i="20"/>
  <c r="G13" i="20"/>
  <c r="K13" i="20"/>
  <c r="M13" i="20" s="1"/>
  <c r="N13" i="20" s="1"/>
  <c r="K4" i="20"/>
  <c r="L5" i="20"/>
  <c r="M5" i="20" s="1"/>
  <c r="N5" i="20" s="1"/>
  <c r="R122" i="20" s="1"/>
  <c r="F34" i="21" s="1"/>
  <c r="G5" i="20"/>
  <c r="L10" i="20"/>
  <c r="N11" i="20"/>
  <c r="R41" i="20" s="1"/>
  <c r="F16" i="21" s="1"/>
  <c r="K11" i="20"/>
  <c r="M11" i="20" s="1"/>
  <c r="M31" i="20"/>
  <c r="G31" i="20"/>
  <c r="L31" i="20"/>
  <c r="L36" i="20"/>
  <c r="G27" i="20"/>
  <c r="L27" i="20"/>
  <c r="M27" i="20" s="1"/>
  <c r="N27" i="20" s="1"/>
  <c r="R29" i="20" s="1"/>
  <c r="F8" i="21" s="1"/>
  <c r="L19" i="20"/>
  <c r="G28" i="20"/>
  <c r="K28" i="20"/>
  <c r="M28" i="20" s="1"/>
  <c r="N28" i="20" s="1"/>
  <c r="R18" i="20" s="1"/>
  <c r="F20" i="21" s="1"/>
  <c r="M14" i="20"/>
  <c r="M10" i="20"/>
  <c r="N10" i="20" s="1"/>
  <c r="R95" i="20" s="1"/>
  <c r="F54" i="21" s="1"/>
  <c r="M18" i="20"/>
  <c r="N18" i="20" s="1"/>
  <c r="R107" i="20" s="1"/>
  <c r="F40" i="21" s="1"/>
  <c r="E36" i="20"/>
  <c r="G36" i="20" s="1"/>
  <c r="F19" i="20"/>
  <c r="F21" i="20"/>
  <c r="E4" i="20"/>
  <c r="L43" i="18"/>
  <c r="G80" i="18"/>
  <c r="L80" i="18"/>
  <c r="M80" i="18" s="1"/>
  <c r="N115" i="18"/>
  <c r="R88" i="18" s="1"/>
  <c r="M9" i="18"/>
  <c r="N9" i="18" s="1"/>
  <c r="R25" i="18" s="1"/>
  <c r="M43" i="18"/>
  <c r="N43" i="18" s="1"/>
  <c r="R8" i="18" s="1"/>
  <c r="L15" i="18"/>
  <c r="M15" i="18" s="1"/>
  <c r="N15" i="18" s="1"/>
  <c r="R6" i="18" s="1"/>
  <c r="G15" i="18"/>
  <c r="G108" i="18"/>
  <c r="L108" i="18"/>
  <c r="M108" i="18" s="1"/>
  <c r="N108" i="18" s="1"/>
  <c r="R70" i="18" s="1"/>
  <c r="G43" i="18"/>
  <c r="K58" i="18"/>
  <c r="M58" i="18" s="1"/>
  <c r="N58" i="18" s="1"/>
  <c r="R110" i="18" s="1"/>
  <c r="F26" i="21" s="1"/>
  <c r="G58" i="18"/>
  <c r="G123" i="18"/>
  <c r="K123" i="18"/>
  <c r="M123" i="18" s="1"/>
  <c r="N123" i="18" s="1"/>
  <c r="R33" i="18" s="1"/>
  <c r="F137" i="21" s="1"/>
  <c r="N31" i="20" l="1"/>
  <c r="R82" i="20" s="1"/>
  <c r="F41" i="21" s="1"/>
  <c r="N4" i="20"/>
  <c r="R21" i="20" s="1"/>
  <c r="F31" i="21" s="1"/>
  <c r="L4" i="20"/>
  <c r="G21" i="20"/>
  <c r="L21" i="20"/>
  <c r="M21" i="20" s="1"/>
  <c r="N21" i="20" s="1"/>
  <c r="R84" i="20" s="1"/>
  <c r="F76" i="21" s="1"/>
  <c r="M4" i="20"/>
  <c r="N22" i="20"/>
  <c r="R128" i="20" s="1"/>
  <c r="F15" i="21" s="1"/>
  <c r="G19" i="20"/>
  <c r="K19" i="20"/>
  <c r="M19" i="20" s="1"/>
  <c r="G4" i="20"/>
  <c r="N36" i="20"/>
  <c r="R126" i="20" s="1"/>
  <c r="F92" i="21" s="1"/>
  <c r="K36" i="20"/>
  <c r="M36" i="20" s="1"/>
  <c r="F7" i="20"/>
  <c r="E24" i="20"/>
  <c r="F24" i="20"/>
  <c r="E7" i="20"/>
  <c r="F34" i="20"/>
  <c r="E17" i="20"/>
  <c r="F9" i="20"/>
  <c r="E26" i="20"/>
  <c r="F15" i="20"/>
  <c r="E32" i="20"/>
  <c r="N80" i="18"/>
  <c r="R87" i="18" s="1"/>
  <c r="F25" i="21" s="1"/>
  <c r="G24" i="20" l="1"/>
  <c r="K24" i="20"/>
  <c r="K32" i="20"/>
  <c r="M32" i="20" s="1"/>
  <c r="N32" i="20" s="1"/>
  <c r="R88" i="20" s="1"/>
  <c r="F13" i="21" s="1"/>
  <c r="G32" i="20"/>
  <c r="L17" i="20"/>
  <c r="M17" i="20" s="1"/>
  <c r="N17" i="20" s="1"/>
  <c r="R6" i="20" s="1"/>
  <c r="F129" i="21" s="1"/>
  <c r="G17" i="20"/>
  <c r="L24" i="20"/>
  <c r="G9" i="20"/>
  <c r="K9" i="20"/>
  <c r="M9" i="20" s="1"/>
  <c r="G15" i="20"/>
  <c r="K15" i="20"/>
  <c r="M15" i="20" s="1"/>
  <c r="N15" i="20" s="1"/>
  <c r="R85" i="20" s="1"/>
  <c r="F50" i="21" s="1"/>
  <c r="G34" i="20"/>
  <c r="L34" i="20"/>
  <c r="M34" i="20" s="1"/>
  <c r="N34" i="20" s="1"/>
  <c r="R102" i="20" s="1"/>
  <c r="F56" i="21" s="1"/>
  <c r="G7" i="20"/>
  <c r="L7" i="20"/>
  <c r="K26" i="20"/>
  <c r="M26" i="20" s="1"/>
  <c r="N26" i="20" s="1"/>
  <c r="R25" i="20" s="1"/>
  <c r="F10" i="21" s="1"/>
  <c r="G26" i="20"/>
  <c r="K7" i="20"/>
  <c r="M7" i="20" s="1"/>
  <c r="N7" i="20" s="1"/>
  <c r="R8" i="20" s="1"/>
  <c r="F53" i="21" s="1"/>
  <c r="N19" i="20"/>
  <c r="R62" i="20" s="1"/>
  <c r="F85" i="21" s="1"/>
  <c r="N9" i="20" l="1"/>
  <c r="R65" i="20" s="1"/>
  <c r="F32" i="21" s="1"/>
  <c r="M24" i="20"/>
  <c r="N24" i="20" s="1"/>
  <c r="R70" i="20" s="1"/>
  <c r="F47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52B853-5FFC-7543-AF2B-4B23E72CD47A}" name="2018scores" type="6" refreshedVersion="6" background="1" saveData="1">
    <textPr sourceFile="/Users/raddick/Desktop/2018scores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<sst xmlns="http://schemas.openxmlformats.org/spreadsheetml/2006/main" count="5177" uniqueCount="705">
  <si>
    <t>Air Force</t>
  </si>
  <si>
    <t>Colorado</t>
  </si>
  <si>
    <t>Akron</t>
  </si>
  <si>
    <t>Ohio</t>
  </si>
  <si>
    <t>Alabama</t>
  </si>
  <si>
    <t>UAB</t>
  </si>
  <si>
    <t>Appalachian State</t>
  </si>
  <si>
    <t>North Carolina</t>
  </si>
  <si>
    <t>Arizona</t>
  </si>
  <si>
    <t>Arizona State</t>
  </si>
  <si>
    <t>Arkansas</t>
  </si>
  <si>
    <t>Arkansas State</t>
  </si>
  <si>
    <t>Army West Point</t>
  </si>
  <si>
    <t>Auburn</t>
  </si>
  <si>
    <t>Ball State</t>
  </si>
  <si>
    <t>Indiana</t>
  </si>
  <si>
    <t>Baylor</t>
  </si>
  <si>
    <t>Texas</t>
  </si>
  <si>
    <t>Boise State</t>
  </si>
  <si>
    <t>Idaho</t>
  </si>
  <si>
    <t>Boston College</t>
  </si>
  <si>
    <t>Massachusetts</t>
  </si>
  <si>
    <t>Bowling Green</t>
  </si>
  <si>
    <t>Buffalo</t>
  </si>
  <si>
    <t>BYU</t>
  </si>
  <si>
    <t>Utah</t>
  </si>
  <si>
    <t>California</t>
  </si>
  <si>
    <t>UCLA</t>
  </si>
  <si>
    <t>UCF</t>
  </si>
  <si>
    <t>Florida</t>
  </si>
  <si>
    <t>Central Michigan</t>
  </si>
  <si>
    <t>Michigan</t>
  </si>
  <si>
    <t>Charlotte</t>
  </si>
  <si>
    <t>Cincinnati</t>
  </si>
  <si>
    <t>Clemson</t>
  </si>
  <si>
    <t>South Carolina</t>
  </si>
  <si>
    <t>Coastal Carolina</t>
  </si>
  <si>
    <t>Colorado State</t>
  </si>
  <si>
    <t>Connecticut</t>
  </si>
  <si>
    <t>Duke</t>
  </si>
  <si>
    <t>Eastern Michigan</t>
  </si>
  <si>
    <t>East Carolina</t>
  </si>
  <si>
    <t>FIU</t>
  </si>
  <si>
    <t>Florida Atlantic</t>
  </si>
  <si>
    <t>Florida State</t>
  </si>
  <si>
    <t>Fresno State</t>
  </si>
  <si>
    <t>Georgia</t>
  </si>
  <si>
    <t>Georgia Southern</t>
  </si>
  <si>
    <t>Georgia State</t>
  </si>
  <si>
    <t>Georgia Tech</t>
  </si>
  <si>
    <t>Hawai'i</t>
  </si>
  <si>
    <t>Houston</t>
  </si>
  <si>
    <t>Illinois</t>
  </si>
  <si>
    <t>Iowa</t>
  </si>
  <si>
    <t>Iowa State</t>
  </si>
  <si>
    <t>Kansas</t>
  </si>
  <si>
    <t>Kansas State</t>
  </si>
  <si>
    <t>Kent State</t>
  </si>
  <si>
    <t>Kentucky</t>
  </si>
  <si>
    <t>Liberty</t>
  </si>
  <si>
    <t>Virginia</t>
  </si>
  <si>
    <t>LSU</t>
  </si>
  <si>
    <t>Louisiana</t>
  </si>
  <si>
    <t>Louisiana Tech</t>
  </si>
  <si>
    <t>Louisiana-Lafayette</t>
  </si>
  <si>
    <t>Lafayette</t>
  </si>
  <si>
    <t>Louisiana-Monroe</t>
  </si>
  <si>
    <t>Louisville</t>
  </si>
  <si>
    <t>Marshall</t>
  </si>
  <si>
    <t>West Virginia</t>
  </si>
  <si>
    <t>Maryland</t>
  </si>
  <si>
    <t>Memphis</t>
  </si>
  <si>
    <t>Tennessee</t>
  </si>
  <si>
    <t>Miami (FL)</t>
  </si>
  <si>
    <t>Miami (OH)</t>
  </si>
  <si>
    <t>Michigan State</t>
  </si>
  <si>
    <t>Middle Tennessee</t>
  </si>
  <si>
    <t>Minnesota</t>
  </si>
  <si>
    <t>Ole Miss</t>
  </si>
  <si>
    <t>Mississippi</t>
  </si>
  <si>
    <t>Mississippi State</t>
  </si>
  <si>
    <t>Missouri</t>
  </si>
  <si>
    <t>Navy</t>
  </si>
  <si>
    <t>Nebraska</t>
  </si>
  <si>
    <t>Nevada</t>
  </si>
  <si>
    <t>UNLV</t>
  </si>
  <si>
    <t>New Mexico</t>
  </si>
  <si>
    <t>New Mexico State</t>
  </si>
  <si>
    <t>NC State</t>
  </si>
  <si>
    <t>North Texas</t>
  </si>
  <si>
    <t>NIU</t>
  </si>
  <si>
    <t>Northwestern</t>
  </si>
  <si>
    <t>Notre Dame</t>
  </si>
  <si>
    <t>Ohio State</t>
  </si>
  <si>
    <t>Oklahoma</t>
  </si>
  <si>
    <t>Oklahoma State</t>
  </si>
  <si>
    <t>Old Dominion</t>
  </si>
  <si>
    <t>Oregon</t>
  </si>
  <si>
    <t>Oregon State</t>
  </si>
  <si>
    <t>Penn State</t>
  </si>
  <si>
    <t>Pittsburgh</t>
  </si>
  <si>
    <t>Purdue</t>
  </si>
  <si>
    <t>Rice</t>
  </si>
  <si>
    <t>Rutgers</t>
  </si>
  <si>
    <t>San Diego State</t>
  </si>
  <si>
    <t>San Jose State</t>
  </si>
  <si>
    <t>South Alabama</t>
  </si>
  <si>
    <t>South Florida</t>
  </si>
  <si>
    <t>USC</t>
  </si>
  <si>
    <t>SMU</t>
  </si>
  <si>
    <t>Southern Miss</t>
  </si>
  <si>
    <t>Stanford</t>
  </si>
  <si>
    <t>Syracuse</t>
  </si>
  <si>
    <t>TCU</t>
  </si>
  <si>
    <t>Temple</t>
  </si>
  <si>
    <t>Texas A&amp;M</t>
  </si>
  <si>
    <t>Texas State</t>
  </si>
  <si>
    <t>Texas Tech</t>
  </si>
  <si>
    <t>UTEP</t>
  </si>
  <si>
    <t>UTSA</t>
  </si>
  <si>
    <t>Toledo</t>
  </si>
  <si>
    <t>Troy</t>
  </si>
  <si>
    <t>Tulane</t>
  </si>
  <si>
    <t>Tulsa</t>
  </si>
  <si>
    <t>Utah State</t>
  </si>
  <si>
    <t>Vanderbilt</t>
  </si>
  <si>
    <t>Virginia Tech</t>
  </si>
  <si>
    <t>Wake Forest</t>
  </si>
  <si>
    <t>Washington</t>
  </si>
  <si>
    <t>Washington State</t>
  </si>
  <si>
    <t>Western Kentucky</t>
  </si>
  <si>
    <t>Western Michigan</t>
  </si>
  <si>
    <t>Wisconsin</t>
  </si>
  <si>
    <t>Wyoming</t>
  </si>
  <si>
    <t>Team</t>
  </si>
  <si>
    <t>AA</t>
  </si>
  <si>
    <t>Preseason</t>
  </si>
  <si>
    <t>Duquesne</t>
  </si>
  <si>
    <t>Hawaii</t>
  </si>
  <si>
    <t>Monmouth</t>
  </si>
  <si>
    <t>Army</t>
  </si>
  <si>
    <t>Furman</t>
  </si>
  <si>
    <t>Austin Peay</t>
  </si>
  <si>
    <t>Southern California</t>
  </si>
  <si>
    <t>Stephen F. Austin</t>
  </si>
  <si>
    <t>James Madison</t>
  </si>
  <si>
    <t>Villanova</t>
  </si>
  <si>
    <t>Stony Brook</t>
  </si>
  <si>
    <t>Howard</t>
  </si>
  <si>
    <t>Fordham</t>
  </si>
  <si>
    <t>Elon</t>
  </si>
  <si>
    <t>Richmond</t>
  </si>
  <si>
    <t>South Dakota</t>
  </si>
  <si>
    <t>Mercer</t>
  </si>
  <si>
    <t>Abilene Christian</t>
  </si>
  <si>
    <t>Incarnate Word</t>
  </si>
  <si>
    <t>Rk</t>
  </si>
  <si>
    <t>Wk</t>
  </si>
  <si>
    <t>Date</t>
  </si>
  <si>
    <t>Time</t>
  </si>
  <si>
    <t>Day</t>
  </si>
  <si>
    <t>Winner</t>
  </si>
  <si>
    <t>Pts</t>
  </si>
  <si>
    <t>Loser</t>
  </si>
  <si>
    <t>TV</t>
  </si>
  <si>
    <t>Notes</t>
  </si>
  <si>
    <t>Aug 25 2018</t>
  </si>
  <si>
    <t>Sat</t>
  </si>
  <si>
    <t>Sonny Lubrick Field at Canvas Stadium - Fort Collins Colorado</t>
  </si>
  <si>
    <t>Warren McGuirk Alumni Stadium - Amherst Massachusetts</t>
  </si>
  <si>
    <t>Prairie View A&amp;M</t>
  </si>
  <si>
    <t>Rice Stadium - Houston Texas</t>
  </si>
  <si>
    <t>Aggie Memorial Stadium - Las Cruces New Mexico</t>
  </si>
  <si>
    <t>Aug 30 2018</t>
  </si>
  <si>
    <t>Thu</t>
  </si>
  <si>
    <t>Alabama-Birmingham</t>
  </si>
  <si>
    <t>Savannah State</t>
  </si>
  <si>
    <t>Legion Field - Birmingham Alabama</t>
  </si>
  <si>
    <t>Central Connecticut State</t>
  </si>
  <si>
    <t>Scheumann Stadium - Muncie Indiana</t>
  </si>
  <si>
    <t>California-Davis</t>
  </si>
  <si>
    <t>CEFCU Stadium - San Jose California</t>
  </si>
  <si>
    <t>(21) Central Florida</t>
  </si>
  <si>
    <t>Pratt &amp; Whitney Stadium at Rentschler Field - East Hartford Connecticut</t>
  </si>
  <si>
    <t>Kennesaw State</t>
  </si>
  <si>
    <t>Georgia State Stadium - Atlanta Georgia</t>
  </si>
  <si>
    <t>Southeastern Louisiana</t>
  </si>
  <si>
    <t>Malone Stadium - Monroe Louisiana</t>
  </si>
  <si>
    <t>TCF Bank Stadium - Minneapolis Minnesota</t>
  </si>
  <si>
    <t>Ross-Ade Stadium - West Lafayette Indiana</t>
  </si>
  <si>
    <t>Missouri State</t>
  </si>
  <si>
    <t>Boone Pickens Stadium - Stillwater Oklahoma</t>
  </si>
  <si>
    <t>Northwestern State</t>
  </si>
  <si>
    <t>Kyle Field - College Station Texas</t>
  </si>
  <si>
    <t>Weber State</t>
  </si>
  <si>
    <t>Rice-Eccles Stadium - Salt Lake City Utah</t>
  </si>
  <si>
    <t>Yulman Stadium - New Orleans Louisiana</t>
  </si>
  <si>
    <t>Aug 31 2018</t>
  </si>
  <si>
    <t>Fri</t>
  </si>
  <si>
    <t>Broncos Stadium at Mile High - Denver Colorado</t>
  </si>
  <si>
    <t>Wallace Wade Stadium - Durham North Carolina</t>
  </si>
  <si>
    <t>Rynearson Stadium - Ypsilanti Michigan</t>
  </si>
  <si>
    <t>(11) Michigan State</t>
  </si>
  <si>
    <t>Spartan Stadium - East Lansing Michigan</t>
  </si>
  <si>
    <t>Portland State</t>
  </si>
  <si>
    <t>MacKay Stadium - Reno Nevada</t>
  </si>
  <si>
    <t>(13) Stanford</t>
  </si>
  <si>
    <t>Stanford Stadium - Stanford California</t>
  </si>
  <si>
    <t>Waldo Stadium - Kalamazoo Michigan</t>
  </si>
  <si>
    <t>(4) Wisconsin</t>
  </si>
  <si>
    <t>Camp Randall Stadium - Madison Wisconsin</t>
  </si>
  <si>
    <t>Sep 1 2018</t>
  </si>
  <si>
    <t>Falcon Stadium - Colorado Springs Colorado</t>
  </si>
  <si>
    <t>(1) Alabama</t>
  </si>
  <si>
    <t>Camping World Stadium - Orlando Florida</t>
  </si>
  <si>
    <t>Texas-San Antonio</t>
  </si>
  <si>
    <t>Sun Devil Stadium - Tempe Arizona</t>
  </si>
  <si>
    <t>Eastern Illinois</t>
  </si>
  <si>
    <t>Donald W. Reynolds Razorback Stadium - Fayetteville Arkansas</t>
  </si>
  <si>
    <t>Southeast Missouri State</t>
  </si>
  <si>
    <t>Centennial Bank Stadium - Jonesboro Arkansas</t>
  </si>
  <si>
    <t>(9) Auburn</t>
  </si>
  <si>
    <t>(6) Washington</t>
  </si>
  <si>
    <t>Mercedes-Benz Stadium - Atlanta Georgia</t>
  </si>
  <si>
    <t>McLane Stadium - Waco Texas</t>
  </si>
  <si>
    <t>(22) Boise State</t>
  </si>
  <si>
    <t>Veterans Memorial Stadium - Troy Alabama</t>
  </si>
  <si>
    <t>Alumni Stadium - Chestnut Hill Massachusetts</t>
  </si>
  <si>
    <t>Brigham Young</t>
  </si>
  <si>
    <t>Arizona Stadium - Tucson Arizona</t>
  </si>
  <si>
    <t>Delaware State</t>
  </si>
  <si>
    <t>UB Stadium - Buffalo New York</t>
  </si>
  <si>
    <t>California Memorial Stadium - Berkeley California</t>
  </si>
  <si>
    <t>Jerry Richardson Stadium - Charlotte North Carolina</t>
  </si>
  <si>
    <t>Rose Bowl - Pasadena California</t>
  </si>
  <si>
    <t>(2) Clemson</t>
  </si>
  <si>
    <t>Clemson Memorial Stadium - Clemson South Carolina</t>
  </si>
  <si>
    <t>Charleston Southern</t>
  </si>
  <si>
    <t>Ben Hill Griffin Stadium - Gainesville Florida</t>
  </si>
  <si>
    <t>Bulldog Stadium - Fresno California</t>
  </si>
  <si>
    <t>(3) Georgia</t>
  </si>
  <si>
    <t>Sanford Stadium - Athens Georgia</t>
  </si>
  <si>
    <t>South Carolina State</t>
  </si>
  <si>
    <t>Allen E. Paulson Stadium - Statesboro Georgia</t>
  </si>
  <si>
    <t>Alcorn State</t>
  </si>
  <si>
    <t>Bobby Dodd Stadium - Atlanta Georgia</t>
  </si>
  <si>
    <t>Aloha Stadium - Honolulu Hawaii</t>
  </si>
  <si>
    <t>Memorial Stadium - Champaign Illinois</t>
  </si>
  <si>
    <t>Florida International</t>
  </si>
  <si>
    <t>Riccardo Silva Stadium - Miami Florida</t>
  </si>
  <si>
    <t>Northern Illinois</t>
  </si>
  <si>
    <t>Kinnick Stadium - Iowa City Iowa</t>
  </si>
  <si>
    <t>Bill Snyder Family Stadium - Manhattan Kansas</t>
  </si>
  <si>
    <t>Kroger Field - Lexington Kentucky</t>
  </si>
  <si>
    <t>Williams Stadium - Lynchburg Virginia</t>
  </si>
  <si>
    <t>Grambling State</t>
  </si>
  <si>
    <t>Cajun Field - Lafayette Louisiana</t>
  </si>
  <si>
    <t>Ladd-Peebles Stadium - Mobile Alabama</t>
  </si>
  <si>
    <t>Fred Yager Stadium - Oxford Ohio</t>
  </si>
  <si>
    <t>(23) Texas</t>
  </si>
  <si>
    <t>FedExField - Landover Maryland</t>
  </si>
  <si>
    <t>Liberty Bowl Memorial Stadium - Memphis Tennessee</t>
  </si>
  <si>
    <t>NRG Stadium - Houston Texas</t>
  </si>
  <si>
    <t>(18) Mississippi State</t>
  </si>
  <si>
    <t>Davis Wade Stadium - Starkville Mississippi</t>
  </si>
  <si>
    <t>Tennessee-Martin</t>
  </si>
  <si>
    <t>Memorial Stadium/Faurot Field - Columbia Missouri</t>
  </si>
  <si>
    <t>Dreamstyle Stadium - Albuquerque New Mexico</t>
  </si>
  <si>
    <t>Nicholls State</t>
  </si>
  <si>
    <t>Memorial Stadium - Lawrence Kansas</t>
  </si>
  <si>
    <t>North Carolina State</t>
  </si>
  <si>
    <t>Carter-Finley Stadium - Raleigh North Carolina</t>
  </si>
  <si>
    <t>Southern Methodist</t>
  </si>
  <si>
    <t>Apogee Stadium - Denton Texas</t>
  </si>
  <si>
    <t>Northern Arizona</t>
  </si>
  <si>
    <t>Texas-El Paso</t>
  </si>
  <si>
    <t>Sun Bowl - El Paso Texas</t>
  </si>
  <si>
    <t>(12) Notre Dame</t>
  </si>
  <si>
    <t>(14) Michigan</t>
  </si>
  <si>
    <t>Notre Dame Stadium - South Bend Indiana</t>
  </si>
  <si>
    <t>Peden Stadium - Athens Ohio</t>
  </si>
  <si>
    <t>(5) Ohio State</t>
  </si>
  <si>
    <t>Ohio Stadium - Columbus Ohio</t>
  </si>
  <si>
    <t>(7) Oklahoma</t>
  </si>
  <si>
    <t>Gaylord Family - Oklahoma Memorial Stadium - Norman Oklahoma</t>
  </si>
  <si>
    <t>(24) Oregon</t>
  </si>
  <si>
    <t>Bowling Green State</t>
  </si>
  <si>
    <t>Autzen Stadium - Eugene Oregon</t>
  </si>
  <si>
    <t>(10) Penn State</t>
  </si>
  <si>
    <t>Beaver Stadium - University Park Pennsylvania</t>
  </si>
  <si>
    <t>Albany</t>
  </si>
  <si>
    <t>Heinz Field - Pittsburgh Pennsylvania</t>
  </si>
  <si>
    <t>High Point Solutions Stadium - Piscataway New Jersey</t>
  </si>
  <si>
    <t>Williams-Brice Stadium - Columbia South Carolina</t>
  </si>
  <si>
    <t>Raymond James Stadium - Tampa Florida</t>
  </si>
  <si>
    <t>(15) Southern California</t>
  </si>
  <si>
    <t>Nevada-Las Vegas</t>
  </si>
  <si>
    <t>Los Angeles Memorial Coliseum - Los Angeles California</t>
  </si>
  <si>
    <t>Southern Mississippi</t>
  </si>
  <si>
    <t>Jackson State</t>
  </si>
  <si>
    <t>M. M. Roberts Stadium - Hattiesburg Mississippi</t>
  </si>
  <si>
    <t>(16) Texas Christian</t>
  </si>
  <si>
    <t>Southern</t>
  </si>
  <si>
    <t>Amon G. Carter Stadium - Fort Worth Texas</t>
  </si>
  <si>
    <t>Virginia Military Institute</t>
  </si>
  <si>
    <t>Glass Bowl - Toledo Ohio</t>
  </si>
  <si>
    <t>Central Arkansas</t>
  </si>
  <si>
    <t>Skelly Field at H.A. Chapman Stadium - Tulsa Oklahoma</t>
  </si>
  <si>
    <t>Middle Tennessee State</t>
  </si>
  <si>
    <t>Vanderbilt Stadium - Nashville Tennessee</t>
  </si>
  <si>
    <t>Lincoln Financial Field - Philadelphia Pennsylvania</t>
  </si>
  <si>
    <t>Scott Stadium - Charlottesville Virginia</t>
  </si>
  <si>
    <t>Jonah Field War Memorial Stadium - Laramie Wyoming</t>
  </si>
  <si>
    <t>(17) West Virginia</t>
  </si>
  <si>
    <t>Bank of America Stadium - Charlotte North Carolina</t>
  </si>
  <si>
    <t>Sep 2 2018</t>
  </si>
  <si>
    <t>Sun</t>
  </si>
  <si>
    <t>(25) Louisiana State</t>
  </si>
  <si>
    <t>(8) Miami (FL)</t>
  </si>
  <si>
    <t>AT&amp;T Stadium - Arlington Texas</t>
  </si>
  <si>
    <t>North Carolina A&amp;T</t>
  </si>
  <si>
    <t>Dowdy-Ficklen Stadium - Greenville North Carolina</t>
  </si>
  <si>
    <t>Sep 3 2018</t>
  </si>
  <si>
    <t>Mon</t>
  </si>
  <si>
    <t>(20) Virginia Tech</t>
  </si>
  <si>
    <t>(19) Florida State</t>
  </si>
  <si>
    <t>Doak Campbell Stadium - Tallahassee Florida</t>
  </si>
  <si>
    <t>Sep 7 2018</t>
  </si>
  <si>
    <t>Gerald J. Ford Stadium - Dallas Texas</t>
  </si>
  <si>
    <t>Sep 8 2018</t>
  </si>
  <si>
    <t>Morgan State</t>
  </si>
  <si>
    <t>InfoCision Stadium - Akron Ohio</t>
  </si>
  <si>
    <t>Bryant-Denny Stadium - Tuscaloosa Alabama</t>
  </si>
  <si>
    <t>(15) Michigan State</t>
  </si>
  <si>
    <t>Michie Stadium - West Point New York</t>
  </si>
  <si>
    <t>(7) Auburn</t>
  </si>
  <si>
    <t>Alabama State</t>
  </si>
  <si>
    <t>Jordan-Hare Stadium - Auburn Alabama</t>
  </si>
  <si>
    <t>Alamodome - San Antonio Texas</t>
  </si>
  <si>
    <t>(20) Boise State</t>
  </si>
  <si>
    <t>Albertsons Stadium - Boise Idaho</t>
  </si>
  <si>
    <t>Holy Cross</t>
  </si>
  <si>
    <t>LaVell Edwards Stadium - Provo Utah</t>
  </si>
  <si>
    <t>(19) Central Florida</t>
  </si>
  <si>
    <t>Spectrum Stadium - Orlando Florida</t>
  </si>
  <si>
    <t>Brooks Stadium - Conway South Carolina</t>
  </si>
  <si>
    <t>Memorial Stadium - Lincoln Nebraska</t>
  </si>
  <si>
    <t>Ryan Field - Evanston Illinois</t>
  </si>
  <si>
    <t>FAU Football Stadium - Boca Raton Florida</t>
  </si>
  <si>
    <t>Foreman Field at S.B. Ballard Stadium - Norfolk Virginia</t>
  </si>
  <si>
    <t>Samford</t>
  </si>
  <si>
    <t>(24) South Carolina</t>
  </si>
  <si>
    <t>TDECU Stadium - Houston Texas</t>
  </si>
  <si>
    <t>Western Illinois</t>
  </si>
  <si>
    <t>Memorial Stadium "The Rock" - Bloomington Indiana</t>
  </si>
  <si>
    <t>Kelly/Shorts Stadium - Mount Pleasant Michigan</t>
  </si>
  <si>
    <t>Dix Stadium - Kent Ohio</t>
  </si>
  <si>
    <t>(25) Florida</t>
  </si>
  <si>
    <t>(11) Louisiana State</t>
  </si>
  <si>
    <t>Tiger Stadium - Baton Rouge Louisiana</t>
  </si>
  <si>
    <t>Joe Aillet Stadium - Ruston Louisiana</t>
  </si>
  <si>
    <t>Indiana State</t>
  </si>
  <si>
    <t>Cardinal Stadium - Louisville Kentucky</t>
  </si>
  <si>
    <t>Maine</t>
  </si>
  <si>
    <t>Houchens Industries-L.T. Smith Stadium - Bowling Green Kentucky</t>
  </si>
  <si>
    <t>Eastern Kentucky</t>
  </si>
  <si>
    <t>Joan C. Edwards Stadium - Huntington West Virginia</t>
  </si>
  <si>
    <t>Doyt Perry Stadium - Bowling Green Ohio</t>
  </si>
  <si>
    <t>(22) Miami (FL)</t>
  </si>
  <si>
    <t>Hard Rock Stadium - Miami Gardens Florida</t>
  </si>
  <si>
    <t>(21) Michigan</t>
  </si>
  <si>
    <t>Michigan Stadium - Ann Arbor Michigan</t>
  </si>
  <si>
    <t>Johnny "Red" Floyd Stadium - Murfreesboro Tennessee</t>
  </si>
  <si>
    <t>Southern Illinois</t>
  </si>
  <si>
    <t>Vaught-Hemingway Stadium - Oxford Mississippi</t>
  </si>
  <si>
    <t>Navy-Marine Corps Memorial Stadium - Annapolis Maryland</t>
  </si>
  <si>
    <t>Sam Boyd Stadium - Las Vegas Nevada</t>
  </si>
  <si>
    <t>(8) Notre Dame</t>
  </si>
  <si>
    <t>(4) Ohio State</t>
  </si>
  <si>
    <t>(6) Oklahoma</t>
  </si>
  <si>
    <t>(23) Oregon</t>
  </si>
  <si>
    <t>Southern Utah</t>
  </si>
  <si>
    <t>Reser Stadium - Corvallis Oregon</t>
  </si>
  <si>
    <t>(13) Penn State</t>
  </si>
  <si>
    <t>Sacramento State</t>
  </si>
  <si>
    <t>SDCCU Stadium - San Diego California</t>
  </si>
  <si>
    <t>(10) Stanford</t>
  </si>
  <si>
    <t>(17) Southern California</t>
  </si>
  <si>
    <t>Wagner</t>
  </si>
  <si>
    <t>Carrier Dome - Syracuse New York</t>
  </si>
  <si>
    <t>East Tennessee State</t>
  </si>
  <si>
    <t>Neyland Stadium - Knoxville Tennessee</t>
  </si>
  <si>
    <t>Darrell K Royal-Texas Memorial Stadium - Austin Texas</t>
  </si>
  <si>
    <t>Texas Southern</t>
  </si>
  <si>
    <t>Bobcat Stadium - San Marcos Texas</t>
  </si>
  <si>
    <t>Lamar</t>
  </si>
  <si>
    <t>Jones AT&amp;T Stadium - Lubbock Texas</t>
  </si>
  <si>
    <t>Florida A&amp;M</t>
  </si>
  <si>
    <t>Huskie Stadium - DeKalb Illinois</t>
  </si>
  <si>
    <t>Merlin Olsen Field at Maverik Stadium - Logan Utah</t>
  </si>
  <si>
    <t>(12) Virginia Tech</t>
  </si>
  <si>
    <t>William &amp; Mary</t>
  </si>
  <si>
    <t>Lane Stadium - Blacksburg Virginia</t>
  </si>
  <si>
    <t>Towson</t>
  </si>
  <si>
    <t>BB&amp;T Field - Winston-Salem North Carolina</t>
  </si>
  <si>
    <t>(9) Washington</t>
  </si>
  <si>
    <t>North Dakota</t>
  </si>
  <si>
    <t>Husky Stadium - Seattle Washington</t>
  </si>
  <si>
    <t>Martin Stadium - Pullman Washington</t>
  </si>
  <si>
    <t>(14) West Virginia</t>
  </si>
  <si>
    <t>Youngstown State</t>
  </si>
  <si>
    <t>Mountaineer Field at Milan Puskar Stadium - Morgantown West Virginia</t>
  </si>
  <si>
    <t>(5) Wisconsin</t>
  </si>
  <si>
    <t>Sep 12 2018</t>
  </si>
  <si>
    <t>Wed</t>
  </si>
  <si>
    <t>Campbell</t>
  </si>
  <si>
    <t>Barker-Lane Stadium - Buies Creek North Carolina</t>
  </si>
  <si>
    <t>Sep 13 2018</t>
  </si>
  <si>
    <t>Tennessee Tech</t>
  </si>
  <si>
    <t>Sep 14 2018</t>
  </si>
  <si>
    <t>Sep 15 2018</t>
  </si>
  <si>
    <t>(6) Wisconsin</t>
  </si>
  <si>
    <t>Idaho State</t>
  </si>
  <si>
    <t>Alabama A&amp;M</t>
  </si>
  <si>
    <t>Nippert Stadium - Cincinnati Ohio</t>
  </si>
  <si>
    <t>New Hampshire</t>
  </si>
  <si>
    <t>Folsom Field - Boulder Colorado</t>
  </si>
  <si>
    <t>Rhode Island</t>
  </si>
  <si>
    <t>Bethune-Cookman</t>
  </si>
  <si>
    <t>Northern Iowa</t>
  </si>
  <si>
    <t>Murray State</t>
  </si>
  <si>
    <t>(12) Louisiana State</t>
  </si>
  <si>
    <t>(21) Miami (FL)</t>
  </si>
  <si>
    <t>(19) Michigan</t>
  </si>
  <si>
    <t>(16) Mississippi State</t>
  </si>
  <si>
    <t>Lehigh</t>
  </si>
  <si>
    <t>(15) Texas Christian</t>
  </si>
  <si>
    <t>(5) Oklahoma</t>
  </si>
  <si>
    <t>Jack Trice Stadium - Ames Iowa</t>
  </si>
  <si>
    <t>(24) Oklahoma State</t>
  </si>
  <si>
    <t>(17) Boise State</t>
  </si>
  <si>
    <t>(20) Oregon</t>
  </si>
  <si>
    <t>(23) Arizona State</t>
  </si>
  <si>
    <t>Soldier Field - Chicago Illinois</t>
  </si>
  <si>
    <t>(9) Stanford</t>
  </si>
  <si>
    <t>Capital One Field at Maryland Stadium - College Park Maryland</t>
  </si>
  <si>
    <t>(22) Southern California</t>
  </si>
  <si>
    <t>(10) Washington</t>
  </si>
  <si>
    <t>Eastern Washington</t>
  </si>
  <si>
    <t>Wofford</t>
  </si>
  <si>
    <t>Sep 20 2018</t>
  </si>
  <si>
    <t>Sep 21 2018</t>
  </si>
  <si>
    <t>(16) Central Florida</t>
  </si>
  <si>
    <t>Sep 22 2018</t>
  </si>
  <si>
    <t>(22) Texas A&amp;M</t>
  </si>
  <si>
    <t>Gardner-Webb</t>
  </si>
  <si>
    <t>Kidd Brewer Stadium - Boone North Carolina</t>
  </si>
  <si>
    <t>(25) Brigham Young</t>
  </si>
  <si>
    <t>McNeese State</t>
  </si>
  <si>
    <t>(3) Clemson</t>
  </si>
  <si>
    <t>North Carolina Central</t>
  </si>
  <si>
    <t>(2) Georgia</t>
  </si>
  <si>
    <t>Illinois State</t>
  </si>
  <si>
    <t>(14) Mississippi State</t>
  </si>
  <si>
    <t>(6) Louisiana State</t>
  </si>
  <si>
    <t>(24) Michigan State</t>
  </si>
  <si>
    <t>Kenan Memorial Stadium - Chapel Hill North Carolina</t>
  </si>
  <si>
    <t>(13) Virginia Tech</t>
  </si>
  <si>
    <t>(23) Boston College</t>
  </si>
  <si>
    <t>(7) Stanford</t>
  </si>
  <si>
    <t>(17) Texas Christian</t>
  </si>
  <si>
    <t>(15) Oklahoma State</t>
  </si>
  <si>
    <t>(12) West Virginia</t>
  </si>
  <si>
    <t>(18) Wisconsin</t>
  </si>
  <si>
    <t>Sep 27 2018</t>
  </si>
  <si>
    <t>(16) Miami (FL)</t>
  </si>
  <si>
    <t>Sep 28 2018</t>
  </si>
  <si>
    <t>Sep 29 2018</t>
  </si>
  <si>
    <t>(10) Auburn</t>
  </si>
  <si>
    <t>(13) Central Florida</t>
  </si>
  <si>
    <t>(23) Mississippi State</t>
  </si>
  <si>
    <t>Arkansas-Pine Bluff</t>
  </si>
  <si>
    <t>(17) Kentucky</t>
  </si>
  <si>
    <t>(5) Louisiana State</t>
  </si>
  <si>
    <t>(21) Michigan State</t>
  </si>
  <si>
    <t>(9) Penn State</t>
  </si>
  <si>
    <t>(19) Oregon</t>
  </si>
  <si>
    <t>(24) California</t>
  </si>
  <si>
    <t>Houston Baptist</t>
  </si>
  <si>
    <t>(18) Texas</t>
  </si>
  <si>
    <t>Texas Christian</t>
  </si>
  <si>
    <t>Tennessee State</t>
  </si>
  <si>
    <t>(22) Duke</t>
  </si>
  <si>
    <t>(11) Washington</t>
  </si>
  <si>
    <t>(20) Brigham Young</t>
  </si>
  <si>
    <t>(25) Texas Tech</t>
  </si>
  <si>
    <t>Oct 4 2018</t>
  </si>
  <si>
    <t>Oct 5 2018</t>
  </si>
  <si>
    <t>Oct 6 2018</t>
  </si>
  <si>
    <t>(12) Central Florida</t>
  </si>
  <si>
    <t>(4) Clemson</t>
  </si>
  <si>
    <t>(21) Colorado</t>
  </si>
  <si>
    <t>(20) Florida</t>
  </si>
  <si>
    <t>(25) Oklahoma State</t>
  </si>
  <si>
    <t>(17) Miami (FL)</t>
  </si>
  <si>
    <t>(15) Michigan</t>
  </si>
  <si>
    <t>(8) Auburn</t>
  </si>
  <si>
    <t>(23) North Carolina State</t>
  </si>
  <si>
    <t>(20) Michigan State</t>
  </si>
  <si>
    <t>(6) Notre Dame</t>
  </si>
  <si>
    <t>(24) Virginia Tech</t>
  </si>
  <si>
    <t>(3) Ohio State</t>
  </si>
  <si>
    <t>(19) Texas</t>
  </si>
  <si>
    <t>Cotton Bowl - Dallas Texas</t>
  </si>
  <si>
    <t>(13) Kentucky</t>
  </si>
  <si>
    <t>(14) Stanford</t>
  </si>
  <si>
    <t>(9) West Virginia</t>
  </si>
  <si>
    <t>(16) Wisconsin</t>
  </si>
  <si>
    <t>Oct 9 2018</t>
  </si>
  <si>
    <t>Tue</t>
  </si>
  <si>
    <t>Oct 11 2018</t>
  </si>
  <si>
    <t>Oct 12 2018</t>
  </si>
  <si>
    <t>(23) South Florida</t>
  </si>
  <si>
    <t>Oct 13 2018</t>
  </si>
  <si>
    <t>Levi's Stadium - Santa Clara California</t>
  </si>
  <si>
    <t>(10) Central Florida</t>
  </si>
  <si>
    <t>(14) Florida</t>
  </si>
  <si>
    <t>(6) West Virginia</t>
  </si>
  <si>
    <t>(13) Louisiana State</t>
  </si>
  <si>
    <t>(12) Michigan</t>
  </si>
  <si>
    <t>(15) Wisconsin</t>
  </si>
  <si>
    <t>(8) Penn State</t>
  </si>
  <si>
    <t>(5) Notre Dame</t>
  </si>
  <si>
    <t>(17) Oregon</t>
  </si>
  <si>
    <t>(7) Washington</t>
  </si>
  <si>
    <t>(19) Colorado</t>
  </si>
  <si>
    <t>(21) Auburn</t>
  </si>
  <si>
    <t>(9) Texas</t>
  </si>
  <si>
    <t>Oct 18 2018</t>
  </si>
  <si>
    <t>Oct 19 2018</t>
  </si>
  <si>
    <t>Oct 20 2018</t>
  </si>
  <si>
    <t>(16) North Carolina State</t>
  </si>
  <si>
    <t>(19) Iowa</t>
  </si>
  <si>
    <t>(14) Kentucky</t>
  </si>
  <si>
    <t>(22) Mississippi State</t>
  </si>
  <si>
    <t>(6) Michigan</t>
  </si>
  <si>
    <t>(9) Oklahoma</t>
  </si>
  <si>
    <t>(18) Penn State</t>
  </si>
  <si>
    <t>(2) Ohio State</t>
  </si>
  <si>
    <t>(21) South Florida</t>
  </si>
  <si>
    <t>(20) Cincinnati</t>
  </si>
  <si>
    <t>(15) Washington</t>
  </si>
  <si>
    <t>(25) Washington State</t>
  </si>
  <si>
    <t>(12) Oregon</t>
  </si>
  <si>
    <t>(23) Wisconsin</t>
  </si>
  <si>
    <t>Oct 23 2018</t>
  </si>
  <si>
    <t>Oct 25 2018</t>
  </si>
  <si>
    <t>(25) Appalachian State</t>
  </si>
  <si>
    <t>(13) West Virginia</t>
  </si>
  <si>
    <t>Oct 26 2018</t>
  </si>
  <si>
    <t>(23) Utah</t>
  </si>
  <si>
    <t>Oct 27 2018</t>
  </si>
  <si>
    <t>(7) Georgia</t>
  </si>
  <si>
    <t>(9) Florida</t>
  </si>
  <si>
    <t>TIAA Bank Field - Jacksonville Florida</t>
  </si>
  <si>
    <t>(12) Kentucky</t>
  </si>
  <si>
    <t>(16) Texas A&amp;M</t>
  </si>
  <si>
    <t>(20) Wisconsin</t>
  </si>
  <si>
    <t>(3) Notre Dame</t>
  </si>
  <si>
    <t>(8) Oklahoma</t>
  </si>
  <si>
    <t>(6) Texas</t>
  </si>
  <si>
    <t>(17) Penn State</t>
  </si>
  <si>
    <t>(18) Iowa</t>
  </si>
  <si>
    <t>(22) North Carolina State</t>
  </si>
  <si>
    <t>(14) Washington State</t>
  </si>
  <si>
    <t>(24) Stanford</t>
  </si>
  <si>
    <t>Oct 30 2018</t>
  </si>
  <si>
    <t>Oct 31 2018</t>
  </si>
  <si>
    <t>Nov 1 2018</t>
  </si>
  <si>
    <t>(9) Central Florida</t>
  </si>
  <si>
    <t>Nov 2 2018</t>
  </si>
  <si>
    <t>(23) Virginia</t>
  </si>
  <si>
    <t>Nov 3 2018</t>
  </si>
  <si>
    <t>(4) Louisiana State</t>
  </si>
  <si>
    <t>(16) Utah</t>
  </si>
  <si>
    <t>(25) Texas A&amp;M</t>
  </si>
  <si>
    <t>(24) Boston College</t>
  </si>
  <si>
    <t>(20) Fresno State</t>
  </si>
  <si>
    <t>(6) Georgia</t>
  </si>
  <si>
    <t>(11) Kentucky</t>
  </si>
  <si>
    <t>(5) Michigan</t>
  </si>
  <si>
    <t>(14) Penn State</t>
  </si>
  <si>
    <t>(21) Mississippi State</t>
  </si>
  <si>
    <t>(13) Florida</t>
  </si>
  <si>
    <t>(8) Ohio State</t>
  </si>
  <si>
    <t>(17) Houston</t>
  </si>
  <si>
    <t>(22) Syracuse</t>
  </si>
  <si>
    <t>(18) Utah State</t>
  </si>
  <si>
    <t>(10) Washington State</t>
  </si>
  <si>
    <t>(15) Texas</t>
  </si>
  <si>
    <t>Nov 6 2018</t>
  </si>
  <si>
    <t>Nov 7 2018</t>
  </si>
  <si>
    <t>Nov 8 2018</t>
  </si>
  <si>
    <t>Nov 9 2018</t>
  </si>
  <si>
    <t>(16) Fresno State</t>
  </si>
  <si>
    <t>(13) Syracuse</t>
  </si>
  <si>
    <t>Nov 10 2018</t>
  </si>
  <si>
    <t>Gillette Stadium - Foxborough Massachusetts</t>
  </si>
  <si>
    <t>(11) Central Florida</t>
  </si>
  <si>
    <t>(25) Cincinnati</t>
  </si>
  <si>
    <t>(17) Boston College</t>
  </si>
  <si>
    <t>(19) Florida</t>
  </si>
  <si>
    <t>(5) Georgia</t>
  </si>
  <si>
    <t>(23) Iowa State</t>
  </si>
  <si>
    <t>(9) Louisiana State</t>
  </si>
  <si>
    <t>(4) Michigan</t>
  </si>
  <si>
    <t>(21) Penn State</t>
  </si>
  <si>
    <t>(14) Utah State</t>
  </si>
  <si>
    <t>(7) West Virginia</t>
  </si>
  <si>
    <t>Nov 13 2018</t>
  </si>
  <si>
    <t>Nov 14 2018</t>
  </si>
  <si>
    <t>Nov 15 2018</t>
  </si>
  <si>
    <t>Nov 16 2018</t>
  </si>
  <si>
    <t>(23) Boise State</t>
  </si>
  <si>
    <t>Nov 17 2018</t>
  </si>
  <si>
    <t>Citadel</t>
  </si>
  <si>
    <t>Colgate</t>
  </si>
  <si>
    <t>(19) Cincinnati</t>
  </si>
  <si>
    <t>(15) Florida</t>
  </si>
  <si>
    <t>(22) Boston College</t>
  </si>
  <si>
    <t>(20) Kentucky</t>
  </si>
  <si>
    <t>(10) Louisiana State</t>
  </si>
  <si>
    <t>(25) Mississippi State</t>
  </si>
  <si>
    <t>Western Carolina</t>
  </si>
  <si>
    <t>(24) Northwestern</t>
  </si>
  <si>
    <t>(12) Syracuse</t>
  </si>
  <si>
    <t>Yankee Stadium - New York New York</t>
  </si>
  <si>
    <t>(9) Ohio State</t>
  </si>
  <si>
    <t>(16) Penn State</t>
  </si>
  <si>
    <t>Chattanooga</t>
  </si>
  <si>
    <t>(13) Texas</t>
  </si>
  <si>
    <t>(18) Iowa State</t>
  </si>
  <si>
    <t>(21) Utah</t>
  </si>
  <si>
    <t>(17) Washington</t>
  </si>
  <si>
    <t>(8) Washington State</t>
  </si>
  <si>
    <t>Nov 20 2018</t>
  </si>
  <si>
    <t>Nov 22 2018</t>
  </si>
  <si>
    <t>Nov 23 2018</t>
  </si>
  <si>
    <t>(8) Central Florida</t>
  </si>
  <si>
    <t>(11) Texas</t>
  </si>
  <si>
    <t>(16) Washington</t>
  </si>
  <si>
    <t>(7) Washington State</t>
  </si>
  <si>
    <t>Nov 24 2018</t>
  </si>
  <si>
    <t>(21) Boise State</t>
  </si>
  <si>
    <t>(25) Iowa State</t>
  </si>
  <si>
    <t>(24) Pittsburgh</t>
  </si>
  <si>
    <t>(20) Northwestern</t>
  </si>
  <si>
    <t>(10) Ohio State</t>
  </si>
  <si>
    <t>(15) Penn State</t>
  </si>
  <si>
    <t>(19) Syracuse</t>
  </si>
  <si>
    <t>(8) Louisiana State</t>
  </si>
  <si>
    <t>(18) Utah</t>
  </si>
  <si>
    <t>Nov 30 2018</t>
  </si>
  <si>
    <t>Ford Field - Detroit Michigan</t>
  </si>
  <si>
    <t>(17) Utah</t>
  </si>
  <si>
    <t>Dec 1 2018</t>
  </si>
  <si>
    <t>(4) Georgia</t>
  </si>
  <si>
    <t>(7) Central Florida</t>
  </si>
  <si>
    <t>(25) Fresno State</t>
  </si>
  <si>
    <t>(19) Boise State</t>
  </si>
  <si>
    <t>(24) Iowa State</t>
  </si>
  <si>
    <t>Drake</t>
  </si>
  <si>
    <t>Norfolk State</t>
  </si>
  <si>
    <t>(6) Ohio State</t>
  </si>
  <si>
    <t>(21) Northwestern</t>
  </si>
  <si>
    <t>Lucas Oil Stadium - Indianapolis Indiana</t>
  </si>
  <si>
    <t>Dec 8 2018</t>
  </si>
  <si>
    <t>(23) Army</t>
  </si>
  <si>
    <t>Week 1</t>
  </si>
  <si>
    <t>Home</t>
  </si>
  <si>
    <t>at</t>
  </si>
  <si>
    <t>Vistor</t>
  </si>
  <si>
    <t>Score</t>
  </si>
  <si>
    <t>WEEK</t>
  </si>
  <si>
    <t>Points</t>
  </si>
  <si>
    <t>Team pre</t>
  </si>
  <si>
    <t>Opp pre</t>
  </si>
  <si>
    <t>Expected</t>
  </si>
  <si>
    <t>Actual</t>
  </si>
  <si>
    <t>k</t>
  </si>
  <si>
    <t>Team post</t>
  </si>
  <si>
    <t>Post</t>
  </si>
  <si>
    <t>Central Florida</t>
  </si>
  <si>
    <t>Southern MissIssippi</t>
  </si>
  <si>
    <t>Louisiana State</t>
  </si>
  <si>
    <t>aa</t>
  </si>
  <si>
    <t>Rank</t>
  </si>
  <si>
    <t>scale</t>
  </si>
  <si>
    <t>PD</t>
  </si>
  <si>
    <t>ln(abs(1+PD))</t>
  </si>
  <si>
    <t>ELOW</t>
  </si>
  <si>
    <t>ELOL</t>
  </si>
  <si>
    <t>MVM</t>
  </si>
  <si>
    <t>MVC</t>
  </si>
  <si>
    <t>HFA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</si>
</sst>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8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8scores" connectionId="1" xr16:uid="{D38AD9C3-EA8C-0844-9E46-918781851A3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F324C-1E46-0248-B714-3FEAB9C6C5F7}">
  <dimension ref="A1:AC846"/>
  <sheetViews>
    <sheetView topLeftCell="N1" workbookViewId="0">
      <selection activeCell="V1" sqref="V1"/>
    </sheetView>
  </sheetViews>
  <sheetFormatPr baseColWidth="10" defaultRowHeight="16"/>
  <cols>
    <col min="1" max="1" width="4.1640625" bestFit="1" customWidth="1"/>
    <col min="2" max="2" width="3.83203125" bestFit="1" customWidth="1"/>
    <col min="3" max="3" width="11.33203125" bestFit="1" customWidth="1"/>
    <col min="4" max="4" width="9" bestFit="1" customWidth="1"/>
    <col min="5" max="5" width="5" bestFit="1" customWidth="1"/>
    <col min="6" max="6" width="21.83203125" bestFit="1" customWidth="1"/>
    <col min="7" max="7" width="3.6640625" bestFit="1" customWidth="1"/>
    <col min="8" max="8" width="6.83203125" customWidth="1"/>
    <col min="9" max="9" width="22.1640625" bestFit="1" customWidth="1"/>
    <col min="10" max="10" width="3.6640625" bestFit="1" customWidth="1"/>
    <col min="11" max="11" width="3.33203125" bestFit="1" customWidth="1"/>
    <col min="12" max="12" width="62" bestFit="1" customWidth="1"/>
    <col min="13" max="13" width="23.33203125" customWidth="1"/>
    <col min="14" max="14" width="7.1640625" customWidth="1"/>
    <col min="15" max="15" width="20.33203125" customWidth="1"/>
    <col min="16" max="16" width="9.33203125" customWidth="1"/>
    <col min="17" max="17" width="10.33203125" customWidth="1"/>
    <col min="18" max="18" width="24.6640625" customWidth="1"/>
    <col min="19" max="19" width="6.6640625" customWidth="1"/>
    <col min="20" max="20" width="22.33203125" customWidth="1"/>
    <col min="21" max="21" width="7" customWidth="1"/>
    <col min="22" max="25" width="62" customWidth="1"/>
  </cols>
  <sheetData>
    <row r="1" spans="1:29">
      <c r="A1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I1" t="s">
        <v>163</v>
      </c>
      <c r="J1" t="s">
        <v>162</v>
      </c>
      <c r="K1" t="s">
        <v>164</v>
      </c>
      <c r="L1" t="s">
        <v>165</v>
      </c>
      <c r="M1" t="s">
        <v>681</v>
      </c>
      <c r="N1" t="s">
        <v>682</v>
      </c>
      <c r="O1" t="s">
        <v>679</v>
      </c>
      <c r="P1" t="s">
        <v>682</v>
      </c>
      <c r="R1" t="s">
        <v>681</v>
      </c>
      <c r="S1" t="s">
        <v>682</v>
      </c>
      <c r="T1" t="s">
        <v>679</v>
      </c>
      <c r="U1" t="s">
        <v>682</v>
      </c>
      <c r="AA1" t="s">
        <v>134</v>
      </c>
      <c r="AB1" t="s">
        <v>136</v>
      </c>
      <c r="AC1" t="s">
        <v>678</v>
      </c>
    </row>
    <row r="2" spans="1:29">
      <c r="A2">
        <v>1</v>
      </c>
      <c r="B2">
        <v>1</v>
      </c>
      <c r="C2" t="s">
        <v>166</v>
      </c>
      <c r="D2" s="2">
        <v>0.8125</v>
      </c>
      <c r="E2" t="s">
        <v>167</v>
      </c>
      <c r="F2" t="s">
        <v>138</v>
      </c>
      <c r="G2">
        <v>43</v>
      </c>
      <c r="H2" t="s">
        <v>680</v>
      </c>
      <c r="I2" t="s">
        <v>37</v>
      </c>
      <c r="J2">
        <v>34</v>
      </c>
      <c r="L2" t="s">
        <v>168</v>
      </c>
      <c r="M2" t="str">
        <f t="shared" ref="M2:N5" si="0">IF($H2="at",F2,I2)</f>
        <v>Hawaii</v>
      </c>
      <c r="N2">
        <f t="shared" si="0"/>
        <v>43</v>
      </c>
      <c r="O2" t="str">
        <f t="shared" ref="O2:P5" si="1">IF($H2="at",I2,F2)</f>
        <v>Colorado State</v>
      </c>
      <c r="P2">
        <f t="shared" si="1"/>
        <v>34</v>
      </c>
      <c r="R2" t="str">
        <f>IFERROR(MID(M2,FIND(")",LEFT(M2,5))+2,9999),M2)</f>
        <v>Hawaii</v>
      </c>
      <c r="S2">
        <f>N2</f>
        <v>43</v>
      </c>
      <c r="T2" t="str">
        <f>IFERROR(MID(O2,FIND(")",LEFT(O2,5))+2,9999),O2)</f>
        <v>Colorado State</v>
      </c>
      <c r="U2">
        <f>P2</f>
        <v>34</v>
      </c>
      <c r="AA2" t="s">
        <v>135</v>
      </c>
      <c r="AB2">
        <v>1500</v>
      </c>
    </row>
    <row r="3" spans="1:29">
      <c r="A3">
        <v>2</v>
      </c>
      <c r="B3">
        <v>1</v>
      </c>
      <c r="C3" t="s">
        <v>166</v>
      </c>
      <c r="D3" s="2">
        <v>0.72916666666666663</v>
      </c>
      <c r="E3" t="s">
        <v>167</v>
      </c>
      <c r="F3" t="s">
        <v>21</v>
      </c>
      <c r="G3">
        <v>63</v>
      </c>
      <c r="I3" t="s">
        <v>137</v>
      </c>
      <c r="J3">
        <v>15</v>
      </c>
      <c r="L3" t="s">
        <v>169</v>
      </c>
      <c r="M3" t="str">
        <f t="shared" si="0"/>
        <v>Duquesne</v>
      </c>
      <c r="N3">
        <f t="shared" si="0"/>
        <v>15</v>
      </c>
      <c r="O3" t="str">
        <f t="shared" si="1"/>
        <v>Massachusetts</v>
      </c>
      <c r="P3">
        <f t="shared" si="1"/>
        <v>63</v>
      </c>
      <c r="R3" t="str">
        <f t="shared" ref="R3:R66" si="2">IFERROR(MID(M3,FIND(")",LEFT(M3,5))+2,9999),M3)</f>
        <v>Duquesne</v>
      </c>
      <c r="S3">
        <f t="shared" ref="S3:S66" si="3">N3</f>
        <v>15</v>
      </c>
      <c r="T3" t="str">
        <f t="shared" ref="T3:T66" si="4">IFERROR(MID(O3,FIND(")",LEFT(O3,5))+2,9999),O3)</f>
        <v>Massachusetts</v>
      </c>
      <c r="U3">
        <f t="shared" ref="U3:U66" si="5">P3</f>
        <v>63</v>
      </c>
      <c r="AA3" t="s">
        <v>0</v>
      </c>
      <c r="AB3">
        <v>1500</v>
      </c>
    </row>
    <row r="4" spans="1:29">
      <c r="A4">
        <v>3</v>
      </c>
      <c r="B4">
        <v>1</v>
      </c>
      <c r="C4" t="s">
        <v>166</v>
      </c>
      <c r="D4" s="2">
        <v>0.79166666666666663</v>
      </c>
      <c r="E4" t="s">
        <v>167</v>
      </c>
      <c r="F4" t="s">
        <v>102</v>
      </c>
      <c r="G4">
        <v>31</v>
      </c>
      <c r="I4" t="s">
        <v>170</v>
      </c>
      <c r="J4">
        <v>28</v>
      </c>
      <c r="L4" t="s">
        <v>171</v>
      </c>
      <c r="M4" t="str">
        <f t="shared" si="0"/>
        <v>Prairie View A&amp;M</v>
      </c>
      <c r="N4">
        <f t="shared" si="0"/>
        <v>28</v>
      </c>
      <c r="O4" t="str">
        <f t="shared" si="1"/>
        <v>Rice</v>
      </c>
      <c r="P4">
        <f t="shared" si="1"/>
        <v>31</v>
      </c>
      <c r="R4" t="str">
        <f t="shared" si="2"/>
        <v>Prairie View A&amp;M</v>
      </c>
      <c r="S4">
        <f t="shared" si="3"/>
        <v>28</v>
      </c>
      <c r="T4" t="str">
        <f t="shared" si="4"/>
        <v>Rice</v>
      </c>
      <c r="U4">
        <f t="shared" si="5"/>
        <v>31</v>
      </c>
      <c r="AA4" t="s">
        <v>2</v>
      </c>
      <c r="AB4">
        <v>1500</v>
      </c>
    </row>
    <row r="5" spans="1:29">
      <c r="A5">
        <v>4</v>
      </c>
      <c r="B5">
        <v>1</v>
      </c>
      <c r="C5" t="s">
        <v>166</v>
      </c>
      <c r="D5" s="2">
        <v>0.91666666666666663</v>
      </c>
      <c r="E5" t="s">
        <v>167</v>
      </c>
      <c r="F5" t="s">
        <v>133</v>
      </c>
      <c r="G5">
        <v>29</v>
      </c>
      <c r="H5" t="s">
        <v>680</v>
      </c>
      <c r="I5" t="s">
        <v>87</v>
      </c>
      <c r="J5">
        <v>7</v>
      </c>
      <c r="L5" t="s">
        <v>172</v>
      </c>
      <c r="M5" t="str">
        <f t="shared" si="0"/>
        <v>Wyoming</v>
      </c>
      <c r="N5">
        <f t="shared" si="0"/>
        <v>29</v>
      </c>
      <c r="O5" t="str">
        <f t="shared" si="1"/>
        <v>New Mexico State</v>
      </c>
      <c r="P5">
        <f t="shared" si="1"/>
        <v>7</v>
      </c>
      <c r="R5" t="str">
        <f t="shared" si="2"/>
        <v>Wyoming</v>
      </c>
      <c r="S5">
        <f t="shared" si="3"/>
        <v>29</v>
      </c>
      <c r="T5" t="str">
        <f t="shared" si="4"/>
        <v>New Mexico State</v>
      </c>
      <c r="U5">
        <f t="shared" si="5"/>
        <v>7</v>
      </c>
      <c r="AA5" t="s">
        <v>4</v>
      </c>
      <c r="AB5">
        <v>1500</v>
      </c>
    </row>
    <row r="6" spans="1:29">
      <c r="A6">
        <v>5</v>
      </c>
      <c r="B6">
        <v>2</v>
      </c>
      <c r="C6" t="s">
        <v>173</v>
      </c>
      <c r="D6" s="2">
        <v>0.83333333333333337</v>
      </c>
      <c r="E6" t="s">
        <v>174</v>
      </c>
      <c r="F6" t="s">
        <v>175</v>
      </c>
      <c r="G6">
        <v>52</v>
      </c>
      <c r="I6" t="s">
        <v>176</v>
      </c>
      <c r="J6">
        <v>0</v>
      </c>
      <c r="L6" t="s">
        <v>177</v>
      </c>
      <c r="M6" t="str">
        <f t="shared" ref="M6:M69" si="6">IF($H6="at",F6,I6)</f>
        <v>Savannah State</v>
      </c>
      <c r="N6">
        <f t="shared" ref="N6:N69" si="7">IF($H6="at",G6,J6)</f>
        <v>0</v>
      </c>
      <c r="O6" t="str">
        <f t="shared" ref="O6:O69" si="8">IF($H6="at",I6,F6)</f>
        <v>Alabama-Birmingham</v>
      </c>
      <c r="P6">
        <f t="shared" ref="P6:P69" si="9">IF($H6="at",J6,G6)</f>
        <v>52</v>
      </c>
      <c r="R6" t="str">
        <f t="shared" si="2"/>
        <v>Savannah State</v>
      </c>
      <c r="S6">
        <f t="shared" si="3"/>
        <v>0</v>
      </c>
      <c r="T6" t="str">
        <f t="shared" si="4"/>
        <v>Alabama-Birmingham</v>
      </c>
      <c r="U6">
        <f t="shared" si="5"/>
        <v>52</v>
      </c>
      <c r="AA6" t="s">
        <v>5</v>
      </c>
      <c r="AB6">
        <v>1500</v>
      </c>
    </row>
    <row r="7" spans="1:29">
      <c r="A7">
        <v>6</v>
      </c>
      <c r="B7">
        <v>2</v>
      </c>
      <c r="C7" t="s">
        <v>173</v>
      </c>
      <c r="D7" s="2">
        <v>0.79166666666666663</v>
      </c>
      <c r="E7" t="s">
        <v>174</v>
      </c>
      <c r="F7" t="s">
        <v>14</v>
      </c>
      <c r="G7">
        <v>42</v>
      </c>
      <c r="I7" t="s">
        <v>178</v>
      </c>
      <c r="J7">
        <v>6</v>
      </c>
      <c r="L7" t="s">
        <v>179</v>
      </c>
      <c r="M7" t="str">
        <f t="shared" si="6"/>
        <v>Central Connecticut State</v>
      </c>
      <c r="N7">
        <f t="shared" si="7"/>
        <v>6</v>
      </c>
      <c r="O7" t="str">
        <f t="shared" si="8"/>
        <v>Ball State</v>
      </c>
      <c r="P7">
        <f t="shared" si="9"/>
        <v>42</v>
      </c>
      <c r="R7" t="str">
        <f t="shared" si="2"/>
        <v>Central Connecticut State</v>
      </c>
      <c r="S7">
        <f t="shared" si="3"/>
        <v>6</v>
      </c>
      <c r="T7" t="str">
        <f t="shared" si="4"/>
        <v>Ball State</v>
      </c>
      <c r="U7">
        <f t="shared" si="5"/>
        <v>42</v>
      </c>
      <c r="AA7" t="s">
        <v>6</v>
      </c>
      <c r="AB7">
        <v>1500</v>
      </c>
    </row>
    <row r="8" spans="1:29">
      <c r="A8">
        <v>7</v>
      </c>
      <c r="B8">
        <v>2</v>
      </c>
      <c r="C8" t="s">
        <v>173</v>
      </c>
      <c r="D8" s="2">
        <v>0.91666666666666663</v>
      </c>
      <c r="E8" t="s">
        <v>174</v>
      </c>
      <c r="F8" t="s">
        <v>180</v>
      </c>
      <c r="G8">
        <v>44</v>
      </c>
      <c r="H8" t="s">
        <v>680</v>
      </c>
      <c r="I8" t="s">
        <v>105</v>
      </c>
      <c r="J8">
        <v>38</v>
      </c>
      <c r="L8" t="s">
        <v>181</v>
      </c>
      <c r="M8" t="str">
        <f t="shared" si="6"/>
        <v>California-Davis</v>
      </c>
      <c r="N8">
        <f t="shared" si="7"/>
        <v>44</v>
      </c>
      <c r="O8" t="str">
        <f t="shared" si="8"/>
        <v>San Jose State</v>
      </c>
      <c r="P8">
        <f t="shared" si="9"/>
        <v>38</v>
      </c>
      <c r="R8" t="str">
        <f t="shared" si="2"/>
        <v>California-Davis</v>
      </c>
      <c r="S8">
        <f t="shared" si="3"/>
        <v>44</v>
      </c>
      <c r="T8" t="str">
        <f t="shared" si="4"/>
        <v>San Jose State</v>
      </c>
      <c r="U8">
        <f t="shared" si="5"/>
        <v>38</v>
      </c>
      <c r="AA8" t="s">
        <v>8</v>
      </c>
      <c r="AB8">
        <v>1500</v>
      </c>
    </row>
    <row r="9" spans="1:29">
      <c r="A9">
        <v>8</v>
      </c>
      <c r="B9">
        <v>2</v>
      </c>
      <c r="C9" t="s">
        <v>173</v>
      </c>
      <c r="D9" s="2">
        <v>0.79166666666666663</v>
      </c>
      <c r="E9" t="s">
        <v>174</v>
      </c>
      <c r="F9" t="s">
        <v>182</v>
      </c>
      <c r="G9">
        <v>56</v>
      </c>
      <c r="H9" t="s">
        <v>680</v>
      </c>
      <c r="I9" t="s">
        <v>38</v>
      </c>
      <c r="J9">
        <v>17</v>
      </c>
      <c r="L9" t="s">
        <v>183</v>
      </c>
      <c r="M9" t="str">
        <f t="shared" si="6"/>
        <v>(21) Central Florida</v>
      </c>
      <c r="N9">
        <f t="shared" si="7"/>
        <v>56</v>
      </c>
      <c r="O9" t="str">
        <f t="shared" si="8"/>
        <v>Connecticut</v>
      </c>
      <c r="P9">
        <f t="shared" si="9"/>
        <v>17</v>
      </c>
      <c r="R9" t="str">
        <f t="shared" si="2"/>
        <v>Central Florida</v>
      </c>
      <c r="S9">
        <f t="shared" si="3"/>
        <v>56</v>
      </c>
      <c r="T9" t="str">
        <f t="shared" si="4"/>
        <v>Connecticut</v>
      </c>
      <c r="U9">
        <f t="shared" si="5"/>
        <v>17</v>
      </c>
      <c r="AA9" t="s">
        <v>9</v>
      </c>
      <c r="AB9">
        <v>1500</v>
      </c>
    </row>
    <row r="10" spans="1:29">
      <c r="A10">
        <v>9</v>
      </c>
      <c r="B10">
        <v>2</v>
      </c>
      <c r="C10" t="s">
        <v>173</v>
      </c>
      <c r="D10" s="2">
        <v>0.79166666666666663</v>
      </c>
      <c r="E10" t="s">
        <v>174</v>
      </c>
      <c r="F10" t="s">
        <v>48</v>
      </c>
      <c r="G10">
        <v>24</v>
      </c>
      <c r="I10" t="s">
        <v>184</v>
      </c>
      <c r="J10">
        <v>20</v>
      </c>
      <c r="L10" t="s">
        <v>185</v>
      </c>
      <c r="M10" t="str">
        <f t="shared" si="6"/>
        <v>Kennesaw State</v>
      </c>
      <c r="N10">
        <f t="shared" si="7"/>
        <v>20</v>
      </c>
      <c r="O10" t="str">
        <f t="shared" si="8"/>
        <v>Georgia State</v>
      </c>
      <c r="P10">
        <f t="shared" si="9"/>
        <v>24</v>
      </c>
      <c r="R10" t="str">
        <f t="shared" si="2"/>
        <v>Kennesaw State</v>
      </c>
      <c r="S10">
        <f t="shared" si="3"/>
        <v>20</v>
      </c>
      <c r="T10" t="str">
        <f t="shared" si="4"/>
        <v>Georgia State</v>
      </c>
      <c r="U10">
        <f t="shared" si="5"/>
        <v>24</v>
      </c>
      <c r="AA10" t="s">
        <v>10</v>
      </c>
      <c r="AB10">
        <v>1500</v>
      </c>
    </row>
    <row r="11" spans="1:29">
      <c r="A11">
        <v>10</v>
      </c>
      <c r="B11">
        <v>2</v>
      </c>
      <c r="C11" t="s">
        <v>173</v>
      </c>
      <c r="D11" s="2">
        <v>0.83333333333333337</v>
      </c>
      <c r="E11" t="s">
        <v>174</v>
      </c>
      <c r="F11" t="s">
        <v>66</v>
      </c>
      <c r="G11">
        <v>34</v>
      </c>
      <c r="I11" t="s">
        <v>186</v>
      </c>
      <c r="J11">
        <v>31</v>
      </c>
      <c r="L11" t="s">
        <v>187</v>
      </c>
      <c r="M11" t="str">
        <f t="shared" si="6"/>
        <v>Southeastern Louisiana</v>
      </c>
      <c r="N11">
        <f t="shared" si="7"/>
        <v>31</v>
      </c>
      <c r="O11" t="str">
        <f t="shared" si="8"/>
        <v>Louisiana-Monroe</v>
      </c>
      <c r="P11">
        <f t="shared" si="9"/>
        <v>34</v>
      </c>
      <c r="R11" t="str">
        <f t="shared" si="2"/>
        <v>Southeastern Louisiana</v>
      </c>
      <c r="S11">
        <f t="shared" si="3"/>
        <v>31</v>
      </c>
      <c r="T11" t="str">
        <f t="shared" si="4"/>
        <v>Louisiana-Monroe</v>
      </c>
      <c r="U11">
        <f t="shared" si="5"/>
        <v>34</v>
      </c>
      <c r="AA11" t="s">
        <v>11</v>
      </c>
      <c r="AB11">
        <v>1500</v>
      </c>
    </row>
    <row r="12" spans="1:29">
      <c r="A12">
        <v>11</v>
      </c>
      <c r="B12">
        <v>2</v>
      </c>
      <c r="C12" t="s">
        <v>173</v>
      </c>
      <c r="D12" s="2">
        <v>0.79166666666666663</v>
      </c>
      <c r="E12" t="s">
        <v>174</v>
      </c>
      <c r="F12" t="s">
        <v>77</v>
      </c>
      <c r="G12">
        <v>48</v>
      </c>
      <c r="I12" t="s">
        <v>87</v>
      </c>
      <c r="J12">
        <v>10</v>
      </c>
      <c r="L12" t="s">
        <v>188</v>
      </c>
      <c r="M12" t="str">
        <f t="shared" si="6"/>
        <v>New Mexico State</v>
      </c>
      <c r="N12">
        <f t="shared" si="7"/>
        <v>10</v>
      </c>
      <c r="O12" t="str">
        <f t="shared" si="8"/>
        <v>Minnesota</v>
      </c>
      <c r="P12">
        <f t="shared" si="9"/>
        <v>48</v>
      </c>
      <c r="R12" t="str">
        <f t="shared" si="2"/>
        <v>New Mexico State</v>
      </c>
      <c r="S12">
        <f t="shared" si="3"/>
        <v>10</v>
      </c>
      <c r="T12" t="str">
        <f t="shared" si="4"/>
        <v>Minnesota</v>
      </c>
      <c r="U12">
        <f t="shared" si="5"/>
        <v>48</v>
      </c>
      <c r="AA12" t="s">
        <v>12</v>
      </c>
      <c r="AB12">
        <v>1500</v>
      </c>
    </row>
    <row r="13" spans="1:29">
      <c r="A13">
        <v>12</v>
      </c>
      <c r="B13">
        <v>2</v>
      </c>
      <c r="C13" t="s">
        <v>173</v>
      </c>
      <c r="D13" s="2">
        <v>0.83333333333333337</v>
      </c>
      <c r="E13" t="s">
        <v>174</v>
      </c>
      <c r="F13" t="s">
        <v>91</v>
      </c>
      <c r="G13">
        <v>31</v>
      </c>
      <c r="H13" t="s">
        <v>680</v>
      </c>
      <c r="I13" t="s">
        <v>101</v>
      </c>
      <c r="J13">
        <v>27</v>
      </c>
      <c r="L13" t="s">
        <v>189</v>
      </c>
      <c r="M13" t="str">
        <f t="shared" si="6"/>
        <v>Northwestern</v>
      </c>
      <c r="N13">
        <f t="shared" si="7"/>
        <v>31</v>
      </c>
      <c r="O13" t="str">
        <f t="shared" si="8"/>
        <v>Purdue</v>
      </c>
      <c r="P13">
        <f t="shared" si="9"/>
        <v>27</v>
      </c>
      <c r="R13" t="str">
        <f t="shared" si="2"/>
        <v>Northwestern</v>
      </c>
      <c r="S13">
        <f t="shared" si="3"/>
        <v>31</v>
      </c>
      <c r="T13" t="str">
        <f t="shared" si="4"/>
        <v>Purdue</v>
      </c>
      <c r="U13">
        <f t="shared" si="5"/>
        <v>27</v>
      </c>
      <c r="AA13" t="s">
        <v>13</v>
      </c>
      <c r="AB13">
        <v>1500</v>
      </c>
    </row>
    <row r="14" spans="1:29">
      <c r="A14">
        <v>13</v>
      </c>
      <c r="B14">
        <v>2</v>
      </c>
      <c r="C14" t="s">
        <v>173</v>
      </c>
      <c r="D14" s="2">
        <v>0.83333333333333337</v>
      </c>
      <c r="E14" t="s">
        <v>174</v>
      </c>
      <c r="F14" t="s">
        <v>95</v>
      </c>
      <c r="G14">
        <v>58</v>
      </c>
      <c r="I14" t="s">
        <v>190</v>
      </c>
      <c r="J14">
        <v>17</v>
      </c>
      <c r="L14" t="s">
        <v>191</v>
      </c>
      <c r="M14" t="str">
        <f t="shared" si="6"/>
        <v>Missouri State</v>
      </c>
      <c r="N14">
        <f t="shared" si="7"/>
        <v>17</v>
      </c>
      <c r="O14" t="str">
        <f t="shared" si="8"/>
        <v>Oklahoma State</v>
      </c>
      <c r="P14">
        <f t="shared" si="9"/>
        <v>58</v>
      </c>
      <c r="R14" t="str">
        <f t="shared" si="2"/>
        <v>Missouri State</v>
      </c>
      <c r="S14">
        <f t="shared" si="3"/>
        <v>17</v>
      </c>
      <c r="T14" t="str">
        <f t="shared" si="4"/>
        <v>Oklahoma State</v>
      </c>
      <c r="U14">
        <f t="shared" si="5"/>
        <v>58</v>
      </c>
      <c r="AA14" t="s">
        <v>14</v>
      </c>
      <c r="AB14">
        <v>1500</v>
      </c>
    </row>
    <row r="15" spans="1:29">
      <c r="A15">
        <v>14</v>
      </c>
      <c r="B15">
        <v>2</v>
      </c>
      <c r="C15" t="s">
        <v>173</v>
      </c>
      <c r="D15" s="2">
        <v>0.85416666666666663</v>
      </c>
      <c r="E15" t="s">
        <v>174</v>
      </c>
      <c r="F15" t="s">
        <v>115</v>
      </c>
      <c r="G15">
        <v>59</v>
      </c>
      <c r="I15" t="s">
        <v>192</v>
      </c>
      <c r="J15">
        <v>7</v>
      </c>
      <c r="L15" t="s">
        <v>193</v>
      </c>
      <c r="M15" t="str">
        <f t="shared" si="6"/>
        <v>Northwestern State</v>
      </c>
      <c r="N15">
        <f t="shared" si="7"/>
        <v>7</v>
      </c>
      <c r="O15" t="str">
        <f t="shared" si="8"/>
        <v>Texas A&amp;M</v>
      </c>
      <c r="P15">
        <f t="shared" si="9"/>
        <v>59</v>
      </c>
      <c r="R15" t="str">
        <f t="shared" si="2"/>
        <v>Northwestern State</v>
      </c>
      <c r="S15">
        <f t="shared" si="3"/>
        <v>7</v>
      </c>
      <c r="T15" t="str">
        <f t="shared" si="4"/>
        <v>Texas A&amp;M</v>
      </c>
      <c r="U15">
        <f t="shared" si="5"/>
        <v>59</v>
      </c>
      <c r="AA15" t="s">
        <v>16</v>
      </c>
      <c r="AB15">
        <v>1500</v>
      </c>
    </row>
    <row r="16" spans="1:29">
      <c r="A16">
        <v>15</v>
      </c>
      <c r="B16">
        <v>2</v>
      </c>
      <c r="C16" t="s">
        <v>173</v>
      </c>
      <c r="D16" s="2">
        <v>0.83333333333333337</v>
      </c>
      <c r="E16" t="s">
        <v>174</v>
      </c>
      <c r="F16" t="s">
        <v>25</v>
      </c>
      <c r="G16">
        <v>41</v>
      </c>
      <c r="I16" t="s">
        <v>194</v>
      </c>
      <c r="J16">
        <v>10</v>
      </c>
      <c r="L16" t="s">
        <v>195</v>
      </c>
      <c r="M16" t="str">
        <f t="shared" si="6"/>
        <v>Weber State</v>
      </c>
      <c r="N16">
        <f t="shared" si="7"/>
        <v>10</v>
      </c>
      <c r="O16" t="str">
        <f t="shared" si="8"/>
        <v>Utah</v>
      </c>
      <c r="P16">
        <f t="shared" si="9"/>
        <v>41</v>
      </c>
      <c r="R16" t="str">
        <f t="shared" si="2"/>
        <v>Weber State</v>
      </c>
      <c r="S16">
        <f t="shared" si="3"/>
        <v>10</v>
      </c>
      <c r="T16" t="str">
        <f t="shared" si="4"/>
        <v>Utah</v>
      </c>
      <c r="U16">
        <f t="shared" si="5"/>
        <v>41</v>
      </c>
      <c r="AA16" t="s">
        <v>18</v>
      </c>
      <c r="AB16">
        <v>1500</v>
      </c>
    </row>
    <row r="17" spans="1:28">
      <c r="A17">
        <v>16</v>
      </c>
      <c r="B17">
        <v>2</v>
      </c>
      <c r="C17" t="s">
        <v>173</v>
      </c>
      <c r="D17" s="2">
        <v>0.83333333333333337</v>
      </c>
      <c r="E17" t="s">
        <v>174</v>
      </c>
      <c r="F17" t="s">
        <v>127</v>
      </c>
      <c r="G17">
        <v>23</v>
      </c>
      <c r="H17" t="s">
        <v>680</v>
      </c>
      <c r="I17" t="s">
        <v>122</v>
      </c>
      <c r="J17">
        <v>17</v>
      </c>
      <c r="L17" t="s">
        <v>196</v>
      </c>
      <c r="M17" t="str">
        <f t="shared" si="6"/>
        <v>Wake Forest</v>
      </c>
      <c r="N17">
        <f t="shared" si="7"/>
        <v>23</v>
      </c>
      <c r="O17" t="str">
        <f t="shared" si="8"/>
        <v>Tulane</v>
      </c>
      <c r="P17">
        <f t="shared" si="9"/>
        <v>17</v>
      </c>
      <c r="R17" t="str">
        <f t="shared" si="2"/>
        <v>Wake Forest</v>
      </c>
      <c r="S17">
        <f t="shared" si="3"/>
        <v>23</v>
      </c>
      <c r="T17" t="str">
        <f t="shared" si="4"/>
        <v>Tulane</v>
      </c>
      <c r="U17">
        <f t="shared" si="5"/>
        <v>17</v>
      </c>
      <c r="AA17" t="s">
        <v>20</v>
      </c>
      <c r="AB17">
        <v>1500</v>
      </c>
    </row>
    <row r="18" spans="1:28">
      <c r="A18">
        <v>17</v>
      </c>
      <c r="B18">
        <v>2</v>
      </c>
      <c r="C18" t="s">
        <v>197</v>
      </c>
      <c r="D18" s="2">
        <v>0.89583333333333337</v>
      </c>
      <c r="E18" t="s">
        <v>198</v>
      </c>
      <c r="F18" t="s">
        <v>1</v>
      </c>
      <c r="G18">
        <v>45</v>
      </c>
      <c r="I18" t="s">
        <v>37</v>
      </c>
      <c r="J18">
        <v>13</v>
      </c>
      <c r="L18" t="s">
        <v>199</v>
      </c>
      <c r="M18" t="str">
        <f t="shared" si="6"/>
        <v>Colorado State</v>
      </c>
      <c r="N18">
        <f t="shared" si="7"/>
        <v>13</v>
      </c>
      <c r="O18" t="str">
        <f t="shared" si="8"/>
        <v>Colorado</v>
      </c>
      <c r="P18">
        <f t="shared" si="9"/>
        <v>45</v>
      </c>
      <c r="R18" t="str">
        <f t="shared" si="2"/>
        <v>Colorado State</v>
      </c>
      <c r="S18">
        <f t="shared" si="3"/>
        <v>13</v>
      </c>
      <c r="T18" t="str">
        <f t="shared" si="4"/>
        <v>Colorado</v>
      </c>
      <c r="U18">
        <f t="shared" si="5"/>
        <v>45</v>
      </c>
      <c r="AA18" t="s">
        <v>22</v>
      </c>
      <c r="AB18">
        <v>1500</v>
      </c>
    </row>
    <row r="19" spans="1:28">
      <c r="A19">
        <v>18</v>
      </c>
      <c r="B19">
        <v>2</v>
      </c>
      <c r="C19" t="s">
        <v>197</v>
      </c>
      <c r="D19" s="2">
        <v>0.79166666666666663</v>
      </c>
      <c r="E19" t="s">
        <v>198</v>
      </c>
      <c r="F19" t="s">
        <v>39</v>
      </c>
      <c r="G19">
        <v>34</v>
      </c>
      <c r="I19" t="s">
        <v>140</v>
      </c>
      <c r="J19">
        <v>14</v>
      </c>
      <c r="L19" t="s">
        <v>200</v>
      </c>
      <c r="M19" t="str">
        <f t="shared" si="6"/>
        <v>Army</v>
      </c>
      <c r="N19">
        <f t="shared" si="7"/>
        <v>14</v>
      </c>
      <c r="O19" t="str">
        <f t="shared" si="8"/>
        <v>Duke</v>
      </c>
      <c r="P19">
        <f t="shared" si="9"/>
        <v>34</v>
      </c>
      <c r="R19" t="str">
        <f t="shared" si="2"/>
        <v>Army</v>
      </c>
      <c r="S19">
        <f t="shared" si="3"/>
        <v>14</v>
      </c>
      <c r="T19" t="str">
        <f t="shared" si="4"/>
        <v>Duke</v>
      </c>
      <c r="U19">
        <f t="shared" si="5"/>
        <v>34</v>
      </c>
      <c r="AA19" t="s">
        <v>23</v>
      </c>
      <c r="AB19">
        <v>1500</v>
      </c>
    </row>
    <row r="20" spans="1:28">
      <c r="A20">
        <v>19</v>
      </c>
      <c r="B20">
        <v>2</v>
      </c>
      <c r="C20" t="s">
        <v>197</v>
      </c>
      <c r="D20" s="2">
        <v>0.77083333333333337</v>
      </c>
      <c r="E20" t="s">
        <v>198</v>
      </c>
      <c r="F20" t="s">
        <v>40</v>
      </c>
      <c r="G20">
        <v>51</v>
      </c>
      <c r="I20" t="s">
        <v>139</v>
      </c>
      <c r="J20">
        <v>17</v>
      </c>
      <c r="L20" t="s">
        <v>201</v>
      </c>
      <c r="M20" t="str">
        <f t="shared" si="6"/>
        <v>Monmouth</v>
      </c>
      <c r="N20">
        <f t="shared" si="7"/>
        <v>17</v>
      </c>
      <c r="O20" t="str">
        <f t="shared" si="8"/>
        <v>Eastern Michigan</v>
      </c>
      <c r="P20">
        <f t="shared" si="9"/>
        <v>51</v>
      </c>
      <c r="R20" t="str">
        <f t="shared" si="2"/>
        <v>Monmouth</v>
      </c>
      <c r="S20">
        <f t="shared" si="3"/>
        <v>17</v>
      </c>
      <c r="T20" t="str">
        <f t="shared" si="4"/>
        <v>Eastern Michigan</v>
      </c>
      <c r="U20">
        <f t="shared" si="5"/>
        <v>51</v>
      </c>
      <c r="AA20" t="s">
        <v>24</v>
      </c>
      <c r="AB20">
        <v>1500</v>
      </c>
    </row>
    <row r="21" spans="1:28">
      <c r="A21">
        <v>20</v>
      </c>
      <c r="B21">
        <v>2</v>
      </c>
      <c r="C21" t="s">
        <v>197</v>
      </c>
      <c r="D21" s="2">
        <v>0.79166666666666663</v>
      </c>
      <c r="E21" t="s">
        <v>198</v>
      </c>
      <c r="F21" t="s">
        <v>202</v>
      </c>
      <c r="G21">
        <v>38</v>
      </c>
      <c r="I21" t="s">
        <v>124</v>
      </c>
      <c r="J21">
        <v>31</v>
      </c>
      <c r="L21" t="s">
        <v>203</v>
      </c>
      <c r="M21" t="str">
        <f t="shared" si="6"/>
        <v>Utah State</v>
      </c>
      <c r="N21">
        <f t="shared" si="7"/>
        <v>31</v>
      </c>
      <c r="O21" t="str">
        <f t="shared" si="8"/>
        <v>(11) Michigan State</v>
      </c>
      <c r="P21">
        <f t="shared" si="9"/>
        <v>38</v>
      </c>
      <c r="R21" t="str">
        <f t="shared" si="2"/>
        <v>Utah State</v>
      </c>
      <c r="S21">
        <f t="shared" si="3"/>
        <v>31</v>
      </c>
      <c r="T21" t="str">
        <f t="shared" si="4"/>
        <v>Michigan State</v>
      </c>
      <c r="U21">
        <f t="shared" si="5"/>
        <v>38</v>
      </c>
      <c r="AA21" t="s">
        <v>26</v>
      </c>
      <c r="AB21">
        <v>1500</v>
      </c>
    </row>
    <row r="22" spans="1:28">
      <c r="A22">
        <v>21</v>
      </c>
      <c r="B22">
        <v>2</v>
      </c>
      <c r="C22" t="s">
        <v>197</v>
      </c>
      <c r="D22" s="2">
        <v>0.875</v>
      </c>
      <c r="E22" t="s">
        <v>198</v>
      </c>
      <c r="F22" t="s">
        <v>84</v>
      </c>
      <c r="G22">
        <v>72</v>
      </c>
      <c r="I22" t="s">
        <v>204</v>
      </c>
      <c r="J22">
        <v>19</v>
      </c>
      <c r="L22" t="s">
        <v>205</v>
      </c>
      <c r="M22" t="str">
        <f t="shared" si="6"/>
        <v>Portland State</v>
      </c>
      <c r="N22">
        <f t="shared" si="7"/>
        <v>19</v>
      </c>
      <c r="O22" t="str">
        <f t="shared" si="8"/>
        <v>Nevada</v>
      </c>
      <c r="P22">
        <f t="shared" si="9"/>
        <v>72</v>
      </c>
      <c r="R22" t="str">
        <f t="shared" si="2"/>
        <v>Portland State</v>
      </c>
      <c r="S22">
        <f t="shared" si="3"/>
        <v>19</v>
      </c>
      <c r="T22" t="str">
        <f t="shared" si="4"/>
        <v>Nevada</v>
      </c>
      <c r="U22">
        <f t="shared" si="5"/>
        <v>72</v>
      </c>
      <c r="AA22" t="s">
        <v>27</v>
      </c>
      <c r="AB22">
        <v>1500</v>
      </c>
    </row>
    <row r="23" spans="1:28">
      <c r="A23">
        <v>22</v>
      </c>
      <c r="B23">
        <v>2</v>
      </c>
      <c r="C23" t="s">
        <v>197</v>
      </c>
      <c r="D23" s="2">
        <v>0.875</v>
      </c>
      <c r="E23" t="s">
        <v>198</v>
      </c>
      <c r="F23" t="s">
        <v>206</v>
      </c>
      <c r="G23">
        <v>31</v>
      </c>
      <c r="I23" t="s">
        <v>104</v>
      </c>
      <c r="J23">
        <v>10</v>
      </c>
      <c r="L23" t="s">
        <v>207</v>
      </c>
      <c r="M23" t="str">
        <f t="shared" si="6"/>
        <v>San Diego State</v>
      </c>
      <c r="N23">
        <f t="shared" si="7"/>
        <v>10</v>
      </c>
      <c r="O23" t="str">
        <f t="shared" si="8"/>
        <v>(13) Stanford</v>
      </c>
      <c r="P23">
        <f t="shared" si="9"/>
        <v>31</v>
      </c>
      <c r="R23" t="str">
        <f t="shared" si="2"/>
        <v>San Diego State</v>
      </c>
      <c r="S23">
        <f t="shared" si="3"/>
        <v>10</v>
      </c>
      <c r="T23" t="str">
        <f t="shared" si="4"/>
        <v>Stanford</v>
      </c>
      <c r="U23">
        <f t="shared" si="5"/>
        <v>31</v>
      </c>
      <c r="AA23" t="s">
        <v>28</v>
      </c>
      <c r="AB23">
        <v>1500</v>
      </c>
    </row>
    <row r="24" spans="1:28">
      <c r="A24">
        <v>23</v>
      </c>
      <c r="B24">
        <v>2</v>
      </c>
      <c r="C24" t="s">
        <v>197</v>
      </c>
      <c r="D24" s="2">
        <v>0.75</v>
      </c>
      <c r="E24" t="s">
        <v>198</v>
      </c>
      <c r="F24" t="s">
        <v>112</v>
      </c>
      <c r="G24">
        <v>55</v>
      </c>
      <c r="H24" t="s">
        <v>680</v>
      </c>
      <c r="I24" t="s">
        <v>131</v>
      </c>
      <c r="J24">
        <v>42</v>
      </c>
      <c r="L24" t="s">
        <v>208</v>
      </c>
      <c r="M24" t="str">
        <f t="shared" si="6"/>
        <v>Syracuse</v>
      </c>
      <c r="N24">
        <f t="shared" si="7"/>
        <v>55</v>
      </c>
      <c r="O24" t="str">
        <f t="shared" si="8"/>
        <v>Western Michigan</v>
      </c>
      <c r="P24">
        <f t="shared" si="9"/>
        <v>42</v>
      </c>
      <c r="R24" t="str">
        <f t="shared" si="2"/>
        <v>Syracuse</v>
      </c>
      <c r="S24">
        <f t="shared" si="3"/>
        <v>55</v>
      </c>
      <c r="T24" t="str">
        <f t="shared" si="4"/>
        <v>Western Michigan</v>
      </c>
      <c r="U24">
        <f t="shared" si="5"/>
        <v>42</v>
      </c>
      <c r="AA24" t="s">
        <v>30</v>
      </c>
      <c r="AB24">
        <v>1500</v>
      </c>
    </row>
    <row r="25" spans="1:28">
      <c r="A25">
        <v>24</v>
      </c>
      <c r="B25">
        <v>2</v>
      </c>
      <c r="C25" t="s">
        <v>197</v>
      </c>
      <c r="D25" s="2">
        <v>0.875</v>
      </c>
      <c r="E25" t="s">
        <v>198</v>
      </c>
      <c r="F25" t="s">
        <v>209</v>
      </c>
      <c r="G25">
        <v>34</v>
      </c>
      <c r="I25" t="s">
        <v>130</v>
      </c>
      <c r="J25">
        <v>3</v>
      </c>
      <c r="L25" t="s">
        <v>210</v>
      </c>
      <c r="M25" t="str">
        <f t="shared" si="6"/>
        <v>Western Kentucky</v>
      </c>
      <c r="N25">
        <f t="shared" si="7"/>
        <v>3</v>
      </c>
      <c r="O25" t="str">
        <f t="shared" si="8"/>
        <v>(4) Wisconsin</v>
      </c>
      <c r="P25">
        <f t="shared" si="9"/>
        <v>34</v>
      </c>
      <c r="R25" t="str">
        <f t="shared" si="2"/>
        <v>Western Kentucky</v>
      </c>
      <c r="S25">
        <f t="shared" si="3"/>
        <v>3</v>
      </c>
      <c r="T25" t="str">
        <f t="shared" si="4"/>
        <v>Wisconsin</v>
      </c>
      <c r="U25">
        <f t="shared" si="5"/>
        <v>34</v>
      </c>
      <c r="AA25" t="s">
        <v>32</v>
      </c>
      <c r="AB25">
        <v>1500</v>
      </c>
    </row>
    <row r="26" spans="1:28">
      <c r="A26">
        <v>25</v>
      </c>
      <c r="B26">
        <v>2</v>
      </c>
      <c r="C26" t="s">
        <v>211</v>
      </c>
      <c r="D26" s="2">
        <v>0.58333333333333337</v>
      </c>
      <c r="E26" t="s">
        <v>167</v>
      </c>
      <c r="F26" t="s">
        <v>0</v>
      </c>
      <c r="G26">
        <v>38</v>
      </c>
      <c r="I26" t="s">
        <v>147</v>
      </c>
      <c r="J26">
        <v>0</v>
      </c>
      <c r="L26" t="s">
        <v>212</v>
      </c>
      <c r="M26" t="str">
        <f t="shared" si="6"/>
        <v>Stony Brook</v>
      </c>
      <c r="N26">
        <f t="shared" si="7"/>
        <v>0</v>
      </c>
      <c r="O26" t="str">
        <f t="shared" si="8"/>
        <v>Air Force</v>
      </c>
      <c r="P26">
        <f t="shared" si="9"/>
        <v>38</v>
      </c>
      <c r="R26" t="str">
        <f t="shared" si="2"/>
        <v>Stony Brook</v>
      </c>
      <c r="S26">
        <f t="shared" si="3"/>
        <v>0</v>
      </c>
      <c r="T26" t="str">
        <f t="shared" si="4"/>
        <v>Air Force</v>
      </c>
      <c r="U26">
        <f t="shared" si="5"/>
        <v>38</v>
      </c>
      <c r="AA26" t="s">
        <v>33</v>
      </c>
      <c r="AB26">
        <v>1500</v>
      </c>
    </row>
    <row r="27" spans="1:28">
      <c r="A27">
        <v>26</v>
      </c>
      <c r="B27">
        <v>2</v>
      </c>
      <c r="C27" t="s">
        <v>211</v>
      </c>
      <c r="D27" s="2">
        <v>0.83333333333333337</v>
      </c>
      <c r="E27" t="s">
        <v>167</v>
      </c>
      <c r="F27" t="s">
        <v>213</v>
      </c>
      <c r="G27">
        <v>51</v>
      </c>
      <c r="I27" t="s">
        <v>67</v>
      </c>
      <c r="J27">
        <v>14</v>
      </c>
      <c r="L27" t="s">
        <v>214</v>
      </c>
      <c r="M27" t="str">
        <f t="shared" si="6"/>
        <v>Louisville</v>
      </c>
      <c r="N27">
        <f t="shared" si="7"/>
        <v>14</v>
      </c>
      <c r="O27" t="str">
        <f t="shared" si="8"/>
        <v>(1) Alabama</v>
      </c>
      <c r="P27">
        <f t="shared" si="9"/>
        <v>51</v>
      </c>
      <c r="R27" t="str">
        <f t="shared" si="2"/>
        <v>Louisville</v>
      </c>
      <c r="S27">
        <f t="shared" si="3"/>
        <v>14</v>
      </c>
      <c r="T27" t="str">
        <f t="shared" si="4"/>
        <v>Alabama</v>
      </c>
      <c r="U27">
        <f t="shared" si="5"/>
        <v>51</v>
      </c>
      <c r="AA27" t="s">
        <v>34</v>
      </c>
      <c r="AB27">
        <v>1500</v>
      </c>
    </row>
    <row r="28" spans="1:28">
      <c r="A28">
        <v>27</v>
      </c>
      <c r="B28">
        <v>2</v>
      </c>
      <c r="C28" t="s">
        <v>211</v>
      </c>
      <c r="D28" s="2">
        <v>0.9375</v>
      </c>
      <c r="E28" t="s">
        <v>167</v>
      </c>
      <c r="F28" t="s">
        <v>9</v>
      </c>
      <c r="G28">
        <v>49</v>
      </c>
      <c r="I28" t="s">
        <v>215</v>
      </c>
      <c r="J28">
        <v>7</v>
      </c>
      <c r="L28" t="s">
        <v>216</v>
      </c>
      <c r="M28" t="str">
        <f t="shared" si="6"/>
        <v>Texas-San Antonio</v>
      </c>
      <c r="N28">
        <f t="shared" si="7"/>
        <v>7</v>
      </c>
      <c r="O28" t="str">
        <f t="shared" si="8"/>
        <v>Arizona State</v>
      </c>
      <c r="P28">
        <f t="shared" si="9"/>
        <v>49</v>
      </c>
      <c r="R28" t="str">
        <f t="shared" si="2"/>
        <v>Texas-San Antonio</v>
      </c>
      <c r="S28">
        <f t="shared" si="3"/>
        <v>7</v>
      </c>
      <c r="T28" t="str">
        <f t="shared" si="4"/>
        <v>Arizona State</v>
      </c>
      <c r="U28">
        <f t="shared" si="5"/>
        <v>49</v>
      </c>
      <c r="AA28" t="s">
        <v>36</v>
      </c>
      <c r="AB28">
        <v>1500</v>
      </c>
    </row>
    <row r="29" spans="1:28">
      <c r="A29">
        <v>28</v>
      </c>
      <c r="B29">
        <v>2</v>
      </c>
      <c r="C29" t="s">
        <v>211</v>
      </c>
      <c r="D29" s="2">
        <v>0.66666666666666663</v>
      </c>
      <c r="E29" t="s">
        <v>167</v>
      </c>
      <c r="F29" t="s">
        <v>10</v>
      </c>
      <c r="G29">
        <v>55</v>
      </c>
      <c r="I29" t="s">
        <v>217</v>
      </c>
      <c r="J29">
        <v>20</v>
      </c>
      <c r="L29" t="s">
        <v>218</v>
      </c>
      <c r="M29" t="str">
        <f t="shared" si="6"/>
        <v>Eastern Illinois</v>
      </c>
      <c r="N29">
        <f t="shared" si="7"/>
        <v>20</v>
      </c>
      <c r="O29" t="str">
        <f t="shared" si="8"/>
        <v>Arkansas</v>
      </c>
      <c r="P29">
        <f t="shared" si="9"/>
        <v>55</v>
      </c>
      <c r="R29" t="str">
        <f t="shared" si="2"/>
        <v>Eastern Illinois</v>
      </c>
      <c r="S29">
        <f t="shared" si="3"/>
        <v>20</v>
      </c>
      <c r="T29" t="str">
        <f t="shared" si="4"/>
        <v>Arkansas</v>
      </c>
      <c r="U29">
        <f t="shared" si="5"/>
        <v>55</v>
      </c>
      <c r="AA29" t="s">
        <v>1</v>
      </c>
      <c r="AB29">
        <v>1500</v>
      </c>
    </row>
    <row r="30" spans="1:28">
      <c r="A30">
        <v>29</v>
      </c>
      <c r="B30">
        <v>2</v>
      </c>
      <c r="C30" t="s">
        <v>211</v>
      </c>
      <c r="D30" s="2">
        <v>0.79166666666666663</v>
      </c>
      <c r="E30" t="s">
        <v>167</v>
      </c>
      <c r="F30" t="s">
        <v>11</v>
      </c>
      <c r="G30">
        <v>48</v>
      </c>
      <c r="I30" t="s">
        <v>219</v>
      </c>
      <c r="J30">
        <v>21</v>
      </c>
      <c r="L30" t="s">
        <v>220</v>
      </c>
      <c r="M30" t="str">
        <f t="shared" si="6"/>
        <v>Southeast Missouri State</v>
      </c>
      <c r="N30">
        <f t="shared" si="7"/>
        <v>21</v>
      </c>
      <c r="O30" t="str">
        <f t="shared" si="8"/>
        <v>Arkansas State</v>
      </c>
      <c r="P30">
        <f t="shared" si="9"/>
        <v>48</v>
      </c>
      <c r="R30" t="str">
        <f t="shared" si="2"/>
        <v>Southeast Missouri State</v>
      </c>
      <c r="S30">
        <f t="shared" si="3"/>
        <v>21</v>
      </c>
      <c r="T30" t="str">
        <f t="shared" si="4"/>
        <v>Arkansas State</v>
      </c>
      <c r="U30">
        <f t="shared" si="5"/>
        <v>48</v>
      </c>
      <c r="AA30" t="s">
        <v>37</v>
      </c>
      <c r="AB30">
        <v>1500</v>
      </c>
    </row>
    <row r="31" spans="1:28">
      <c r="A31">
        <v>30</v>
      </c>
      <c r="B31">
        <v>2</v>
      </c>
      <c r="C31" t="s">
        <v>211</v>
      </c>
      <c r="D31" s="2">
        <v>0.64583333333333337</v>
      </c>
      <c r="E31" t="s">
        <v>167</v>
      </c>
      <c r="F31" t="s">
        <v>221</v>
      </c>
      <c r="G31">
        <v>21</v>
      </c>
      <c r="I31" t="s">
        <v>222</v>
      </c>
      <c r="J31">
        <v>16</v>
      </c>
      <c r="L31" t="s">
        <v>223</v>
      </c>
      <c r="M31" t="str">
        <f t="shared" si="6"/>
        <v>(6) Washington</v>
      </c>
      <c r="N31">
        <f t="shared" si="7"/>
        <v>16</v>
      </c>
      <c r="O31" t="str">
        <f t="shared" si="8"/>
        <v>(9) Auburn</v>
      </c>
      <c r="P31">
        <f t="shared" si="9"/>
        <v>21</v>
      </c>
      <c r="R31" t="str">
        <f t="shared" si="2"/>
        <v>Washington</v>
      </c>
      <c r="S31">
        <f t="shared" si="3"/>
        <v>16</v>
      </c>
      <c r="T31" t="str">
        <f t="shared" si="4"/>
        <v>Auburn</v>
      </c>
      <c r="U31">
        <f t="shared" si="5"/>
        <v>21</v>
      </c>
      <c r="AA31" t="s">
        <v>38</v>
      </c>
      <c r="AB31">
        <v>1500</v>
      </c>
    </row>
    <row r="32" spans="1:28">
      <c r="A32">
        <v>31</v>
      </c>
      <c r="B32">
        <v>2</v>
      </c>
      <c r="C32" t="s">
        <v>211</v>
      </c>
      <c r="D32" s="2">
        <v>0.83333333333333337</v>
      </c>
      <c r="E32" t="s">
        <v>167</v>
      </c>
      <c r="F32" t="s">
        <v>16</v>
      </c>
      <c r="G32">
        <v>55</v>
      </c>
      <c r="I32" t="s">
        <v>154</v>
      </c>
      <c r="J32">
        <v>27</v>
      </c>
      <c r="L32" t="s">
        <v>224</v>
      </c>
      <c r="M32" t="str">
        <f t="shared" si="6"/>
        <v>Abilene Christian</v>
      </c>
      <c r="N32">
        <f t="shared" si="7"/>
        <v>27</v>
      </c>
      <c r="O32" t="str">
        <f t="shared" si="8"/>
        <v>Baylor</v>
      </c>
      <c r="P32">
        <f t="shared" si="9"/>
        <v>55</v>
      </c>
      <c r="R32" t="str">
        <f t="shared" si="2"/>
        <v>Abilene Christian</v>
      </c>
      <c r="S32">
        <f t="shared" si="3"/>
        <v>27</v>
      </c>
      <c r="T32" t="str">
        <f t="shared" si="4"/>
        <v>Baylor</v>
      </c>
      <c r="U32">
        <f t="shared" si="5"/>
        <v>55</v>
      </c>
      <c r="AA32" t="s">
        <v>39</v>
      </c>
      <c r="AB32">
        <v>1500</v>
      </c>
    </row>
    <row r="33" spans="1:28">
      <c r="A33">
        <v>32</v>
      </c>
      <c r="B33">
        <v>2</v>
      </c>
      <c r="C33" t="s">
        <v>211</v>
      </c>
      <c r="D33" s="2">
        <v>0.75</v>
      </c>
      <c r="E33" t="s">
        <v>167</v>
      </c>
      <c r="F33" t="s">
        <v>225</v>
      </c>
      <c r="G33">
        <v>56</v>
      </c>
      <c r="H33" t="s">
        <v>680</v>
      </c>
      <c r="I33" t="s">
        <v>121</v>
      </c>
      <c r="J33">
        <v>20</v>
      </c>
      <c r="L33" t="s">
        <v>226</v>
      </c>
      <c r="M33" t="str">
        <f t="shared" si="6"/>
        <v>(22) Boise State</v>
      </c>
      <c r="N33">
        <f t="shared" si="7"/>
        <v>56</v>
      </c>
      <c r="O33" t="str">
        <f t="shared" si="8"/>
        <v>Troy</v>
      </c>
      <c r="P33">
        <f t="shared" si="9"/>
        <v>20</v>
      </c>
      <c r="R33" t="str">
        <f t="shared" si="2"/>
        <v>Boise State</v>
      </c>
      <c r="S33">
        <f t="shared" si="3"/>
        <v>56</v>
      </c>
      <c r="T33" t="str">
        <f t="shared" si="4"/>
        <v>Troy</v>
      </c>
      <c r="U33">
        <f t="shared" si="5"/>
        <v>20</v>
      </c>
      <c r="AA33" t="s">
        <v>40</v>
      </c>
      <c r="AB33">
        <v>1500</v>
      </c>
    </row>
    <row r="34" spans="1:28">
      <c r="A34">
        <v>33</v>
      </c>
      <c r="B34">
        <v>2</v>
      </c>
      <c r="C34" t="s">
        <v>211</v>
      </c>
      <c r="D34" s="2">
        <v>0.54166666666666663</v>
      </c>
      <c r="E34" t="s">
        <v>167</v>
      </c>
      <c r="F34" t="s">
        <v>20</v>
      </c>
      <c r="G34">
        <v>55</v>
      </c>
      <c r="I34" t="s">
        <v>21</v>
      </c>
      <c r="J34">
        <v>21</v>
      </c>
      <c r="L34" t="s">
        <v>227</v>
      </c>
      <c r="M34" t="str">
        <f t="shared" si="6"/>
        <v>Massachusetts</v>
      </c>
      <c r="N34">
        <f t="shared" si="7"/>
        <v>21</v>
      </c>
      <c r="O34" t="str">
        <f t="shared" si="8"/>
        <v>Boston College</v>
      </c>
      <c r="P34">
        <f t="shared" si="9"/>
        <v>55</v>
      </c>
      <c r="R34" t="str">
        <f t="shared" si="2"/>
        <v>Massachusetts</v>
      </c>
      <c r="S34">
        <f t="shared" si="3"/>
        <v>21</v>
      </c>
      <c r="T34" t="str">
        <f t="shared" si="4"/>
        <v>Boston College</v>
      </c>
      <c r="U34">
        <f t="shared" si="5"/>
        <v>55</v>
      </c>
      <c r="AA34" t="s">
        <v>41</v>
      </c>
      <c r="AB34">
        <v>1500</v>
      </c>
    </row>
    <row r="35" spans="1:28">
      <c r="A35">
        <v>34</v>
      </c>
      <c r="B35">
        <v>2</v>
      </c>
      <c r="C35" t="s">
        <v>211</v>
      </c>
      <c r="D35" s="2">
        <v>0.94791666666666663</v>
      </c>
      <c r="E35" t="s">
        <v>167</v>
      </c>
      <c r="F35" t="s">
        <v>228</v>
      </c>
      <c r="G35">
        <v>28</v>
      </c>
      <c r="H35" t="s">
        <v>680</v>
      </c>
      <c r="I35" t="s">
        <v>8</v>
      </c>
      <c r="J35">
        <v>23</v>
      </c>
      <c r="L35" t="s">
        <v>229</v>
      </c>
      <c r="M35" t="str">
        <f t="shared" si="6"/>
        <v>Brigham Young</v>
      </c>
      <c r="N35">
        <f t="shared" si="7"/>
        <v>28</v>
      </c>
      <c r="O35" t="str">
        <f t="shared" si="8"/>
        <v>Arizona</v>
      </c>
      <c r="P35">
        <f t="shared" si="9"/>
        <v>23</v>
      </c>
      <c r="R35" t="str">
        <f t="shared" si="2"/>
        <v>Brigham Young</v>
      </c>
      <c r="S35">
        <f t="shared" si="3"/>
        <v>28</v>
      </c>
      <c r="T35" t="str">
        <f t="shared" si="4"/>
        <v>Arizona</v>
      </c>
      <c r="U35">
        <f t="shared" si="5"/>
        <v>23</v>
      </c>
      <c r="AA35" t="s">
        <v>42</v>
      </c>
      <c r="AB35">
        <v>1500</v>
      </c>
    </row>
    <row r="36" spans="1:28">
      <c r="A36">
        <v>35</v>
      </c>
      <c r="B36">
        <v>2</v>
      </c>
      <c r="C36" t="s">
        <v>211</v>
      </c>
      <c r="D36" s="2">
        <v>0.75</v>
      </c>
      <c r="E36" t="s">
        <v>167</v>
      </c>
      <c r="F36" t="s">
        <v>23</v>
      </c>
      <c r="G36">
        <v>48</v>
      </c>
      <c r="I36" t="s">
        <v>230</v>
      </c>
      <c r="J36">
        <v>10</v>
      </c>
      <c r="L36" t="s">
        <v>231</v>
      </c>
      <c r="M36" t="str">
        <f t="shared" si="6"/>
        <v>Delaware State</v>
      </c>
      <c r="N36">
        <f t="shared" si="7"/>
        <v>10</v>
      </c>
      <c r="O36" t="str">
        <f t="shared" si="8"/>
        <v>Buffalo</v>
      </c>
      <c r="P36">
        <f t="shared" si="9"/>
        <v>48</v>
      </c>
      <c r="R36" t="str">
        <f t="shared" si="2"/>
        <v>Delaware State</v>
      </c>
      <c r="S36">
        <f t="shared" si="3"/>
        <v>10</v>
      </c>
      <c r="T36" t="str">
        <f t="shared" si="4"/>
        <v>Buffalo</v>
      </c>
      <c r="U36">
        <f t="shared" si="5"/>
        <v>48</v>
      </c>
      <c r="AA36" t="s">
        <v>29</v>
      </c>
      <c r="AB36">
        <v>1500</v>
      </c>
    </row>
    <row r="37" spans="1:28">
      <c r="A37">
        <v>36</v>
      </c>
      <c r="B37">
        <v>2</v>
      </c>
      <c r="C37" t="s">
        <v>211</v>
      </c>
      <c r="D37" s="2">
        <v>0.66666666666666663</v>
      </c>
      <c r="E37" t="s">
        <v>167</v>
      </c>
      <c r="F37" t="s">
        <v>26</v>
      </c>
      <c r="G37">
        <v>24</v>
      </c>
      <c r="I37" t="s">
        <v>7</v>
      </c>
      <c r="J37">
        <v>17</v>
      </c>
      <c r="L37" t="s">
        <v>232</v>
      </c>
      <c r="M37" t="str">
        <f t="shared" si="6"/>
        <v>North Carolina</v>
      </c>
      <c r="N37">
        <f t="shared" si="7"/>
        <v>17</v>
      </c>
      <c r="O37" t="str">
        <f t="shared" si="8"/>
        <v>California</v>
      </c>
      <c r="P37">
        <f t="shared" si="9"/>
        <v>24</v>
      </c>
      <c r="R37" t="str">
        <f t="shared" si="2"/>
        <v>North Carolina</v>
      </c>
      <c r="S37">
        <f t="shared" si="3"/>
        <v>17</v>
      </c>
      <c r="T37" t="str">
        <f t="shared" si="4"/>
        <v>California</v>
      </c>
      <c r="U37">
        <f t="shared" si="5"/>
        <v>24</v>
      </c>
      <c r="AA37" t="s">
        <v>43</v>
      </c>
      <c r="AB37">
        <v>1500</v>
      </c>
    </row>
    <row r="38" spans="1:28">
      <c r="A38">
        <v>37</v>
      </c>
      <c r="B38">
        <v>2</v>
      </c>
      <c r="C38" t="s">
        <v>211</v>
      </c>
      <c r="D38" s="2">
        <v>0.75</v>
      </c>
      <c r="E38" t="s">
        <v>167</v>
      </c>
      <c r="F38" t="s">
        <v>32</v>
      </c>
      <c r="G38">
        <v>34</v>
      </c>
      <c r="I38" t="s">
        <v>149</v>
      </c>
      <c r="J38">
        <v>10</v>
      </c>
      <c r="L38" t="s">
        <v>233</v>
      </c>
      <c r="M38" t="str">
        <f t="shared" si="6"/>
        <v>Fordham</v>
      </c>
      <c r="N38">
        <f t="shared" si="7"/>
        <v>10</v>
      </c>
      <c r="O38" t="str">
        <f t="shared" si="8"/>
        <v>Charlotte</v>
      </c>
      <c r="P38">
        <f t="shared" si="9"/>
        <v>34</v>
      </c>
      <c r="R38" t="str">
        <f t="shared" si="2"/>
        <v>Fordham</v>
      </c>
      <c r="S38">
        <f t="shared" si="3"/>
        <v>10</v>
      </c>
      <c r="T38" t="str">
        <f t="shared" si="4"/>
        <v>Charlotte</v>
      </c>
      <c r="U38">
        <f t="shared" si="5"/>
        <v>34</v>
      </c>
      <c r="AA38" t="s">
        <v>44</v>
      </c>
      <c r="AB38">
        <v>1500</v>
      </c>
    </row>
    <row r="39" spans="1:28">
      <c r="A39">
        <v>38</v>
      </c>
      <c r="B39">
        <v>2</v>
      </c>
      <c r="C39" t="s">
        <v>211</v>
      </c>
      <c r="D39" s="2">
        <v>0.79166666666666663</v>
      </c>
      <c r="E39" t="s">
        <v>167</v>
      </c>
      <c r="F39" t="s">
        <v>33</v>
      </c>
      <c r="G39">
        <v>26</v>
      </c>
      <c r="H39" t="s">
        <v>680</v>
      </c>
      <c r="I39" t="s">
        <v>27</v>
      </c>
      <c r="J39">
        <v>17</v>
      </c>
      <c r="L39" t="s">
        <v>234</v>
      </c>
      <c r="M39" t="str">
        <f t="shared" si="6"/>
        <v>Cincinnati</v>
      </c>
      <c r="N39">
        <f t="shared" si="7"/>
        <v>26</v>
      </c>
      <c r="O39" t="str">
        <f t="shared" si="8"/>
        <v>UCLA</v>
      </c>
      <c r="P39">
        <f t="shared" si="9"/>
        <v>17</v>
      </c>
      <c r="R39" t="str">
        <f t="shared" si="2"/>
        <v>Cincinnati</v>
      </c>
      <c r="S39">
        <f t="shared" si="3"/>
        <v>26</v>
      </c>
      <c r="T39" t="str">
        <f t="shared" si="4"/>
        <v>UCLA</v>
      </c>
      <c r="U39">
        <f t="shared" si="5"/>
        <v>17</v>
      </c>
      <c r="AA39" t="s">
        <v>45</v>
      </c>
      <c r="AB39">
        <v>1500</v>
      </c>
    </row>
    <row r="40" spans="1:28">
      <c r="A40">
        <v>39</v>
      </c>
      <c r="B40">
        <v>2</v>
      </c>
      <c r="C40" t="s">
        <v>211</v>
      </c>
      <c r="D40" s="2">
        <v>0.51388888888888895</v>
      </c>
      <c r="E40" t="s">
        <v>167</v>
      </c>
      <c r="F40" t="s">
        <v>235</v>
      </c>
      <c r="G40">
        <v>48</v>
      </c>
      <c r="I40" t="s">
        <v>141</v>
      </c>
      <c r="J40">
        <v>7</v>
      </c>
      <c r="L40" t="s">
        <v>236</v>
      </c>
      <c r="M40" t="str">
        <f t="shared" si="6"/>
        <v>Furman</v>
      </c>
      <c r="N40">
        <f t="shared" si="7"/>
        <v>7</v>
      </c>
      <c r="O40" t="str">
        <f t="shared" si="8"/>
        <v>(2) Clemson</v>
      </c>
      <c r="P40">
        <f t="shared" si="9"/>
        <v>48</v>
      </c>
      <c r="R40" t="str">
        <f t="shared" si="2"/>
        <v>Furman</v>
      </c>
      <c r="S40">
        <f t="shared" si="3"/>
        <v>7</v>
      </c>
      <c r="T40" t="str">
        <f t="shared" si="4"/>
        <v>Clemson</v>
      </c>
      <c r="U40">
        <f t="shared" si="5"/>
        <v>48</v>
      </c>
      <c r="AA40" t="s">
        <v>46</v>
      </c>
      <c r="AB40">
        <v>1500</v>
      </c>
    </row>
    <row r="41" spans="1:28">
      <c r="A41">
        <v>40</v>
      </c>
      <c r="B41">
        <v>2</v>
      </c>
      <c r="C41" t="s">
        <v>211</v>
      </c>
      <c r="D41" s="2">
        <v>0.8125</v>
      </c>
      <c r="E41" t="s">
        <v>167</v>
      </c>
      <c r="F41" t="s">
        <v>29</v>
      </c>
      <c r="G41">
        <v>53</v>
      </c>
      <c r="I41" t="s">
        <v>237</v>
      </c>
      <c r="J41">
        <v>6</v>
      </c>
      <c r="L41" t="s">
        <v>238</v>
      </c>
      <c r="M41" t="str">
        <f t="shared" si="6"/>
        <v>Charleston Southern</v>
      </c>
      <c r="N41">
        <f t="shared" si="7"/>
        <v>6</v>
      </c>
      <c r="O41" t="str">
        <f t="shared" si="8"/>
        <v>Florida</v>
      </c>
      <c r="P41">
        <f t="shared" si="9"/>
        <v>53</v>
      </c>
      <c r="R41" t="str">
        <f t="shared" si="2"/>
        <v>Charleston Southern</v>
      </c>
      <c r="S41">
        <f t="shared" si="3"/>
        <v>6</v>
      </c>
      <c r="T41" t="str">
        <f t="shared" si="4"/>
        <v>Florida</v>
      </c>
      <c r="U41">
        <f t="shared" si="5"/>
        <v>53</v>
      </c>
      <c r="AA41" t="s">
        <v>47</v>
      </c>
      <c r="AB41">
        <v>1500</v>
      </c>
    </row>
    <row r="42" spans="1:28">
      <c r="A42">
        <v>41</v>
      </c>
      <c r="B42">
        <v>2</v>
      </c>
      <c r="C42" t="s">
        <v>211</v>
      </c>
      <c r="D42" s="2">
        <v>0.91666666666666663</v>
      </c>
      <c r="E42" t="s">
        <v>167</v>
      </c>
      <c r="F42" t="s">
        <v>45</v>
      </c>
      <c r="G42">
        <v>79</v>
      </c>
      <c r="I42" t="s">
        <v>19</v>
      </c>
      <c r="J42">
        <v>13</v>
      </c>
      <c r="L42" t="s">
        <v>239</v>
      </c>
      <c r="M42" t="str">
        <f t="shared" si="6"/>
        <v>Idaho</v>
      </c>
      <c r="N42">
        <f t="shared" si="7"/>
        <v>13</v>
      </c>
      <c r="O42" t="str">
        <f t="shared" si="8"/>
        <v>Fresno State</v>
      </c>
      <c r="P42">
        <f t="shared" si="9"/>
        <v>79</v>
      </c>
      <c r="R42" t="str">
        <f t="shared" si="2"/>
        <v>Idaho</v>
      </c>
      <c r="S42">
        <f t="shared" si="3"/>
        <v>13</v>
      </c>
      <c r="T42" t="str">
        <f t="shared" si="4"/>
        <v>Fresno State</v>
      </c>
      <c r="U42">
        <f t="shared" si="5"/>
        <v>79</v>
      </c>
      <c r="AA42" t="s">
        <v>48</v>
      </c>
      <c r="AB42">
        <v>1500</v>
      </c>
    </row>
    <row r="43" spans="1:28">
      <c r="A43">
        <v>42</v>
      </c>
      <c r="B43">
        <v>2</v>
      </c>
      <c r="C43" t="s">
        <v>211</v>
      </c>
      <c r="D43" s="2">
        <v>0.64583333333333337</v>
      </c>
      <c r="E43" t="s">
        <v>167</v>
      </c>
      <c r="F43" t="s">
        <v>240</v>
      </c>
      <c r="G43">
        <v>45</v>
      </c>
      <c r="I43" t="s">
        <v>142</v>
      </c>
      <c r="J43">
        <v>0</v>
      </c>
      <c r="L43" t="s">
        <v>241</v>
      </c>
      <c r="M43" t="str">
        <f t="shared" si="6"/>
        <v>Austin Peay</v>
      </c>
      <c r="N43">
        <f t="shared" si="7"/>
        <v>0</v>
      </c>
      <c r="O43" t="str">
        <f t="shared" si="8"/>
        <v>(3) Georgia</v>
      </c>
      <c r="P43">
        <f t="shared" si="9"/>
        <v>45</v>
      </c>
      <c r="R43" t="str">
        <f t="shared" si="2"/>
        <v>Austin Peay</v>
      </c>
      <c r="S43">
        <f t="shared" si="3"/>
        <v>0</v>
      </c>
      <c r="T43" t="str">
        <f t="shared" si="4"/>
        <v>Georgia</v>
      </c>
      <c r="U43">
        <f t="shared" si="5"/>
        <v>45</v>
      </c>
      <c r="AA43" t="s">
        <v>49</v>
      </c>
      <c r="AB43">
        <v>1500</v>
      </c>
    </row>
    <row r="44" spans="1:28">
      <c r="A44">
        <v>43</v>
      </c>
      <c r="B44">
        <v>2</v>
      </c>
      <c r="C44" t="s">
        <v>211</v>
      </c>
      <c r="D44" s="2">
        <v>0.75</v>
      </c>
      <c r="E44" t="s">
        <v>167</v>
      </c>
      <c r="F44" t="s">
        <v>47</v>
      </c>
      <c r="G44">
        <v>37</v>
      </c>
      <c r="I44" t="s">
        <v>242</v>
      </c>
      <c r="J44">
        <v>6</v>
      </c>
      <c r="L44" t="s">
        <v>243</v>
      </c>
      <c r="M44" t="str">
        <f t="shared" si="6"/>
        <v>South Carolina State</v>
      </c>
      <c r="N44">
        <f t="shared" si="7"/>
        <v>6</v>
      </c>
      <c r="O44" t="str">
        <f t="shared" si="8"/>
        <v>Georgia Southern</v>
      </c>
      <c r="P44">
        <f t="shared" si="9"/>
        <v>37</v>
      </c>
      <c r="R44" t="str">
        <f t="shared" si="2"/>
        <v>South Carolina State</v>
      </c>
      <c r="S44">
        <f t="shared" si="3"/>
        <v>6</v>
      </c>
      <c r="T44" t="str">
        <f t="shared" si="4"/>
        <v>Georgia Southern</v>
      </c>
      <c r="U44">
        <f t="shared" si="5"/>
        <v>37</v>
      </c>
      <c r="AA44" t="s">
        <v>50</v>
      </c>
      <c r="AB44">
        <v>1500</v>
      </c>
    </row>
    <row r="45" spans="1:28">
      <c r="A45">
        <v>44</v>
      </c>
      <c r="B45">
        <v>2</v>
      </c>
      <c r="C45" t="s">
        <v>211</v>
      </c>
      <c r="D45" s="2">
        <v>0.52083333333333337</v>
      </c>
      <c r="E45" t="s">
        <v>167</v>
      </c>
      <c r="F45" t="s">
        <v>49</v>
      </c>
      <c r="G45">
        <v>41</v>
      </c>
      <c r="I45" t="s">
        <v>244</v>
      </c>
      <c r="J45">
        <v>0</v>
      </c>
      <c r="L45" t="s">
        <v>245</v>
      </c>
      <c r="M45" t="str">
        <f t="shared" si="6"/>
        <v>Alcorn State</v>
      </c>
      <c r="N45">
        <f t="shared" si="7"/>
        <v>0</v>
      </c>
      <c r="O45" t="str">
        <f t="shared" si="8"/>
        <v>Georgia Tech</v>
      </c>
      <c r="P45">
        <f t="shared" si="9"/>
        <v>41</v>
      </c>
      <c r="R45" t="str">
        <f t="shared" si="2"/>
        <v>Alcorn State</v>
      </c>
      <c r="S45">
        <f t="shared" si="3"/>
        <v>0</v>
      </c>
      <c r="T45" t="str">
        <f t="shared" si="4"/>
        <v>Georgia Tech</v>
      </c>
      <c r="U45">
        <f t="shared" si="5"/>
        <v>41</v>
      </c>
      <c r="AA45" t="s">
        <v>51</v>
      </c>
      <c r="AB45">
        <v>1500</v>
      </c>
    </row>
    <row r="46" spans="1:28">
      <c r="A46">
        <v>45</v>
      </c>
      <c r="B46">
        <v>2</v>
      </c>
      <c r="C46" t="s">
        <v>211</v>
      </c>
      <c r="D46" s="2">
        <v>0.95833333333333337</v>
      </c>
      <c r="E46" t="s">
        <v>167</v>
      </c>
      <c r="F46" t="s">
        <v>138</v>
      </c>
      <c r="G46">
        <v>59</v>
      </c>
      <c r="I46" t="s">
        <v>82</v>
      </c>
      <c r="J46">
        <v>41</v>
      </c>
      <c r="L46" t="s">
        <v>246</v>
      </c>
      <c r="M46" t="str">
        <f t="shared" si="6"/>
        <v>Navy</v>
      </c>
      <c r="N46">
        <f t="shared" si="7"/>
        <v>41</v>
      </c>
      <c r="O46" t="str">
        <f t="shared" si="8"/>
        <v>Hawaii</v>
      </c>
      <c r="P46">
        <f t="shared" si="9"/>
        <v>59</v>
      </c>
      <c r="R46" t="str">
        <f t="shared" si="2"/>
        <v>Navy</v>
      </c>
      <c r="S46">
        <f t="shared" si="3"/>
        <v>41</v>
      </c>
      <c r="T46" t="str">
        <f t="shared" si="4"/>
        <v>Hawaii</v>
      </c>
      <c r="U46">
        <f t="shared" si="5"/>
        <v>59</v>
      </c>
      <c r="AA46" t="s">
        <v>52</v>
      </c>
      <c r="AB46">
        <v>1500</v>
      </c>
    </row>
    <row r="47" spans="1:28">
      <c r="A47">
        <v>46</v>
      </c>
      <c r="B47">
        <v>2</v>
      </c>
      <c r="C47" t="s">
        <v>211</v>
      </c>
      <c r="D47" s="2">
        <v>0.5</v>
      </c>
      <c r="E47" t="s">
        <v>167</v>
      </c>
      <c r="F47" t="s">
        <v>51</v>
      </c>
      <c r="G47">
        <v>45</v>
      </c>
      <c r="H47" t="s">
        <v>680</v>
      </c>
      <c r="I47" t="s">
        <v>102</v>
      </c>
      <c r="J47">
        <v>27</v>
      </c>
      <c r="L47" t="s">
        <v>171</v>
      </c>
      <c r="M47" t="str">
        <f t="shared" si="6"/>
        <v>Houston</v>
      </c>
      <c r="N47">
        <f t="shared" si="7"/>
        <v>45</v>
      </c>
      <c r="O47" t="str">
        <f t="shared" si="8"/>
        <v>Rice</v>
      </c>
      <c r="P47">
        <f t="shared" si="9"/>
        <v>27</v>
      </c>
      <c r="R47" t="str">
        <f t="shared" si="2"/>
        <v>Houston</v>
      </c>
      <c r="S47">
        <f t="shared" si="3"/>
        <v>45</v>
      </c>
      <c r="T47" t="str">
        <f t="shared" si="4"/>
        <v>Rice</v>
      </c>
      <c r="U47">
        <f t="shared" si="5"/>
        <v>27</v>
      </c>
      <c r="AA47" t="s">
        <v>15</v>
      </c>
      <c r="AB47">
        <v>1500</v>
      </c>
    </row>
    <row r="48" spans="1:28">
      <c r="A48">
        <v>47</v>
      </c>
      <c r="B48">
        <v>2</v>
      </c>
      <c r="C48" t="s">
        <v>211</v>
      </c>
      <c r="D48" s="2">
        <v>0.5</v>
      </c>
      <c r="E48" t="s">
        <v>167</v>
      </c>
      <c r="F48" t="s">
        <v>52</v>
      </c>
      <c r="G48">
        <v>31</v>
      </c>
      <c r="I48" t="s">
        <v>57</v>
      </c>
      <c r="J48">
        <v>24</v>
      </c>
      <c r="L48" t="s">
        <v>247</v>
      </c>
      <c r="M48" t="str">
        <f t="shared" si="6"/>
        <v>Kent State</v>
      </c>
      <c r="N48">
        <f t="shared" si="7"/>
        <v>24</v>
      </c>
      <c r="O48" t="str">
        <f t="shared" si="8"/>
        <v>Illinois</v>
      </c>
      <c r="P48">
        <f t="shared" si="9"/>
        <v>31</v>
      </c>
      <c r="R48" t="str">
        <f t="shared" si="2"/>
        <v>Kent State</v>
      </c>
      <c r="S48">
        <f t="shared" si="3"/>
        <v>24</v>
      </c>
      <c r="T48" t="str">
        <f t="shared" si="4"/>
        <v>Illinois</v>
      </c>
      <c r="U48">
        <f t="shared" si="5"/>
        <v>31</v>
      </c>
      <c r="AA48" t="s">
        <v>53</v>
      </c>
      <c r="AB48">
        <v>1500</v>
      </c>
    </row>
    <row r="49" spans="1:28">
      <c r="A49">
        <v>48</v>
      </c>
      <c r="B49">
        <v>2</v>
      </c>
      <c r="C49" t="s">
        <v>211</v>
      </c>
      <c r="D49" s="2">
        <v>0.79166666666666663</v>
      </c>
      <c r="E49" t="s">
        <v>167</v>
      </c>
      <c r="F49" t="s">
        <v>15</v>
      </c>
      <c r="G49">
        <v>38</v>
      </c>
      <c r="H49" t="s">
        <v>680</v>
      </c>
      <c r="I49" t="s">
        <v>248</v>
      </c>
      <c r="J49">
        <v>28</v>
      </c>
      <c r="L49" t="s">
        <v>249</v>
      </c>
      <c r="M49" t="str">
        <f t="shared" si="6"/>
        <v>Indiana</v>
      </c>
      <c r="N49">
        <f t="shared" si="7"/>
        <v>38</v>
      </c>
      <c r="O49" t="str">
        <f t="shared" si="8"/>
        <v>Florida International</v>
      </c>
      <c r="P49">
        <f t="shared" si="9"/>
        <v>28</v>
      </c>
      <c r="R49" t="str">
        <f t="shared" si="2"/>
        <v>Indiana</v>
      </c>
      <c r="S49">
        <f t="shared" si="3"/>
        <v>38</v>
      </c>
      <c r="T49" t="str">
        <f t="shared" si="4"/>
        <v>Florida International</v>
      </c>
      <c r="U49">
        <f t="shared" si="5"/>
        <v>28</v>
      </c>
      <c r="AA49" t="s">
        <v>54</v>
      </c>
      <c r="AB49">
        <v>1500</v>
      </c>
    </row>
    <row r="50" spans="1:28">
      <c r="A50">
        <v>49</v>
      </c>
      <c r="B50">
        <v>2</v>
      </c>
      <c r="C50" t="s">
        <v>211</v>
      </c>
      <c r="D50" s="2">
        <v>0.64583333333333337</v>
      </c>
      <c r="E50" t="s">
        <v>167</v>
      </c>
      <c r="F50" t="s">
        <v>53</v>
      </c>
      <c r="G50">
        <v>33</v>
      </c>
      <c r="I50" t="s">
        <v>250</v>
      </c>
      <c r="J50">
        <v>7</v>
      </c>
      <c r="L50" t="s">
        <v>251</v>
      </c>
      <c r="M50" t="str">
        <f t="shared" si="6"/>
        <v>Northern Illinois</v>
      </c>
      <c r="N50">
        <f t="shared" si="7"/>
        <v>7</v>
      </c>
      <c r="O50" t="str">
        <f t="shared" si="8"/>
        <v>Iowa</v>
      </c>
      <c r="P50">
        <f t="shared" si="9"/>
        <v>33</v>
      </c>
      <c r="R50" t="str">
        <f t="shared" si="2"/>
        <v>Northern Illinois</v>
      </c>
      <c r="S50">
        <f t="shared" si="3"/>
        <v>7</v>
      </c>
      <c r="T50" t="str">
        <f t="shared" si="4"/>
        <v>Iowa</v>
      </c>
      <c r="U50">
        <f t="shared" si="5"/>
        <v>33</v>
      </c>
      <c r="AA50" t="s">
        <v>55</v>
      </c>
      <c r="AB50">
        <v>1500</v>
      </c>
    </row>
    <row r="51" spans="1:28">
      <c r="A51">
        <v>50</v>
      </c>
      <c r="B51">
        <v>2</v>
      </c>
      <c r="C51" t="s">
        <v>211</v>
      </c>
      <c r="D51" s="2">
        <v>0.79166666666666663</v>
      </c>
      <c r="E51" t="s">
        <v>167</v>
      </c>
      <c r="F51" t="s">
        <v>56</v>
      </c>
      <c r="G51">
        <v>27</v>
      </c>
      <c r="I51" t="s">
        <v>152</v>
      </c>
      <c r="J51">
        <v>24</v>
      </c>
      <c r="L51" t="s">
        <v>252</v>
      </c>
      <c r="M51" t="str">
        <f t="shared" si="6"/>
        <v>South Dakota</v>
      </c>
      <c r="N51">
        <f t="shared" si="7"/>
        <v>24</v>
      </c>
      <c r="O51" t="str">
        <f t="shared" si="8"/>
        <v>Kansas State</v>
      </c>
      <c r="P51">
        <f t="shared" si="9"/>
        <v>27</v>
      </c>
      <c r="R51" t="str">
        <f t="shared" si="2"/>
        <v>South Dakota</v>
      </c>
      <c r="S51">
        <f t="shared" si="3"/>
        <v>24</v>
      </c>
      <c r="T51" t="str">
        <f t="shared" si="4"/>
        <v>Kansas State</v>
      </c>
      <c r="U51">
        <f t="shared" si="5"/>
        <v>27</v>
      </c>
      <c r="AA51" t="s">
        <v>56</v>
      </c>
      <c r="AB51">
        <v>1500</v>
      </c>
    </row>
    <row r="52" spans="1:28">
      <c r="A52">
        <v>51</v>
      </c>
      <c r="B52">
        <v>2</v>
      </c>
      <c r="C52" t="s">
        <v>211</v>
      </c>
      <c r="D52" s="2">
        <v>0.64583333333333337</v>
      </c>
      <c r="E52" t="s">
        <v>167</v>
      </c>
      <c r="F52" t="s">
        <v>58</v>
      </c>
      <c r="G52">
        <v>35</v>
      </c>
      <c r="I52" t="s">
        <v>30</v>
      </c>
      <c r="J52">
        <v>20</v>
      </c>
      <c r="L52" t="s">
        <v>253</v>
      </c>
      <c r="M52" t="str">
        <f t="shared" si="6"/>
        <v>Central Michigan</v>
      </c>
      <c r="N52">
        <f t="shared" si="7"/>
        <v>20</v>
      </c>
      <c r="O52" t="str">
        <f t="shared" si="8"/>
        <v>Kentucky</v>
      </c>
      <c r="P52">
        <f t="shared" si="9"/>
        <v>35</v>
      </c>
      <c r="R52" t="str">
        <f t="shared" si="2"/>
        <v>Central Michigan</v>
      </c>
      <c r="S52">
        <f t="shared" si="3"/>
        <v>20</v>
      </c>
      <c r="T52" t="str">
        <f t="shared" si="4"/>
        <v>Kentucky</v>
      </c>
      <c r="U52">
        <f t="shared" si="5"/>
        <v>35</v>
      </c>
      <c r="AA52" t="s">
        <v>57</v>
      </c>
      <c r="AB52">
        <v>1500</v>
      </c>
    </row>
    <row r="53" spans="1:28">
      <c r="A53">
        <v>52</v>
      </c>
      <c r="B53">
        <v>2</v>
      </c>
      <c r="C53" t="s">
        <v>211</v>
      </c>
      <c r="D53" s="2">
        <v>0.75</v>
      </c>
      <c r="E53" t="s">
        <v>167</v>
      </c>
      <c r="F53" t="s">
        <v>59</v>
      </c>
      <c r="G53">
        <v>52</v>
      </c>
      <c r="I53" t="s">
        <v>96</v>
      </c>
      <c r="J53">
        <v>10</v>
      </c>
      <c r="L53" t="s">
        <v>254</v>
      </c>
      <c r="M53" t="str">
        <f t="shared" si="6"/>
        <v>Old Dominion</v>
      </c>
      <c r="N53">
        <f t="shared" si="7"/>
        <v>10</v>
      </c>
      <c r="O53" t="str">
        <f t="shared" si="8"/>
        <v>Liberty</v>
      </c>
      <c r="P53">
        <f t="shared" si="9"/>
        <v>52</v>
      </c>
      <c r="R53" t="str">
        <f t="shared" si="2"/>
        <v>Old Dominion</v>
      </c>
      <c r="S53">
        <f t="shared" si="3"/>
        <v>10</v>
      </c>
      <c r="T53" t="str">
        <f t="shared" si="4"/>
        <v>Liberty</v>
      </c>
      <c r="U53">
        <f t="shared" si="5"/>
        <v>52</v>
      </c>
      <c r="AA53" t="s">
        <v>58</v>
      </c>
      <c r="AB53">
        <v>1500</v>
      </c>
    </row>
    <row r="54" spans="1:28">
      <c r="A54">
        <v>53</v>
      </c>
      <c r="B54">
        <v>2</v>
      </c>
      <c r="C54" t="s">
        <v>211</v>
      </c>
      <c r="D54" s="2">
        <v>0.79166666666666663</v>
      </c>
      <c r="E54" t="s">
        <v>167</v>
      </c>
      <c r="F54" t="s">
        <v>62</v>
      </c>
      <c r="G54">
        <v>49</v>
      </c>
      <c r="I54" t="s">
        <v>255</v>
      </c>
      <c r="J54">
        <v>17</v>
      </c>
      <c r="L54" t="s">
        <v>256</v>
      </c>
      <c r="M54" t="str">
        <f t="shared" si="6"/>
        <v>Grambling State</v>
      </c>
      <c r="N54">
        <f t="shared" si="7"/>
        <v>17</v>
      </c>
      <c r="O54" t="str">
        <f t="shared" si="8"/>
        <v>Louisiana</v>
      </c>
      <c r="P54">
        <f t="shared" si="9"/>
        <v>49</v>
      </c>
      <c r="R54" t="str">
        <f t="shared" si="2"/>
        <v>Grambling State</v>
      </c>
      <c r="S54">
        <f t="shared" si="3"/>
        <v>17</v>
      </c>
      <c r="T54" t="str">
        <f t="shared" si="4"/>
        <v>Louisiana</v>
      </c>
      <c r="U54">
        <f t="shared" si="5"/>
        <v>49</v>
      </c>
      <c r="AA54" t="s">
        <v>59</v>
      </c>
      <c r="AB54">
        <v>1500</v>
      </c>
    </row>
    <row r="55" spans="1:28">
      <c r="A55">
        <v>54</v>
      </c>
      <c r="B55">
        <v>2</v>
      </c>
      <c r="C55" t="s">
        <v>211</v>
      </c>
      <c r="D55" s="2">
        <v>0.79166666666666663</v>
      </c>
      <c r="E55" t="s">
        <v>167</v>
      </c>
      <c r="F55" t="s">
        <v>63</v>
      </c>
      <c r="G55">
        <v>30</v>
      </c>
      <c r="H55" t="s">
        <v>680</v>
      </c>
      <c r="I55" t="s">
        <v>106</v>
      </c>
      <c r="J55">
        <v>26</v>
      </c>
      <c r="L55" t="s">
        <v>257</v>
      </c>
      <c r="M55" t="str">
        <f t="shared" si="6"/>
        <v>Louisiana Tech</v>
      </c>
      <c r="N55">
        <f t="shared" si="7"/>
        <v>30</v>
      </c>
      <c r="O55" t="str">
        <f t="shared" si="8"/>
        <v>South Alabama</v>
      </c>
      <c r="P55">
        <f t="shared" si="9"/>
        <v>26</v>
      </c>
      <c r="R55" t="str">
        <f t="shared" si="2"/>
        <v>Louisiana Tech</v>
      </c>
      <c r="S55">
        <f t="shared" si="3"/>
        <v>30</v>
      </c>
      <c r="T55" t="str">
        <f t="shared" si="4"/>
        <v>South Alabama</v>
      </c>
      <c r="U55">
        <f t="shared" si="5"/>
        <v>26</v>
      </c>
      <c r="AA55" t="s">
        <v>61</v>
      </c>
      <c r="AB55">
        <v>1500</v>
      </c>
    </row>
    <row r="56" spans="1:28">
      <c r="A56">
        <v>55</v>
      </c>
      <c r="B56">
        <v>2</v>
      </c>
      <c r="C56" t="s">
        <v>211</v>
      </c>
      <c r="D56" s="2">
        <v>0.79166666666666663</v>
      </c>
      <c r="E56" t="s">
        <v>167</v>
      </c>
      <c r="F56" t="s">
        <v>68</v>
      </c>
      <c r="G56">
        <v>35</v>
      </c>
      <c r="H56" t="s">
        <v>680</v>
      </c>
      <c r="I56" t="s">
        <v>74</v>
      </c>
      <c r="J56">
        <v>28</v>
      </c>
      <c r="L56" t="s">
        <v>258</v>
      </c>
      <c r="M56" t="str">
        <f t="shared" si="6"/>
        <v>Marshall</v>
      </c>
      <c r="N56">
        <f t="shared" si="7"/>
        <v>35</v>
      </c>
      <c r="O56" t="str">
        <f t="shared" si="8"/>
        <v>Miami (OH)</v>
      </c>
      <c r="P56">
        <f t="shared" si="9"/>
        <v>28</v>
      </c>
      <c r="R56" t="str">
        <f t="shared" si="2"/>
        <v>Marshall</v>
      </c>
      <c r="S56">
        <f t="shared" si="3"/>
        <v>35</v>
      </c>
      <c r="T56" t="str">
        <f t="shared" si="4"/>
        <v>Miami (OH)</v>
      </c>
      <c r="U56">
        <f t="shared" si="5"/>
        <v>28</v>
      </c>
      <c r="AA56" t="s">
        <v>63</v>
      </c>
      <c r="AB56">
        <v>1500</v>
      </c>
    </row>
    <row r="57" spans="1:28">
      <c r="A57">
        <v>56</v>
      </c>
      <c r="B57">
        <v>2</v>
      </c>
      <c r="C57" t="s">
        <v>211</v>
      </c>
      <c r="D57" s="2">
        <v>0.5</v>
      </c>
      <c r="E57" t="s">
        <v>167</v>
      </c>
      <c r="F57" t="s">
        <v>70</v>
      </c>
      <c r="G57">
        <v>34</v>
      </c>
      <c r="I57" t="s">
        <v>259</v>
      </c>
      <c r="J57">
        <v>29</v>
      </c>
      <c r="L57" t="s">
        <v>260</v>
      </c>
      <c r="M57" t="str">
        <f t="shared" si="6"/>
        <v>(23) Texas</v>
      </c>
      <c r="N57">
        <f t="shared" si="7"/>
        <v>29</v>
      </c>
      <c r="O57" t="str">
        <f t="shared" si="8"/>
        <v>Maryland</v>
      </c>
      <c r="P57">
        <f t="shared" si="9"/>
        <v>34</v>
      </c>
      <c r="R57" t="str">
        <f t="shared" si="2"/>
        <v>Texas</v>
      </c>
      <c r="S57">
        <f t="shared" si="3"/>
        <v>29</v>
      </c>
      <c r="T57" t="str">
        <f t="shared" si="4"/>
        <v>Maryland</v>
      </c>
      <c r="U57">
        <f t="shared" si="5"/>
        <v>34</v>
      </c>
      <c r="AA57" t="s">
        <v>64</v>
      </c>
      <c r="AB57">
        <v>1500</v>
      </c>
    </row>
    <row r="58" spans="1:28">
      <c r="A58">
        <v>57</v>
      </c>
      <c r="B58">
        <v>2</v>
      </c>
      <c r="C58" t="s">
        <v>211</v>
      </c>
      <c r="D58" s="2">
        <v>0.79166666666666663</v>
      </c>
      <c r="E58" t="s">
        <v>167</v>
      </c>
      <c r="F58" t="s">
        <v>71</v>
      </c>
      <c r="G58">
        <v>66</v>
      </c>
      <c r="I58" t="s">
        <v>153</v>
      </c>
      <c r="J58">
        <v>14</v>
      </c>
      <c r="L58" t="s">
        <v>261</v>
      </c>
      <c r="M58" t="str">
        <f t="shared" si="6"/>
        <v>Mercer</v>
      </c>
      <c r="N58">
        <f t="shared" si="7"/>
        <v>14</v>
      </c>
      <c r="O58" t="str">
        <f t="shared" si="8"/>
        <v>Memphis</v>
      </c>
      <c r="P58">
        <f t="shared" si="9"/>
        <v>66</v>
      </c>
      <c r="R58" t="str">
        <f t="shared" si="2"/>
        <v>Mercer</v>
      </c>
      <c r="S58">
        <f t="shared" si="3"/>
        <v>14</v>
      </c>
      <c r="T58" t="str">
        <f t="shared" si="4"/>
        <v>Memphis</v>
      </c>
      <c r="U58">
        <f t="shared" si="5"/>
        <v>66</v>
      </c>
      <c r="AA58" t="s">
        <v>66</v>
      </c>
      <c r="AB58">
        <v>1500</v>
      </c>
    </row>
    <row r="59" spans="1:28">
      <c r="A59">
        <v>58</v>
      </c>
      <c r="B59">
        <v>2</v>
      </c>
      <c r="C59" t="s">
        <v>211</v>
      </c>
      <c r="D59" s="2">
        <v>0.5</v>
      </c>
      <c r="E59" t="s">
        <v>167</v>
      </c>
      <c r="F59" t="s">
        <v>79</v>
      </c>
      <c r="G59">
        <v>47</v>
      </c>
      <c r="I59" t="s">
        <v>117</v>
      </c>
      <c r="J59">
        <v>27</v>
      </c>
      <c r="L59" t="s">
        <v>262</v>
      </c>
      <c r="M59" t="str">
        <f t="shared" si="6"/>
        <v>Texas Tech</v>
      </c>
      <c r="N59">
        <f t="shared" si="7"/>
        <v>27</v>
      </c>
      <c r="O59" t="str">
        <f t="shared" si="8"/>
        <v>Mississippi</v>
      </c>
      <c r="P59">
        <f t="shared" si="9"/>
        <v>47</v>
      </c>
      <c r="R59" t="str">
        <f t="shared" si="2"/>
        <v>Texas Tech</v>
      </c>
      <c r="S59">
        <f t="shared" si="3"/>
        <v>27</v>
      </c>
      <c r="T59" t="str">
        <f t="shared" si="4"/>
        <v>Mississippi</v>
      </c>
      <c r="U59">
        <f t="shared" si="5"/>
        <v>47</v>
      </c>
      <c r="AA59" t="s">
        <v>67</v>
      </c>
      <c r="AB59">
        <v>1500</v>
      </c>
    </row>
    <row r="60" spans="1:28">
      <c r="A60">
        <v>59</v>
      </c>
      <c r="B60">
        <v>2</v>
      </c>
      <c r="C60" t="s">
        <v>211</v>
      </c>
      <c r="D60" s="2">
        <v>0.8125</v>
      </c>
      <c r="E60" t="s">
        <v>167</v>
      </c>
      <c r="F60" t="s">
        <v>263</v>
      </c>
      <c r="G60">
        <v>63</v>
      </c>
      <c r="I60" t="s">
        <v>144</v>
      </c>
      <c r="J60">
        <v>6</v>
      </c>
      <c r="L60" t="s">
        <v>264</v>
      </c>
      <c r="M60" t="str">
        <f t="shared" si="6"/>
        <v>Stephen F. Austin</v>
      </c>
      <c r="N60">
        <f t="shared" si="7"/>
        <v>6</v>
      </c>
      <c r="O60" t="str">
        <f t="shared" si="8"/>
        <v>(18) Mississippi State</v>
      </c>
      <c r="P60">
        <f t="shared" si="9"/>
        <v>63</v>
      </c>
      <c r="R60" t="str">
        <f t="shared" si="2"/>
        <v>Stephen F. Austin</v>
      </c>
      <c r="S60">
        <f t="shared" si="3"/>
        <v>6</v>
      </c>
      <c r="T60" t="str">
        <f t="shared" si="4"/>
        <v>Mississippi State</v>
      </c>
      <c r="U60">
        <f t="shared" si="5"/>
        <v>63</v>
      </c>
      <c r="AA60" t="s">
        <v>68</v>
      </c>
      <c r="AB60">
        <v>1500</v>
      </c>
    </row>
    <row r="61" spans="1:28">
      <c r="A61">
        <v>60</v>
      </c>
      <c r="B61">
        <v>2</v>
      </c>
      <c r="C61" t="s">
        <v>211</v>
      </c>
      <c r="D61" s="2">
        <v>0.66666666666666663</v>
      </c>
      <c r="E61" t="s">
        <v>167</v>
      </c>
      <c r="F61" t="s">
        <v>81</v>
      </c>
      <c r="G61">
        <v>51</v>
      </c>
      <c r="I61" t="s">
        <v>265</v>
      </c>
      <c r="J61">
        <v>14</v>
      </c>
      <c r="L61" t="s">
        <v>266</v>
      </c>
      <c r="M61" t="str">
        <f t="shared" si="6"/>
        <v>Tennessee-Martin</v>
      </c>
      <c r="N61">
        <f t="shared" si="7"/>
        <v>14</v>
      </c>
      <c r="O61" t="str">
        <f t="shared" si="8"/>
        <v>Missouri</v>
      </c>
      <c r="P61">
        <f t="shared" si="9"/>
        <v>51</v>
      </c>
      <c r="R61" t="str">
        <f t="shared" si="2"/>
        <v>Tennessee-Martin</v>
      </c>
      <c r="S61">
        <f t="shared" si="3"/>
        <v>14</v>
      </c>
      <c r="T61" t="str">
        <f t="shared" si="4"/>
        <v>Missouri</v>
      </c>
      <c r="U61">
        <f t="shared" si="5"/>
        <v>51</v>
      </c>
      <c r="AA61" t="s">
        <v>70</v>
      </c>
      <c r="AB61">
        <v>1500</v>
      </c>
    </row>
    <row r="62" spans="1:28">
      <c r="A62">
        <v>61</v>
      </c>
      <c r="B62">
        <v>2</v>
      </c>
      <c r="C62" t="s">
        <v>211</v>
      </c>
      <c r="D62" s="2">
        <v>0.83333333333333337</v>
      </c>
      <c r="E62" t="s">
        <v>167</v>
      </c>
      <c r="F62" t="s">
        <v>86</v>
      </c>
      <c r="G62">
        <v>62</v>
      </c>
      <c r="I62" t="s">
        <v>155</v>
      </c>
      <c r="J62">
        <v>30</v>
      </c>
      <c r="L62" t="s">
        <v>267</v>
      </c>
      <c r="M62" t="str">
        <f t="shared" si="6"/>
        <v>Incarnate Word</v>
      </c>
      <c r="N62">
        <f t="shared" si="7"/>
        <v>30</v>
      </c>
      <c r="O62" t="str">
        <f t="shared" si="8"/>
        <v>New Mexico</v>
      </c>
      <c r="P62">
        <f t="shared" si="9"/>
        <v>62</v>
      </c>
      <c r="R62" t="str">
        <f t="shared" si="2"/>
        <v>Incarnate Word</v>
      </c>
      <c r="S62">
        <f t="shared" si="3"/>
        <v>30</v>
      </c>
      <c r="T62" t="str">
        <f t="shared" si="4"/>
        <v>New Mexico</v>
      </c>
      <c r="U62">
        <f t="shared" si="5"/>
        <v>62</v>
      </c>
      <c r="AA62" t="s">
        <v>21</v>
      </c>
      <c r="AB62">
        <v>1500</v>
      </c>
    </row>
    <row r="63" spans="1:28">
      <c r="A63">
        <v>62</v>
      </c>
      <c r="B63">
        <v>2</v>
      </c>
      <c r="C63" t="s">
        <v>211</v>
      </c>
      <c r="D63" s="2">
        <v>0.79166666666666663</v>
      </c>
      <c r="E63" t="s">
        <v>167</v>
      </c>
      <c r="F63" t="s">
        <v>268</v>
      </c>
      <c r="G63">
        <v>26</v>
      </c>
      <c r="H63" t="s">
        <v>680</v>
      </c>
      <c r="I63" t="s">
        <v>55</v>
      </c>
      <c r="J63">
        <v>23</v>
      </c>
      <c r="L63" t="s">
        <v>269</v>
      </c>
      <c r="M63" t="str">
        <f t="shared" si="6"/>
        <v>Nicholls State</v>
      </c>
      <c r="N63">
        <f t="shared" si="7"/>
        <v>26</v>
      </c>
      <c r="O63" t="str">
        <f t="shared" si="8"/>
        <v>Kansas</v>
      </c>
      <c r="P63">
        <f t="shared" si="9"/>
        <v>23</v>
      </c>
      <c r="R63" t="str">
        <f t="shared" si="2"/>
        <v>Nicholls State</v>
      </c>
      <c r="S63">
        <f t="shared" si="3"/>
        <v>26</v>
      </c>
      <c r="T63" t="str">
        <f t="shared" si="4"/>
        <v>Kansas</v>
      </c>
      <c r="U63">
        <f t="shared" si="5"/>
        <v>23</v>
      </c>
      <c r="AA63" t="s">
        <v>71</v>
      </c>
      <c r="AB63">
        <v>1500</v>
      </c>
    </row>
    <row r="64" spans="1:28">
      <c r="A64">
        <v>63</v>
      </c>
      <c r="B64">
        <v>2</v>
      </c>
      <c r="C64" t="s">
        <v>211</v>
      </c>
      <c r="D64" s="2">
        <v>0.5</v>
      </c>
      <c r="E64" t="s">
        <v>167</v>
      </c>
      <c r="F64" t="s">
        <v>270</v>
      </c>
      <c r="G64">
        <v>24</v>
      </c>
      <c r="I64" t="s">
        <v>145</v>
      </c>
      <c r="J64">
        <v>13</v>
      </c>
      <c r="L64" t="s">
        <v>271</v>
      </c>
      <c r="M64" t="str">
        <f t="shared" si="6"/>
        <v>James Madison</v>
      </c>
      <c r="N64">
        <f t="shared" si="7"/>
        <v>13</v>
      </c>
      <c r="O64" t="str">
        <f t="shared" si="8"/>
        <v>North Carolina State</v>
      </c>
      <c r="P64">
        <f t="shared" si="9"/>
        <v>24</v>
      </c>
      <c r="R64" t="str">
        <f t="shared" si="2"/>
        <v>James Madison</v>
      </c>
      <c r="S64">
        <f t="shared" si="3"/>
        <v>13</v>
      </c>
      <c r="T64" t="str">
        <f t="shared" si="4"/>
        <v>North Carolina State</v>
      </c>
      <c r="U64">
        <f t="shared" si="5"/>
        <v>24</v>
      </c>
      <c r="AA64" t="s">
        <v>73</v>
      </c>
      <c r="AB64">
        <v>1500</v>
      </c>
    </row>
    <row r="65" spans="1:28">
      <c r="A65">
        <v>64</v>
      </c>
      <c r="B65">
        <v>2</v>
      </c>
      <c r="C65" t="s">
        <v>211</v>
      </c>
      <c r="D65" s="2">
        <v>0.8125</v>
      </c>
      <c r="E65" t="s">
        <v>167</v>
      </c>
      <c r="F65" t="s">
        <v>89</v>
      </c>
      <c r="G65">
        <v>46</v>
      </c>
      <c r="I65" t="s">
        <v>272</v>
      </c>
      <c r="J65">
        <v>23</v>
      </c>
      <c r="L65" t="s">
        <v>273</v>
      </c>
      <c r="M65" t="str">
        <f t="shared" si="6"/>
        <v>Southern Methodist</v>
      </c>
      <c r="N65">
        <f t="shared" si="7"/>
        <v>23</v>
      </c>
      <c r="O65" t="str">
        <f t="shared" si="8"/>
        <v>North Texas</v>
      </c>
      <c r="P65">
        <f t="shared" si="9"/>
        <v>46</v>
      </c>
      <c r="R65" t="str">
        <f t="shared" si="2"/>
        <v>Southern Methodist</v>
      </c>
      <c r="S65">
        <f t="shared" si="3"/>
        <v>23</v>
      </c>
      <c r="T65" t="str">
        <f t="shared" si="4"/>
        <v>North Texas</v>
      </c>
      <c r="U65">
        <f t="shared" si="5"/>
        <v>46</v>
      </c>
      <c r="AA65" t="s">
        <v>74</v>
      </c>
      <c r="AB65">
        <v>1500</v>
      </c>
    </row>
    <row r="66" spans="1:28">
      <c r="A66">
        <v>65</v>
      </c>
      <c r="B66">
        <v>2</v>
      </c>
      <c r="C66" t="s">
        <v>211</v>
      </c>
      <c r="D66" s="2">
        <v>0.8125</v>
      </c>
      <c r="E66" t="s">
        <v>167</v>
      </c>
      <c r="F66" t="s">
        <v>274</v>
      </c>
      <c r="G66">
        <v>30</v>
      </c>
      <c r="H66" t="s">
        <v>680</v>
      </c>
      <c r="I66" t="s">
        <v>275</v>
      </c>
      <c r="J66">
        <v>10</v>
      </c>
      <c r="L66" t="s">
        <v>276</v>
      </c>
      <c r="M66" t="str">
        <f t="shared" si="6"/>
        <v>Northern Arizona</v>
      </c>
      <c r="N66">
        <f t="shared" si="7"/>
        <v>30</v>
      </c>
      <c r="O66" t="str">
        <f t="shared" si="8"/>
        <v>Texas-El Paso</v>
      </c>
      <c r="P66">
        <f t="shared" si="9"/>
        <v>10</v>
      </c>
      <c r="R66" t="str">
        <f t="shared" si="2"/>
        <v>Northern Arizona</v>
      </c>
      <c r="S66">
        <f t="shared" si="3"/>
        <v>30</v>
      </c>
      <c r="T66" t="str">
        <f t="shared" si="4"/>
        <v>Texas-El Paso</v>
      </c>
      <c r="U66">
        <f t="shared" si="5"/>
        <v>10</v>
      </c>
      <c r="AA66" t="s">
        <v>31</v>
      </c>
      <c r="AB66">
        <v>1500</v>
      </c>
    </row>
    <row r="67" spans="1:28">
      <c r="A67">
        <v>66</v>
      </c>
      <c r="B67">
        <v>2</v>
      </c>
      <c r="C67" t="s">
        <v>211</v>
      </c>
      <c r="D67" s="2">
        <v>0.8125</v>
      </c>
      <c r="E67" t="s">
        <v>167</v>
      </c>
      <c r="F67" t="s">
        <v>277</v>
      </c>
      <c r="G67">
        <v>24</v>
      </c>
      <c r="I67" t="s">
        <v>278</v>
      </c>
      <c r="J67">
        <v>17</v>
      </c>
      <c r="L67" t="s">
        <v>279</v>
      </c>
      <c r="M67" t="str">
        <f t="shared" si="6"/>
        <v>(14) Michigan</v>
      </c>
      <c r="N67">
        <f t="shared" si="7"/>
        <v>17</v>
      </c>
      <c r="O67" t="str">
        <f t="shared" si="8"/>
        <v>(12) Notre Dame</v>
      </c>
      <c r="P67">
        <f t="shared" si="9"/>
        <v>24</v>
      </c>
      <c r="R67" t="str">
        <f t="shared" ref="R67:R130" si="10">IFERROR(MID(M67,FIND(")",LEFT(M67,5))+2,9999),M67)</f>
        <v>Michigan</v>
      </c>
      <c r="S67">
        <f t="shared" ref="S67:S130" si="11">N67</f>
        <v>17</v>
      </c>
      <c r="T67" t="str">
        <f t="shared" ref="T67:T130" si="12">IFERROR(MID(O67,FIND(")",LEFT(O67,5))+2,9999),O67)</f>
        <v>Notre Dame</v>
      </c>
      <c r="U67">
        <f t="shared" ref="U67:U130" si="13">P67</f>
        <v>24</v>
      </c>
      <c r="AA67" t="s">
        <v>75</v>
      </c>
      <c r="AB67">
        <v>1500</v>
      </c>
    </row>
    <row r="68" spans="1:28">
      <c r="A68">
        <v>67</v>
      </c>
      <c r="B68">
        <v>2</v>
      </c>
      <c r="C68" t="s">
        <v>211</v>
      </c>
      <c r="D68" s="2">
        <v>0.58333333333333337</v>
      </c>
      <c r="E68" t="s">
        <v>167</v>
      </c>
      <c r="F68" t="s">
        <v>3</v>
      </c>
      <c r="G68">
        <v>38</v>
      </c>
      <c r="I68" t="s">
        <v>148</v>
      </c>
      <c r="J68">
        <v>32</v>
      </c>
      <c r="L68" t="s">
        <v>280</v>
      </c>
      <c r="M68" t="str">
        <f t="shared" si="6"/>
        <v>Howard</v>
      </c>
      <c r="N68">
        <f t="shared" si="7"/>
        <v>32</v>
      </c>
      <c r="O68" t="str">
        <f t="shared" si="8"/>
        <v>Ohio</v>
      </c>
      <c r="P68">
        <f t="shared" si="9"/>
        <v>38</v>
      </c>
      <c r="R68" t="str">
        <f t="shared" si="10"/>
        <v>Howard</v>
      </c>
      <c r="S68">
        <f t="shared" si="11"/>
        <v>32</v>
      </c>
      <c r="T68" t="str">
        <f t="shared" si="12"/>
        <v>Ohio</v>
      </c>
      <c r="U68">
        <f t="shared" si="13"/>
        <v>38</v>
      </c>
      <c r="AA68" t="s">
        <v>76</v>
      </c>
      <c r="AB68">
        <v>1500</v>
      </c>
    </row>
    <row r="69" spans="1:28">
      <c r="A69">
        <v>68</v>
      </c>
      <c r="B69">
        <v>2</v>
      </c>
      <c r="C69" t="s">
        <v>211</v>
      </c>
      <c r="D69" s="2">
        <v>0.5</v>
      </c>
      <c r="E69" t="s">
        <v>167</v>
      </c>
      <c r="F69" t="s">
        <v>281</v>
      </c>
      <c r="G69">
        <v>77</v>
      </c>
      <c r="I69" t="s">
        <v>98</v>
      </c>
      <c r="J69">
        <v>31</v>
      </c>
      <c r="L69" t="s">
        <v>282</v>
      </c>
      <c r="M69" t="str">
        <f t="shared" si="6"/>
        <v>Oregon State</v>
      </c>
      <c r="N69">
        <f t="shared" si="7"/>
        <v>31</v>
      </c>
      <c r="O69" t="str">
        <f t="shared" si="8"/>
        <v>(5) Ohio State</v>
      </c>
      <c r="P69">
        <f t="shared" si="9"/>
        <v>77</v>
      </c>
      <c r="R69" t="str">
        <f t="shared" si="10"/>
        <v>Oregon State</v>
      </c>
      <c r="S69">
        <f t="shared" si="11"/>
        <v>31</v>
      </c>
      <c r="T69" t="str">
        <f t="shared" si="12"/>
        <v>Ohio State</v>
      </c>
      <c r="U69">
        <f t="shared" si="13"/>
        <v>77</v>
      </c>
      <c r="AA69" t="s">
        <v>77</v>
      </c>
      <c r="AB69">
        <v>1500</v>
      </c>
    </row>
    <row r="70" spans="1:28">
      <c r="A70">
        <v>69</v>
      </c>
      <c r="B70">
        <v>2</v>
      </c>
      <c r="C70" t="s">
        <v>211</v>
      </c>
      <c r="D70" s="2">
        <v>0.5</v>
      </c>
      <c r="E70" t="s">
        <v>167</v>
      </c>
      <c r="F70" t="s">
        <v>283</v>
      </c>
      <c r="G70">
        <v>63</v>
      </c>
      <c r="I70" t="s">
        <v>43</v>
      </c>
      <c r="J70">
        <v>14</v>
      </c>
      <c r="L70" t="s">
        <v>284</v>
      </c>
      <c r="M70" t="str">
        <f t="shared" ref="M70:M133" si="14">IF($H70="at",F70,I70)</f>
        <v>Florida Atlantic</v>
      </c>
      <c r="N70">
        <f t="shared" ref="N70:N133" si="15">IF($H70="at",G70,J70)</f>
        <v>14</v>
      </c>
      <c r="O70" t="str">
        <f t="shared" ref="O70:O133" si="16">IF($H70="at",I70,F70)</f>
        <v>(7) Oklahoma</v>
      </c>
      <c r="P70">
        <f t="shared" ref="P70:P133" si="17">IF($H70="at",J70,G70)</f>
        <v>63</v>
      </c>
      <c r="R70" t="str">
        <f t="shared" si="10"/>
        <v>Florida Atlantic</v>
      </c>
      <c r="S70">
        <f t="shared" si="11"/>
        <v>14</v>
      </c>
      <c r="T70" t="str">
        <f t="shared" si="12"/>
        <v>Oklahoma</v>
      </c>
      <c r="U70">
        <f t="shared" si="13"/>
        <v>63</v>
      </c>
      <c r="AA70" t="s">
        <v>78</v>
      </c>
      <c r="AB70">
        <v>1500</v>
      </c>
    </row>
    <row r="71" spans="1:28">
      <c r="A71">
        <v>70</v>
      </c>
      <c r="B71">
        <v>2</v>
      </c>
      <c r="C71" t="s">
        <v>211</v>
      </c>
      <c r="D71" s="2">
        <v>0.83333333333333337</v>
      </c>
      <c r="E71" t="s">
        <v>167</v>
      </c>
      <c r="F71" t="s">
        <v>285</v>
      </c>
      <c r="G71">
        <v>58</v>
      </c>
      <c r="I71" t="s">
        <v>286</v>
      </c>
      <c r="J71">
        <v>24</v>
      </c>
      <c r="L71" t="s">
        <v>287</v>
      </c>
      <c r="M71" t="str">
        <f t="shared" si="14"/>
        <v>Bowling Green State</v>
      </c>
      <c r="N71">
        <f t="shared" si="15"/>
        <v>24</v>
      </c>
      <c r="O71" t="str">
        <f t="shared" si="16"/>
        <v>(24) Oregon</v>
      </c>
      <c r="P71">
        <f t="shared" si="17"/>
        <v>58</v>
      </c>
      <c r="R71" t="str">
        <f t="shared" si="10"/>
        <v>Bowling Green State</v>
      </c>
      <c r="S71">
        <f t="shared" si="11"/>
        <v>24</v>
      </c>
      <c r="T71" t="str">
        <f t="shared" si="12"/>
        <v>Oregon</v>
      </c>
      <c r="U71">
        <f t="shared" si="13"/>
        <v>58</v>
      </c>
      <c r="AA71" t="s">
        <v>80</v>
      </c>
      <c r="AB71">
        <v>1500</v>
      </c>
    </row>
    <row r="72" spans="1:28">
      <c r="A72">
        <v>71</v>
      </c>
      <c r="B72">
        <v>2</v>
      </c>
      <c r="C72" t="s">
        <v>211</v>
      </c>
      <c r="D72" s="2">
        <v>0.64583333333333337</v>
      </c>
      <c r="E72" t="s">
        <v>167</v>
      </c>
      <c r="F72" t="s">
        <v>288</v>
      </c>
      <c r="G72">
        <v>45</v>
      </c>
      <c r="I72" t="s">
        <v>6</v>
      </c>
      <c r="J72">
        <v>38</v>
      </c>
      <c r="L72" t="s">
        <v>289</v>
      </c>
      <c r="M72" t="str">
        <f t="shared" si="14"/>
        <v>Appalachian State</v>
      </c>
      <c r="N72">
        <f t="shared" si="15"/>
        <v>38</v>
      </c>
      <c r="O72" t="str">
        <f t="shared" si="16"/>
        <v>(10) Penn State</v>
      </c>
      <c r="P72">
        <f t="shared" si="17"/>
        <v>45</v>
      </c>
      <c r="R72" t="str">
        <f t="shared" si="10"/>
        <v>Appalachian State</v>
      </c>
      <c r="S72">
        <f t="shared" si="11"/>
        <v>38</v>
      </c>
      <c r="T72" t="str">
        <f t="shared" si="12"/>
        <v>Penn State</v>
      </c>
      <c r="U72">
        <f t="shared" si="13"/>
        <v>45</v>
      </c>
      <c r="AA72" t="s">
        <v>81</v>
      </c>
      <c r="AB72">
        <v>1500</v>
      </c>
    </row>
    <row r="73" spans="1:28">
      <c r="A73">
        <v>72</v>
      </c>
      <c r="B73">
        <v>2</v>
      </c>
      <c r="C73" t="s">
        <v>211</v>
      </c>
      <c r="D73" s="2">
        <v>0.64583333333333337</v>
      </c>
      <c r="E73" t="s">
        <v>167</v>
      </c>
      <c r="F73" t="s">
        <v>100</v>
      </c>
      <c r="G73">
        <v>33</v>
      </c>
      <c r="I73" t="s">
        <v>290</v>
      </c>
      <c r="J73">
        <v>7</v>
      </c>
      <c r="L73" t="s">
        <v>291</v>
      </c>
      <c r="M73" t="str">
        <f t="shared" si="14"/>
        <v>Albany</v>
      </c>
      <c r="N73">
        <f t="shared" si="15"/>
        <v>7</v>
      </c>
      <c r="O73" t="str">
        <f t="shared" si="16"/>
        <v>Pittsburgh</v>
      </c>
      <c r="P73">
        <f t="shared" si="17"/>
        <v>33</v>
      </c>
      <c r="R73" t="str">
        <f t="shared" si="10"/>
        <v>Albany</v>
      </c>
      <c r="S73">
        <f t="shared" si="11"/>
        <v>7</v>
      </c>
      <c r="T73" t="str">
        <f t="shared" si="12"/>
        <v>Pittsburgh</v>
      </c>
      <c r="U73">
        <f t="shared" si="13"/>
        <v>33</v>
      </c>
      <c r="AA73" t="s">
        <v>82</v>
      </c>
      <c r="AB73">
        <v>1500</v>
      </c>
    </row>
    <row r="74" spans="1:28">
      <c r="A74">
        <v>73</v>
      </c>
      <c r="B74">
        <v>2</v>
      </c>
      <c r="C74" t="s">
        <v>211</v>
      </c>
      <c r="D74" s="2">
        <v>0.5</v>
      </c>
      <c r="E74" t="s">
        <v>167</v>
      </c>
      <c r="F74" t="s">
        <v>103</v>
      </c>
      <c r="G74">
        <v>35</v>
      </c>
      <c r="I74" t="s">
        <v>116</v>
      </c>
      <c r="J74">
        <v>7</v>
      </c>
      <c r="L74" t="s">
        <v>292</v>
      </c>
      <c r="M74" t="str">
        <f t="shared" si="14"/>
        <v>Texas State</v>
      </c>
      <c r="N74">
        <f t="shared" si="15"/>
        <v>7</v>
      </c>
      <c r="O74" t="str">
        <f t="shared" si="16"/>
        <v>Rutgers</v>
      </c>
      <c r="P74">
        <f t="shared" si="17"/>
        <v>35</v>
      </c>
      <c r="R74" t="str">
        <f t="shared" si="10"/>
        <v>Texas State</v>
      </c>
      <c r="S74">
        <f t="shared" si="11"/>
        <v>7</v>
      </c>
      <c r="T74" t="str">
        <f t="shared" si="12"/>
        <v>Rutgers</v>
      </c>
      <c r="U74">
        <f t="shared" si="13"/>
        <v>35</v>
      </c>
      <c r="AA74" t="s">
        <v>83</v>
      </c>
      <c r="AB74">
        <v>1500</v>
      </c>
    </row>
    <row r="75" spans="1:28">
      <c r="A75">
        <v>74</v>
      </c>
      <c r="B75">
        <v>2</v>
      </c>
      <c r="C75" t="s">
        <v>211</v>
      </c>
      <c r="D75" s="2">
        <v>0.5</v>
      </c>
      <c r="E75" t="s">
        <v>167</v>
      </c>
      <c r="F75" t="s">
        <v>35</v>
      </c>
      <c r="G75">
        <v>49</v>
      </c>
      <c r="I75" t="s">
        <v>36</v>
      </c>
      <c r="J75">
        <v>15</v>
      </c>
      <c r="L75" t="s">
        <v>293</v>
      </c>
      <c r="M75" t="str">
        <f t="shared" si="14"/>
        <v>Coastal Carolina</v>
      </c>
      <c r="N75">
        <f t="shared" si="15"/>
        <v>15</v>
      </c>
      <c r="O75" t="str">
        <f t="shared" si="16"/>
        <v>South Carolina</v>
      </c>
      <c r="P75">
        <f t="shared" si="17"/>
        <v>49</v>
      </c>
      <c r="R75" t="str">
        <f t="shared" si="10"/>
        <v>Coastal Carolina</v>
      </c>
      <c r="S75">
        <f t="shared" si="11"/>
        <v>15</v>
      </c>
      <c r="T75" t="str">
        <f t="shared" si="12"/>
        <v>South Carolina</v>
      </c>
      <c r="U75">
        <f t="shared" si="13"/>
        <v>49</v>
      </c>
      <c r="AA75" t="s">
        <v>84</v>
      </c>
      <c r="AB75">
        <v>1500</v>
      </c>
    </row>
    <row r="76" spans="1:28">
      <c r="A76">
        <v>75</v>
      </c>
      <c r="B76">
        <v>2</v>
      </c>
      <c r="C76" t="s">
        <v>211</v>
      </c>
      <c r="D76" s="2">
        <v>0.75</v>
      </c>
      <c r="E76" t="s">
        <v>167</v>
      </c>
      <c r="F76" t="s">
        <v>107</v>
      </c>
      <c r="G76">
        <v>34</v>
      </c>
      <c r="I76" t="s">
        <v>150</v>
      </c>
      <c r="J76">
        <v>14</v>
      </c>
      <c r="L76" t="s">
        <v>294</v>
      </c>
      <c r="M76" t="str">
        <f t="shared" si="14"/>
        <v>Elon</v>
      </c>
      <c r="N76">
        <f t="shared" si="15"/>
        <v>14</v>
      </c>
      <c r="O76" t="str">
        <f t="shared" si="16"/>
        <v>South Florida</v>
      </c>
      <c r="P76">
        <f t="shared" si="17"/>
        <v>34</v>
      </c>
      <c r="R76" t="str">
        <f t="shared" si="10"/>
        <v>Elon</v>
      </c>
      <c r="S76">
        <f t="shared" si="11"/>
        <v>14</v>
      </c>
      <c r="T76" t="str">
        <f t="shared" si="12"/>
        <v>South Florida</v>
      </c>
      <c r="U76">
        <f t="shared" si="13"/>
        <v>34</v>
      </c>
      <c r="AA76" t="s">
        <v>85</v>
      </c>
      <c r="AB76">
        <v>1500</v>
      </c>
    </row>
    <row r="77" spans="1:28">
      <c r="A77">
        <v>76</v>
      </c>
      <c r="B77">
        <v>2</v>
      </c>
      <c r="C77" t="s">
        <v>211</v>
      </c>
      <c r="D77" s="2">
        <v>0.66666666666666663</v>
      </c>
      <c r="E77" t="s">
        <v>167</v>
      </c>
      <c r="F77" t="s">
        <v>295</v>
      </c>
      <c r="G77">
        <v>43</v>
      </c>
      <c r="I77" t="s">
        <v>296</v>
      </c>
      <c r="J77">
        <v>21</v>
      </c>
      <c r="L77" t="s">
        <v>297</v>
      </c>
      <c r="M77" t="str">
        <f t="shared" si="14"/>
        <v>Nevada-Las Vegas</v>
      </c>
      <c r="N77">
        <f t="shared" si="15"/>
        <v>21</v>
      </c>
      <c r="O77" t="str">
        <f t="shared" si="16"/>
        <v>(15) Southern California</v>
      </c>
      <c r="P77">
        <f t="shared" si="17"/>
        <v>43</v>
      </c>
      <c r="R77" t="str">
        <f t="shared" si="10"/>
        <v>Nevada-Las Vegas</v>
      </c>
      <c r="S77">
        <f t="shared" si="11"/>
        <v>21</v>
      </c>
      <c r="T77" t="str">
        <f t="shared" si="12"/>
        <v>Southern California</v>
      </c>
      <c r="U77">
        <f t="shared" si="13"/>
        <v>43</v>
      </c>
      <c r="AA77" t="s">
        <v>86</v>
      </c>
      <c r="AB77">
        <v>1500</v>
      </c>
    </row>
    <row r="78" spans="1:28">
      <c r="A78">
        <v>77</v>
      </c>
      <c r="B78">
        <v>2</v>
      </c>
      <c r="C78" t="s">
        <v>211</v>
      </c>
      <c r="D78" s="2">
        <v>0.79166666666666663</v>
      </c>
      <c r="E78" t="s">
        <v>167</v>
      </c>
      <c r="F78" t="s">
        <v>298</v>
      </c>
      <c r="G78">
        <v>55</v>
      </c>
      <c r="I78" t="s">
        <v>299</v>
      </c>
      <c r="J78">
        <v>7</v>
      </c>
      <c r="L78" t="s">
        <v>300</v>
      </c>
      <c r="M78" t="str">
        <f t="shared" si="14"/>
        <v>Jackson State</v>
      </c>
      <c r="N78">
        <f t="shared" si="15"/>
        <v>7</v>
      </c>
      <c r="O78" t="str">
        <f t="shared" si="16"/>
        <v>Southern Mississippi</v>
      </c>
      <c r="P78">
        <f t="shared" si="17"/>
        <v>55</v>
      </c>
      <c r="R78" t="str">
        <f t="shared" si="10"/>
        <v>Jackson State</v>
      </c>
      <c r="S78">
        <f t="shared" si="11"/>
        <v>7</v>
      </c>
      <c r="T78" t="str">
        <f t="shared" si="12"/>
        <v>Southern Mississippi</v>
      </c>
      <c r="U78">
        <f t="shared" si="13"/>
        <v>55</v>
      </c>
      <c r="AA78" t="s">
        <v>87</v>
      </c>
      <c r="AB78">
        <v>1500</v>
      </c>
    </row>
    <row r="79" spans="1:28">
      <c r="A79">
        <v>78</v>
      </c>
      <c r="B79">
        <v>2</v>
      </c>
      <c r="C79" t="s">
        <v>211</v>
      </c>
      <c r="D79" s="2">
        <v>0.5</v>
      </c>
      <c r="E79" t="s">
        <v>167</v>
      </c>
      <c r="F79" t="s">
        <v>301</v>
      </c>
      <c r="G79">
        <v>55</v>
      </c>
      <c r="I79" t="s">
        <v>302</v>
      </c>
      <c r="J79">
        <v>7</v>
      </c>
      <c r="L79" t="s">
        <v>303</v>
      </c>
      <c r="M79" t="str">
        <f t="shared" si="14"/>
        <v>Southern</v>
      </c>
      <c r="N79">
        <f t="shared" si="15"/>
        <v>7</v>
      </c>
      <c r="O79" t="str">
        <f t="shared" si="16"/>
        <v>(16) Texas Christian</v>
      </c>
      <c r="P79">
        <f t="shared" si="17"/>
        <v>55</v>
      </c>
      <c r="R79" t="str">
        <f t="shared" si="10"/>
        <v>Southern</v>
      </c>
      <c r="S79">
        <f t="shared" si="11"/>
        <v>7</v>
      </c>
      <c r="T79" t="str">
        <f t="shared" si="12"/>
        <v>Texas Christian</v>
      </c>
      <c r="U79">
        <f t="shared" si="13"/>
        <v>55</v>
      </c>
      <c r="AA79" t="s">
        <v>7</v>
      </c>
      <c r="AB79">
        <v>1500</v>
      </c>
    </row>
    <row r="80" spans="1:28">
      <c r="A80">
        <v>79</v>
      </c>
      <c r="B80">
        <v>2</v>
      </c>
      <c r="C80" t="s">
        <v>211</v>
      </c>
      <c r="D80" s="2">
        <v>0.79166666666666663</v>
      </c>
      <c r="E80" t="s">
        <v>167</v>
      </c>
      <c r="F80" t="s">
        <v>120</v>
      </c>
      <c r="G80">
        <v>66</v>
      </c>
      <c r="I80" t="s">
        <v>304</v>
      </c>
      <c r="J80">
        <v>3</v>
      </c>
      <c r="L80" t="s">
        <v>305</v>
      </c>
      <c r="M80" t="str">
        <f t="shared" si="14"/>
        <v>Virginia Military Institute</v>
      </c>
      <c r="N80">
        <f t="shared" si="15"/>
        <v>3</v>
      </c>
      <c r="O80" t="str">
        <f t="shared" si="16"/>
        <v>Toledo</v>
      </c>
      <c r="P80">
        <f t="shared" si="17"/>
        <v>66</v>
      </c>
      <c r="R80" t="str">
        <f t="shared" si="10"/>
        <v>Virginia Military Institute</v>
      </c>
      <c r="S80">
        <f t="shared" si="11"/>
        <v>3</v>
      </c>
      <c r="T80" t="str">
        <f t="shared" si="12"/>
        <v>Toledo</v>
      </c>
      <c r="U80">
        <f t="shared" si="13"/>
        <v>66</v>
      </c>
      <c r="AA80" t="s">
        <v>88</v>
      </c>
      <c r="AB80">
        <v>1500</v>
      </c>
    </row>
    <row r="81" spans="1:28">
      <c r="A81">
        <v>80</v>
      </c>
      <c r="B81">
        <v>2</v>
      </c>
      <c r="C81" t="s">
        <v>211</v>
      </c>
      <c r="D81" s="2">
        <v>0.79166666666666663</v>
      </c>
      <c r="E81" t="s">
        <v>167</v>
      </c>
      <c r="F81" t="s">
        <v>123</v>
      </c>
      <c r="G81">
        <v>38</v>
      </c>
      <c r="I81" t="s">
        <v>306</v>
      </c>
      <c r="J81">
        <v>27</v>
      </c>
      <c r="L81" t="s">
        <v>307</v>
      </c>
      <c r="M81" t="str">
        <f t="shared" si="14"/>
        <v>Central Arkansas</v>
      </c>
      <c r="N81">
        <f t="shared" si="15"/>
        <v>27</v>
      </c>
      <c r="O81" t="str">
        <f t="shared" si="16"/>
        <v>Tulsa</v>
      </c>
      <c r="P81">
        <f t="shared" si="17"/>
        <v>38</v>
      </c>
      <c r="R81" t="str">
        <f t="shared" si="10"/>
        <v>Central Arkansas</v>
      </c>
      <c r="S81">
        <f t="shared" si="11"/>
        <v>27</v>
      </c>
      <c r="T81" t="str">
        <f t="shared" si="12"/>
        <v>Tulsa</v>
      </c>
      <c r="U81">
        <f t="shared" si="13"/>
        <v>38</v>
      </c>
      <c r="AA81" t="s">
        <v>89</v>
      </c>
      <c r="AB81">
        <v>1500</v>
      </c>
    </row>
    <row r="82" spans="1:28">
      <c r="A82">
        <v>81</v>
      </c>
      <c r="B82">
        <v>2</v>
      </c>
      <c r="C82" t="s">
        <v>211</v>
      </c>
      <c r="D82" s="2">
        <v>0.8125</v>
      </c>
      <c r="E82" t="s">
        <v>167</v>
      </c>
      <c r="F82" t="s">
        <v>125</v>
      </c>
      <c r="G82">
        <v>35</v>
      </c>
      <c r="I82" t="s">
        <v>308</v>
      </c>
      <c r="J82">
        <v>7</v>
      </c>
      <c r="L82" t="s">
        <v>309</v>
      </c>
      <c r="M82" t="str">
        <f t="shared" si="14"/>
        <v>Middle Tennessee State</v>
      </c>
      <c r="N82">
        <f t="shared" si="15"/>
        <v>7</v>
      </c>
      <c r="O82" t="str">
        <f t="shared" si="16"/>
        <v>Vanderbilt</v>
      </c>
      <c r="P82">
        <f t="shared" si="17"/>
        <v>35</v>
      </c>
      <c r="R82" t="str">
        <f t="shared" si="10"/>
        <v>Middle Tennessee State</v>
      </c>
      <c r="S82">
        <f t="shared" si="11"/>
        <v>7</v>
      </c>
      <c r="T82" t="str">
        <f t="shared" si="12"/>
        <v>Vanderbilt</v>
      </c>
      <c r="U82">
        <f t="shared" si="13"/>
        <v>35</v>
      </c>
      <c r="AA82" t="s">
        <v>90</v>
      </c>
      <c r="AB82">
        <v>1500</v>
      </c>
    </row>
    <row r="83" spans="1:28">
      <c r="A83">
        <v>82</v>
      </c>
      <c r="B83">
        <v>2</v>
      </c>
      <c r="C83" t="s">
        <v>211</v>
      </c>
      <c r="D83" s="2">
        <v>0.5</v>
      </c>
      <c r="E83" t="s">
        <v>167</v>
      </c>
      <c r="F83" t="s">
        <v>146</v>
      </c>
      <c r="G83">
        <v>19</v>
      </c>
      <c r="H83" t="s">
        <v>680</v>
      </c>
      <c r="I83" t="s">
        <v>114</v>
      </c>
      <c r="J83">
        <v>17</v>
      </c>
      <c r="L83" t="s">
        <v>310</v>
      </c>
      <c r="M83" t="str">
        <f t="shared" si="14"/>
        <v>Villanova</v>
      </c>
      <c r="N83">
        <f t="shared" si="15"/>
        <v>19</v>
      </c>
      <c r="O83" t="str">
        <f t="shared" si="16"/>
        <v>Temple</v>
      </c>
      <c r="P83">
        <f t="shared" si="17"/>
        <v>17</v>
      </c>
      <c r="R83" t="str">
        <f t="shared" si="10"/>
        <v>Villanova</v>
      </c>
      <c r="S83">
        <f t="shared" si="11"/>
        <v>19</v>
      </c>
      <c r="T83" t="str">
        <f t="shared" si="12"/>
        <v>Temple</v>
      </c>
      <c r="U83">
        <f t="shared" si="13"/>
        <v>17</v>
      </c>
      <c r="AA83" t="s">
        <v>91</v>
      </c>
      <c r="AB83">
        <v>1500</v>
      </c>
    </row>
    <row r="84" spans="1:28">
      <c r="A84">
        <v>83</v>
      </c>
      <c r="B84">
        <v>2</v>
      </c>
      <c r="C84" t="s">
        <v>211</v>
      </c>
      <c r="D84" s="2">
        <v>0.75</v>
      </c>
      <c r="E84" t="s">
        <v>167</v>
      </c>
      <c r="F84" t="s">
        <v>60</v>
      </c>
      <c r="G84">
        <v>42</v>
      </c>
      <c r="I84" t="s">
        <v>151</v>
      </c>
      <c r="J84">
        <v>13</v>
      </c>
      <c r="L84" t="s">
        <v>311</v>
      </c>
      <c r="M84" t="str">
        <f t="shared" si="14"/>
        <v>Richmond</v>
      </c>
      <c r="N84">
        <f t="shared" si="15"/>
        <v>13</v>
      </c>
      <c r="O84" t="str">
        <f t="shared" si="16"/>
        <v>Virginia</v>
      </c>
      <c r="P84">
        <f t="shared" si="17"/>
        <v>42</v>
      </c>
      <c r="R84" t="str">
        <f t="shared" si="10"/>
        <v>Richmond</v>
      </c>
      <c r="S84">
        <f t="shared" si="11"/>
        <v>13</v>
      </c>
      <c r="T84" t="str">
        <f t="shared" si="12"/>
        <v>Virginia</v>
      </c>
      <c r="U84">
        <f t="shared" si="13"/>
        <v>42</v>
      </c>
      <c r="AA84" t="s">
        <v>92</v>
      </c>
      <c r="AB84">
        <v>1500</v>
      </c>
    </row>
    <row r="85" spans="1:28">
      <c r="A85">
        <v>84</v>
      </c>
      <c r="B85">
        <v>2</v>
      </c>
      <c r="C85" t="s">
        <v>211</v>
      </c>
      <c r="D85" s="2">
        <v>0.64583333333333337</v>
      </c>
      <c r="E85" t="s">
        <v>167</v>
      </c>
      <c r="F85" t="s">
        <v>129</v>
      </c>
      <c r="G85">
        <v>41</v>
      </c>
      <c r="H85" t="s">
        <v>680</v>
      </c>
      <c r="I85" t="s">
        <v>133</v>
      </c>
      <c r="J85">
        <v>19</v>
      </c>
      <c r="L85" t="s">
        <v>312</v>
      </c>
      <c r="M85" t="str">
        <f t="shared" si="14"/>
        <v>Washington State</v>
      </c>
      <c r="N85">
        <f t="shared" si="15"/>
        <v>41</v>
      </c>
      <c r="O85" t="str">
        <f t="shared" si="16"/>
        <v>Wyoming</v>
      </c>
      <c r="P85">
        <f t="shared" si="17"/>
        <v>19</v>
      </c>
      <c r="R85" t="str">
        <f t="shared" si="10"/>
        <v>Washington State</v>
      </c>
      <c r="S85">
        <f t="shared" si="11"/>
        <v>41</v>
      </c>
      <c r="T85" t="str">
        <f t="shared" si="12"/>
        <v>Wyoming</v>
      </c>
      <c r="U85">
        <f t="shared" si="13"/>
        <v>19</v>
      </c>
      <c r="AA85" t="s">
        <v>3</v>
      </c>
      <c r="AB85">
        <v>1500</v>
      </c>
    </row>
    <row r="86" spans="1:28">
      <c r="A86">
        <v>85</v>
      </c>
      <c r="B86">
        <v>2</v>
      </c>
      <c r="C86" t="s">
        <v>211</v>
      </c>
      <c r="D86" s="2">
        <v>0.64583333333333337</v>
      </c>
      <c r="E86" t="s">
        <v>167</v>
      </c>
      <c r="F86" t="s">
        <v>313</v>
      </c>
      <c r="G86">
        <v>40</v>
      </c>
      <c r="I86" t="s">
        <v>72</v>
      </c>
      <c r="J86">
        <v>14</v>
      </c>
      <c r="L86" t="s">
        <v>314</v>
      </c>
      <c r="M86" t="str">
        <f t="shared" si="14"/>
        <v>Tennessee</v>
      </c>
      <c r="N86">
        <f t="shared" si="15"/>
        <v>14</v>
      </c>
      <c r="O86" t="str">
        <f t="shared" si="16"/>
        <v>(17) West Virginia</v>
      </c>
      <c r="P86">
        <f t="shared" si="17"/>
        <v>40</v>
      </c>
      <c r="R86" t="str">
        <f t="shared" si="10"/>
        <v>Tennessee</v>
      </c>
      <c r="S86">
        <f t="shared" si="11"/>
        <v>14</v>
      </c>
      <c r="T86" t="str">
        <f t="shared" si="12"/>
        <v>West Virginia</v>
      </c>
      <c r="U86">
        <f t="shared" si="13"/>
        <v>40</v>
      </c>
      <c r="AA86" t="s">
        <v>93</v>
      </c>
      <c r="AB86">
        <v>1500</v>
      </c>
    </row>
    <row r="87" spans="1:28">
      <c r="A87">
        <v>86</v>
      </c>
      <c r="B87">
        <v>2</v>
      </c>
      <c r="C87" t="s">
        <v>315</v>
      </c>
      <c r="D87" s="2">
        <v>0.8125</v>
      </c>
      <c r="E87" t="s">
        <v>316</v>
      </c>
      <c r="F87" t="s">
        <v>317</v>
      </c>
      <c r="G87">
        <v>33</v>
      </c>
      <c r="I87" t="s">
        <v>318</v>
      </c>
      <c r="J87">
        <v>17</v>
      </c>
      <c r="L87" t="s">
        <v>319</v>
      </c>
      <c r="M87" t="str">
        <f t="shared" si="14"/>
        <v>(8) Miami (FL)</v>
      </c>
      <c r="N87">
        <f t="shared" si="15"/>
        <v>17</v>
      </c>
      <c r="O87" t="str">
        <f t="shared" si="16"/>
        <v>(25) Louisiana State</v>
      </c>
      <c r="P87">
        <f t="shared" si="17"/>
        <v>33</v>
      </c>
      <c r="R87" t="str">
        <f t="shared" si="10"/>
        <v>Miami (FL)</v>
      </c>
      <c r="S87">
        <f t="shared" si="11"/>
        <v>17</v>
      </c>
      <c r="T87" t="str">
        <f t="shared" si="12"/>
        <v>Louisiana State</v>
      </c>
      <c r="U87">
        <f t="shared" si="13"/>
        <v>33</v>
      </c>
      <c r="AA87" t="s">
        <v>94</v>
      </c>
      <c r="AB87">
        <v>1500</v>
      </c>
    </row>
    <row r="88" spans="1:28">
      <c r="A88">
        <v>87</v>
      </c>
      <c r="B88">
        <v>2</v>
      </c>
      <c r="C88" t="s">
        <v>315</v>
      </c>
      <c r="D88" s="2">
        <v>0.64583333333333337</v>
      </c>
      <c r="E88" t="s">
        <v>316</v>
      </c>
      <c r="F88" t="s">
        <v>320</v>
      </c>
      <c r="G88">
        <v>28</v>
      </c>
      <c r="H88" t="s">
        <v>680</v>
      </c>
      <c r="I88" t="s">
        <v>41</v>
      </c>
      <c r="J88">
        <v>23</v>
      </c>
      <c r="L88" t="s">
        <v>321</v>
      </c>
      <c r="M88" t="str">
        <f t="shared" si="14"/>
        <v>North Carolina A&amp;T</v>
      </c>
      <c r="N88">
        <f t="shared" si="15"/>
        <v>28</v>
      </c>
      <c r="O88" t="str">
        <f t="shared" si="16"/>
        <v>East Carolina</v>
      </c>
      <c r="P88">
        <f t="shared" si="17"/>
        <v>23</v>
      </c>
      <c r="R88" t="str">
        <f t="shared" si="10"/>
        <v>North Carolina A&amp;T</v>
      </c>
      <c r="S88">
        <f t="shared" si="11"/>
        <v>28</v>
      </c>
      <c r="T88" t="str">
        <f t="shared" si="12"/>
        <v>East Carolina</v>
      </c>
      <c r="U88">
        <f t="shared" si="13"/>
        <v>23</v>
      </c>
      <c r="AA88" t="s">
        <v>95</v>
      </c>
      <c r="AB88">
        <v>1500</v>
      </c>
    </row>
    <row r="89" spans="1:28">
      <c r="A89">
        <v>88</v>
      </c>
      <c r="B89">
        <v>2</v>
      </c>
      <c r="C89" t="s">
        <v>322</v>
      </c>
      <c r="D89" s="2">
        <v>0.83333333333333337</v>
      </c>
      <c r="E89" t="s">
        <v>323</v>
      </c>
      <c r="F89" t="s">
        <v>324</v>
      </c>
      <c r="G89">
        <v>24</v>
      </c>
      <c r="H89" t="s">
        <v>680</v>
      </c>
      <c r="I89" t="s">
        <v>325</v>
      </c>
      <c r="J89">
        <v>3</v>
      </c>
      <c r="L89" t="s">
        <v>326</v>
      </c>
      <c r="M89" t="str">
        <f t="shared" si="14"/>
        <v>(20) Virginia Tech</v>
      </c>
      <c r="N89">
        <f t="shared" si="15"/>
        <v>24</v>
      </c>
      <c r="O89" t="str">
        <f t="shared" si="16"/>
        <v>(19) Florida State</v>
      </c>
      <c r="P89">
        <f t="shared" si="17"/>
        <v>3</v>
      </c>
      <c r="R89" t="str">
        <f t="shared" si="10"/>
        <v>Virginia Tech</v>
      </c>
      <c r="S89">
        <f t="shared" si="11"/>
        <v>24</v>
      </c>
      <c r="T89" t="str">
        <f t="shared" si="12"/>
        <v>Florida State</v>
      </c>
      <c r="U89">
        <f t="shared" si="13"/>
        <v>3</v>
      </c>
      <c r="AA89" t="s">
        <v>96</v>
      </c>
      <c r="AB89">
        <v>1500</v>
      </c>
    </row>
    <row r="90" spans="1:28">
      <c r="A90">
        <v>89</v>
      </c>
      <c r="B90">
        <v>3</v>
      </c>
      <c r="C90" t="s">
        <v>327</v>
      </c>
      <c r="D90" s="2">
        <v>0.83333333333333337</v>
      </c>
      <c r="E90" t="s">
        <v>198</v>
      </c>
      <c r="F90" t="s">
        <v>301</v>
      </c>
      <c r="G90">
        <v>42</v>
      </c>
      <c r="H90" t="s">
        <v>680</v>
      </c>
      <c r="I90" t="s">
        <v>272</v>
      </c>
      <c r="J90">
        <v>12</v>
      </c>
      <c r="L90" t="s">
        <v>328</v>
      </c>
      <c r="M90" t="str">
        <f t="shared" si="14"/>
        <v>(16) Texas Christian</v>
      </c>
      <c r="N90">
        <f t="shared" si="15"/>
        <v>42</v>
      </c>
      <c r="O90" t="str">
        <f t="shared" si="16"/>
        <v>Southern Methodist</v>
      </c>
      <c r="P90">
        <f t="shared" si="17"/>
        <v>12</v>
      </c>
      <c r="R90" t="str">
        <f t="shared" si="10"/>
        <v>Texas Christian</v>
      </c>
      <c r="S90">
        <f t="shared" si="11"/>
        <v>42</v>
      </c>
      <c r="T90" t="str">
        <f t="shared" si="12"/>
        <v>Southern Methodist</v>
      </c>
      <c r="U90">
        <f t="shared" si="13"/>
        <v>12</v>
      </c>
      <c r="AA90" t="s">
        <v>97</v>
      </c>
      <c r="AB90">
        <v>1500</v>
      </c>
    </row>
    <row r="91" spans="1:28">
      <c r="A91">
        <v>90</v>
      </c>
      <c r="B91">
        <v>3</v>
      </c>
      <c r="C91" t="s">
        <v>329</v>
      </c>
      <c r="D91" s="2">
        <v>0.64583333333333337</v>
      </c>
      <c r="E91" t="s">
        <v>167</v>
      </c>
      <c r="F91" t="s">
        <v>2</v>
      </c>
      <c r="G91">
        <v>41</v>
      </c>
      <c r="I91" t="s">
        <v>330</v>
      </c>
      <c r="J91">
        <v>7</v>
      </c>
      <c r="L91" t="s">
        <v>331</v>
      </c>
      <c r="M91" t="str">
        <f t="shared" si="14"/>
        <v>Morgan State</v>
      </c>
      <c r="N91">
        <f t="shared" si="15"/>
        <v>7</v>
      </c>
      <c r="O91" t="str">
        <f t="shared" si="16"/>
        <v>Akron</v>
      </c>
      <c r="P91">
        <f t="shared" si="17"/>
        <v>41</v>
      </c>
      <c r="R91" t="str">
        <f t="shared" si="10"/>
        <v>Morgan State</v>
      </c>
      <c r="S91">
        <f t="shared" si="11"/>
        <v>7</v>
      </c>
      <c r="T91" t="str">
        <f t="shared" si="12"/>
        <v>Akron</v>
      </c>
      <c r="U91">
        <f t="shared" si="13"/>
        <v>41</v>
      </c>
      <c r="AA91" t="s">
        <v>98</v>
      </c>
      <c r="AB91">
        <v>1500</v>
      </c>
    </row>
    <row r="92" spans="1:28">
      <c r="A92">
        <v>91</v>
      </c>
      <c r="B92">
        <v>3</v>
      </c>
      <c r="C92" t="s">
        <v>329</v>
      </c>
      <c r="D92" s="2">
        <v>0.64583333333333337</v>
      </c>
      <c r="E92" t="s">
        <v>167</v>
      </c>
      <c r="F92" t="s">
        <v>213</v>
      </c>
      <c r="G92">
        <v>57</v>
      </c>
      <c r="I92" t="s">
        <v>11</v>
      </c>
      <c r="J92">
        <v>7</v>
      </c>
      <c r="L92" t="s">
        <v>332</v>
      </c>
      <c r="M92" t="str">
        <f t="shared" si="14"/>
        <v>Arkansas State</v>
      </c>
      <c r="N92">
        <f t="shared" si="15"/>
        <v>7</v>
      </c>
      <c r="O92" t="str">
        <f t="shared" si="16"/>
        <v>(1) Alabama</v>
      </c>
      <c r="P92">
        <f t="shared" si="17"/>
        <v>57</v>
      </c>
      <c r="R92" t="str">
        <f t="shared" si="10"/>
        <v>Arkansas State</v>
      </c>
      <c r="S92">
        <f t="shared" si="11"/>
        <v>7</v>
      </c>
      <c r="T92" t="str">
        <f t="shared" si="12"/>
        <v>Alabama</v>
      </c>
      <c r="U92">
        <f t="shared" si="13"/>
        <v>57</v>
      </c>
      <c r="AA92" t="s">
        <v>99</v>
      </c>
      <c r="AB92">
        <v>1500</v>
      </c>
    </row>
    <row r="93" spans="1:28">
      <c r="A93">
        <v>92</v>
      </c>
      <c r="B93">
        <v>3</v>
      </c>
      <c r="C93" t="s">
        <v>329</v>
      </c>
      <c r="D93" s="2">
        <v>0.75</v>
      </c>
      <c r="E93" t="s">
        <v>167</v>
      </c>
      <c r="F93" t="s">
        <v>6</v>
      </c>
      <c r="G93">
        <v>45</v>
      </c>
      <c r="H93" t="s">
        <v>680</v>
      </c>
      <c r="I93" t="s">
        <v>32</v>
      </c>
      <c r="J93">
        <v>9</v>
      </c>
      <c r="L93" t="s">
        <v>233</v>
      </c>
      <c r="M93" t="str">
        <f t="shared" si="14"/>
        <v>Appalachian State</v>
      </c>
      <c r="N93">
        <f t="shared" si="15"/>
        <v>45</v>
      </c>
      <c r="O93" t="str">
        <f t="shared" si="16"/>
        <v>Charlotte</v>
      </c>
      <c r="P93">
        <f t="shared" si="17"/>
        <v>9</v>
      </c>
      <c r="R93" t="str">
        <f t="shared" si="10"/>
        <v>Appalachian State</v>
      </c>
      <c r="S93">
        <f t="shared" si="11"/>
        <v>45</v>
      </c>
      <c r="T93" t="str">
        <f t="shared" si="12"/>
        <v>Charlotte</v>
      </c>
      <c r="U93">
        <f t="shared" si="13"/>
        <v>9</v>
      </c>
      <c r="AA93" t="s">
        <v>100</v>
      </c>
      <c r="AB93">
        <v>1500</v>
      </c>
    </row>
    <row r="94" spans="1:28">
      <c r="A94">
        <v>93</v>
      </c>
      <c r="B94">
        <v>3</v>
      </c>
      <c r="C94" t="s">
        <v>329</v>
      </c>
      <c r="D94" s="2">
        <v>0.94791666666666663</v>
      </c>
      <c r="E94" t="s">
        <v>167</v>
      </c>
      <c r="F94" t="s">
        <v>9</v>
      </c>
      <c r="G94">
        <v>16</v>
      </c>
      <c r="I94" t="s">
        <v>333</v>
      </c>
      <c r="J94">
        <v>13</v>
      </c>
      <c r="L94" t="s">
        <v>216</v>
      </c>
      <c r="M94" t="str">
        <f t="shared" si="14"/>
        <v>(15) Michigan State</v>
      </c>
      <c r="N94">
        <f t="shared" si="15"/>
        <v>13</v>
      </c>
      <c r="O94" t="str">
        <f t="shared" si="16"/>
        <v>Arizona State</v>
      </c>
      <c r="P94">
        <f t="shared" si="17"/>
        <v>16</v>
      </c>
      <c r="R94" t="str">
        <f t="shared" si="10"/>
        <v>Michigan State</v>
      </c>
      <c r="S94">
        <f t="shared" si="11"/>
        <v>13</v>
      </c>
      <c r="T94" t="str">
        <f t="shared" si="12"/>
        <v>Arizona State</v>
      </c>
      <c r="U94">
        <f t="shared" si="13"/>
        <v>16</v>
      </c>
      <c r="AA94" t="s">
        <v>101</v>
      </c>
      <c r="AB94">
        <v>1500</v>
      </c>
    </row>
    <row r="95" spans="1:28">
      <c r="A95">
        <v>94</v>
      </c>
      <c r="B95">
        <v>3</v>
      </c>
      <c r="C95" t="s">
        <v>329</v>
      </c>
      <c r="D95" s="2">
        <v>0.5</v>
      </c>
      <c r="E95" t="s">
        <v>167</v>
      </c>
      <c r="F95" t="s">
        <v>140</v>
      </c>
      <c r="G95">
        <v>38</v>
      </c>
      <c r="I95" t="s">
        <v>59</v>
      </c>
      <c r="J95">
        <v>14</v>
      </c>
      <c r="L95" t="s">
        <v>334</v>
      </c>
      <c r="M95" t="str">
        <f t="shared" si="14"/>
        <v>Liberty</v>
      </c>
      <c r="N95">
        <f t="shared" si="15"/>
        <v>14</v>
      </c>
      <c r="O95" t="str">
        <f t="shared" si="16"/>
        <v>Army</v>
      </c>
      <c r="P95">
        <f t="shared" si="17"/>
        <v>38</v>
      </c>
      <c r="R95" t="str">
        <f t="shared" si="10"/>
        <v>Liberty</v>
      </c>
      <c r="S95">
        <f t="shared" si="11"/>
        <v>14</v>
      </c>
      <c r="T95" t="str">
        <f t="shared" si="12"/>
        <v>Army</v>
      </c>
      <c r="U95">
        <f t="shared" si="13"/>
        <v>38</v>
      </c>
      <c r="AA95" t="s">
        <v>102</v>
      </c>
      <c r="AB95">
        <v>1500</v>
      </c>
    </row>
    <row r="96" spans="1:28">
      <c r="A96">
        <v>95</v>
      </c>
      <c r="B96">
        <v>3</v>
      </c>
      <c r="C96" t="s">
        <v>329</v>
      </c>
      <c r="D96" s="2">
        <v>0.8125</v>
      </c>
      <c r="E96" t="s">
        <v>167</v>
      </c>
      <c r="F96" t="s">
        <v>335</v>
      </c>
      <c r="G96">
        <v>63</v>
      </c>
      <c r="I96" t="s">
        <v>336</v>
      </c>
      <c r="J96">
        <v>9</v>
      </c>
      <c r="L96" t="s">
        <v>337</v>
      </c>
      <c r="M96" t="str">
        <f t="shared" si="14"/>
        <v>Alabama State</v>
      </c>
      <c r="N96">
        <f t="shared" si="15"/>
        <v>9</v>
      </c>
      <c r="O96" t="str">
        <f t="shared" si="16"/>
        <v>(7) Auburn</v>
      </c>
      <c r="P96">
        <f t="shared" si="17"/>
        <v>63</v>
      </c>
      <c r="R96" t="str">
        <f t="shared" si="10"/>
        <v>Alabama State</v>
      </c>
      <c r="S96">
        <f t="shared" si="11"/>
        <v>9</v>
      </c>
      <c r="T96" t="str">
        <f t="shared" si="12"/>
        <v>Auburn</v>
      </c>
      <c r="U96">
        <f t="shared" si="13"/>
        <v>63</v>
      </c>
      <c r="AA96" t="s">
        <v>103</v>
      </c>
      <c r="AB96">
        <v>1500</v>
      </c>
    </row>
    <row r="97" spans="1:28">
      <c r="A97">
        <v>96</v>
      </c>
      <c r="B97">
        <v>3</v>
      </c>
      <c r="C97" t="s">
        <v>329</v>
      </c>
      <c r="D97" s="2">
        <v>0.79166666666666663</v>
      </c>
      <c r="E97" t="s">
        <v>167</v>
      </c>
      <c r="F97" t="s">
        <v>16</v>
      </c>
      <c r="G97">
        <v>37</v>
      </c>
      <c r="H97" t="s">
        <v>680</v>
      </c>
      <c r="I97" t="s">
        <v>215</v>
      </c>
      <c r="J97">
        <v>20</v>
      </c>
      <c r="L97" t="s">
        <v>338</v>
      </c>
      <c r="M97" t="str">
        <f t="shared" si="14"/>
        <v>Baylor</v>
      </c>
      <c r="N97">
        <f t="shared" si="15"/>
        <v>37</v>
      </c>
      <c r="O97" t="str">
        <f t="shared" si="16"/>
        <v>Texas-San Antonio</v>
      </c>
      <c r="P97">
        <f t="shared" si="17"/>
        <v>20</v>
      </c>
      <c r="R97" t="str">
        <f t="shared" si="10"/>
        <v>Baylor</v>
      </c>
      <c r="S97">
        <f t="shared" si="11"/>
        <v>37</v>
      </c>
      <c r="T97" t="str">
        <f t="shared" si="12"/>
        <v>Texas-San Antonio</v>
      </c>
      <c r="U97">
        <f t="shared" si="13"/>
        <v>20</v>
      </c>
      <c r="AA97" t="s">
        <v>104</v>
      </c>
      <c r="AB97">
        <v>1500</v>
      </c>
    </row>
    <row r="98" spans="1:28">
      <c r="A98">
        <v>97</v>
      </c>
      <c r="B98">
        <v>3</v>
      </c>
      <c r="C98" t="s">
        <v>329</v>
      </c>
      <c r="D98" s="2">
        <v>0.92708333333333337</v>
      </c>
      <c r="E98" t="s">
        <v>167</v>
      </c>
      <c r="F98" t="s">
        <v>339</v>
      </c>
      <c r="G98">
        <v>62</v>
      </c>
      <c r="I98" t="s">
        <v>38</v>
      </c>
      <c r="J98">
        <v>7</v>
      </c>
      <c r="L98" t="s">
        <v>340</v>
      </c>
      <c r="M98" t="str">
        <f t="shared" si="14"/>
        <v>Connecticut</v>
      </c>
      <c r="N98">
        <f t="shared" si="15"/>
        <v>7</v>
      </c>
      <c r="O98" t="str">
        <f t="shared" si="16"/>
        <v>(20) Boise State</v>
      </c>
      <c r="P98">
        <f t="shared" si="17"/>
        <v>62</v>
      </c>
      <c r="R98" t="str">
        <f t="shared" si="10"/>
        <v>Connecticut</v>
      </c>
      <c r="S98">
        <f t="shared" si="11"/>
        <v>7</v>
      </c>
      <c r="T98" t="str">
        <f t="shared" si="12"/>
        <v>Boise State</v>
      </c>
      <c r="U98">
        <f t="shared" si="13"/>
        <v>62</v>
      </c>
      <c r="AA98" t="s">
        <v>105</v>
      </c>
      <c r="AB98">
        <v>1500</v>
      </c>
    </row>
    <row r="99" spans="1:28">
      <c r="A99">
        <v>98</v>
      </c>
      <c r="B99">
        <v>3</v>
      </c>
      <c r="C99" t="s">
        <v>329</v>
      </c>
      <c r="D99" s="2">
        <v>0.54166666666666663</v>
      </c>
      <c r="E99" t="s">
        <v>167</v>
      </c>
      <c r="F99" t="s">
        <v>20</v>
      </c>
      <c r="G99">
        <v>62</v>
      </c>
      <c r="I99" t="s">
        <v>341</v>
      </c>
      <c r="J99">
        <v>14</v>
      </c>
      <c r="L99" t="s">
        <v>227</v>
      </c>
      <c r="M99" t="str">
        <f t="shared" si="14"/>
        <v>Holy Cross</v>
      </c>
      <c r="N99">
        <f t="shared" si="15"/>
        <v>14</v>
      </c>
      <c r="O99" t="str">
        <f t="shared" si="16"/>
        <v>Boston College</v>
      </c>
      <c r="P99">
        <f t="shared" si="17"/>
        <v>62</v>
      </c>
      <c r="R99" t="str">
        <f t="shared" si="10"/>
        <v>Holy Cross</v>
      </c>
      <c r="S99">
        <f t="shared" si="11"/>
        <v>14</v>
      </c>
      <c r="T99" t="str">
        <f t="shared" si="12"/>
        <v>Boston College</v>
      </c>
      <c r="U99">
        <f t="shared" si="13"/>
        <v>62</v>
      </c>
      <c r="AA99" t="s">
        <v>106</v>
      </c>
      <c r="AB99">
        <v>1500</v>
      </c>
    </row>
    <row r="100" spans="1:28">
      <c r="A100">
        <v>99</v>
      </c>
      <c r="B100">
        <v>3</v>
      </c>
      <c r="C100" t="s">
        <v>329</v>
      </c>
      <c r="D100" s="2">
        <v>0.64583333333333337</v>
      </c>
      <c r="E100" t="s">
        <v>167</v>
      </c>
      <c r="F100" t="s">
        <v>23</v>
      </c>
      <c r="G100">
        <v>36</v>
      </c>
      <c r="H100" t="s">
        <v>680</v>
      </c>
      <c r="I100" t="s">
        <v>114</v>
      </c>
      <c r="J100">
        <v>29</v>
      </c>
      <c r="L100" t="s">
        <v>310</v>
      </c>
      <c r="M100" t="str">
        <f t="shared" si="14"/>
        <v>Buffalo</v>
      </c>
      <c r="N100">
        <f t="shared" si="15"/>
        <v>36</v>
      </c>
      <c r="O100" t="str">
        <f t="shared" si="16"/>
        <v>Temple</v>
      </c>
      <c r="P100">
        <f t="shared" si="17"/>
        <v>29</v>
      </c>
      <c r="R100" t="str">
        <f t="shared" si="10"/>
        <v>Buffalo</v>
      </c>
      <c r="S100">
        <f t="shared" si="11"/>
        <v>36</v>
      </c>
      <c r="T100" t="str">
        <f t="shared" si="12"/>
        <v>Temple</v>
      </c>
      <c r="U100">
        <f t="shared" si="13"/>
        <v>29</v>
      </c>
      <c r="AA100" t="s">
        <v>35</v>
      </c>
      <c r="AB100">
        <v>1500</v>
      </c>
    </row>
    <row r="101" spans="1:28">
      <c r="A101">
        <v>100</v>
      </c>
      <c r="B101">
        <v>3</v>
      </c>
      <c r="C101" t="s">
        <v>329</v>
      </c>
      <c r="D101" s="2">
        <v>0.92708333333333337</v>
      </c>
      <c r="E101" t="s">
        <v>167</v>
      </c>
      <c r="F101" t="s">
        <v>26</v>
      </c>
      <c r="G101">
        <v>21</v>
      </c>
      <c r="H101" t="s">
        <v>680</v>
      </c>
      <c r="I101" t="s">
        <v>228</v>
      </c>
      <c r="J101">
        <v>18</v>
      </c>
      <c r="L101" t="s">
        <v>342</v>
      </c>
      <c r="M101" t="str">
        <f t="shared" si="14"/>
        <v>California</v>
      </c>
      <c r="N101">
        <f t="shared" si="15"/>
        <v>21</v>
      </c>
      <c r="O101" t="str">
        <f t="shared" si="16"/>
        <v>Brigham Young</v>
      </c>
      <c r="P101">
        <f t="shared" si="17"/>
        <v>18</v>
      </c>
      <c r="R101" t="str">
        <f t="shared" si="10"/>
        <v>California</v>
      </c>
      <c r="S101">
        <f t="shared" si="11"/>
        <v>21</v>
      </c>
      <c r="T101" t="str">
        <f t="shared" si="12"/>
        <v>Brigham Young</v>
      </c>
      <c r="U101">
        <f t="shared" si="13"/>
        <v>18</v>
      </c>
      <c r="AA101" t="s">
        <v>107</v>
      </c>
      <c r="AB101">
        <v>1500</v>
      </c>
    </row>
    <row r="102" spans="1:28">
      <c r="A102">
        <v>101</v>
      </c>
      <c r="B102">
        <v>3</v>
      </c>
      <c r="C102" t="s">
        <v>329</v>
      </c>
      <c r="D102" s="2">
        <v>0.75</v>
      </c>
      <c r="E102" t="s">
        <v>167</v>
      </c>
      <c r="F102" t="s">
        <v>343</v>
      </c>
      <c r="G102">
        <v>38</v>
      </c>
      <c r="I102" t="s">
        <v>242</v>
      </c>
      <c r="J102">
        <v>0</v>
      </c>
      <c r="L102" t="s">
        <v>344</v>
      </c>
      <c r="M102" t="str">
        <f t="shared" si="14"/>
        <v>South Carolina State</v>
      </c>
      <c r="N102">
        <f t="shared" si="15"/>
        <v>0</v>
      </c>
      <c r="O102" t="str">
        <f t="shared" si="16"/>
        <v>(19) Central Florida</v>
      </c>
      <c r="P102">
        <f t="shared" si="17"/>
        <v>38</v>
      </c>
      <c r="R102" t="str">
        <f t="shared" si="10"/>
        <v>South Carolina State</v>
      </c>
      <c r="S102">
        <f t="shared" si="11"/>
        <v>0</v>
      </c>
      <c r="T102" t="str">
        <f t="shared" si="12"/>
        <v>Central Florida</v>
      </c>
      <c r="U102">
        <f t="shared" si="13"/>
        <v>38</v>
      </c>
      <c r="AA102" t="s">
        <v>108</v>
      </c>
      <c r="AB102">
        <v>1500</v>
      </c>
    </row>
    <row r="103" spans="1:28">
      <c r="A103">
        <v>102</v>
      </c>
      <c r="B103">
        <v>3</v>
      </c>
      <c r="C103" t="s">
        <v>329</v>
      </c>
      <c r="D103" s="2">
        <v>0.83333333333333337</v>
      </c>
      <c r="E103" t="s">
        <v>167</v>
      </c>
      <c r="F103" t="s">
        <v>33</v>
      </c>
      <c r="G103">
        <v>21</v>
      </c>
      <c r="H103" t="s">
        <v>680</v>
      </c>
      <c r="I103" t="s">
        <v>74</v>
      </c>
      <c r="J103">
        <v>0</v>
      </c>
      <c r="L103" t="s">
        <v>258</v>
      </c>
      <c r="M103" t="str">
        <f t="shared" si="14"/>
        <v>Cincinnati</v>
      </c>
      <c r="N103">
        <f t="shared" si="15"/>
        <v>21</v>
      </c>
      <c r="O103" t="str">
        <f t="shared" si="16"/>
        <v>Miami (OH)</v>
      </c>
      <c r="P103">
        <f t="shared" si="17"/>
        <v>0</v>
      </c>
      <c r="R103" t="str">
        <f t="shared" si="10"/>
        <v>Cincinnati</v>
      </c>
      <c r="S103">
        <f t="shared" si="11"/>
        <v>21</v>
      </c>
      <c r="T103" t="str">
        <f t="shared" si="12"/>
        <v>Miami (OH)</v>
      </c>
      <c r="U103">
        <f t="shared" si="13"/>
        <v>0</v>
      </c>
      <c r="AA103" t="s">
        <v>109</v>
      </c>
      <c r="AB103">
        <v>1500</v>
      </c>
    </row>
    <row r="104" spans="1:28">
      <c r="A104">
        <v>103</v>
      </c>
      <c r="B104">
        <v>3</v>
      </c>
      <c r="C104" t="s">
        <v>329</v>
      </c>
      <c r="D104" s="2">
        <v>0.79166666666666663</v>
      </c>
      <c r="E104" t="s">
        <v>167</v>
      </c>
      <c r="F104" t="s">
        <v>235</v>
      </c>
      <c r="G104">
        <v>28</v>
      </c>
      <c r="H104" t="s">
        <v>680</v>
      </c>
      <c r="I104" t="s">
        <v>115</v>
      </c>
      <c r="J104">
        <v>26</v>
      </c>
      <c r="L104" t="s">
        <v>193</v>
      </c>
      <c r="M104" t="str">
        <f t="shared" si="14"/>
        <v>(2) Clemson</v>
      </c>
      <c r="N104">
        <f t="shared" si="15"/>
        <v>28</v>
      </c>
      <c r="O104" t="str">
        <f t="shared" si="16"/>
        <v>Texas A&amp;M</v>
      </c>
      <c r="P104">
        <f t="shared" si="17"/>
        <v>26</v>
      </c>
      <c r="R104" t="str">
        <f t="shared" si="10"/>
        <v>Clemson</v>
      </c>
      <c r="S104">
        <f t="shared" si="11"/>
        <v>28</v>
      </c>
      <c r="T104" t="str">
        <f t="shared" si="12"/>
        <v>Texas A&amp;M</v>
      </c>
      <c r="U104">
        <f t="shared" si="13"/>
        <v>26</v>
      </c>
      <c r="AA104" t="s">
        <v>110</v>
      </c>
      <c r="AB104">
        <v>1500</v>
      </c>
    </row>
    <row r="105" spans="1:28">
      <c r="A105">
        <v>104</v>
      </c>
      <c r="B105">
        <v>3</v>
      </c>
      <c r="C105" t="s">
        <v>329</v>
      </c>
      <c r="D105" s="2">
        <v>0.79166666666666663</v>
      </c>
      <c r="E105" t="s">
        <v>167</v>
      </c>
      <c r="F105" t="s">
        <v>36</v>
      </c>
      <c r="G105">
        <v>47</v>
      </c>
      <c r="I105" t="s">
        <v>175</v>
      </c>
      <c r="J105">
        <v>24</v>
      </c>
      <c r="L105" t="s">
        <v>345</v>
      </c>
      <c r="M105" t="str">
        <f t="shared" si="14"/>
        <v>Alabama-Birmingham</v>
      </c>
      <c r="N105">
        <f t="shared" si="15"/>
        <v>24</v>
      </c>
      <c r="O105" t="str">
        <f t="shared" si="16"/>
        <v>Coastal Carolina</v>
      </c>
      <c r="P105">
        <f t="shared" si="17"/>
        <v>47</v>
      </c>
      <c r="R105" t="str">
        <f t="shared" si="10"/>
        <v>Alabama-Birmingham</v>
      </c>
      <c r="S105">
        <f t="shared" si="11"/>
        <v>24</v>
      </c>
      <c r="T105" t="str">
        <f t="shared" si="12"/>
        <v>Coastal Carolina</v>
      </c>
      <c r="U105">
        <f t="shared" si="13"/>
        <v>47</v>
      </c>
      <c r="AA105" t="s">
        <v>111</v>
      </c>
      <c r="AB105">
        <v>1500</v>
      </c>
    </row>
    <row r="106" spans="1:28">
      <c r="A106">
        <v>105</v>
      </c>
      <c r="B106">
        <v>3</v>
      </c>
      <c r="C106" t="s">
        <v>329</v>
      </c>
      <c r="D106" s="2">
        <v>0.64583333333333337</v>
      </c>
      <c r="E106" t="s">
        <v>167</v>
      </c>
      <c r="F106" t="s">
        <v>1</v>
      </c>
      <c r="G106">
        <v>33</v>
      </c>
      <c r="H106" t="s">
        <v>680</v>
      </c>
      <c r="I106" t="s">
        <v>83</v>
      </c>
      <c r="J106">
        <v>28</v>
      </c>
      <c r="L106" t="s">
        <v>346</v>
      </c>
      <c r="M106" t="str">
        <f t="shared" si="14"/>
        <v>Colorado</v>
      </c>
      <c r="N106">
        <f t="shared" si="15"/>
        <v>33</v>
      </c>
      <c r="O106" t="str">
        <f t="shared" si="16"/>
        <v>Nebraska</v>
      </c>
      <c r="P106">
        <f t="shared" si="17"/>
        <v>28</v>
      </c>
      <c r="R106" t="str">
        <f t="shared" si="10"/>
        <v>Colorado</v>
      </c>
      <c r="S106">
        <f t="shared" si="11"/>
        <v>33</v>
      </c>
      <c r="T106" t="str">
        <f t="shared" si="12"/>
        <v>Nebraska</v>
      </c>
      <c r="U106">
        <f t="shared" si="13"/>
        <v>28</v>
      </c>
      <c r="AA106" t="s">
        <v>112</v>
      </c>
      <c r="AB106">
        <v>1500</v>
      </c>
    </row>
    <row r="107" spans="1:28">
      <c r="A107">
        <v>106</v>
      </c>
      <c r="B107">
        <v>3</v>
      </c>
      <c r="C107" t="s">
        <v>329</v>
      </c>
      <c r="D107" s="2">
        <v>0.8125</v>
      </c>
      <c r="E107" t="s">
        <v>167</v>
      </c>
      <c r="F107" t="s">
        <v>37</v>
      </c>
      <c r="G107">
        <v>34</v>
      </c>
      <c r="I107" t="s">
        <v>10</v>
      </c>
      <c r="J107">
        <v>27</v>
      </c>
      <c r="L107" t="s">
        <v>168</v>
      </c>
      <c r="M107" t="str">
        <f t="shared" si="14"/>
        <v>Arkansas</v>
      </c>
      <c r="N107">
        <f t="shared" si="15"/>
        <v>27</v>
      </c>
      <c r="O107" t="str">
        <f t="shared" si="16"/>
        <v>Colorado State</v>
      </c>
      <c r="P107">
        <f t="shared" si="17"/>
        <v>34</v>
      </c>
      <c r="R107" t="str">
        <f t="shared" si="10"/>
        <v>Arkansas</v>
      </c>
      <c r="S107">
        <f t="shared" si="11"/>
        <v>27</v>
      </c>
      <c r="T107" t="str">
        <f t="shared" si="12"/>
        <v>Colorado State</v>
      </c>
      <c r="U107">
        <f t="shared" si="13"/>
        <v>34</v>
      </c>
      <c r="AA107" t="s">
        <v>113</v>
      </c>
      <c r="AB107">
        <v>1500</v>
      </c>
    </row>
    <row r="108" spans="1:28">
      <c r="A108">
        <v>107</v>
      </c>
      <c r="B108">
        <v>3</v>
      </c>
      <c r="C108" t="s">
        <v>329</v>
      </c>
      <c r="D108" s="2">
        <v>0.5</v>
      </c>
      <c r="E108" t="s">
        <v>167</v>
      </c>
      <c r="F108" t="s">
        <v>39</v>
      </c>
      <c r="G108">
        <v>21</v>
      </c>
      <c r="H108" t="s">
        <v>680</v>
      </c>
      <c r="I108" t="s">
        <v>91</v>
      </c>
      <c r="J108">
        <v>7</v>
      </c>
      <c r="L108" t="s">
        <v>347</v>
      </c>
      <c r="M108" t="str">
        <f t="shared" si="14"/>
        <v>Duke</v>
      </c>
      <c r="N108">
        <f t="shared" si="15"/>
        <v>21</v>
      </c>
      <c r="O108" t="str">
        <f t="shared" si="16"/>
        <v>Northwestern</v>
      </c>
      <c r="P108">
        <f t="shared" si="17"/>
        <v>7</v>
      </c>
      <c r="R108" t="str">
        <f t="shared" si="10"/>
        <v>Duke</v>
      </c>
      <c r="S108">
        <f t="shared" si="11"/>
        <v>21</v>
      </c>
      <c r="T108" t="str">
        <f t="shared" si="12"/>
        <v>Northwestern</v>
      </c>
      <c r="U108">
        <f t="shared" si="13"/>
        <v>7</v>
      </c>
      <c r="AA108" t="s">
        <v>114</v>
      </c>
      <c r="AB108">
        <v>1500</v>
      </c>
    </row>
    <row r="109" spans="1:28">
      <c r="A109">
        <v>108</v>
      </c>
      <c r="B109">
        <v>3</v>
      </c>
      <c r="C109" t="s">
        <v>329</v>
      </c>
      <c r="D109" s="2">
        <v>0.64583333333333337</v>
      </c>
      <c r="E109" t="s">
        <v>167</v>
      </c>
      <c r="F109" t="s">
        <v>41</v>
      </c>
      <c r="G109">
        <v>41</v>
      </c>
      <c r="I109" t="s">
        <v>7</v>
      </c>
      <c r="J109">
        <v>19</v>
      </c>
      <c r="L109" t="s">
        <v>321</v>
      </c>
      <c r="M109" t="str">
        <f t="shared" si="14"/>
        <v>North Carolina</v>
      </c>
      <c r="N109">
        <f t="shared" si="15"/>
        <v>19</v>
      </c>
      <c r="O109" t="str">
        <f t="shared" si="16"/>
        <v>East Carolina</v>
      </c>
      <c r="P109">
        <f t="shared" si="17"/>
        <v>41</v>
      </c>
      <c r="R109" t="str">
        <f t="shared" si="10"/>
        <v>North Carolina</v>
      </c>
      <c r="S109">
        <f t="shared" si="11"/>
        <v>19</v>
      </c>
      <c r="T109" t="str">
        <f t="shared" si="12"/>
        <v>East Carolina</v>
      </c>
      <c r="U109">
        <f t="shared" si="13"/>
        <v>41</v>
      </c>
      <c r="AA109" t="s">
        <v>72</v>
      </c>
      <c r="AB109">
        <v>1500</v>
      </c>
    </row>
    <row r="110" spans="1:28">
      <c r="A110">
        <v>109</v>
      </c>
      <c r="B110">
        <v>3</v>
      </c>
      <c r="C110" t="s">
        <v>329</v>
      </c>
      <c r="D110" s="2">
        <v>0.5</v>
      </c>
      <c r="E110" t="s">
        <v>167</v>
      </c>
      <c r="F110" t="s">
        <v>40</v>
      </c>
      <c r="G110">
        <v>20</v>
      </c>
      <c r="H110" t="s">
        <v>680</v>
      </c>
      <c r="I110" t="s">
        <v>101</v>
      </c>
      <c r="J110">
        <v>19</v>
      </c>
      <c r="L110" t="s">
        <v>189</v>
      </c>
      <c r="M110" t="str">
        <f t="shared" si="14"/>
        <v>Eastern Michigan</v>
      </c>
      <c r="N110">
        <f t="shared" si="15"/>
        <v>20</v>
      </c>
      <c r="O110" t="str">
        <f t="shared" si="16"/>
        <v>Purdue</v>
      </c>
      <c r="P110">
        <f t="shared" si="17"/>
        <v>19</v>
      </c>
      <c r="R110" t="str">
        <f t="shared" si="10"/>
        <v>Eastern Michigan</v>
      </c>
      <c r="S110">
        <f t="shared" si="11"/>
        <v>20</v>
      </c>
      <c r="T110" t="str">
        <f t="shared" si="12"/>
        <v>Purdue</v>
      </c>
      <c r="U110">
        <f t="shared" si="13"/>
        <v>19</v>
      </c>
      <c r="AA110" t="s">
        <v>17</v>
      </c>
      <c r="AB110">
        <v>1500</v>
      </c>
    </row>
    <row r="111" spans="1:28">
      <c r="A111">
        <v>110</v>
      </c>
      <c r="B111">
        <v>3</v>
      </c>
      <c r="C111" t="s">
        <v>329</v>
      </c>
      <c r="D111" s="2">
        <v>0.58333333333333337</v>
      </c>
      <c r="E111" t="s">
        <v>167</v>
      </c>
      <c r="F111" t="s">
        <v>43</v>
      </c>
      <c r="G111">
        <v>33</v>
      </c>
      <c r="I111" t="s">
        <v>0</v>
      </c>
      <c r="J111">
        <v>27</v>
      </c>
      <c r="L111" t="s">
        <v>348</v>
      </c>
      <c r="M111" t="str">
        <f t="shared" si="14"/>
        <v>Air Force</v>
      </c>
      <c r="N111">
        <f t="shared" si="15"/>
        <v>27</v>
      </c>
      <c r="O111" t="str">
        <f t="shared" si="16"/>
        <v>Florida Atlantic</v>
      </c>
      <c r="P111">
        <f t="shared" si="17"/>
        <v>33</v>
      </c>
      <c r="R111" t="str">
        <f t="shared" si="10"/>
        <v>Air Force</v>
      </c>
      <c r="S111">
        <f t="shared" si="11"/>
        <v>27</v>
      </c>
      <c r="T111" t="str">
        <f t="shared" si="12"/>
        <v>Florida Atlantic</v>
      </c>
      <c r="U111">
        <f t="shared" si="13"/>
        <v>33</v>
      </c>
      <c r="AA111" t="s">
        <v>115</v>
      </c>
      <c r="AB111">
        <v>1500</v>
      </c>
    </row>
    <row r="112" spans="1:28">
      <c r="A112">
        <v>111</v>
      </c>
      <c r="B112">
        <v>3</v>
      </c>
      <c r="C112" t="s">
        <v>329</v>
      </c>
      <c r="D112" s="2">
        <v>0.8125</v>
      </c>
      <c r="E112" t="s">
        <v>167</v>
      </c>
      <c r="F112" t="s">
        <v>248</v>
      </c>
      <c r="G112">
        <v>28</v>
      </c>
      <c r="H112" t="s">
        <v>680</v>
      </c>
      <c r="I112" t="s">
        <v>96</v>
      </c>
      <c r="J112">
        <v>20</v>
      </c>
      <c r="L112" t="s">
        <v>349</v>
      </c>
      <c r="M112" t="str">
        <f t="shared" si="14"/>
        <v>Florida International</v>
      </c>
      <c r="N112">
        <f t="shared" si="15"/>
        <v>28</v>
      </c>
      <c r="O112" t="str">
        <f t="shared" si="16"/>
        <v>Old Dominion</v>
      </c>
      <c r="P112">
        <f t="shared" si="17"/>
        <v>20</v>
      </c>
      <c r="R112" t="str">
        <f t="shared" si="10"/>
        <v>Florida International</v>
      </c>
      <c r="S112">
        <f t="shared" si="11"/>
        <v>28</v>
      </c>
      <c r="T112" t="str">
        <f t="shared" si="12"/>
        <v>Old Dominion</v>
      </c>
      <c r="U112">
        <f t="shared" si="13"/>
        <v>20</v>
      </c>
      <c r="AA112" t="s">
        <v>116</v>
      </c>
      <c r="AB112">
        <v>1500</v>
      </c>
    </row>
    <row r="113" spans="1:28">
      <c r="A113">
        <v>112</v>
      </c>
      <c r="B113">
        <v>3</v>
      </c>
      <c r="C113" t="s">
        <v>329</v>
      </c>
      <c r="D113" s="2">
        <v>0.80555555555555547</v>
      </c>
      <c r="E113" t="s">
        <v>167</v>
      </c>
      <c r="F113" t="s">
        <v>44</v>
      </c>
      <c r="G113">
        <v>36</v>
      </c>
      <c r="I113" t="s">
        <v>350</v>
      </c>
      <c r="J113">
        <v>26</v>
      </c>
      <c r="L113" t="s">
        <v>326</v>
      </c>
      <c r="M113" t="str">
        <f t="shared" si="14"/>
        <v>Samford</v>
      </c>
      <c r="N113">
        <f t="shared" si="15"/>
        <v>26</v>
      </c>
      <c r="O113" t="str">
        <f t="shared" si="16"/>
        <v>Florida State</v>
      </c>
      <c r="P113">
        <f t="shared" si="17"/>
        <v>36</v>
      </c>
      <c r="R113" t="str">
        <f t="shared" si="10"/>
        <v>Samford</v>
      </c>
      <c r="S113">
        <f t="shared" si="11"/>
        <v>26</v>
      </c>
      <c r="T113" t="str">
        <f t="shared" si="12"/>
        <v>Florida State</v>
      </c>
      <c r="U113">
        <f t="shared" si="13"/>
        <v>36</v>
      </c>
      <c r="AA113" t="s">
        <v>117</v>
      </c>
      <c r="AB113">
        <v>1500</v>
      </c>
    </row>
    <row r="114" spans="1:28">
      <c r="A114">
        <v>113</v>
      </c>
      <c r="B114">
        <v>3</v>
      </c>
      <c r="C114" t="s">
        <v>329</v>
      </c>
      <c r="D114" s="2">
        <v>0.64583333333333337</v>
      </c>
      <c r="E114" t="s">
        <v>167</v>
      </c>
      <c r="F114" t="s">
        <v>240</v>
      </c>
      <c r="G114">
        <v>41</v>
      </c>
      <c r="H114" t="s">
        <v>680</v>
      </c>
      <c r="I114" t="s">
        <v>351</v>
      </c>
      <c r="J114">
        <v>17</v>
      </c>
      <c r="L114" t="s">
        <v>293</v>
      </c>
      <c r="M114" t="str">
        <f t="shared" si="14"/>
        <v>(3) Georgia</v>
      </c>
      <c r="N114">
        <f t="shared" si="15"/>
        <v>41</v>
      </c>
      <c r="O114" t="str">
        <f t="shared" si="16"/>
        <v>(24) South Carolina</v>
      </c>
      <c r="P114">
        <f t="shared" si="17"/>
        <v>17</v>
      </c>
      <c r="R114" t="str">
        <f t="shared" si="10"/>
        <v>Georgia</v>
      </c>
      <c r="S114">
        <f t="shared" si="11"/>
        <v>41</v>
      </c>
      <c r="T114" t="str">
        <f t="shared" si="12"/>
        <v>South Carolina</v>
      </c>
      <c r="U114">
        <f t="shared" si="13"/>
        <v>17</v>
      </c>
      <c r="AA114" t="s">
        <v>118</v>
      </c>
      <c r="AB114">
        <v>1500</v>
      </c>
    </row>
    <row r="115" spans="1:28">
      <c r="A115">
        <v>114</v>
      </c>
      <c r="B115">
        <v>3</v>
      </c>
      <c r="C115" t="s">
        <v>329</v>
      </c>
      <c r="D115" s="2">
        <v>0.75</v>
      </c>
      <c r="E115" t="s">
        <v>167</v>
      </c>
      <c r="F115" t="s">
        <v>47</v>
      </c>
      <c r="G115">
        <v>34</v>
      </c>
      <c r="I115" t="s">
        <v>21</v>
      </c>
      <c r="J115">
        <v>13</v>
      </c>
      <c r="L115" t="s">
        <v>243</v>
      </c>
      <c r="M115" t="str">
        <f t="shared" si="14"/>
        <v>Massachusetts</v>
      </c>
      <c r="N115">
        <f t="shared" si="15"/>
        <v>13</v>
      </c>
      <c r="O115" t="str">
        <f t="shared" si="16"/>
        <v>Georgia Southern</v>
      </c>
      <c r="P115">
        <f t="shared" si="17"/>
        <v>34</v>
      </c>
      <c r="R115" t="str">
        <f t="shared" si="10"/>
        <v>Massachusetts</v>
      </c>
      <c r="S115">
        <f t="shared" si="11"/>
        <v>13</v>
      </c>
      <c r="T115" t="str">
        <f t="shared" si="12"/>
        <v>Georgia Southern</v>
      </c>
      <c r="U115">
        <f t="shared" si="13"/>
        <v>34</v>
      </c>
      <c r="AA115" t="s">
        <v>119</v>
      </c>
      <c r="AB115">
        <v>1500</v>
      </c>
    </row>
    <row r="116" spans="1:28">
      <c r="A116">
        <v>115</v>
      </c>
      <c r="B116">
        <v>3</v>
      </c>
      <c r="C116" t="s">
        <v>329</v>
      </c>
      <c r="D116" s="2">
        <v>0.99930555555555556</v>
      </c>
      <c r="E116" t="s">
        <v>167</v>
      </c>
      <c r="F116" t="s">
        <v>138</v>
      </c>
      <c r="G116">
        <v>43</v>
      </c>
      <c r="I116" t="s">
        <v>102</v>
      </c>
      <c r="J116">
        <v>29</v>
      </c>
      <c r="L116" t="s">
        <v>246</v>
      </c>
      <c r="M116" t="str">
        <f t="shared" si="14"/>
        <v>Rice</v>
      </c>
      <c r="N116">
        <f t="shared" si="15"/>
        <v>29</v>
      </c>
      <c r="O116" t="str">
        <f t="shared" si="16"/>
        <v>Hawaii</v>
      </c>
      <c r="P116">
        <f t="shared" si="17"/>
        <v>43</v>
      </c>
      <c r="R116" t="str">
        <f t="shared" si="10"/>
        <v>Rice</v>
      </c>
      <c r="S116">
        <f t="shared" si="11"/>
        <v>29</v>
      </c>
      <c r="T116" t="str">
        <f t="shared" si="12"/>
        <v>Hawaii</v>
      </c>
      <c r="U116">
        <f t="shared" si="13"/>
        <v>43</v>
      </c>
      <c r="AA116" t="s">
        <v>120</v>
      </c>
      <c r="AB116">
        <v>1500</v>
      </c>
    </row>
    <row r="117" spans="1:28">
      <c r="A117">
        <v>116</v>
      </c>
      <c r="B117">
        <v>3</v>
      </c>
      <c r="C117" t="s">
        <v>329</v>
      </c>
      <c r="D117" s="2">
        <v>0.5</v>
      </c>
      <c r="E117" t="s">
        <v>167</v>
      </c>
      <c r="F117" t="s">
        <v>51</v>
      </c>
      <c r="G117">
        <v>45</v>
      </c>
      <c r="I117" t="s">
        <v>8</v>
      </c>
      <c r="J117">
        <v>18</v>
      </c>
      <c r="L117" t="s">
        <v>352</v>
      </c>
      <c r="M117" t="str">
        <f t="shared" si="14"/>
        <v>Arizona</v>
      </c>
      <c r="N117">
        <f t="shared" si="15"/>
        <v>18</v>
      </c>
      <c r="O117" t="str">
        <f t="shared" si="16"/>
        <v>Houston</v>
      </c>
      <c r="P117">
        <f t="shared" si="17"/>
        <v>45</v>
      </c>
      <c r="R117" t="str">
        <f t="shared" si="10"/>
        <v>Arizona</v>
      </c>
      <c r="S117">
        <f t="shared" si="11"/>
        <v>18</v>
      </c>
      <c r="T117" t="str">
        <f t="shared" si="12"/>
        <v>Houston</v>
      </c>
      <c r="U117">
        <f t="shared" si="13"/>
        <v>45</v>
      </c>
      <c r="AA117" t="s">
        <v>121</v>
      </c>
      <c r="AB117">
        <v>1500</v>
      </c>
    </row>
    <row r="118" spans="1:28">
      <c r="A118">
        <v>117</v>
      </c>
      <c r="B118">
        <v>3</v>
      </c>
      <c r="C118" t="s">
        <v>329</v>
      </c>
      <c r="D118" s="2">
        <v>0.8125</v>
      </c>
      <c r="E118" t="s">
        <v>167</v>
      </c>
      <c r="F118" t="s">
        <v>52</v>
      </c>
      <c r="G118">
        <v>34</v>
      </c>
      <c r="I118" t="s">
        <v>353</v>
      </c>
      <c r="J118">
        <v>14</v>
      </c>
      <c r="L118" t="s">
        <v>247</v>
      </c>
      <c r="M118" t="str">
        <f t="shared" si="14"/>
        <v>Western Illinois</v>
      </c>
      <c r="N118">
        <f t="shared" si="15"/>
        <v>14</v>
      </c>
      <c r="O118" t="str">
        <f t="shared" si="16"/>
        <v>Illinois</v>
      </c>
      <c r="P118">
        <f t="shared" si="17"/>
        <v>34</v>
      </c>
      <c r="R118" t="str">
        <f t="shared" si="10"/>
        <v>Western Illinois</v>
      </c>
      <c r="S118">
        <f t="shared" si="11"/>
        <v>14</v>
      </c>
      <c r="T118" t="str">
        <f t="shared" si="12"/>
        <v>Illinois</v>
      </c>
      <c r="U118">
        <f t="shared" si="13"/>
        <v>34</v>
      </c>
      <c r="AA118" t="s">
        <v>122</v>
      </c>
      <c r="AB118">
        <v>1500</v>
      </c>
    </row>
    <row r="119" spans="1:28">
      <c r="A119">
        <v>118</v>
      </c>
      <c r="B119">
        <v>3</v>
      </c>
      <c r="C119" t="s">
        <v>329</v>
      </c>
      <c r="D119" s="2">
        <v>0.8125</v>
      </c>
      <c r="E119" t="s">
        <v>167</v>
      </c>
      <c r="F119" t="s">
        <v>15</v>
      </c>
      <c r="G119">
        <v>20</v>
      </c>
      <c r="I119" t="s">
        <v>60</v>
      </c>
      <c r="J119">
        <v>16</v>
      </c>
      <c r="L119" t="s">
        <v>354</v>
      </c>
      <c r="M119" t="str">
        <f t="shared" si="14"/>
        <v>Virginia</v>
      </c>
      <c r="N119">
        <f t="shared" si="15"/>
        <v>16</v>
      </c>
      <c r="O119" t="str">
        <f t="shared" si="16"/>
        <v>Indiana</v>
      </c>
      <c r="P119">
        <f t="shared" si="17"/>
        <v>20</v>
      </c>
      <c r="R119" t="str">
        <f t="shared" si="10"/>
        <v>Virginia</v>
      </c>
      <c r="S119">
        <f t="shared" si="11"/>
        <v>16</v>
      </c>
      <c r="T119" t="str">
        <f t="shared" si="12"/>
        <v>Indiana</v>
      </c>
      <c r="U119">
        <f t="shared" si="13"/>
        <v>20</v>
      </c>
      <c r="AA119" t="s">
        <v>123</v>
      </c>
      <c r="AB119">
        <v>1500</v>
      </c>
    </row>
    <row r="120" spans="1:28">
      <c r="A120">
        <v>119</v>
      </c>
      <c r="B120">
        <v>3</v>
      </c>
      <c r="C120" t="s">
        <v>329</v>
      </c>
      <c r="D120" s="2">
        <v>0.70833333333333337</v>
      </c>
      <c r="E120" t="s">
        <v>167</v>
      </c>
      <c r="F120" t="s">
        <v>53</v>
      </c>
      <c r="G120">
        <v>13</v>
      </c>
      <c r="I120" t="s">
        <v>54</v>
      </c>
      <c r="J120">
        <v>3</v>
      </c>
      <c r="L120" t="s">
        <v>251</v>
      </c>
      <c r="M120" t="str">
        <f t="shared" si="14"/>
        <v>Iowa State</v>
      </c>
      <c r="N120">
        <f t="shared" si="15"/>
        <v>3</v>
      </c>
      <c r="O120" t="str">
        <f t="shared" si="16"/>
        <v>Iowa</v>
      </c>
      <c r="P120">
        <f t="shared" si="17"/>
        <v>13</v>
      </c>
      <c r="R120" t="str">
        <f t="shared" si="10"/>
        <v>Iowa State</v>
      </c>
      <c r="S120">
        <f t="shared" si="11"/>
        <v>3</v>
      </c>
      <c r="T120" t="str">
        <f t="shared" si="12"/>
        <v>Iowa</v>
      </c>
      <c r="U120">
        <f t="shared" si="13"/>
        <v>13</v>
      </c>
      <c r="AA120" t="s">
        <v>25</v>
      </c>
      <c r="AB120">
        <v>1500</v>
      </c>
    </row>
    <row r="121" spans="1:28">
      <c r="A121">
        <v>120</v>
      </c>
      <c r="B121">
        <v>3</v>
      </c>
      <c r="C121" t="s">
        <v>329</v>
      </c>
      <c r="D121" s="2">
        <v>0.625</v>
      </c>
      <c r="E121" t="s">
        <v>167</v>
      </c>
      <c r="F121" t="s">
        <v>55</v>
      </c>
      <c r="G121">
        <v>31</v>
      </c>
      <c r="H121" t="s">
        <v>680</v>
      </c>
      <c r="I121" t="s">
        <v>30</v>
      </c>
      <c r="J121">
        <v>7</v>
      </c>
      <c r="L121" t="s">
        <v>355</v>
      </c>
      <c r="M121" t="str">
        <f t="shared" si="14"/>
        <v>Kansas</v>
      </c>
      <c r="N121">
        <f t="shared" si="15"/>
        <v>31</v>
      </c>
      <c r="O121" t="str">
        <f t="shared" si="16"/>
        <v>Central Michigan</v>
      </c>
      <c r="P121">
        <f t="shared" si="17"/>
        <v>7</v>
      </c>
      <c r="R121" t="str">
        <f t="shared" si="10"/>
        <v>Kansas</v>
      </c>
      <c r="S121">
        <f t="shared" si="11"/>
        <v>31</v>
      </c>
      <c r="T121" t="str">
        <f t="shared" si="12"/>
        <v>Central Michigan</v>
      </c>
      <c r="U121">
        <f t="shared" si="13"/>
        <v>7</v>
      </c>
      <c r="AA121" t="s">
        <v>124</v>
      </c>
      <c r="AB121">
        <v>1500</v>
      </c>
    </row>
    <row r="122" spans="1:28">
      <c r="A122">
        <v>121</v>
      </c>
      <c r="B122">
        <v>3</v>
      </c>
      <c r="C122" t="s">
        <v>329</v>
      </c>
      <c r="D122" s="2">
        <v>0.64583333333333337</v>
      </c>
      <c r="E122" t="s">
        <v>167</v>
      </c>
      <c r="F122" t="s">
        <v>57</v>
      </c>
      <c r="G122">
        <v>54</v>
      </c>
      <c r="I122" t="s">
        <v>148</v>
      </c>
      <c r="J122">
        <v>14</v>
      </c>
      <c r="L122" t="s">
        <v>356</v>
      </c>
      <c r="M122" t="str">
        <f t="shared" si="14"/>
        <v>Howard</v>
      </c>
      <c r="N122">
        <f t="shared" si="15"/>
        <v>14</v>
      </c>
      <c r="O122" t="str">
        <f t="shared" si="16"/>
        <v>Kent State</v>
      </c>
      <c r="P122">
        <f t="shared" si="17"/>
        <v>54</v>
      </c>
      <c r="R122" t="str">
        <f t="shared" si="10"/>
        <v>Howard</v>
      </c>
      <c r="S122">
        <f t="shared" si="11"/>
        <v>14</v>
      </c>
      <c r="T122" t="str">
        <f t="shared" si="12"/>
        <v>Kent State</v>
      </c>
      <c r="U122">
        <f t="shared" si="13"/>
        <v>54</v>
      </c>
      <c r="AA122" t="s">
        <v>125</v>
      </c>
      <c r="AB122">
        <v>1500</v>
      </c>
    </row>
    <row r="123" spans="1:28">
      <c r="A123">
        <v>122</v>
      </c>
      <c r="B123">
        <v>3</v>
      </c>
      <c r="C123" t="s">
        <v>329</v>
      </c>
      <c r="D123" s="2">
        <v>0.8125</v>
      </c>
      <c r="E123" t="s">
        <v>167</v>
      </c>
      <c r="F123" t="s">
        <v>58</v>
      </c>
      <c r="G123">
        <v>27</v>
      </c>
      <c r="H123" t="s">
        <v>680</v>
      </c>
      <c r="I123" t="s">
        <v>357</v>
      </c>
      <c r="J123">
        <v>16</v>
      </c>
      <c r="L123" t="s">
        <v>238</v>
      </c>
      <c r="M123" t="str">
        <f t="shared" si="14"/>
        <v>Kentucky</v>
      </c>
      <c r="N123">
        <f t="shared" si="15"/>
        <v>27</v>
      </c>
      <c r="O123" t="str">
        <f t="shared" si="16"/>
        <v>(25) Florida</v>
      </c>
      <c r="P123">
        <f t="shared" si="17"/>
        <v>16</v>
      </c>
      <c r="R123" t="str">
        <f t="shared" si="10"/>
        <v>Kentucky</v>
      </c>
      <c r="S123">
        <f t="shared" si="11"/>
        <v>27</v>
      </c>
      <c r="T123" t="str">
        <f t="shared" si="12"/>
        <v>Florida</v>
      </c>
      <c r="U123">
        <f t="shared" si="13"/>
        <v>16</v>
      </c>
      <c r="AA123" t="s">
        <v>60</v>
      </c>
      <c r="AB123">
        <v>1500</v>
      </c>
    </row>
    <row r="124" spans="1:28">
      <c r="A124">
        <v>123</v>
      </c>
      <c r="B124">
        <v>3</v>
      </c>
      <c r="C124" t="s">
        <v>329</v>
      </c>
      <c r="D124" s="2">
        <v>0.79166666666666663</v>
      </c>
      <c r="E124" t="s">
        <v>167</v>
      </c>
      <c r="F124" t="s">
        <v>358</v>
      </c>
      <c r="G124">
        <v>31</v>
      </c>
      <c r="I124" t="s">
        <v>186</v>
      </c>
      <c r="J124">
        <v>0</v>
      </c>
      <c r="L124" t="s">
        <v>359</v>
      </c>
      <c r="M124" t="str">
        <f t="shared" si="14"/>
        <v>Southeastern Louisiana</v>
      </c>
      <c r="N124">
        <f t="shared" si="15"/>
        <v>0</v>
      </c>
      <c r="O124" t="str">
        <f t="shared" si="16"/>
        <v>(11) Louisiana State</v>
      </c>
      <c r="P124">
        <f t="shared" si="17"/>
        <v>31</v>
      </c>
      <c r="R124" t="str">
        <f t="shared" si="10"/>
        <v>Southeastern Louisiana</v>
      </c>
      <c r="S124">
        <f t="shared" si="11"/>
        <v>0</v>
      </c>
      <c r="T124" t="str">
        <f t="shared" si="12"/>
        <v>Louisiana State</v>
      </c>
      <c r="U124">
        <f t="shared" si="13"/>
        <v>31</v>
      </c>
      <c r="AA124" t="s">
        <v>126</v>
      </c>
      <c r="AB124">
        <v>1500</v>
      </c>
    </row>
    <row r="125" spans="1:28">
      <c r="A125">
        <v>124</v>
      </c>
      <c r="B125">
        <v>3</v>
      </c>
      <c r="C125" t="s">
        <v>329</v>
      </c>
      <c r="D125" s="2">
        <v>0.79166666666666663</v>
      </c>
      <c r="E125" t="s">
        <v>167</v>
      </c>
      <c r="F125" t="s">
        <v>63</v>
      </c>
      <c r="G125">
        <v>54</v>
      </c>
      <c r="I125" t="s">
        <v>302</v>
      </c>
      <c r="J125">
        <v>17</v>
      </c>
      <c r="L125" t="s">
        <v>360</v>
      </c>
      <c r="M125" t="str">
        <f t="shared" si="14"/>
        <v>Southern</v>
      </c>
      <c r="N125">
        <f t="shared" si="15"/>
        <v>17</v>
      </c>
      <c r="O125" t="str">
        <f t="shared" si="16"/>
        <v>Louisiana Tech</v>
      </c>
      <c r="P125">
        <f t="shared" si="17"/>
        <v>54</v>
      </c>
      <c r="R125" t="str">
        <f t="shared" si="10"/>
        <v>Southern</v>
      </c>
      <c r="S125">
        <f t="shared" si="11"/>
        <v>17</v>
      </c>
      <c r="T125" t="str">
        <f t="shared" si="12"/>
        <v>Louisiana Tech</v>
      </c>
      <c r="U125">
        <f t="shared" si="13"/>
        <v>54</v>
      </c>
      <c r="AA125" t="s">
        <v>127</v>
      </c>
      <c r="AB125">
        <v>1500</v>
      </c>
    </row>
    <row r="126" spans="1:28">
      <c r="A126">
        <v>125</v>
      </c>
      <c r="B126">
        <v>3</v>
      </c>
      <c r="C126" t="s">
        <v>329</v>
      </c>
      <c r="D126" s="2">
        <v>0.79166666666666663</v>
      </c>
      <c r="E126" t="s">
        <v>167</v>
      </c>
      <c r="F126" t="s">
        <v>66</v>
      </c>
      <c r="G126">
        <v>21</v>
      </c>
      <c r="H126" t="s">
        <v>680</v>
      </c>
      <c r="I126" t="s">
        <v>298</v>
      </c>
      <c r="J126">
        <v>20</v>
      </c>
      <c r="L126" t="s">
        <v>300</v>
      </c>
      <c r="M126" t="str">
        <f t="shared" si="14"/>
        <v>Louisiana-Monroe</v>
      </c>
      <c r="N126">
        <f t="shared" si="15"/>
        <v>21</v>
      </c>
      <c r="O126" t="str">
        <f t="shared" si="16"/>
        <v>Southern Mississippi</v>
      </c>
      <c r="P126">
        <f t="shared" si="17"/>
        <v>20</v>
      </c>
      <c r="R126" t="str">
        <f t="shared" si="10"/>
        <v>Louisiana-Monroe</v>
      </c>
      <c r="S126">
        <f t="shared" si="11"/>
        <v>21</v>
      </c>
      <c r="T126" t="str">
        <f t="shared" si="12"/>
        <v>Southern Mississippi</v>
      </c>
      <c r="U126">
        <f t="shared" si="13"/>
        <v>20</v>
      </c>
      <c r="AA126" t="s">
        <v>128</v>
      </c>
      <c r="AB126">
        <v>1500</v>
      </c>
    </row>
    <row r="127" spans="1:28">
      <c r="A127">
        <v>126</v>
      </c>
      <c r="B127">
        <v>3</v>
      </c>
      <c r="C127" t="s">
        <v>329</v>
      </c>
      <c r="D127" s="2">
        <v>0.79166666666666663</v>
      </c>
      <c r="E127" t="s">
        <v>167</v>
      </c>
      <c r="F127" t="s">
        <v>67</v>
      </c>
      <c r="G127">
        <v>31</v>
      </c>
      <c r="I127" t="s">
        <v>361</v>
      </c>
      <c r="J127">
        <v>7</v>
      </c>
      <c r="L127" t="s">
        <v>362</v>
      </c>
      <c r="M127" t="str">
        <f t="shared" si="14"/>
        <v>Indiana State</v>
      </c>
      <c r="N127">
        <f t="shared" si="15"/>
        <v>7</v>
      </c>
      <c r="O127" t="str">
        <f t="shared" si="16"/>
        <v>Louisville</v>
      </c>
      <c r="P127">
        <f t="shared" si="17"/>
        <v>31</v>
      </c>
      <c r="R127" t="str">
        <f t="shared" si="10"/>
        <v>Indiana State</v>
      </c>
      <c r="S127">
        <f t="shared" si="11"/>
        <v>7</v>
      </c>
      <c r="T127" t="str">
        <f t="shared" si="12"/>
        <v>Louisville</v>
      </c>
      <c r="U127">
        <f t="shared" si="13"/>
        <v>31</v>
      </c>
      <c r="AA127" t="s">
        <v>129</v>
      </c>
      <c r="AB127">
        <v>1500</v>
      </c>
    </row>
    <row r="128" spans="1:28">
      <c r="A128">
        <v>127</v>
      </c>
      <c r="B128">
        <v>3</v>
      </c>
      <c r="C128" t="s">
        <v>329</v>
      </c>
      <c r="D128" s="2">
        <v>0.8125</v>
      </c>
      <c r="E128" t="s">
        <v>167</v>
      </c>
      <c r="F128" t="s">
        <v>363</v>
      </c>
      <c r="G128">
        <v>31</v>
      </c>
      <c r="H128" t="s">
        <v>680</v>
      </c>
      <c r="I128" t="s">
        <v>130</v>
      </c>
      <c r="J128">
        <v>28</v>
      </c>
      <c r="L128" t="s">
        <v>364</v>
      </c>
      <c r="M128" t="str">
        <f t="shared" si="14"/>
        <v>Maine</v>
      </c>
      <c r="N128">
        <f t="shared" si="15"/>
        <v>31</v>
      </c>
      <c r="O128" t="str">
        <f t="shared" si="16"/>
        <v>Western Kentucky</v>
      </c>
      <c r="P128">
        <f t="shared" si="17"/>
        <v>28</v>
      </c>
      <c r="R128" t="str">
        <f t="shared" si="10"/>
        <v>Maine</v>
      </c>
      <c r="S128">
        <f t="shared" si="11"/>
        <v>31</v>
      </c>
      <c r="T128" t="str">
        <f t="shared" si="12"/>
        <v>Western Kentucky</v>
      </c>
      <c r="U128">
        <f t="shared" si="13"/>
        <v>28</v>
      </c>
      <c r="AA128" t="s">
        <v>69</v>
      </c>
      <c r="AB128">
        <v>1500</v>
      </c>
    </row>
    <row r="129" spans="1:28">
      <c r="A129">
        <v>128</v>
      </c>
      <c r="B129">
        <v>3</v>
      </c>
      <c r="C129" t="s">
        <v>329</v>
      </c>
      <c r="D129" s="2">
        <v>0.77083333333333337</v>
      </c>
      <c r="E129" t="s">
        <v>167</v>
      </c>
      <c r="F129" t="s">
        <v>68</v>
      </c>
      <c r="G129">
        <v>32</v>
      </c>
      <c r="I129" t="s">
        <v>365</v>
      </c>
      <c r="J129">
        <v>16</v>
      </c>
      <c r="L129" t="s">
        <v>366</v>
      </c>
      <c r="M129" t="str">
        <f t="shared" si="14"/>
        <v>Eastern Kentucky</v>
      </c>
      <c r="N129">
        <f t="shared" si="15"/>
        <v>16</v>
      </c>
      <c r="O129" t="str">
        <f t="shared" si="16"/>
        <v>Marshall</v>
      </c>
      <c r="P129">
        <f t="shared" si="17"/>
        <v>32</v>
      </c>
      <c r="R129" t="str">
        <f t="shared" si="10"/>
        <v>Eastern Kentucky</v>
      </c>
      <c r="S129">
        <f t="shared" si="11"/>
        <v>16</v>
      </c>
      <c r="T129" t="str">
        <f t="shared" si="12"/>
        <v>Marshall</v>
      </c>
      <c r="U129">
        <f t="shared" si="13"/>
        <v>32</v>
      </c>
      <c r="AA129" t="s">
        <v>130</v>
      </c>
      <c r="AB129">
        <v>1500</v>
      </c>
    </row>
    <row r="130" spans="1:28">
      <c r="A130">
        <v>129</v>
      </c>
      <c r="B130">
        <v>3</v>
      </c>
      <c r="C130" t="s">
        <v>329</v>
      </c>
      <c r="D130" s="2">
        <v>0.75</v>
      </c>
      <c r="E130" t="s">
        <v>167</v>
      </c>
      <c r="F130" t="s">
        <v>70</v>
      </c>
      <c r="G130">
        <v>45</v>
      </c>
      <c r="H130" t="s">
        <v>680</v>
      </c>
      <c r="I130" t="s">
        <v>286</v>
      </c>
      <c r="J130">
        <v>14</v>
      </c>
      <c r="L130" t="s">
        <v>367</v>
      </c>
      <c r="M130" t="str">
        <f t="shared" si="14"/>
        <v>Maryland</v>
      </c>
      <c r="N130">
        <f t="shared" si="15"/>
        <v>45</v>
      </c>
      <c r="O130" t="str">
        <f t="shared" si="16"/>
        <v>Bowling Green State</v>
      </c>
      <c r="P130">
        <f t="shared" si="17"/>
        <v>14</v>
      </c>
      <c r="R130" t="str">
        <f t="shared" si="10"/>
        <v>Maryland</v>
      </c>
      <c r="S130">
        <f t="shared" si="11"/>
        <v>45</v>
      </c>
      <c r="T130" t="str">
        <f t="shared" si="12"/>
        <v>Bowling Green State</v>
      </c>
      <c r="U130">
        <f t="shared" si="13"/>
        <v>14</v>
      </c>
      <c r="AA130" t="s">
        <v>131</v>
      </c>
      <c r="AB130">
        <v>1500</v>
      </c>
    </row>
    <row r="131" spans="1:28">
      <c r="A131">
        <v>130</v>
      </c>
      <c r="B131">
        <v>3</v>
      </c>
      <c r="C131" t="s">
        <v>329</v>
      </c>
      <c r="D131" s="2">
        <v>0.75</v>
      </c>
      <c r="E131" t="s">
        <v>167</v>
      </c>
      <c r="F131" t="s">
        <v>368</v>
      </c>
      <c r="G131">
        <v>77</v>
      </c>
      <c r="I131" t="s">
        <v>176</v>
      </c>
      <c r="J131">
        <v>0</v>
      </c>
      <c r="L131" t="s">
        <v>369</v>
      </c>
      <c r="M131" t="str">
        <f t="shared" si="14"/>
        <v>Savannah State</v>
      </c>
      <c r="N131">
        <f t="shared" si="15"/>
        <v>0</v>
      </c>
      <c r="O131" t="str">
        <f t="shared" si="16"/>
        <v>(22) Miami (FL)</v>
      </c>
      <c r="P131">
        <f t="shared" si="17"/>
        <v>77</v>
      </c>
      <c r="R131" t="str">
        <f t="shared" ref="R131:R194" si="18">IFERROR(MID(M131,FIND(")",LEFT(M131,5))+2,9999),M131)</f>
        <v>Savannah State</v>
      </c>
      <c r="S131">
        <f t="shared" ref="S131:S194" si="19">N131</f>
        <v>0</v>
      </c>
      <c r="T131" t="str">
        <f t="shared" ref="T131:T194" si="20">IFERROR(MID(O131,FIND(")",LEFT(O131,5))+2,9999),O131)</f>
        <v>Miami (FL)</v>
      </c>
      <c r="U131">
        <f t="shared" ref="U131:U194" si="21">P131</f>
        <v>77</v>
      </c>
      <c r="AA131" t="s">
        <v>132</v>
      </c>
      <c r="AB131">
        <v>1500</v>
      </c>
    </row>
    <row r="132" spans="1:28">
      <c r="A132">
        <v>131</v>
      </c>
      <c r="B132">
        <v>3</v>
      </c>
      <c r="C132" t="s">
        <v>329</v>
      </c>
      <c r="D132" s="2">
        <v>0.5</v>
      </c>
      <c r="E132" t="s">
        <v>167</v>
      </c>
      <c r="F132" t="s">
        <v>370</v>
      </c>
      <c r="G132">
        <v>49</v>
      </c>
      <c r="I132" t="s">
        <v>131</v>
      </c>
      <c r="J132">
        <v>3</v>
      </c>
      <c r="L132" t="s">
        <v>371</v>
      </c>
      <c r="M132" t="str">
        <f t="shared" si="14"/>
        <v>Western Michigan</v>
      </c>
      <c r="N132">
        <f t="shared" si="15"/>
        <v>3</v>
      </c>
      <c r="O132" t="str">
        <f t="shared" si="16"/>
        <v>(21) Michigan</v>
      </c>
      <c r="P132">
        <f t="shared" si="17"/>
        <v>49</v>
      </c>
      <c r="R132" t="str">
        <f t="shared" si="18"/>
        <v>Western Michigan</v>
      </c>
      <c r="S132">
        <f t="shared" si="19"/>
        <v>3</v>
      </c>
      <c r="T132" t="str">
        <f t="shared" si="20"/>
        <v>Michigan</v>
      </c>
      <c r="U132">
        <f t="shared" si="21"/>
        <v>49</v>
      </c>
      <c r="AA132" t="s">
        <v>133</v>
      </c>
      <c r="AB132">
        <v>1500</v>
      </c>
    </row>
    <row r="133" spans="1:28">
      <c r="A133">
        <v>132</v>
      </c>
      <c r="B133">
        <v>3</v>
      </c>
      <c r="C133" t="s">
        <v>329</v>
      </c>
      <c r="D133" s="2">
        <v>0.79166666666666663</v>
      </c>
      <c r="E133" t="s">
        <v>167</v>
      </c>
      <c r="F133" t="s">
        <v>308</v>
      </c>
      <c r="G133">
        <v>61</v>
      </c>
      <c r="I133" t="s">
        <v>265</v>
      </c>
      <c r="J133">
        <v>37</v>
      </c>
      <c r="L133" t="s">
        <v>372</v>
      </c>
      <c r="M133" t="str">
        <f t="shared" si="14"/>
        <v>Tennessee-Martin</v>
      </c>
      <c r="N133">
        <f t="shared" si="15"/>
        <v>37</v>
      </c>
      <c r="O133" t="str">
        <f t="shared" si="16"/>
        <v>Middle Tennessee State</v>
      </c>
      <c r="P133">
        <f t="shared" si="17"/>
        <v>61</v>
      </c>
      <c r="R133" t="str">
        <f t="shared" si="18"/>
        <v>Tennessee-Martin</v>
      </c>
      <c r="S133">
        <f t="shared" si="19"/>
        <v>37</v>
      </c>
      <c r="T133" t="str">
        <f t="shared" si="20"/>
        <v>Middle Tennessee State</v>
      </c>
      <c r="U133">
        <f t="shared" si="21"/>
        <v>61</v>
      </c>
    </row>
    <row r="134" spans="1:28">
      <c r="A134">
        <v>133</v>
      </c>
      <c r="B134">
        <v>3</v>
      </c>
      <c r="C134" t="s">
        <v>329</v>
      </c>
      <c r="D134" s="2">
        <v>0.8125</v>
      </c>
      <c r="E134" t="s">
        <v>167</v>
      </c>
      <c r="F134" t="s">
        <v>77</v>
      </c>
      <c r="G134">
        <v>21</v>
      </c>
      <c r="I134" t="s">
        <v>45</v>
      </c>
      <c r="J134">
        <v>14</v>
      </c>
      <c r="L134" t="s">
        <v>188</v>
      </c>
      <c r="M134" t="str">
        <f t="shared" ref="M134:M197" si="22">IF($H134="at",F134,I134)</f>
        <v>Fresno State</v>
      </c>
      <c r="N134">
        <f t="shared" ref="N134:N197" si="23">IF($H134="at",G134,J134)</f>
        <v>14</v>
      </c>
      <c r="O134" t="str">
        <f t="shared" ref="O134:O197" si="24">IF($H134="at",I134,F134)</f>
        <v>Minnesota</v>
      </c>
      <c r="P134">
        <f t="shared" ref="P134:P197" si="25">IF($H134="at",J134,G134)</f>
        <v>21</v>
      </c>
      <c r="R134" t="str">
        <f t="shared" si="18"/>
        <v>Fresno State</v>
      </c>
      <c r="S134">
        <f t="shared" si="19"/>
        <v>14</v>
      </c>
      <c r="T134" t="str">
        <f t="shared" si="20"/>
        <v>Minnesota</v>
      </c>
      <c r="U134">
        <f t="shared" si="21"/>
        <v>21</v>
      </c>
    </row>
    <row r="135" spans="1:28">
      <c r="A135">
        <v>134</v>
      </c>
      <c r="B135">
        <v>3</v>
      </c>
      <c r="C135" t="s">
        <v>329</v>
      </c>
      <c r="D135" s="2">
        <v>0.66666666666666663</v>
      </c>
      <c r="E135" t="s">
        <v>167</v>
      </c>
      <c r="F135" t="s">
        <v>79</v>
      </c>
      <c r="G135">
        <v>76</v>
      </c>
      <c r="I135" t="s">
        <v>373</v>
      </c>
      <c r="J135">
        <v>41</v>
      </c>
      <c r="L135" t="s">
        <v>374</v>
      </c>
      <c r="M135" t="str">
        <f t="shared" si="22"/>
        <v>Southern Illinois</v>
      </c>
      <c r="N135">
        <f t="shared" si="23"/>
        <v>41</v>
      </c>
      <c r="O135" t="str">
        <f t="shared" si="24"/>
        <v>Mississippi</v>
      </c>
      <c r="P135">
        <f t="shared" si="25"/>
        <v>76</v>
      </c>
      <c r="R135" t="str">
        <f t="shared" si="18"/>
        <v>Southern Illinois</v>
      </c>
      <c r="S135">
        <f t="shared" si="19"/>
        <v>41</v>
      </c>
      <c r="T135" t="str">
        <f t="shared" si="20"/>
        <v>Mississippi</v>
      </c>
      <c r="U135">
        <f t="shared" si="21"/>
        <v>76</v>
      </c>
    </row>
    <row r="136" spans="1:28">
      <c r="A136">
        <v>135</v>
      </c>
      <c r="B136">
        <v>3</v>
      </c>
      <c r="C136" t="s">
        <v>329</v>
      </c>
      <c r="D136" s="2">
        <v>0.5</v>
      </c>
      <c r="E136" t="s">
        <v>167</v>
      </c>
      <c r="F136" t="s">
        <v>263</v>
      </c>
      <c r="G136">
        <v>31</v>
      </c>
      <c r="H136" t="s">
        <v>680</v>
      </c>
      <c r="I136" t="s">
        <v>56</v>
      </c>
      <c r="J136">
        <v>10</v>
      </c>
      <c r="L136" t="s">
        <v>252</v>
      </c>
      <c r="M136" t="str">
        <f t="shared" si="22"/>
        <v>(18) Mississippi State</v>
      </c>
      <c r="N136">
        <f t="shared" si="23"/>
        <v>31</v>
      </c>
      <c r="O136" t="str">
        <f t="shared" si="24"/>
        <v>Kansas State</v>
      </c>
      <c r="P136">
        <f t="shared" si="25"/>
        <v>10</v>
      </c>
      <c r="R136" t="str">
        <f t="shared" si="18"/>
        <v>Mississippi State</v>
      </c>
      <c r="S136">
        <f t="shared" si="19"/>
        <v>31</v>
      </c>
      <c r="T136" t="str">
        <f t="shared" si="20"/>
        <v>Kansas State</v>
      </c>
      <c r="U136">
        <f t="shared" si="21"/>
        <v>10</v>
      </c>
    </row>
    <row r="137" spans="1:28">
      <c r="A137">
        <v>136</v>
      </c>
      <c r="B137">
        <v>3</v>
      </c>
      <c r="C137" t="s">
        <v>329</v>
      </c>
      <c r="D137" s="2">
        <v>0.79166666666666663</v>
      </c>
      <c r="E137" t="s">
        <v>167</v>
      </c>
      <c r="F137" t="s">
        <v>81</v>
      </c>
      <c r="G137">
        <v>40</v>
      </c>
      <c r="I137" t="s">
        <v>133</v>
      </c>
      <c r="J137">
        <v>13</v>
      </c>
      <c r="L137" t="s">
        <v>266</v>
      </c>
      <c r="M137" t="str">
        <f t="shared" si="22"/>
        <v>Wyoming</v>
      </c>
      <c r="N137">
        <f t="shared" si="23"/>
        <v>13</v>
      </c>
      <c r="O137" t="str">
        <f t="shared" si="24"/>
        <v>Missouri</v>
      </c>
      <c r="P137">
        <f t="shared" si="25"/>
        <v>40</v>
      </c>
      <c r="R137" t="str">
        <f t="shared" si="18"/>
        <v>Wyoming</v>
      </c>
      <c r="S137">
        <f t="shared" si="19"/>
        <v>13</v>
      </c>
      <c r="T137" t="str">
        <f t="shared" si="20"/>
        <v>Missouri</v>
      </c>
      <c r="U137">
        <f t="shared" si="21"/>
        <v>40</v>
      </c>
    </row>
    <row r="138" spans="1:28">
      <c r="A138">
        <v>137</v>
      </c>
      <c r="B138">
        <v>3</v>
      </c>
      <c r="C138" t="s">
        <v>329</v>
      </c>
      <c r="D138" s="2">
        <v>0.64583333333333337</v>
      </c>
      <c r="E138" t="s">
        <v>167</v>
      </c>
      <c r="F138" t="s">
        <v>82</v>
      </c>
      <c r="G138">
        <v>22</v>
      </c>
      <c r="I138" t="s">
        <v>71</v>
      </c>
      <c r="J138">
        <v>21</v>
      </c>
      <c r="L138" t="s">
        <v>375</v>
      </c>
      <c r="M138" t="str">
        <f t="shared" si="22"/>
        <v>Memphis</v>
      </c>
      <c r="N138">
        <f t="shared" si="23"/>
        <v>21</v>
      </c>
      <c r="O138" t="str">
        <f t="shared" si="24"/>
        <v>Navy</v>
      </c>
      <c r="P138">
        <f t="shared" si="25"/>
        <v>22</v>
      </c>
      <c r="R138" t="str">
        <f t="shared" si="18"/>
        <v>Memphis</v>
      </c>
      <c r="S138">
        <f t="shared" si="19"/>
        <v>21</v>
      </c>
      <c r="T138" t="str">
        <f t="shared" si="20"/>
        <v>Navy</v>
      </c>
      <c r="U138">
        <f t="shared" si="21"/>
        <v>22</v>
      </c>
    </row>
    <row r="139" spans="1:28">
      <c r="A139">
        <v>138</v>
      </c>
      <c r="B139">
        <v>3</v>
      </c>
      <c r="C139" t="s">
        <v>329</v>
      </c>
      <c r="D139" s="2">
        <v>0.875</v>
      </c>
      <c r="E139" t="s">
        <v>167</v>
      </c>
      <c r="F139" t="s">
        <v>296</v>
      </c>
      <c r="G139">
        <v>52</v>
      </c>
      <c r="I139" t="s">
        <v>275</v>
      </c>
      <c r="J139">
        <v>24</v>
      </c>
      <c r="L139" t="s">
        <v>376</v>
      </c>
      <c r="M139" t="str">
        <f t="shared" si="22"/>
        <v>Texas-El Paso</v>
      </c>
      <c r="N139">
        <f t="shared" si="23"/>
        <v>24</v>
      </c>
      <c r="O139" t="str">
        <f t="shared" si="24"/>
        <v>Nevada-Las Vegas</v>
      </c>
      <c r="P139">
        <f t="shared" si="25"/>
        <v>52</v>
      </c>
      <c r="R139" t="str">
        <f t="shared" si="18"/>
        <v>Texas-El Paso</v>
      </c>
      <c r="S139">
        <f t="shared" si="19"/>
        <v>24</v>
      </c>
      <c r="T139" t="str">
        <f t="shared" si="20"/>
        <v>Nevada-Las Vegas</v>
      </c>
      <c r="U139">
        <f t="shared" si="21"/>
        <v>52</v>
      </c>
    </row>
    <row r="140" spans="1:28">
      <c r="A140">
        <v>139</v>
      </c>
      <c r="B140">
        <v>3</v>
      </c>
      <c r="C140" t="s">
        <v>329</v>
      </c>
      <c r="D140" s="2">
        <v>0.52083333333333337</v>
      </c>
      <c r="E140" t="s">
        <v>167</v>
      </c>
      <c r="F140" t="s">
        <v>270</v>
      </c>
      <c r="G140">
        <v>41</v>
      </c>
      <c r="I140" t="s">
        <v>48</v>
      </c>
      <c r="J140">
        <v>7</v>
      </c>
      <c r="L140" t="s">
        <v>271</v>
      </c>
      <c r="M140" t="str">
        <f t="shared" si="22"/>
        <v>Georgia State</v>
      </c>
      <c r="N140">
        <f t="shared" si="23"/>
        <v>7</v>
      </c>
      <c r="O140" t="str">
        <f t="shared" si="24"/>
        <v>North Carolina State</v>
      </c>
      <c r="P140">
        <f t="shared" si="25"/>
        <v>41</v>
      </c>
      <c r="R140" t="str">
        <f t="shared" si="18"/>
        <v>Georgia State</v>
      </c>
      <c r="S140">
        <f t="shared" si="19"/>
        <v>7</v>
      </c>
      <c r="T140" t="str">
        <f t="shared" si="20"/>
        <v>North Carolina State</v>
      </c>
      <c r="U140">
        <f t="shared" si="21"/>
        <v>41</v>
      </c>
    </row>
    <row r="141" spans="1:28">
      <c r="A141">
        <v>140</v>
      </c>
      <c r="B141">
        <v>3</v>
      </c>
      <c r="C141" t="s">
        <v>329</v>
      </c>
      <c r="D141" s="2">
        <v>0.8125</v>
      </c>
      <c r="E141" t="s">
        <v>167</v>
      </c>
      <c r="F141" t="s">
        <v>89</v>
      </c>
      <c r="G141">
        <v>58</v>
      </c>
      <c r="I141" t="s">
        <v>155</v>
      </c>
      <c r="J141">
        <v>16</v>
      </c>
      <c r="L141" t="s">
        <v>273</v>
      </c>
      <c r="M141" t="str">
        <f t="shared" si="22"/>
        <v>Incarnate Word</v>
      </c>
      <c r="N141">
        <f t="shared" si="23"/>
        <v>16</v>
      </c>
      <c r="O141" t="str">
        <f t="shared" si="24"/>
        <v>North Texas</v>
      </c>
      <c r="P141">
        <f t="shared" si="25"/>
        <v>58</v>
      </c>
      <c r="R141" t="str">
        <f t="shared" si="18"/>
        <v>Incarnate Word</v>
      </c>
      <c r="S141">
        <f t="shared" si="19"/>
        <v>16</v>
      </c>
      <c r="T141" t="str">
        <f t="shared" si="20"/>
        <v>North Texas</v>
      </c>
      <c r="U141">
        <f t="shared" si="21"/>
        <v>58</v>
      </c>
    </row>
    <row r="142" spans="1:28">
      <c r="A142">
        <v>141</v>
      </c>
      <c r="B142">
        <v>3</v>
      </c>
      <c r="C142" t="s">
        <v>329</v>
      </c>
      <c r="D142" s="2">
        <v>0.64583333333333337</v>
      </c>
      <c r="E142" t="s">
        <v>167</v>
      </c>
      <c r="F142" t="s">
        <v>377</v>
      </c>
      <c r="G142">
        <v>24</v>
      </c>
      <c r="I142" t="s">
        <v>14</v>
      </c>
      <c r="J142">
        <v>16</v>
      </c>
      <c r="L142" t="s">
        <v>279</v>
      </c>
      <c r="M142" t="str">
        <f t="shared" si="22"/>
        <v>Ball State</v>
      </c>
      <c r="N142">
        <f t="shared" si="23"/>
        <v>16</v>
      </c>
      <c r="O142" t="str">
        <f t="shared" si="24"/>
        <v>(8) Notre Dame</v>
      </c>
      <c r="P142">
        <f t="shared" si="25"/>
        <v>24</v>
      </c>
      <c r="R142" t="str">
        <f t="shared" si="18"/>
        <v>Ball State</v>
      </c>
      <c r="S142">
        <f t="shared" si="19"/>
        <v>16</v>
      </c>
      <c r="T142" t="str">
        <f t="shared" si="20"/>
        <v>Notre Dame</v>
      </c>
      <c r="U142">
        <f t="shared" si="21"/>
        <v>24</v>
      </c>
    </row>
    <row r="143" spans="1:28">
      <c r="A143">
        <v>142</v>
      </c>
      <c r="B143">
        <v>3</v>
      </c>
      <c r="C143" t="s">
        <v>329</v>
      </c>
      <c r="D143" s="2">
        <v>0.64583333333333337</v>
      </c>
      <c r="E143" t="s">
        <v>167</v>
      </c>
      <c r="F143" t="s">
        <v>378</v>
      </c>
      <c r="G143">
        <v>52</v>
      </c>
      <c r="I143" t="s">
        <v>103</v>
      </c>
      <c r="J143">
        <v>3</v>
      </c>
      <c r="L143" t="s">
        <v>282</v>
      </c>
      <c r="M143" t="str">
        <f t="shared" si="22"/>
        <v>Rutgers</v>
      </c>
      <c r="N143">
        <f t="shared" si="23"/>
        <v>3</v>
      </c>
      <c r="O143" t="str">
        <f t="shared" si="24"/>
        <v>(4) Ohio State</v>
      </c>
      <c r="P143">
        <f t="shared" si="25"/>
        <v>52</v>
      </c>
      <c r="R143" t="str">
        <f t="shared" si="18"/>
        <v>Rutgers</v>
      </c>
      <c r="S143">
        <f t="shared" si="19"/>
        <v>3</v>
      </c>
      <c r="T143" t="str">
        <f t="shared" si="20"/>
        <v>Ohio State</v>
      </c>
      <c r="U143">
        <f t="shared" si="21"/>
        <v>52</v>
      </c>
    </row>
    <row r="144" spans="1:28">
      <c r="A144">
        <v>143</v>
      </c>
      <c r="B144">
        <v>3</v>
      </c>
      <c r="C144" t="s">
        <v>329</v>
      </c>
      <c r="D144" s="2">
        <v>0.54166666666666663</v>
      </c>
      <c r="E144" t="s">
        <v>167</v>
      </c>
      <c r="F144" t="s">
        <v>379</v>
      </c>
      <c r="G144">
        <v>49</v>
      </c>
      <c r="I144" t="s">
        <v>27</v>
      </c>
      <c r="J144">
        <v>21</v>
      </c>
      <c r="L144" t="s">
        <v>284</v>
      </c>
      <c r="M144" t="str">
        <f t="shared" si="22"/>
        <v>UCLA</v>
      </c>
      <c r="N144">
        <f t="shared" si="23"/>
        <v>21</v>
      </c>
      <c r="O144" t="str">
        <f t="shared" si="24"/>
        <v>(6) Oklahoma</v>
      </c>
      <c r="P144">
        <f t="shared" si="25"/>
        <v>49</v>
      </c>
      <c r="R144" t="str">
        <f t="shared" si="18"/>
        <v>UCLA</v>
      </c>
      <c r="S144">
        <f t="shared" si="19"/>
        <v>21</v>
      </c>
      <c r="T144" t="str">
        <f t="shared" si="20"/>
        <v>Oklahoma</v>
      </c>
      <c r="U144">
        <f t="shared" si="21"/>
        <v>49</v>
      </c>
    </row>
    <row r="145" spans="1:21">
      <c r="A145">
        <v>144</v>
      </c>
      <c r="B145">
        <v>3</v>
      </c>
      <c r="C145" t="s">
        <v>329</v>
      </c>
      <c r="D145" s="2">
        <v>0.83333333333333337</v>
      </c>
      <c r="E145" t="s">
        <v>167</v>
      </c>
      <c r="F145" t="s">
        <v>95</v>
      </c>
      <c r="G145">
        <v>55</v>
      </c>
      <c r="I145" t="s">
        <v>106</v>
      </c>
      <c r="J145">
        <v>13</v>
      </c>
      <c r="L145" t="s">
        <v>191</v>
      </c>
      <c r="M145" t="str">
        <f t="shared" si="22"/>
        <v>South Alabama</v>
      </c>
      <c r="N145">
        <f t="shared" si="23"/>
        <v>13</v>
      </c>
      <c r="O145" t="str">
        <f t="shared" si="24"/>
        <v>Oklahoma State</v>
      </c>
      <c r="P145">
        <f t="shared" si="25"/>
        <v>55</v>
      </c>
      <c r="R145" t="str">
        <f t="shared" si="18"/>
        <v>South Alabama</v>
      </c>
      <c r="S145">
        <f t="shared" si="19"/>
        <v>13</v>
      </c>
      <c r="T145" t="str">
        <f t="shared" si="20"/>
        <v>Oklahoma State</v>
      </c>
      <c r="U145">
        <f t="shared" si="21"/>
        <v>55</v>
      </c>
    </row>
    <row r="146" spans="1:21">
      <c r="A146">
        <v>145</v>
      </c>
      <c r="B146">
        <v>3</v>
      </c>
      <c r="C146" t="s">
        <v>329</v>
      </c>
      <c r="D146" s="2">
        <v>0.58333333333333337</v>
      </c>
      <c r="E146" t="s">
        <v>167</v>
      </c>
      <c r="F146" t="s">
        <v>380</v>
      </c>
      <c r="G146">
        <v>62</v>
      </c>
      <c r="I146" t="s">
        <v>204</v>
      </c>
      <c r="J146">
        <v>14</v>
      </c>
      <c r="L146" t="s">
        <v>287</v>
      </c>
      <c r="M146" t="str">
        <f t="shared" si="22"/>
        <v>Portland State</v>
      </c>
      <c r="N146">
        <f t="shared" si="23"/>
        <v>14</v>
      </c>
      <c r="O146" t="str">
        <f t="shared" si="24"/>
        <v>(23) Oregon</v>
      </c>
      <c r="P146">
        <f t="shared" si="25"/>
        <v>62</v>
      </c>
      <c r="R146" t="str">
        <f t="shared" si="18"/>
        <v>Portland State</v>
      </c>
      <c r="S146">
        <f t="shared" si="19"/>
        <v>14</v>
      </c>
      <c r="T146" t="str">
        <f t="shared" si="20"/>
        <v>Oregon</v>
      </c>
      <c r="U146">
        <f t="shared" si="21"/>
        <v>62</v>
      </c>
    </row>
    <row r="147" spans="1:21">
      <c r="A147">
        <v>146</v>
      </c>
      <c r="B147">
        <v>3</v>
      </c>
      <c r="C147" t="s">
        <v>329</v>
      </c>
      <c r="D147" s="2">
        <v>0.83333333333333337</v>
      </c>
      <c r="E147" t="s">
        <v>167</v>
      </c>
      <c r="F147" t="s">
        <v>98</v>
      </c>
      <c r="G147">
        <v>48</v>
      </c>
      <c r="I147" t="s">
        <v>381</v>
      </c>
      <c r="J147">
        <v>25</v>
      </c>
      <c r="L147" t="s">
        <v>382</v>
      </c>
      <c r="M147" t="str">
        <f t="shared" si="22"/>
        <v>Southern Utah</v>
      </c>
      <c r="N147">
        <f t="shared" si="23"/>
        <v>25</v>
      </c>
      <c r="O147" t="str">
        <f t="shared" si="24"/>
        <v>Oregon State</v>
      </c>
      <c r="P147">
        <f t="shared" si="25"/>
        <v>48</v>
      </c>
      <c r="R147" t="str">
        <f t="shared" si="18"/>
        <v>Southern Utah</v>
      </c>
      <c r="S147">
        <f t="shared" si="19"/>
        <v>25</v>
      </c>
      <c r="T147" t="str">
        <f t="shared" si="20"/>
        <v>Oregon State</v>
      </c>
      <c r="U147">
        <f t="shared" si="21"/>
        <v>48</v>
      </c>
    </row>
    <row r="148" spans="1:21">
      <c r="A148">
        <v>147</v>
      </c>
      <c r="B148">
        <v>3</v>
      </c>
      <c r="C148" t="s">
        <v>329</v>
      </c>
      <c r="D148" s="2">
        <v>0.83333333333333337</v>
      </c>
      <c r="E148" t="s">
        <v>167</v>
      </c>
      <c r="F148" t="s">
        <v>383</v>
      </c>
      <c r="G148">
        <v>51</v>
      </c>
      <c r="H148" t="s">
        <v>680</v>
      </c>
      <c r="I148" t="s">
        <v>100</v>
      </c>
      <c r="J148">
        <v>6</v>
      </c>
      <c r="L148" t="s">
        <v>291</v>
      </c>
      <c r="M148" t="str">
        <f t="shared" si="22"/>
        <v>(13) Penn State</v>
      </c>
      <c r="N148">
        <f t="shared" si="23"/>
        <v>51</v>
      </c>
      <c r="O148" t="str">
        <f t="shared" si="24"/>
        <v>Pittsburgh</v>
      </c>
      <c r="P148">
        <f t="shared" si="25"/>
        <v>6</v>
      </c>
      <c r="R148" t="str">
        <f t="shared" si="18"/>
        <v>Penn State</v>
      </c>
      <c r="S148">
        <f t="shared" si="19"/>
        <v>51</v>
      </c>
      <c r="T148" t="str">
        <f t="shared" si="20"/>
        <v>Pittsburgh</v>
      </c>
      <c r="U148">
        <f t="shared" si="21"/>
        <v>6</v>
      </c>
    </row>
    <row r="149" spans="1:21">
      <c r="A149">
        <v>148</v>
      </c>
      <c r="B149">
        <v>3</v>
      </c>
      <c r="C149" t="s">
        <v>329</v>
      </c>
      <c r="D149" s="2">
        <v>0.875</v>
      </c>
      <c r="E149" t="s">
        <v>167</v>
      </c>
      <c r="F149" t="s">
        <v>104</v>
      </c>
      <c r="G149">
        <v>28</v>
      </c>
      <c r="I149" t="s">
        <v>384</v>
      </c>
      <c r="J149">
        <v>14</v>
      </c>
      <c r="L149" t="s">
        <v>385</v>
      </c>
      <c r="M149" t="str">
        <f t="shared" si="22"/>
        <v>Sacramento State</v>
      </c>
      <c r="N149">
        <f t="shared" si="23"/>
        <v>14</v>
      </c>
      <c r="O149" t="str">
        <f t="shared" si="24"/>
        <v>San Diego State</v>
      </c>
      <c r="P149">
        <f t="shared" si="25"/>
        <v>28</v>
      </c>
      <c r="R149" t="str">
        <f t="shared" si="18"/>
        <v>Sacramento State</v>
      </c>
      <c r="S149">
        <f t="shared" si="19"/>
        <v>14</v>
      </c>
      <c r="T149" t="str">
        <f t="shared" si="20"/>
        <v>San Diego State</v>
      </c>
      <c r="U149">
        <f t="shared" si="21"/>
        <v>28</v>
      </c>
    </row>
    <row r="150" spans="1:21">
      <c r="A150">
        <v>149</v>
      </c>
      <c r="B150">
        <v>3</v>
      </c>
      <c r="C150" t="s">
        <v>329</v>
      </c>
      <c r="D150" s="2">
        <v>0.5</v>
      </c>
      <c r="E150" t="s">
        <v>167</v>
      </c>
      <c r="F150" t="s">
        <v>107</v>
      </c>
      <c r="G150">
        <v>49</v>
      </c>
      <c r="I150" t="s">
        <v>49</v>
      </c>
      <c r="J150">
        <v>38</v>
      </c>
      <c r="L150" t="s">
        <v>294</v>
      </c>
      <c r="M150" t="str">
        <f t="shared" si="22"/>
        <v>Georgia Tech</v>
      </c>
      <c r="N150">
        <f t="shared" si="23"/>
        <v>38</v>
      </c>
      <c r="O150" t="str">
        <f t="shared" si="24"/>
        <v>South Florida</v>
      </c>
      <c r="P150">
        <f t="shared" si="25"/>
        <v>49</v>
      </c>
      <c r="R150" t="str">
        <f t="shared" si="18"/>
        <v>Georgia Tech</v>
      </c>
      <c r="S150">
        <f t="shared" si="19"/>
        <v>38</v>
      </c>
      <c r="T150" t="str">
        <f t="shared" si="20"/>
        <v>South Florida</v>
      </c>
      <c r="U150">
        <f t="shared" si="21"/>
        <v>49</v>
      </c>
    </row>
    <row r="151" spans="1:21">
      <c r="A151">
        <v>150</v>
      </c>
      <c r="B151">
        <v>3</v>
      </c>
      <c r="C151" t="s">
        <v>329</v>
      </c>
      <c r="D151" s="2">
        <v>0.85416666666666663</v>
      </c>
      <c r="E151" t="s">
        <v>167</v>
      </c>
      <c r="F151" t="s">
        <v>386</v>
      </c>
      <c r="G151">
        <v>17</v>
      </c>
      <c r="I151" t="s">
        <v>387</v>
      </c>
      <c r="J151">
        <v>3</v>
      </c>
      <c r="L151" t="s">
        <v>207</v>
      </c>
      <c r="M151" t="str">
        <f t="shared" si="22"/>
        <v>(17) Southern California</v>
      </c>
      <c r="N151">
        <f t="shared" si="23"/>
        <v>3</v>
      </c>
      <c r="O151" t="str">
        <f t="shared" si="24"/>
        <v>(10) Stanford</v>
      </c>
      <c r="P151">
        <f t="shared" si="25"/>
        <v>17</v>
      </c>
      <c r="R151" t="str">
        <f t="shared" si="18"/>
        <v>Southern California</v>
      </c>
      <c r="S151">
        <f t="shared" si="19"/>
        <v>3</v>
      </c>
      <c r="T151" t="str">
        <f t="shared" si="20"/>
        <v>Stanford</v>
      </c>
      <c r="U151">
        <f t="shared" si="21"/>
        <v>17</v>
      </c>
    </row>
    <row r="152" spans="1:21">
      <c r="A152">
        <v>151</v>
      </c>
      <c r="B152">
        <v>3</v>
      </c>
      <c r="C152" t="s">
        <v>329</v>
      </c>
      <c r="D152" s="2">
        <v>0.64583333333333337</v>
      </c>
      <c r="E152" t="s">
        <v>167</v>
      </c>
      <c r="F152" t="s">
        <v>112</v>
      </c>
      <c r="G152">
        <v>62</v>
      </c>
      <c r="I152" t="s">
        <v>388</v>
      </c>
      <c r="J152">
        <v>10</v>
      </c>
      <c r="L152" t="s">
        <v>389</v>
      </c>
      <c r="M152" t="str">
        <f t="shared" si="22"/>
        <v>Wagner</v>
      </c>
      <c r="N152">
        <f t="shared" si="23"/>
        <v>10</v>
      </c>
      <c r="O152" t="str">
        <f t="shared" si="24"/>
        <v>Syracuse</v>
      </c>
      <c r="P152">
        <f t="shared" si="25"/>
        <v>62</v>
      </c>
      <c r="R152" t="str">
        <f t="shared" si="18"/>
        <v>Wagner</v>
      </c>
      <c r="S152">
        <f t="shared" si="19"/>
        <v>10</v>
      </c>
      <c r="T152" t="str">
        <f t="shared" si="20"/>
        <v>Syracuse</v>
      </c>
      <c r="U152">
        <f t="shared" si="21"/>
        <v>62</v>
      </c>
    </row>
    <row r="153" spans="1:21">
      <c r="A153">
        <v>152</v>
      </c>
      <c r="B153">
        <v>3</v>
      </c>
      <c r="C153" t="s">
        <v>329</v>
      </c>
      <c r="D153" s="2">
        <v>0.66666666666666663</v>
      </c>
      <c r="E153" t="s">
        <v>167</v>
      </c>
      <c r="F153" t="s">
        <v>72</v>
      </c>
      <c r="G153">
        <v>59</v>
      </c>
      <c r="I153" t="s">
        <v>390</v>
      </c>
      <c r="J153">
        <v>3</v>
      </c>
      <c r="L153" t="s">
        <v>391</v>
      </c>
      <c r="M153" t="str">
        <f t="shared" si="22"/>
        <v>East Tennessee State</v>
      </c>
      <c r="N153">
        <f t="shared" si="23"/>
        <v>3</v>
      </c>
      <c r="O153" t="str">
        <f t="shared" si="24"/>
        <v>Tennessee</v>
      </c>
      <c r="P153">
        <f t="shared" si="25"/>
        <v>59</v>
      </c>
      <c r="R153" t="str">
        <f t="shared" si="18"/>
        <v>East Tennessee State</v>
      </c>
      <c r="S153">
        <f t="shared" si="19"/>
        <v>3</v>
      </c>
      <c r="T153" t="str">
        <f t="shared" si="20"/>
        <v>Tennessee</v>
      </c>
      <c r="U153">
        <f t="shared" si="21"/>
        <v>59</v>
      </c>
    </row>
    <row r="154" spans="1:21">
      <c r="A154">
        <v>153</v>
      </c>
      <c r="B154">
        <v>3</v>
      </c>
      <c r="C154" t="s">
        <v>329</v>
      </c>
      <c r="D154" s="2">
        <v>0.83333333333333337</v>
      </c>
      <c r="E154" t="s">
        <v>167</v>
      </c>
      <c r="F154" t="s">
        <v>17</v>
      </c>
      <c r="G154">
        <v>28</v>
      </c>
      <c r="I154" t="s">
        <v>123</v>
      </c>
      <c r="J154">
        <v>21</v>
      </c>
      <c r="L154" t="s">
        <v>392</v>
      </c>
      <c r="M154" t="str">
        <f t="shared" si="22"/>
        <v>Tulsa</v>
      </c>
      <c r="N154">
        <f t="shared" si="23"/>
        <v>21</v>
      </c>
      <c r="O154" t="str">
        <f t="shared" si="24"/>
        <v>Texas</v>
      </c>
      <c r="P154">
        <f t="shared" si="25"/>
        <v>28</v>
      </c>
      <c r="R154" t="str">
        <f t="shared" si="18"/>
        <v>Tulsa</v>
      </c>
      <c r="S154">
        <f t="shared" si="19"/>
        <v>21</v>
      </c>
      <c r="T154" t="str">
        <f t="shared" si="20"/>
        <v>Texas</v>
      </c>
      <c r="U154">
        <f t="shared" si="21"/>
        <v>28</v>
      </c>
    </row>
    <row r="155" spans="1:21">
      <c r="A155">
        <v>154</v>
      </c>
      <c r="B155">
        <v>3</v>
      </c>
      <c r="C155" t="s">
        <v>329</v>
      </c>
      <c r="D155" s="2">
        <v>0.79166666666666663</v>
      </c>
      <c r="E155" t="s">
        <v>167</v>
      </c>
      <c r="F155" t="s">
        <v>116</v>
      </c>
      <c r="G155">
        <v>36</v>
      </c>
      <c r="I155" t="s">
        <v>393</v>
      </c>
      <c r="J155">
        <v>20</v>
      </c>
      <c r="L155" t="s">
        <v>394</v>
      </c>
      <c r="M155" t="str">
        <f t="shared" si="22"/>
        <v>Texas Southern</v>
      </c>
      <c r="N155">
        <f t="shared" si="23"/>
        <v>20</v>
      </c>
      <c r="O155" t="str">
        <f t="shared" si="24"/>
        <v>Texas State</v>
      </c>
      <c r="P155">
        <f t="shared" si="25"/>
        <v>36</v>
      </c>
      <c r="R155" t="str">
        <f t="shared" si="18"/>
        <v>Texas Southern</v>
      </c>
      <c r="S155">
        <f t="shared" si="19"/>
        <v>20</v>
      </c>
      <c r="T155" t="str">
        <f t="shared" si="20"/>
        <v>Texas State</v>
      </c>
      <c r="U155">
        <f t="shared" si="21"/>
        <v>36</v>
      </c>
    </row>
    <row r="156" spans="1:21">
      <c r="A156">
        <v>155</v>
      </c>
      <c r="B156">
        <v>3</v>
      </c>
      <c r="C156" t="s">
        <v>329</v>
      </c>
      <c r="D156" s="2">
        <v>0.66666666666666663</v>
      </c>
      <c r="E156" t="s">
        <v>167</v>
      </c>
      <c r="F156" t="s">
        <v>117</v>
      </c>
      <c r="G156">
        <v>77</v>
      </c>
      <c r="I156" t="s">
        <v>395</v>
      </c>
      <c r="J156">
        <v>0</v>
      </c>
      <c r="L156" t="s">
        <v>396</v>
      </c>
      <c r="M156" t="str">
        <f t="shared" si="22"/>
        <v>Lamar</v>
      </c>
      <c r="N156">
        <f t="shared" si="23"/>
        <v>0</v>
      </c>
      <c r="O156" t="str">
        <f t="shared" si="24"/>
        <v>Texas Tech</v>
      </c>
      <c r="P156">
        <f t="shared" si="25"/>
        <v>77</v>
      </c>
      <c r="R156" t="str">
        <f t="shared" si="18"/>
        <v>Lamar</v>
      </c>
      <c r="S156">
        <f t="shared" si="19"/>
        <v>0</v>
      </c>
      <c r="T156" t="str">
        <f t="shared" si="20"/>
        <v>Texas Tech</v>
      </c>
      <c r="U156">
        <f t="shared" si="21"/>
        <v>77</v>
      </c>
    </row>
    <row r="157" spans="1:21">
      <c r="A157">
        <v>156</v>
      </c>
      <c r="B157">
        <v>3</v>
      </c>
      <c r="C157" t="s">
        <v>329</v>
      </c>
      <c r="D157" s="2">
        <v>0.79166666666666663</v>
      </c>
      <c r="E157" t="s">
        <v>167</v>
      </c>
      <c r="F157" t="s">
        <v>121</v>
      </c>
      <c r="G157">
        <v>59</v>
      </c>
      <c r="I157" t="s">
        <v>397</v>
      </c>
      <c r="J157">
        <v>7</v>
      </c>
      <c r="L157" t="s">
        <v>226</v>
      </c>
      <c r="M157" t="str">
        <f t="shared" si="22"/>
        <v>Florida A&amp;M</v>
      </c>
      <c r="N157">
        <f t="shared" si="23"/>
        <v>7</v>
      </c>
      <c r="O157" t="str">
        <f t="shared" si="24"/>
        <v>Troy</v>
      </c>
      <c r="P157">
        <f t="shared" si="25"/>
        <v>59</v>
      </c>
      <c r="R157" t="str">
        <f t="shared" si="18"/>
        <v>Florida A&amp;M</v>
      </c>
      <c r="S157">
        <f t="shared" si="19"/>
        <v>7</v>
      </c>
      <c r="T157" t="str">
        <f t="shared" si="20"/>
        <v>Troy</v>
      </c>
      <c r="U157">
        <f t="shared" si="21"/>
        <v>59</v>
      </c>
    </row>
    <row r="158" spans="1:21">
      <c r="A158">
        <v>157</v>
      </c>
      <c r="B158">
        <v>3</v>
      </c>
      <c r="C158" t="s">
        <v>329</v>
      </c>
      <c r="D158" s="2">
        <v>0.83333333333333337</v>
      </c>
      <c r="E158" t="s">
        <v>167</v>
      </c>
      <c r="F158" t="s">
        <v>122</v>
      </c>
      <c r="G158">
        <v>42</v>
      </c>
      <c r="I158" t="s">
        <v>268</v>
      </c>
      <c r="J158">
        <v>17</v>
      </c>
      <c r="L158" t="s">
        <v>196</v>
      </c>
      <c r="M158" t="str">
        <f t="shared" si="22"/>
        <v>Nicholls State</v>
      </c>
      <c r="N158">
        <f t="shared" si="23"/>
        <v>17</v>
      </c>
      <c r="O158" t="str">
        <f t="shared" si="24"/>
        <v>Tulane</v>
      </c>
      <c r="P158">
        <f t="shared" si="25"/>
        <v>42</v>
      </c>
      <c r="R158" t="str">
        <f t="shared" si="18"/>
        <v>Nicholls State</v>
      </c>
      <c r="S158">
        <f t="shared" si="19"/>
        <v>17</v>
      </c>
      <c r="T158" t="str">
        <f t="shared" si="20"/>
        <v>Tulane</v>
      </c>
      <c r="U158">
        <f t="shared" si="21"/>
        <v>42</v>
      </c>
    </row>
    <row r="159" spans="1:21">
      <c r="A159">
        <v>158</v>
      </c>
      <c r="B159">
        <v>3</v>
      </c>
      <c r="C159" t="s">
        <v>329</v>
      </c>
      <c r="D159" s="2">
        <v>0.8125</v>
      </c>
      <c r="E159" t="s">
        <v>167</v>
      </c>
      <c r="F159" t="s">
        <v>25</v>
      </c>
      <c r="G159">
        <v>17</v>
      </c>
      <c r="H159" t="s">
        <v>680</v>
      </c>
      <c r="I159" t="s">
        <v>250</v>
      </c>
      <c r="J159">
        <v>6</v>
      </c>
      <c r="L159" t="s">
        <v>398</v>
      </c>
      <c r="M159" t="str">
        <f t="shared" si="22"/>
        <v>Utah</v>
      </c>
      <c r="N159">
        <f t="shared" si="23"/>
        <v>17</v>
      </c>
      <c r="O159" t="str">
        <f t="shared" si="24"/>
        <v>Northern Illinois</v>
      </c>
      <c r="P159">
        <f t="shared" si="25"/>
        <v>6</v>
      </c>
      <c r="R159" t="str">
        <f t="shared" si="18"/>
        <v>Utah</v>
      </c>
      <c r="S159">
        <f t="shared" si="19"/>
        <v>17</v>
      </c>
      <c r="T159" t="str">
        <f t="shared" si="20"/>
        <v>Northern Illinois</v>
      </c>
      <c r="U159">
        <f t="shared" si="21"/>
        <v>6</v>
      </c>
    </row>
    <row r="160" spans="1:21">
      <c r="A160">
        <v>159</v>
      </c>
      <c r="B160">
        <v>3</v>
      </c>
      <c r="C160" t="s">
        <v>329</v>
      </c>
      <c r="D160" s="2">
        <v>0.83333333333333337</v>
      </c>
      <c r="E160" t="s">
        <v>167</v>
      </c>
      <c r="F160" t="s">
        <v>124</v>
      </c>
      <c r="G160">
        <v>60</v>
      </c>
      <c r="I160" t="s">
        <v>87</v>
      </c>
      <c r="J160">
        <v>13</v>
      </c>
      <c r="L160" t="s">
        <v>399</v>
      </c>
      <c r="M160" t="str">
        <f t="shared" si="22"/>
        <v>New Mexico State</v>
      </c>
      <c r="N160">
        <f t="shared" si="23"/>
        <v>13</v>
      </c>
      <c r="O160" t="str">
        <f t="shared" si="24"/>
        <v>Utah State</v>
      </c>
      <c r="P160">
        <f t="shared" si="25"/>
        <v>60</v>
      </c>
      <c r="R160" t="str">
        <f t="shared" si="18"/>
        <v>New Mexico State</v>
      </c>
      <c r="S160">
        <f t="shared" si="19"/>
        <v>13</v>
      </c>
      <c r="T160" t="str">
        <f t="shared" si="20"/>
        <v>Utah State</v>
      </c>
      <c r="U160">
        <f t="shared" si="21"/>
        <v>60</v>
      </c>
    </row>
    <row r="161" spans="1:21">
      <c r="A161">
        <v>160</v>
      </c>
      <c r="B161">
        <v>3</v>
      </c>
      <c r="C161" t="s">
        <v>329</v>
      </c>
      <c r="D161" s="2">
        <v>0.5</v>
      </c>
      <c r="E161" t="s">
        <v>167</v>
      </c>
      <c r="F161" t="s">
        <v>125</v>
      </c>
      <c r="G161">
        <v>41</v>
      </c>
      <c r="I161" t="s">
        <v>84</v>
      </c>
      <c r="J161">
        <v>10</v>
      </c>
      <c r="L161" t="s">
        <v>309</v>
      </c>
      <c r="M161" t="str">
        <f t="shared" si="22"/>
        <v>Nevada</v>
      </c>
      <c r="N161">
        <f t="shared" si="23"/>
        <v>10</v>
      </c>
      <c r="O161" t="str">
        <f t="shared" si="24"/>
        <v>Vanderbilt</v>
      </c>
      <c r="P161">
        <f t="shared" si="25"/>
        <v>41</v>
      </c>
      <c r="R161" t="str">
        <f t="shared" si="18"/>
        <v>Nevada</v>
      </c>
      <c r="S161">
        <f t="shared" si="19"/>
        <v>10</v>
      </c>
      <c r="T161" t="str">
        <f t="shared" si="20"/>
        <v>Vanderbilt</v>
      </c>
      <c r="U161">
        <f t="shared" si="21"/>
        <v>41</v>
      </c>
    </row>
    <row r="162" spans="1:21">
      <c r="A162">
        <v>161</v>
      </c>
      <c r="B162">
        <v>3</v>
      </c>
      <c r="C162" t="s">
        <v>329</v>
      </c>
      <c r="D162" s="2">
        <v>0.58333333333333337</v>
      </c>
      <c r="E162" t="s">
        <v>167</v>
      </c>
      <c r="F162" t="s">
        <v>400</v>
      </c>
      <c r="G162">
        <v>62</v>
      </c>
      <c r="I162" t="s">
        <v>401</v>
      </c>
      <c r="J162">
        <v>17</v>
      </c>
      <c r="L162" t="s">
        <v>402</v>
      </c>
      <c r="M162" t="str">
        <f t="shared" si="22"/>
        <v>William &amp; Mary</v>
      </c>
      <c r="N162">
        <f t="shared" si="23"/>
        <v>17</v>
      </c>
      <c r="O162" t="str">
        <f t="shared" si="24"/>
        <v>(12) Virginia Tech</v>
      </c>
      <c r="P162">
        <f t="shared" si="25"/>
        <v>62</v>
      </c>
      <c r="R162" t="str">
        <f t="shared" si="18"/>
        <v>William &amp; Mary</v>
      </c>
      <c r="S162">
        <f t="shared" si="19"/>
        <v>17</v>
      </c>
      <c r="T162" t="str">
        <f t="shared" si="20"/>
        <v>Virginia Tech</v>
      </c>
      <c r="U162">
        <f t="shared" si="21"/>
        <v>62</v>
      </c>
    </row>
    <row r="163" spans="1:21">
      <c r="A163">
        <v>162</v>
      </c>
      <c r="B163">
        <v>3</v>
      </c>
      <c r="C163" t="s">
        <v>329</v>
      </c>
      <c r="D163" s="2">
        <v>0.5</v>
      </c>
      <c r="E163" t="s">
        <v>167</v>
      </c>
      <c r="F163" t="s">
        <v>127</v>
      </c>
      <c r="G163">
        <v>51</v>
      </c>
      <c r="I163" t="s">
        <v>403</v>
      </c>
      <c r="J163">
        <v>20</v>
      </c>
      <c r="L163" t="s">
        <v>404</v>
      </c>
      <c r="M163" t="str">
        <f t="shared" si="22"/>
        <v>Towson</v>
      </c>
      <c r="N163">
        <f t="shared" si="23"/>
        <v>20</v>
      </c>
      <c r="O163" t="str">
        <f t="shared" si="24"/>
        <v>Wake Forest</v>
      </c>
      <c r="P163">
        <f t="shared" si="25"/>
        <v>51</v>
      </c>
      <c r="R163" t="str">
        <f t="shared" si="18"/>
        <v>Towson</v>
      </c>
      <c r="S163">
        <f t="shared" si="19"/>
        <v>20</v>
      </c>
      <c r="T163" t="str">
        <f t="shared" si="20"/>
        <v>Wake Forest</v>
      </c>
      <c r="U163">
        <f t="shared" si="21"/>
        <v>51</v>
      </c>
    </row>
    <row r="164" spans="1:21">
      <c r="A164">
        <v>163</v>
      </c>
      <c r="B164">
        <v>3</v>
      </c>
      <c r="C164" t="s">
        <v>329</v>
      </c>
      <c r="D164" s="2">
        <v>0.70833333333333337</v>
      </c>
      <c r="E164" t="s">
        <v>167</v>
      </c>
      <c r="F164" t="s">
        <v>405</v>
      </c>
      <c r="G164">
        <v>45</v>
      </c>
      <c r="I164" t="s">
        <v>406</v>
      </c>
      <c r="J164">
        <v>3</v>
      </c>
      <c r="L164" t="s">
        <v>407</v>
      </c>
      <c r="M164" t="str">
        <f t="shared" si="22"/>
        <v>North Dakota</v>
      </c>
      <c r="N164">
        <f t="shared" si="23"/>
        <v>3</v>
      </c>
      <c r="O164" t="str">
        <f t="shared" si="24"/>
        <v>(9) Washington</v>
      </c>
      <c r="P164">
        <f t="shared" si="25"/>
        <v>45</v>
      </c>
      <c r="R164" t="str">
        <f t="shared" si="18"/>
        <v>North Dakota</v>
      </c>
      <c r="S164">
        <f t="shared" si="19"/>
        <v>3</v>
      </c>
      <c r="T164" t="str">
        <f t="shared" si="20"/>
        <v>Washington</v>
      </c>
      <c r="U164">
        <f t="shared" si="21"/>
        <v>45</v>
      </c>
    </row>
    <row r="165" spans="1:21">
      <c r="A165">
        <v>164</v>
      </c>
      <c r="B165">
        <v>3</v>
      </c>
      <c r="C165" t="s">
        <v>329</v>
      </c>
      <c r="D165" s="2">
        <v>0.95833333333333337</v>
      </c>
      <c r="E165" t="s">
        <v>167</v>
      </c>
      <c r="F165" t="s">
        <v>129</v>
      </c>
      <c r="G165">
        <v>31</v>
      </c>
      <c r="I165" t="s">
        <v>105</v>
      </c>
      <c r="J165">
        <v>0</v>
      </c>
      <c r="L165" t="s">
        <v>408</v>
      </c>
      <c r="M165" t="str">
        <f t="shared" si="22"/>
        <v>San Jose State</v>
      </c>
      <c r="N165">
        <f t="shared" si="23"/>
        <v>0</v>
      </c>
      <c r="O165" t="str">
        <f t="shared" si="24"/>
        <v>Washington State</v>
      </c>
      <c r="P165">
        <f t="shared" si="25"/>
        <v>31</v>
      </c>
      <c r="R165" t="str">
        <f t="shared" si="18"/>
        <v>San Jose State</v>
      </c>
      <c r="S165">
        <f t="shared" si="19"/>
        <v>0</v>
      </c>
      <c r="T165" t="str">
        <f t="shared" si="20"/>
        <v>Washington State</v>
      </c>
      <c r="U165">
        <f t="shared" si="21"/>
        <v>31</v>
      </c>
    </row>
    <row r="166" spans="1:21">
      <c r="A166">
        <v>165</v>
      </c>
      <c r="B166">
        <v>3</v>
      </c>
      <c r="C166" t="s">
        <v>329</v>
      </c>
      <c r="D166" s="2">
        <v>0.75</v>
      </c>
      <c r="E166" t="s">
        <v>167</v>
      </c>
      <c r="F166" t="s">
        <v>409</v>
      </c>
      <c r="G166">
        <v>52</v>
      </c>
      <c r="I166" t="s">
        <v>410</v>
      </c>
      <c r="J166">
        <v>17</v>
      </c>
      <c r="L166" t="s">
        <v>411</v>
      </c>
      <c r="M166" t="str">
        <f t="shared" si="22"/>
        <v>Youngstown State</v>
      </c>
      <c r="N166">
        <f t="shared" si="23"/>
        <v>17</v>
      </c>
      <c r="O166" t="str">
        <f t="shared" si="24"/>
        <v>(14) West Virginia</v>
      </c>
      <c r="P166">
        <f t="shared" si="25"/>
        <v>52</v>
      </c>
      <c r="R166" t="str">
        <f t="shared" si="18"/>
        <v>Youngstown State</v>
      </c>
      <c r="S166">
        <f t="shared" si="19"/>
        <v>17</v>
      </c>
      <c r="T166" t="str">
        <f t="shared" si="20"/>
        <v>West Virginia</v>
      </c>
      <c r="U166">
        <f t="shared" si="21"/>
        <v>52</v>
      </c>
    </row>
    <row r="167" spans="1:21">
      <c r="A167">
        <v>166</v>
      </c>
      <c r="B167">
        <v>3</v>
      </c>
      <c r="C167" t="s">
        <v>329</v>
      </c>
      <c r="D167" s="2">
        <v>0.5</v>
      </c>
      <c r="E167" t="s">
        <v>167</v>
      </c>
      <c r="F167" t="s">
        <v>412</v>
      </c>
      <c r="G167">
        <v>45</v>
      </c>
      <c r="I167" t="s">
        <v>86</v>
      </c>
      <c r="J167">
        <v>14</v>
      </c>
      <c r="L167" t="s">
        <v>210</v>
      </c>
      <c r="M167" t="str">
        <f t="shared" si="22"/>
        <v>New Mexico</v>
      </c>
      <c r="N167">
        <f t="shared" si="23"/>
        <v>14</v>
      </c>
      <c r="O167" t="str">
        <f t="shared" si="24"/>
        <v>(5) Wisconsin</v>
      </c>
      <c r="P167">
        <f t="shared" si="25"/>
        <v>45</v>
      </c>
      <c r="R167" t="str">
        <f t="shared" si="18"/>
        <v>New Mexico</v>
      </c>
      <c r="S167">
        <f t="shared" si="19"/>
        <v>14</v>
      </c>
      <c r="T167" t="str">
        <f t="shared" si="20"/>
        <v>Wisconsin</v>
      </c>
      <c r="U167">
        <f t="shared" si="21"/>
        <v>45</v>
      </c>
    </row>
    <row r="168" spans="1:21">
      <c r="A168">
        <v>167</v>
      </c>
      <c r="B168">
        <v>4</v>
      </c>
      <c r="C168" t="s">
        <v>413</v>
      </c>
      <c r="D168" s="2">
        <v>0.58333333333333337</v>
      </c>
      <c r="E168" t="s">
        <v>414</v>
      </c>
      <c r="F168" t="s">
        <v>36</v>
      </c>
      <c r="G168">
        <v>58</v>
      </c>
      <c r="H168" t="s">
        <v>680</v>
      </c>
      <c r="I168" t="s">
        <v>415</v>
      </c>
      <c r="J168">
        <v>21</v>
      </c>
      <c r="L168" t="s">
        <v>416</v>
      </c>
      <c r="M168" t="str">
        <f t="shared" si="22"/>
        <v>Coastal Carolina</v>
      </c>
      <c r="N168">
        <f t="shared" si="23"/>
        <v>58</v>
      </c>
      <c r="O168" t="str">
        <f t="shared" si="24"/>
        <v>Campbell</v>
      </c>
      <c r="P168">
        <f t="shared" si="25"/>
        <v>21</v>
      </c>
      <c r="R168" t="str">
        <f t="shared" si="18"/>
        <v>Coastal Carolina</v>
      </c>
      <c r="S168">
        <f t="shared" si="19"/>
        <v>58</v>
      </c>
      <c r="T168" t="str">
        <f t="shared" si="20"/>
        <v>Campbell</v>
      </c>
      <c r="U168">
        <f t="shared" si="21"/>
        <v>21</v>
      </c>
    </row>
    <row r="169" spans="1:21">
      <c r="A169">
        <v>168</v>
      </c>
      <c r="B169">
        <v>4</v>
      </c>
      <c r="C169" t="s">
        <v>417</v>
      </c>
      <c r="D169" s="2">
        <v>0.72916666666666663</v>
      </c>
      <c r="E169" t="s">
        <v>174</v>
      </c>
      <c r="F169" t="s">
        <v>20</v>
      </c>
      <c r="G169">
        <v>41</v>
      </c>
      <c r="H169" t="s">
        <v>680</v>
      </c>
      <c r="I169" t="s">
        <v>127</v>
      </c>
      <c r="J169">
        <v>34</v>
      </c>
      <c r="L169" t="s">
        <v>404</v>
      </c>
      <c r="M169" t="str">
        <f t="shared" si="22"/>
        <v>Boston College</v>
      </c>
      <c r="N169">
        <f t="shared" si="23"/>
        <v>41</v>
      </c>
      <c r="O169" t="str">
        <f t="shared" si="24"/>
        <v>Wake Forest</v>
      </c>
      <c r="P169">
        <f t="shared" si="25"/>
        <v>34</v>
      </c>
      <c r="R169" t="str">
        <f t="shared" si="18"/>
        <v>Boston College</v>
      </c>
      <c r="S169">
        <f t="shared" si="19"/>
        <v>41</v>
      </c>
      <c r="T169" t="str">
        <f t="shared" si="20"/>
        <v>Wake Forest</v>
      </c>
      <c r="U169">
        <f t="shared" si="21"/>
        <v>34</v>
      </c>
    </row>
    <row r="170" spans="1:21">
      <c r="A170">
        <v>169</v>
      </c>
      <c r="B170">
        <v>4</v>
      </c>
      <c r="C170" t="s">
        <v>417</v>
      </c>
      <c r="D170" s="2">
        <v>0.83333333333333337</v>
      </c>
      <c r="E170" t="s">
        <v>174</v>
      </c>
      <c r="F170" t="s">
        <v>124</v>
      </c>
      <c r="G170">
        <v>73</v>
      </c>
      <c r="I170" t="s">
        <v>418</v>
      </c>
      <c r="J170">
        <v>12</v>
      </c>
      <c r="L170" t="s">
        <v>399</v>
      </c>
      <c r="M170" t="str">
        <f t="shared" si="22"/>
        <v>Tennessee Tech</v>
      </c>
      <c r="N170">
        <f t="shared" si="23"/>
        <v>12</v>
      </c>
      <c r="O170" t="str">
        <f t="shared" si="24"/>
        <v>Utah State</v>
      </c>
      <c r="P170">
        <f t="shared" si="25"/>
        <v>73</v>
      </c>
      <c r="R170" t="str">
        <f t="shared" si="18"/>
        <v>Tennessee Tech</v>
      </c>
      <c r="S170">
        <f t="shared" si="19"/>
        <v>12</v>
      </c>
      <c r="T170" t="str">
        <f t="shared" si="20"/>
        <v>Utah State</v>
      </c>
      <c r="U170">
        <f t="shared" si="21"/>
        <v>73</v>
      </c>
    </row>
    <row r="171" spans="1:21">
      <c r="A171">
        <v>170</v>
      </c>
      <c r="B171">
        <v>4</v>
      </c>
      <c r="C171" t="s">
        <v>419</v>
      </c>
      <c r="D171" s="2">
        <v>0.79166666666666663</v>
      </c>
      <c r="E171" t="s">
        <v>198</v>
      </c>
      <c r="F171" t="s">
        <v>71</v>
      </c>
      <c r="G171">
        <v>59</v>
      </c>
      <c r="I171" t="s">
        <v>48</v>
      </c>
      <c r="J171">
        <v>22</v>
      </c>
      <c r="L171" t="s">
        <v>261</v>
      </c>
      <c r="M171" t="str">
        <f t="shared" si="22"/>
        <v>Georgia State</v>
      </c>
      <c r="N171">
        <f t="shared" si="23"/>
        <v>22</v>
      </c>
      <c r="O171" t="str">
        <f t="shared" si="24"/>
        <v>Memphis</v>
      </c>
      <c r="P171">
        <f t="shared" si="25"/>
        <v>59</v>
      </c>
      <c r="R171" t="str">
        <f t="shared" si="18"/>
        <v>Georgia State</v>
      </c>
      <c r="S171">
        <f t="shared" si="19"/>
        <v>22</v>
      </c>
      <c r="T171" t="str">
        <f t="shared" si="20"/>
        <v>Memphis</v>
      </c>
      <c r="U171">
        <f t="shared" si="21"/>
        <v>59</v>
      </c>
    </row>
    <row r="172" spans="1:21">
      <c r="A172">
        <v>171</v>
      </c>
      <c r="B172">
        <v>4</v>
      </c>
      <c r="C172" t="s">
        <v>420</v>
      </c>
      <c r="D172" s="2">
        <v>0.8125</v>
      </c>
      <c r="E172" t="s">
        <v>167</v>
      </c>
      <c r="F172" t="s">
        <v>2</v>
      </c>
      <c r="G172">
        <v>39</v>
      </c>
      <c r="H172" t="s">
        <v>680</v>
      </c>
      <c r="I172" t="s">
        <v>91</v>
      </c>
      <c r="J172">
        <v>34</v>
      </c>
      <c r="L172" t="s">
        <v>347</v>
      </c>
      <c r="M172" t="str">
        <f t="shared" si="22"/>
        <v>Akron</v>
      </c>
      <c r="N172">
        <f t="shared" si="23"/>
        <v>39</v>
      </c>
      <c r="O172" t="str">
        <f t="shared" si="24"/>
        <v>Northwestern</v>
      </c>
      <c r="P172">
        <f t="shared" si="25"/>
        <v>34</v>
      </c>
      <c r="R172" t="str">
        <f t="shared" si="18"/>
        <v>Akron</v>
      </c>
      <c r="S172">
        <f t="shared" si="19"/>
        <v>39</v>
      </c>
      <c r="T172" t="str">
        <f t="shared" si="20"/>
        <v>Northwestern</v>
      </c>
      <c r="U172">
        <f t="shared" si="21"/>
        <v>34</v>
      </c>
    </row>
    <row r="173" spans="1:21">
      <c r="A173">
        <v>172</v>
      </c>
      <c r="B173">
        <v>4</v>
      </c>
      <c r="C173" t="s">
        <v>420</v>
      </c>
      <c r="D173" s="2">
        <v>0.79166666666666663</v>
      </c>
      <c r="E173" t="s">
        <v>167</v>
      </c>
      <c r="F173" t="s">
        <v>213</v>
      </c>
      <c r="G173">
        <v>62</v>
      </c>
      <c r="H173" t="s">
        <v>680</v>
      </c>
      <c r="I173" t="s">
        <v>79</v>
      </c>
      <c r="J173">
        <v>7</v>
      </c>
      <c r="L173" t="s">
        <v>374</v>
      </c>
      <c r="M173" t="str">
        <f t="shared" si="22"/>
        <v>(1) Alabama</v>
      </c>
      <c r="N173">
        <f t="shared" si="23"/>
        <v>62</v>
      </c>
      <c r="O173" t="str">
        <f t="shared" si="24"/>
        <v>Mississippi</v>
      </c>
      <c r="P173">
        <f t="shared" si="25"/>
        <v>7</v>
      </c>
      <c r="R173" t="str">
        <f t="shared" si="18"/>
        <v>Alabama</v>
      </c>
      <c r="S173">
        <f t="shared" si="19"/>
        <v>62</v>
      </c>
      <c r="T173" t="str">
        <f t="shared" si="20"/>
        <v>Mississippi</v>
      </c>
      <c r="U173">
        <f t="shared" si="21"/>
        <v>7</v>
      </c>
    </row>
    <row r="174" spans="1:21">
      <c r="A174">
        <v>173</v>
      </c>
      <c r="B174">
        <v>4</v>
      </c>
      <c r="C174" t="s">
        <v>420</v>
      </c>
      <c r="D174" s="2">
        <v>0.54166666666666663</v>
      </c>
      <c r="E174" t="s">
        <v>167</v>
      </c>
      <c r="F174" t="s">
        <v>175</v>
      </c>
      <c r="G174">
        <v>31</v>
      </c>
      <c r="I174" t="s">
        <v>122</v>
      </c>
      <c r="J174">
        <v>24</v>
      </c>
      <c r="L174" t="s">
        <v>177</v>
      </c>
      <c r="M174" t="str">
        <f t="shared" si="22"/>
        <v>Tulane</v>
      </c>
      <c r="N174">
        <f t="shared" si="23"/>
        <v>24</v>
      </c>
      <c r="O174" t="str">
        <f t="shared" si="24"/>
        <v>Alabama-Birmingham</v>
      </c>
      <c r="P174">
        <f t="shared" si="25"/>
        <v>31</v>
      </c>
      <c r="R174" t="str">
        <f t="shared" si="18"/>
        <v>Tulane</v>
      </c>
      <c r="S174">
        <f t="shared" si="19"/>
        <v>24</v>
      </c>
      <c r="T174" t="str">
        <f t="shared" si="20"/>
        <v>Alabama-Birmingham</v>
      </c>
      <c r="U174">
        <f t="shared" si="21"/>
        <v>31</v>
      </c>
    </row>
    <row r="175" spans="1:21">
      <c r="A175">
        <v>174</v>
      </c>
      <c r="B175">
        <v>4</v>
      </c>
      <c r="C175" t="s">
        <v>420</v>
      </c>
      <c r="D175" s="2">
        <v>0.95833333333333337</v>
      </c>
      <c r="E175" t="s">
        <v>167</v>
      </c>
      <c r="F175" t="s">
        <v>8</v>
      </c>
      <c r="G175">
        <v>62</v>
      </c>
      <c r="I175" t="s">
        <v>381</v>
      </c>
      <c r="J175">
        <v>31</v>
      </c>
      <c r="L175" t="s">
        <v>229</v>
      </c>
      <c r="M175" t="str">
        <f t="shared" si="22"/>
        <v>Southern Utah</v>
      </c>
      <c r="N175">
        <f t="shared" si="23"/>
        <v>31</v>
      </c>
      <c r="O175" t="str">
        <f t="shared" si="24"/>
        <v>Arizona</v>
      </c>
      <c r="P175">
        <f t="shared" si="25"/>
        <v>62</v>
      </c>
      <c r="R175" t="str">
        <f t="shared" si="18"/>
        <v>Southern Utah</v>
      </c>
      <c r="S175">
        <f t="shared" si="19"/>
        <v>31</v>
      </c>
      <c r="T175" t="str">
        <f t="shared" si="20"/>
        <v>Arizona</v>
      </c>
      <c r="U175">
        <f t="shared" si="21"/>
        <v>62</v>
      </c>
    </row>
    <row r="176" spans="1:21">
      <c r="A176">
        <v>175</v>
      </c>
      <c r="B176">
        <v>4</v>
      </c>
      <c r="C176" t="s">
        <v>420</v>
      </c>
      <c r="D176" s="2">
        <v>0.79166666666666663</v>
      </c>
      <c r="E176" t="s">
        <v>167</v>
      </c>
      <c r="F176" t="s">
        <v>11</v>
      </c>
      <c r="G176">
        <v>29</v>
      </c>
      <c r="H176" t="s">
        <v>680</v>
      </c>
      <c r="I176" t="s">
        <v>123</v>
      </c>
      <c r="J176">
        <v>20</v>
      </c>
      <c r="L176" t="s">
        <v>307</v>
      </c>
      <c r="M176" t="str">
        <f t="shared" si="22"/>
        <v>Arkansas State</v>
      </c>
      <c r="N176">
        <f t="shared" si="23"/>
        <v>29</v>
      </c>
      <c r="O176" t="str">
        <f t="shared" si="24"/>
        <v>Tulsa</v>
      </c>
      <c r="P176">
        <f t="shared" si="25"/>
        <v>20</v>
      </c>
      <c r="R176" t="str">
        <f t="shared" si="18"/>
        <v>Arkansas State</v>
      </c>
      <c r="S176">
        <f t="shared" si="19"/>
        <v>29</v>
      </c>
      <c r="T176" t="str">
        <f t="shared" si="20"/>
        <v>Tulsa</v>
      </c>
      <c r="U176">
        <f t="shared" si="21"/>
        <v>20</v>
      </c>
    </row>
    <row r="177" spans="1:21">
      <c r="A177">
        <v>176</v>
      </c>
      <c r="B177">
        <v>4</v>
      </c>
      <c r="C177" t="s">
        <v>420</v>
      </c>
      <c r="D177" s="2">
        <v>0.5</v>
      </c>
      <c r="E177" t="s">
        <v>167</v>
      </c>
      <c r="F177" t="s">
        <v>140</v>
      </c>
      <c r="G177">
        <v>28</v>
      </c>
      <c r="I177" t="s">
        <v>138</v>
      </c>
      <c r="J177">
        <v>21</v>
      </c>
      <c r="L177" t="s">
        <v>334</v>
      </c>
      <c r="M177" t="str">
        <f t="shared" si="22"/>
        <v>Hawaii</v>
      </c>
      <c r="N177">
        <f t="shared" si="23"/>
        <v>21</v>
      </c>
      <c r="O177" t="str">
        <f t="shared" si="24"/>
        <v>Army</v>
      </c>
      <c r="P177">
        <f t="shared" si="25"/>
        <v>28</v>
      </c>
      <c r="R177" t="str">
        <f t="shared" si="18"/>
        <v>Hawaii</v>
      </c>
      <c r="S177">
        <f t="shared" si="19"/>
        <v>21</v>
      </c>
      <c r="T177" t="str">
        <f t="shared" si="20"/>
        <v>Army</v>
      </c>
      <c r="U177">
        <f t="shared" si="21"/>
        <v>28</v>
      </c>
    </row>
    <row r="178" spans="1:21">
      <c r="A178">
        <v>177</v>
      </c>
      <c r="B178">
        <v>4</v>
      </c>
      <c r="C178" t="s">
        <v>420</v>
      </c>
      <c r="D178" s="2">
        <v>0.66666666666666663</v>
      </c>
      <c r="E178" t="s">
        <v>167</v>
      </c>
      <c r="F178" t="s">
        <v>286</v>
      </c>
      <c r="G178">
        <v>42</v>
      </c>
      <c r="I178" t="s">
        <v>365</v>
      </c>
      <c r="J178">
        <v>35</v>
      </c>
      <c r="L178" t="s">
        <v>367</v>
      </c>
      <c r="M178" t="str">
        <f t="shared" si="22"/>
        <v>Eastern Kentucky</v>
      </c>
      <c r="N178">
        <f t="shared" si="23"/>
        <v>35</v>
      </c>
      <c r="O178" t="str">
        <f t="shared" si="24"/>
        <v>Bowling Green State</v>
      </c>
      <c r="P178">
        <f t="shared" si="25"/>
        <v>42</v>
      </c>
      <c r="R178" t="str">
        <f t="shared" si="18"/>
        <v>Eastern Kentucky</v>
      </c>
      <c r="S178">
        <f t="shared" si="19"/>
        <v>35</v>
      </c>
      <c r="T178" t="str">
        <f t="shared" si="20"/>
        <v>Bowling Green State</v>
      </c>
      <c r="U178">
        <f t="shared" si="21"/>
        <v>42</v>
      </c>
    </row>
    <row r="179" spans="1:21">
      <c r="A179">
        <v>178</v>
      </c>
      <c r="B179">
        <v>4</v>
      </c>
      <c r="C179" t="s">
        <v>420</v>
      </c>
      <c r="D179" s="2">
        <v>0.64583333333333337</v>
      </c>
      <c r="E179" t="s">
        <v>167</v>
      </c>
      <c r="F179" t="s">
        <v>228</v>
      </c>
      <c r="G179">
        <v>24</v>
      </c>
      <c r="H179" t="s">
        <v>680</v>
      </c>
      <c r="I179" t="s">
        <v>421</v>
      </c>
      <c r="J179">
        <v>21</v>
      </c>
      <c r="L179" t="s">
        <v>210</v>
      </c>
      <c r="M179" t="str">
        <f t="shared" si="22"/>
        <v>Brigham Young</v>
      </c>
      <c r="N179">
        <f t="shared" si="23"/>
        <v>24</v>
      </c>
      <c r="O179" t="str">
        <f t="shared" si="24"/>
        <v>(6) Wisconsin</v>
      </c>
      <c r="P179">
        <f t="shared" si="25"/>
        <v>21</v>
      </c>
      <c r="R179" t="str">
        <f t="shared" si="18"/>
        <v>Brigham Young</v>
      </c>
      <c r="S179">
        <f t="shared" si="19"/>
        <v>24</v>
      </c>
      <c r="T179" t="str">
        <f t="shared" si="20"/>
        <v>Wisconsin</v>
      </c>
      <c r="U179">
        <f t="shared" si="21"/>
        <v>21</v>
      </c>
    </row>
    <row r="180" spans="1:21">
      <c r="A180">
        <v>179</v>
      </c>
      <c r="B180">
        <v>4</v>
      </c>
      <c r="C180" t="s">
        <v>420</v>
      </c>
      <c r="D180" s="2">
        <v>0.75</v>
      </c>
      <c r="E180" t="s">
        <v>167</v>
      </c>
      <c r="F180" t="s">
        <v>23</v>
      </c>
      <c r="G180">
        <v>35</v>
      </c>
      <c r="I180" t="s">
        <v>40</v>
      </c>
      <c r="J180">
        <v>28</v>
      </c>
      <c r="L180" t="s">
        <v>231</v>
      </c>
      <c r="M180" t="str">
        <f t="shared" si="22"/>
        <v>Eastern Michigan</v>
      </c>
      <c r="N180">
        <f t="shared" si="23"/>
        <v>28</v>
      </c>
      <c r="O180" t="str">
        <f t="shared" si="24"/>
        <v>Buffalo</v>
      </c>
      <c r="P180">
        <f t="shared" si="25"/>
        <v>35</v>
      </c>
      <c r="R180" t="str">
        <f t="shared" si="18"/>
        <v>Eastern Michigan</v>
      </c>
      <c r="S180">
        <f t="shared" si="19"/>
        <v>28</v>
      </c>
      <c r="T180" t="str">
        <f t="shared" si="20"/>
        <v>Buffalo</v>
      </c>
      <c r="U180">
        <f t="shared" si="21"/>
        <v>35</v>
      </c>
    </row>
    <row r="181" spans="1:21">
      <c r="A181">
        <v>180</v>
      </c>
      <c r="B181">
        <v>4</v>
      </c>
      <c r="C181" t="s">
        <v>420</v>
      </c>
      <c r="D181" s="2">
        <v>0.75</v>
      </c>
      <c r="E181" t="s">
        <v>167</v>
      </c>
      <c r="F181" t="s">
        <v>26</v>
      </c>
      <c r="G181">
        <v>45</v>
      </c>
      <c r="I181" t="s">
        <v>422</v>
      </c>
      <c r="J181">
        <v>23</v>
      </c>
      <c r="L181" t="s">
        <v>232</v>
      </c>
      <c r="M181" t="str">
        <f t="shared" si="22"/>
        <v>Idaho State</v>
      </c>
      <c r="N181">
        <f t="shared" si="23"/>
        <v>23</v>
      </c>
      <c r="O181" t="str">
        <f t="shared" si="24"/>
        <v>California</v>
      </c>
      <c r="P181">
        <f t="shared" si="25"/>
        <v>45</v>
      </c>
      <c r="R181" t="str">
        <f t="shared" si="18"/>
        <v>Idaho State</v>
      </c>
      <c r="S181">
        <f t="shared" si="19"/>
        <v>23</v>
      </c>
      <c r="T181" t="str">
        <f t="shared" si="20"/>
        <v>California</v>
      </c>
      <c r="U181">
        <f t="shared" si="21"/>
        <v>45</v>
      </c>
    </row>
    <row r="182" spans="1:21">
      <c r="A182">
        <v>181</v>
      </c>
      <c r="B182">
        <v>4</v>
      </c>
      <c r="C182" t="s">
        <v>420</v>
      </c>
      <c r="D182" s="2">
        <v>0.75</v>
      </c>
      <c r="E182" t="s">
        <v>167</v>
      </c>
      <c r="F182" t="s">
        <v>32</v>
      </c>
      <c r="G182">
        <v>28</v>
      </c>
      <c r="I182" t="s">
        <v>96</v>
      </c>
      <c r="J182">
        <v>25</v>
      </c>
      <c r="M182" t="str">
        <f t="shared" si="22"/>
        <v>Old Dominion</v>
      </c>
      <c r="N182">
        <f t="shared" si="23"/>
        <v>25</v>
      </c>
      <c r="O182" t="str">
        <f t="shared" si="24"/>
        <v>Charlotte</v>
      </c>
      <c r="P182">
        <f t="shared" si="25"/>
        <v>28</v>
      </c>
      <c r="R182" t="str">
        <f t="shared" si="18"/>
        <v>Old Dominion</v>
      </c>
      <c r="S182">
        <f t="shared" si="19"/>
        <v>25</v>
      </c>
      <c r="T182" t="str">
        <f t="shared" si="20"/>
        <v>Charlotte</v>
      </c>
      <c r="U182">
        <f t="shared" si="21"/>
        <v>28</v>
      </c>
    </row>
    <row r="183" spans="1:21">
      <c r="A183">
        <v>182</v>
      </c>
      <c r="B183">
        <v>4</v>
      </c>
      <c r="C183" t="s">
        <v>420</v>
      </c>
      <c r="D183" s="2">
        <v>0.79166666666666663</v>
      </c>
      <c r="E183" t="s">
        <v>167</v>
      </c>
      <c r="F183" t="s">
        <v>33</v>
      </c>
      <c r="G183">
        <v>63</v>
      </c>
      <c r="I183" t="s">
        <v>423</v>
      </c>
      <c r="J183">
        <v>7</v>
      </c>
      <c r="L183" t="s">
        <v>424</v>
      </c>
      <c r="M183" t="str">
        <f t="shared" si="22"/>
        <v>Alabama A&amp;M</v>
      </c>
      <c r="N183">
        <f t="shared" si="23"/>
        <v>7</v>
      </c>
      <c r="O183" t="str">
        <f t="shared" si="24"/>
        <v>Cincinnati</v>
      </c>
      <c r="P183">
        <f t="shared" si="25"/>
        <v>63</v>
      </c>
      <c r="R183" t="str">
        <f t="shared" si="18"/>
        <v>Alabama A&amp;M</v>
      </c>
      <c r="S183">
        <f t="shared" si="19"/>
        <v>7</v>
      </c>
      <c r="T183" t="str">
        <f t="shared" si="20"/>
        <v>Cincinnati</v>
      </c>
      <c r="U183">
        <f t="shared" si="21"/>
        <v>63</v>
      </c>
    </row>
    <row r="184" spans="1:21">
      <c r="A184">
        <v>183</v>
      </c>
      <c r="B184">
        <v>4</v>
      </c>
      <c r="C184" t="s">
        <v>420</v>
      </c>
      <c r="D184" s="2">
        <v>0.5</v>
      </c>
      <c r="E184" t="s">
        <v>167</v>
      </c>
      <c r="F184" t="s">
        <v>235</v>
      </c>
      <c r="G184">
        <v>38</v>
      </c>
      <c r="I184" t="s">
        <v>47</v>
      </c>
      <c r="J184">
        <v>7</v>
      </c>
      <c r="L184" t="s">
        <v>236</v>
      </c>
      <c r="M184" t="str">
        <f t="shared" si="22"/>
        <v>Georgia Southern</v>
      </c>
      <c r="N184">
        <f t="shared" si="23"/>
        <v>7</v>
      </c>
      <c r="O184" t="str">
        <f t="shared" si="24"/>
        <v>(2) Clemson</v>
      </c>
      <c r="P184">
        <f t="shared" si="25"/>
        <v>38</v>
      </c>
      <c r="R184" t="str">
        <f t="shared" si="18"/>
        <v>Georgia Southern</v>
      </c>
      <c r="S184">
        <f t="shared" si="19"/>
        <v>7</v>
      </c>
      <c r="T184" t="str">
        <f t="shared" si="20"/>
        <v>Clemson</v>
      </c>
      <c r="U184">
        <f t="shared" si="21"/>
        <v>38</v>
      </c>
    </row>
    <row r="185" spans="1:21">
      <c r="A185">
        <v>184</v>
      </c>
      <c r="B185">
        <v>4</v>
      </c>
      <c r="C185" t="s">
        <v>420</v>
      </c>
      <c r="D185" s="2">
        <v>0.70833333333333337</v>
      </c>
      <c r="E185" t="s">
        <v>167</v>
      </c>
      <c r="F185" t="s">
        <v>1</v>
      </c>
      <c r="G185">
        <v>45</v>
      </c>
      <c r="I185" t="s">
        <v>425</v>
      </c>
      <c r="J185">
        <v>14</v>
      </c>
      <c r="L185" t="s">
        <v>426</v>
      </c>
      <c r="M185" t="str">
        <f t="shared" si="22"/>
        <v>New Hampshire</v>
      </c>
      <c r="N185">
        <f t="shared" si="23"/>
        <v>14</v>
      </c>
      <c r="O185" t="str">
        <f t="shared" si="24"/>
        <v>Colorado</v>
      </c>
      <c r="P185">
        <f t="shared" si="25"/>
        <v>45</v>
      </c>
      <c r="R185" t="str">
        <f t="shared" si="18"/>
        <v>New Hampshire</v>
      </c>
      <c r="S185">
        <f t="shared" si="19"/>
        <v>14</v>
      </c>
      <c r="T185" t="str">
        <f t="shared" si="20"/>
        <v>Colorado</v>
      </c>
      <c r="U185">
        <f t="shared" si="21"/>
        <v>45</v>
      </c>
    </row>
    <row r="186" spans="1:21">
      <c r="A186">
        <v>185</v>
      </c>
      <c r="B186">
        <v>4</v>
      </c>
      <c r="C186" t="s">
        <v>420</v>
      </c>
      <c r="D186" s="2">
        <v>0.5</v>
      </c>
      <c r="E186" t="s">
        <v>167</v>
      </c>
      <c r="F186" t="s">
        <v>38</v>
      </c>
      <c r="G186">
        <v>56</v>
      </c>
      <c r="I186" t="s">
        <v>427</v>
      </c>
      <c r="J186">
        <v>49</v>
      </c>
      <c r="L186" t="s">
        <v>183</v>
      </c>
      <c r="M186" t="str">
        <f t="shared" si="22"/>
        <v>Rhode Island</v>
      </c>
      <c r="N186">
        <f t="shared" si="23"/>
        <v>49</v>
      </c>
      <c r="O186" t="str">
        <f t="shared" si="24"/>
        <v>Connecticut</v>
      </c>
      <c r="P186">
        <f t="shared" si="25"/>
        <v>56</v>
      </c>
      <c r="R186" t="str">
        <f t="shared" si="18"/>
        <v>Rhode Island</v>
      </c>
      <c r="S186">
        <f t="shared" si="19"/>
        <v>49</v>
      </c>
      <c r="T186" t="str">
        <f t="shared" si="20"/>
        <v>Connecticut</v>
      </c>
      <c r="U186">
        <f t="shared" si="21"/>
        <v>56</v>
      </c>
    </row>
    <row r="187" spans="1:21">
      <c r="A187">
        <v>186</v>
      </c>
      <c r="B187">
        <v>4</v>
      </c>
      <c r="C187" t="s">
        <v>420</v>
      </c>
      <c r="D187" s="2">
        <v>0.64583333333333337</v>
      </c>
      <c r="E187" t="s">
        <v>167</v>
      </c>
      <c r="F187" t="s">
        <v>39</v>
      </c>
      <c r="G187">
        <v>40</v>
      </c>
      <c r="H187" t="s">
        <v>680</v>
      </c>
      <c r="I187" t="s">
        <v>16</v>
      </c>
      <c r="J187">
        <v>27</v>
      </c>
      <c r="L187" t="s">
        <v>224</v>
      </c>
      <c r="M187" t="str">
        <f t="shared" si="22"/>
        <v>Duke</v>
      </c>
      <c r="N187">
        <f t="shared" si="23"/>
        <v>40</v>
      </c>
      <c r="O187" t="str">
        <f t="shared" si="24"/>
        <v>Baylor</v>
      </c>
      <c r="P187">
        <f t="shared" si="25"/>
        <v>27</v>
      </c>
      <c r="R187" t="str">
        <f t="shared" si="18"/>
        <v>Duke</v>
      </c>
      <c r="S187">
        <f t="shared" si="19"/>
        <v>40</v>
      </c>
      <c r="T187" t="str">
        <f t="shared" si="20"/>
        <v>Baylor</v>
      </c>
      <c r="U187">
        <f t="shared" si="21"/>
        <v>27</v>
      </c>
    </row>
    <row r="188" spans="1:21">
      <c r="A188">
        <v>187</v>
      </c>
      <c r="B188">
        <v>4</v>
      </c>
      <c r="C188" t="s">
        <v>420</v>
      </c>
      <c r="D188" s="2">
        <v>0.66666666666666663</v>
      </c>
      <c r="E188" t="s">
        <v>167</v>
      </c>
      <c r="F188" t="s">
        <v>29</v>
      </c>
      <c r="G188">
        <v>48</v>
      </c>
      <c r="I188" t="s">
        <v>37</v>
      </c>
      <c r="J188">
        <v>10</v>
      </c>
      <c r="L188" t="s">
        <v>238</v>
      </c>
      <c r="M188" t="str">
        <f t="shared" si="22"/>
        <v>Colorado State</v>
      </c>
      <c r="N188">
        <f t="shared" si="23"/>
        <v>10</v>
      </c>
      <c r="O188" t="str">
        <f t="shared" si="24"/>
        <v>Florida</v>
      </c>
      <c r="P188">
        <f t="shared" si="25"/>
        <v>48</v>
      </c>
      <c r="R188" t="str">
        <f t="shared" si="18"/>
        <v>Colorado State</v>
      </c>
      <c r="S188">
        <f t="shared" si="19"/>
        <v>10</v>
      </c>
      <c r="T188" t="str">
        <f t="shared" si="20"/>
        <v>Florida</v>
      </c>
      <c r="U188">
        <f t="shared" si="21"/>
        <v>48</v>
      </c>
    </row>
    <row r="189" spans="1:21">
      <c r="A189">
        <v>188</v>
      </c>
      <c r="B189">
        <v>4</v>
      </c>
      <c r="C189" t="s">
        <v>420</v>
      </c>
      <c r="D189" s="2">
        <v>0.75</v>
      </c>
      <c r="E189" t="s">
        <v>167</v>
      </c>
      <c r="F189" t="s">
        <v>43</v>
      </c>
      <c r="G189">
        <v>49</v>
      </c>
      <c r="I189" t="s">
        <v>428</v>
      </c>
      <c r="J189">
        <v>28</v>
      </c>
      <c r="L189" t="s">
        <v>348</v>
      </c>
      <c r="M189" t="str">
        <f t="shared" si="22"/>
        <v>Bethune-Cookman</v>
      </c>
      <c r="N189">
        <f t="shared" si="23"/>
        <v>28</v>
      </c>
      <c r="O189" t="str">
        <f t="shared" si="24"/>
        <v>Florida Atlantic</v>
      </c>
      <c r="P189">
        <f t="shared" si="25"/>
        <v>49</v>
      </c>
      <c r="R189" t="str">
        <f t="shared" si="18"/>
        <v>Bethune-Cookman</v>
      </c>
      <c r="S189">
        <f t="shared" si="19"/>
        <v>28</v>
      </c>
      <c r="T189" t="str">
        <f t="shared" si="20"/>
        <v>Florida Atlantic</v>
      </c>
      <c r="U189">
        <f t="shared" si="21"/>
        <v>49</v>
      </c>
    </row>
    <row r="190" spans="1:21">
      <c r="A190">
        <v>189</v>
      </c>
      <c r="B190">
        <v>4</v>
      </c>
      <c r="C190" t="s">
        <v>420</v>
      </c>
      <c r="D190" s="2">
        <v>0.8125</v>
      </c>
      <c r="E190" t="s">
        <v>167</v>
      </c>
      <c r="F190" t="s">
        <v>248</v>
      </c>
      <c r="G190">
        <v>63</v>
      </c>
      <c r="I190" t="s">
        <v>21</v>
      </c>
      <c r="J190">
        <v>24</v>
      </c>
      <c r="L190" t="s">
        <v>249</v>
      </c>
      <c r="M190" t="str">
        <f t="shared" si="22"/>
        <v>Massachusetts</v>
      </c>
      <c r="N190">
        <f t="shared" si="23"/>
        <v>24</v>
      </c>
      <c r="O190" t="str">
        <f t="shared" si="24"/>
        <v>Florida International</v>
      </c>
      <c r="P190">
        <f t="shared" si="25"/>
        <v>63</v>
      </c>
      <c r="R190" t="str">
        <f t="shared" si="18"/>
        <v>Massachusetts</v>
      </c>
      <c r="S190">
        <f t="shared" si="19"/>
        <v>24</v>
      </c>
      <c r="T190" t="str">
        <f t="shared" si="20"/>
        <v>Florida International</v>
      </c>
      <c r="U190">
        <f t="shared" si="21"/>
        <v>63</v>
      </c>
    </row>
    <row r="191" spans="1:21">
      <c r="A191">
        <v>190</v>
      </c>
      <c r="B191">
        <v>4</v>
      </c>
      <c r="C191" t="s">
        <v>420</v>
      </c>
      <c r="D191" s="2">
        <v>0.9375</v>
      </c>
      <c r="E191" t="s">
        <v>167</v>
      </c>
      <c r="F191" t="s">
        <v>45</v>
      </c>
      <c r="G191">
        <v>38</v>
      </c>
      <c r="H191" t="s">
        <v>680</v>
      </c>
      <c r="I191" t="s">
        <v>27</v>
      </c>
      <c r="J191">
        <v>14</v>
      </c>
      <c r="L191" t="s">
        <v>234</v>
      </c>
      <c r="M191" t="str">
        <f t="shared" si="22"/>
        <v>Fresno State</v>
      </c>
      <c r="N191">
        <f t="shared" si="23"/>
        <v>38</v>
      </c>
      <c r="O191" t="str">
        <f t="shared" si="24"/>
        <v>UCLA</v>
      </c>
      <c r="P191">
        <f t="shared" si="25"/>
        <v>14</v>
      </c>
      <c r="R191" t="str">
        <f t="shared" si="18"/>
        <v>Fresno State</v>
      </c>
      <c r="S191">
        <f t="shared" si="19"/>
        <v>38</v>
      </c>
      <c r="T191" t="str">
        <f t="shared" si="20"/>
        <v>UCLA</v>
      </c>
      <c r="U191">
        <f t="shared" si="21"/>
        <v>14</v>
      </c>
    </row>
    <row r="192" spans="1:21">
      <c r="A192">
        <v>191</v>
      </c>
      <c r="B192">
        <v>4</v>
      </c>
      <c r="C192" t="s">
        <v>420</v>
      </c>
      <c r="D192" s="2">
        <v>0.5</v>
      </c>
      <c r="E192" t="s">
        <v>167</v>
      </c>
      <c r="F192" t="s">
        <v>240</v>
      </c>
      <c r="G192">
        <v>49</v>
      </c>
      <c r="I192" t="s">
        <v>308</v>
      </c>
      <c r="J192">
        <v>7</v>
      </c>
      <c r="L192" t="s">
        <v>241</v>
      </c>
      <c r="M192" t="str">
        <f t="shared" si="22"/>
        <v>Middle Tennessee State</v>
      </c>
      <c r="N192">
        <f t="shared" si="23"/>
        <v>7</v>
      </c>
      <c r="O192" t="str">
        <f t="shared" si="24"/>
        <v>(3) Georgia</v>
      </c>
      <c r="P192">
        <f t="shared" si="25"/>
        <v>49</v>
      </c>
      <c r="R192" t="str">
        <f t="shared" si="18"/>
        <v>Middle Tennessee State</v>
      </c>
      <c r="S192">
        <f t="shared" si="19"/>
        <v>7</v>
      </c>
      <c r="T192" t="str">
        <f t="shared" si="20"/>
        <v>Georgia</v>
      </c>
      <c r="U192">
        <f t="shared" si="21"/>
        <v>49</v>
      </c>
    </row>
    <row r="193" spans="1:21">
      <c r="A193">
        <v>192</v>
      </c>
      <c r="B193">
        <v>4</v>
      </c>
      <c r="C193" t="s">
        <v>420</v>
      </c>
      <c r="D193" s="2">
        <v>0.5</v>
      </c>
      <c r="E193" t="s">
        <v>167</v>
      </c>
      <c r="F193" t="s">
        <v>15</v>
      </c>
      <c r="G193">
        <v>38</v>
      </c>
      <c r="I193" t="s">
        <v>14</v>
      </c>
      <c r="J193">
        <v>10</v>
      </c>
      <c r="L193" t="s">
        <v>354</v>
      </c>
      <c r="M193" t="str">
        <f t="shared" si="22"/>
        <v>Ball State</v>
      </c>
      <c r="N193">
        <f t="shared" si="23"/>
        <v>10</v>
      </c>
      <c r="O193" t="str">
        <f t="shared" si="24"/>
        <v>Indiana</v>
      </c>
      <c r="P193">
        <f t="shared" si="25"/>
        <v>38</v>
      </c>
      <c r="R193" t="str">
        <f t="shared" si="18"/>
        <v>Ball State</v>
      </c>
      <c r="S193">
        <f t="shared" si="19"/>
        <v>10</v>
      </c>
      <c r="T193" t="str">
        <f t="shared" si="20"/>
        <v>Indiana</v>
      </c>
      <c r="U193">
        <f t="shared" si="21"/>
        <v>38</v>
      </c>
    </row>
    <row r="194" spans="1:21">
      <c r="A194">
        <v>193</v>
      </c>
      <c r="B194">
        <v>4</v>
      </c>
      <c r="C194" t="s">
        <v>420</v>
      </c>
      <c r="D194" s="2">
        <v>0.8125</v>
      </c>
      <c r="E194" t="s">
        <v>167</v>
      </c>
      <c r="F194" t="s">
        <v>53</v>
      </c>
      <c r="G194">
        <v>38</v>
      </c>
      <c r="I194" t="s">
        <v>429</v>
      </c>
      <c r="J194">
        <v>14</v>
      </c>
      <c r="L194" t="s">
        <v>251</v>
      </c>
      <c r="M194" t="str">
        <f t="shared" si="22"/>
        <v>Northern Iowa</v>
      </c>
      <c r="N194">
        <f t="shared" si="23"/>
        <v>14</v>
      </c>
      <c r="O194" t="str">
        <f t="shared" si="24"/>
        <v>Iowa</v>
      </c>
      <c r="P194">
        <f t="shared" si="25"/>
        <v>38</v>
      </c>
      <c r="R194" t="str">
        <f t="shared" si="18"/>
        <v>Northern Iowa</v>
      </c>
      <c r="S194">
        <f t="shared" si="19"/>
        <v>14</v>
      </c>
      <c r="T194" t="str">
        <f t="shared" si="20"/>
        <v>Iowa</v>
      </c>
      <c r="U194">
        <f t="shared" si="21"/>
        <v>38</v>
      </c>
    </row>
    <row r="195" spans="1:21">
      <c r="A195">
        <v>194</v>
      </c>
      <c r="B195">
        <v>4</v>
      </c>
      <c r="C195" t="s">
        <v>420</v>
      </c>
      <c r="D195" s="2">
        <v>0.5</v>
      </c>
      <c r="E195" t="s">
        <v>167</v>
      </c>
      <c r="F195" t="s">
        <v>55</v>
      </c>
      <c r="G195">
        <v>55</v>
      </c>
      <c r="I195" t="s">
        <v>103</v>
      </c>
      <c r="J195">
        <v>14</v>
      </c>
      <c r="L195" t="s">
        <v>269</v>
      </c>
      <c r="M195" t="str">
        <f t="shared" si="22"/>
        <v>Rutgers</v>
      </c>
      <c r="N195">
        <f t="shared" si="23"/>
        <v>14</v>
      </c>
      <c r="O195" t="str">
        <f t="shared" si="24"/>
        <v>Kansas</v>
      </c>
      <c r="P195">
        <f t="shared" si="25"/>
        <v>55</v>
      </c>
      <c r="R195" t="str">
        <f t="shared" ref="R195:R258" si="26">IFERROR(MID(M195,FIND(")",LEFT(M195,5))+2,9999),M195)</f>
        <v>Rutgers</v>
      </c>
      <c r="S195">
        <f t="shared" ref="S195:S258" si="27">N195</f>
        <v>14</v>
      </c>
      <c r="T195" t="str">
        <f t="shared" ref="T195:T258" si="28">IFERROR(MID(O195,FIND(")",LEFT(O195,5))+2,9999),O195)</f>
        <v>Kansas</v>
      </c>
      <c r="U195">
        <f t="shared" ref="U195:U258" si="29">P195</f>
        <v>55</v>
      </c>
    </row>
    <row r="196" spans="1:21">
      <c r="A196">
        <v>195</v>
      </c>
      <c r="B196">
        <v>4</v>
      </c>
      <c r="C196" t="s">
        <v>420</v>
      </c>
      <c r="D196" s="2">
        <v>0.66666666666666663</v>
      </c>
      <c r="E196" t="s">
        <v>167</v>
      </c>
      <c r="F196" t="s">
        <v>56</v>
      </c>
      <c r="G196">
        <v>41</v>
      </c>
      <c r="I196" t="s">
        <v>215</v>
      </c>
      <c r="J196">
        <v>17</v>
      </c>
      <c r="L196" t="s">
        <v>252</v>
      </c>
      <c r="M196" t="str">
        <f t="shared" si="22"/>
        <v>Texas-San Antonio</v>
      </c>
      <c r="N196">
        <f t="shared" si="23"/>
        <v>17</v>
      </c>
      <c r="O196" t="str">
        <f t="shared" si="24"/>
        <v>Kansas State</v>
      </c>
      <c r="P196">
        <f t="shared" si="25"/>
        <v>41</v>
      </c>
      <c r="R196" t="str">
        <f t="shared" si="26"/>
        <v>Texas-San Antonio</v>
      </c>
      <c r="S196">
        <f t="shared" si="27"/>
        <v>17</v>
      </c>
      <c r="T196" t="str">
        <f t="shared" si="28"/>
        <v>Kansas State</v>
      </c>
      <c r="U196">
        <f t="shared" si="29"/>
        <v>41</v>
      </c>
    </row>
    <row r="197" spans="1:21">
      <c r="A197">
        <v>196</v>
      </c>
      <c r="B197">
        <v>4</v>
      </c>
      <c r="C197" t="s">
        <v>420</v>
      </c>
      <c r="D197" s="2">
        <v>0.5</v>
      </c>
      <c r="E197" t="s">
        <v>167</v>
      </c>
      <c r="F197" t="s">
        <v>58</v>
      </c>
      <c r="G197">
        <v>48</v>
      </c>
      <c r="I197" t="s">
        <v>430</v>
      </c>
      <c r="J197">
        <v>10</v>
      </c>
      <c r="L197" t="s">
        <v>253</v>
      </c>
      <c r="M197" t="str">
        <f t="shared" si="22"/>
        <v>Murray State</v>
      </c>
      <c r="N197">
        <f t="shared" si="23"/>
        <v>10</v>
      </c>
      <c r="O197" t="str">
        <f t="shared" si="24"/>
        <v>Kentucky</v>
      </c>
      <c r="P197">
        <f t="shared" si="25"/>
        <v>48</v>
      </c>
      <c r="R197" t="str">
        <f t="shared" si="26"/>
        <v>Murray State</v>
      </c>
      <c r="S197">
        <f t="shared" si="27"/>
        <v>10</v>
      </c>
      <c r="T197" t="str">
        <f t="shared" si="28"/>
        <v>Kentucky</v>
      </c>
      <c r="U197">
        <f t="shared" si="29"/>
        <v>48</v>
      </c>
    </row>
    <row r="198" spans="1:21">
      <c r="A198">
        <v>197</v>
      </c>
      <c r="B198">
        <v>4</v>
      </c>
      <c r="C198" t="s">
        <v>420</v>
      </c>
      <c r="D198" s="2">
        <v>0.64583333333333337</v>
      </c>
      <c r="E198" t="s">
        <v>167</v>
      </c>
      <c r="F198" t="s">
        <v>431</v>
      </c>
      <c r="G198">
        <v>22</v>
      </c>
      <c r="H198" t="s">
        <v>680</v>
      </c>
      <c r="I198" t="s">
        <v>335</v>
      </c>
      <c r="J198">
        <v>21</v>
      </c>
      <c r="L198" t="s">
        <v>337</v>
      </c>
      <c r="M198" t="str">
        <f t="shared" ref="M198:M261" si="30">IF($H198="at",F198,I198)</f>
        <v>(12) Louisiana State</v>
      </c>
      <c r="N198">
        <f t="shared" ref="N198:N261" si="31">IF($H198="at",G198,J198)</f>
        <v>22</v>
      </c>
      <c r="O198" t="str">
        <f t="shared" ref="O198:O261" si="32">IF($H198="at",I198,F198)</f>
        <v>(7) Auburn</v>
      </c>
      <c r="P198">
        <f t="shared" ref="P198:P261" si="33">IF($H198="at",J198,G198)</f>
        <v>21</v>
      </c>
      <c r="R198" t="str">
        <f t="shared" si="26"/>
        <v>Louisiana State</v>
      </c>
      <c r="S198">
        <f t="shared" si="27"/>
        <v>22</v>
      </c>
      <c r="T198" t="str">
        <f t="shared" si="28"/>
        <v>Auburn</v>
      </c>
      <c r="U198">
        <f t="shared" si="29"/>
        <v>21</v>
      </c>
    </row>
    <row r="199" spans="1:21">
      <c r="A199">
        <v>198</v>
      </c>
      <c r="B199">
        <v>4</v>
      </c>
      <c r="C199" t="s">
        <v>420</v>
      </c>
      <c r="D199" s="2">
        <v>0.8125</v>
      </c>
      <c r="E199" t="s">
        <v>167</v>
      </c>
      <c r="F199" t="s">
        <v>67</v>
      </c>
      <c r="G199">
        <v>20</v>
      </c>
      <c r="I199" t="s">
        <v>130</v>
      </c>
      <c r="J199">
        <v>17</v>
      </c>
      <c r="L199" t="s">
        <v>362</v>
      </c>
      <c r="M199" t="str">
        <f t="shared" si="30"/>
        <v>Western Kentucky</v>
      </c>
      <c r="N199">
        <f t="shared" si="31"/>
        <v>17</v>
      </c>
      <c r="O199" t="str">
        <f t="shared" si="32"/>
        <v>Louisville</v>
      </c>
      <c r="P199">
        <f t="shared" si="33"/>
        <v>20</v>
      </c>
      <c r="R199" t="str">
        <f t="shared" si="26"/>
        <v>Western Kentucky</v>
      </c>
      <c r="S199">
        <f t="shared" si="27"/>
        <v>17</v>
      </c>
      <c r="T199" t="str">
        <f t="shared" si="28"/>
        <v>Louisville</v>
      </c>
      <c r="U199">
        <f t="shared" si="29"/>
        <v>20</v>
      </c>
    </row>
    <row r="200" spans="1:21">
      <c r="A200">
        <v>199</v>
      </c>
      <c r="B200">
        <v>4</v>
      </c>
      <c r="C200" t="s">
        <v>420</v>
      </c>
      <c r="D200" s="2">
        <v>0.5</v>
      </c>
      <c r="E200" t="s">
        <v>167</v>
      </c>
      <c r="F200" t="s">
        <v>432</v>
      </c>
      <c r="G200">
        <v>49</v>
      </c>
      <c r="H200" t="s">
        <v>680</v>
      </c>
      <c r="I200" t="s">
        <v>120</v>
      </c>
      <c r="J200">
        <v>24</v>
      </c>
      <c r="L200" t="s">
        <v>305</v>
      </c>
      <c r="M200" t="str">
        <f t="shared" si="30"/>
        <v>(21) Miami (FL)</v>
      </c>
      <c r="N200">
        <f t="shared" si="31"/>
        <v>49</v>
      </c>
      <c r="O200" t="str">
        <f t="shared" si="32"/>
        <v>Toledo</v>
      </c>
      <c r="P200">
        <f t="shared" si="33"/>
        <v>24</v>
      </c>
      <c r="R200" t="str">
        <f t="shared" si="26"/>
        <v>Miami (FL)</v>
      </c>
      <c r="S200">
        <f t="shared" si="27"/>
        <v>49</v>
      </c>
      <c r="T200" t="str">
        <f t="shared" si="28"/>
        <v>Toledo</v>
      </c>
      <c r="U200">
        <f t="shared" si="29"/>
        <v>24</v>
      </c>
    </row>
    <row r="201" spans="1:21">
      <c r="A201">
        <v>200</v>
      </c>
      <c r="B201">
        <v>4</v>
      </c>
      <c r="C201" t="s">
        <v>420</v>
      </c>
      <c r="D201" s="2">
        <v>0.64583333333333337</v>
      </c>
      <c r="E201" t="s">
        <v>167</v>
      </c>
      <c r="F201" t="s">
        <v>433</v>
      </c>
      <c r="G201">
        <v>45</v>
      </c>
      <c r="I201" t="s">
        <v>272</v>
      </c>
      <c r="J201">
        <v>20</v>
      </c>
      <c r="L201" t="s">
        <v>371</v>
      </c>
      <c r="M201" t="str">
        <f t="shared" si="30"/>
        <v>Southern Methodist</v>
      </c>
      <c r="N201">
        <f t="shared" si="31"/>
        <v>20</v>
      </c>
      <c r="O201" t="str">
        <f t="shared" si="32"/>
        <v>(19) Michigan</v>
      </c>
      <c r="P201">
        <f t="shared" si="33"/>
        <v>45</v>
      </c>
      <c r="R201" t="str">
        <f t="shared" si="26"/>
        <v>Southern Methodist</v>
      </c>
      <c r="S201">
        <f t="shared" si="27"/>
        <v>20</v>
      </c>
      <c r="T201" t="str">
        <f t="shared" si="28"/>
        <v>Michigan</v>
      </c>
      <c r="U201">
        <f t="shared" si="29"/>
        <v>45</v>
      </c>
    </row>
    <row r="202" spans="1:21">
      <c r="A202">
        <v>201</v>
      </c>
      <c r="B202">
        <v>4</v>
      </c>
      <c r="C202" t="s">
        <v>420</v>
      </c>
      <c r="D202" s="2">
        <v>0.64583333333333337</v>
      </c>
      <c r="E202" t="s">
        <v>167</v>
      </c>
      <c r="F202" t="s">
        <v>77</v>
      </c>
      <c r="G202">
        <v>26</v>
      </c>
      <c r="I202" t="s">
        <v>74</v>
      </c>
      <c r="J202">
        <v>3</v>
      </c>
      <c r="L202" t="s">
        <v>188</v>
      </c>
      <c r="M202" t="str">
        <f t="shared" si="30"/>
        <v>Miami (OH)</v>
      </c>
      <c r="N202">
        <f t="shared" si="31"/>
        <v>3</v>
      </c>
      <c r="O202" t="str">
        <f t="shared" si="32"/>
        <v>Minnesota</v>
      </c>
      <c r="P202">
        <f t="shared" si="33"/>
        <v>26</v>
      </c>
      <c r="R202" t="str">
        <f t="shared" si="26"/>
        <v>Miami (OH)</v>
      </c>
      <c r="S202">
        <f t="shared" si="27"/>
        <v>3</v>
      </c>
      <c r="T202" t="str">
        <f t="shared" si="28"/>
        <v>Minnesota</v>
      </c>
      <c r="U202">
        <f t="shared" si="29"/>
        <v>26</v>
      </c>
    </row>
    <row r="203" spans="1:21">
      <c r="A203">
        <v>202</v>
      </c>
      <c r="B203">
        <v>4</v>
      </c>
      <c r="C203" t="s">
        <v>420</v>
      </c>
      <c r="D203" s="2">
        <v>0.8125</v>
      </c>
      <c r="E203" t="s">
        <v>167</v>
      </c>
      <c r="F203" t="s">
        <v>434</v>
      </c>
      <c r="G203">
        <v>56</v>
      </c>
      <c r="I203" t="s">
        <v>62</v>
      </c>
      <c r="J203">
        <v>10</v>
      </c>
      <c r="L203" t="s">
        <v>264</v>
      </c>
      <c r="M203" t="str">
        <f t="shared" si="30"/>
        <v>Louisiana</v>
      </c>
      <c r="N203">
        <f t="shared" si="31"/>
        <v>10</v>
      </c>
      <c r="O203" t="str">
        <f t="shared" si="32"/>
        <v>(16) Mississippi State</v>
      </c>
      <c r="P203">
        <f t="shared" si="33"/>
        <v>56</v>
      </c>
      <c r="R203" t="str">
        <f t="shared" si="26"/>
        <v>Louisiana</v>
      </c>
      <c r="S203">
        <f t="shared" si="27"/>
        <v>10</v>
      </c>
      <c r="T203" t="str">
        <f t="shared" si="28"/>
        <v>Mississippi State</v>
      </c>
      <c r="U203">
        <f t="shared" si="29"/>
        <v>56</v>
      </c>
    </row>
    <row r="204" spans="1:21">
      <c r="A204">
        <v>203</v>
      </c>
      <c r="B204">
        <v>4</v>
      </c>
      <c r="C204" t="s">
        <v>420</v>
      </c>
      <c r="D204" s="2">
        <v>0.8125</v>
      </c>
      <c r="E204" t="s">
        <v>167</v>
      </c>
      <c r="F204" t="s">
        <v>81</v>
      </c>
      <c r="G204">
        <v>40</v>
      </c>
      <c r="H204" t="s">
        <v>680</v>
      </c>
      <c r="I204" t="s">
        <v>101</v>
      </c>
      <c r="J204">
        <v>37</v>
      </c>
      <c r="L204" t="s">
        <v>189</v>
      </c>
      <c r="M204" t="str">
        <f t="shared" si="30"/>
        <v>Missouri</v>
      </c>
      <c r="N204">
        <f t="shared" si="31"/>
        <v>40</v>
      </c>
      <c r="O204" t="str">
        <f t="shared" si="32"/>
        <v>Purdue</v>
      </c>
      <c r="P204">
        <f t="shared" si="33"/>
        <v>37</v>
      </c>
      <c r="R204" t="str">
        <f t="shared" si="26"/>
        <v>Missouri</v>
      </c>
      <c r="S204">
        <f t="shared" si="27"/>
        <v>40</v>
      </c>
      <c r="T204" t="str">
        <f t="shared" si="28"/>
        <v>Purdue</v>
      </c>
      <c r="U204">
        <f t="shared" si="29"/>
        <v>37</v>
      </c>
    </row>
    <row r="205" spans="1:21">
      <c r="A205">
        <v>204</v>
      </c>
      <c r="B205">
        <v>4</v>
      </c>
      <c r="C205" t="s">
        <v>420</v>
      </c>
      <c r="D205" s="2">
        <v>0.64583333333333337</v>
      </c>
      <c r="E205" t="s">
        <v>167</v>
      </c>
      <c r="F205" t="s">
        <v>82</v>
      </c>
      <c r="G205">
        <v>51</v>
      </c>
      <c r="I205" t="s">
        <v>435</v>
      </c>
      <c r="J205">
        <v>21</v>
      </c>
      <c r="L205" t="s">
        <v>375</v>
      </c>
      <c r="M205" t="str">
        <f t="shared" si="30"/>
        <v>Lehigh</v>
      </c>
      <c r="N205">
        <f t="shared" si="31"/>
        <v>21</v>
      </c>
      <c r="O205" t="str">
        <f t="shared" si="32"/>
        <v>Navy</v>
      </c>
      <c r="P205">
        <f t="shared" si="33"/>
        <v>51</v>
      </c>
      <c r="R205" t="str">
        <f t="shared" si="26"/>
        <v>Lehigh</v>
      </c>
      <c r="S205">
        <f t="shared" si="27"/>
        <v>21</v>
      </c>
      <c r="T205" t="str">
        <f t="shared" si="28"/>
        <v>Navy</v>
      </c>
      <c r="U205">
        <f t="shared" si="29"/>
        <v>51</v>
      </c>
    </row>
    <row r="206" spans="1:21">
      <c r="A206">
        <v>205</v>
      </c>
      <c r="B206">
        <v>4</v>
      </c>
      <c r="C206" t="s">
        <v>420</v>
      </c>
      <c r="D206" s="2">
        <v>0.79166666666666663</v>
      </c>
      <c r="E206" t="s">
        <v>167</v>
      </c>
      <c r="F206" t="s">
        <v>84</v>
      </c>
      <c r="G206">
        <v>37</v>
      </c>
      <c r="I206" t="s">
        <v>98</v>
      </c>
      <c r="J206">
        <v>35</v>
      </c>
      <c r="L206" t="s">
        <v>205</v>
      </c>
      <c r="M206" t="str">
        <f t="shared" si="30"/>
        <v>Oregon State</v>
      </c>
      <c r="N206">
        <f t="shared" si="31"/>
        <v>35</v>
      </c>
      <c r="O206" t="str">
        <f t="shared" si="32"/>
        <v>Nevada</v>
      </c>
      <c r="P206">
        <f t="shared" si="33"/>
        <v>37</v>
      </c>
      <c r="R206" t="str">
        <f t="shared" si="26"/>
        <v>Oregon State</v>
      </c>
      <c r="S206">
        <f t="shared" si="27"/>
        <v>35</v>
      </c>
      <c r="T206" t="str">
        <f t="shared" si="28"/>
        <v>Nevada</v>
      </c>
      <c r="U206">
        <f t="shared" si="29"/>
        <v>37</v>
      </c>
    </row>
    <row r="207" spans="1:21">
      <c r="A207">
        <v>206</v>
      </c>
      <c r="B207">
        <v>4</v>
      </c>
      <c r="C207" t="s">
        <v>420</v>
      </c>
      <c r="D207" s="2">
        <v>0.91666666666666663</v>
      </c>
      <c r="E207" t="s">
        <v>167</v>
      </c>
      <c r="F207" t="s">
        <v>296</v>
      </c>
      <c r="G207">
        <v>46</v>
      </c>
      <c r="I207" t="s">
        <v>170</v>
      </c>
      <c r="J207">
        <v>17</v>
      </c>
      <c r="L207" t="s">
        <v>376</v>
      </c>
      <c r="M207" t="str">
        <f t="shared" si="30"/>
        <v>Prairie View A&amp;M</v>
      </c>
      <c r="N207">
        <f t="shared" si="31"/>
        <v>17</v>
      </c>
      <c r="O207" t="str">
        <f t="shared" si="32"/>
        <v>Nevada-Las Vegas</v>
      </c>
      <c r="P207">
        <f t="shared" si="33"/>
        <v>46</v>
      </c>
      <c r="R207" t="str">
        <f t="shared" si="26"/>
        <v>Prairie View A&amp;M</v>
      </c>
      <c r="S207">
        <f t="shared" si="27"/>
        <v>17</v>
      </c>
      <c r="T207" t="str">
        <f t="shared" si="28"/>
        <v>Nevada-Las Vegas</v>
      </c>
      <c r="U207">
        <f t="shared" si="29"/>
        <v>46</v>
      </c>
    </row>
    <row r="208" spans="1:21">
      <c r="A208">
        <v>207</v>
      </c>
      <c r="B208">
        <v>4</v>
      </c>
      <c r="C208" t="s">
        <v>420</v>
      </c>
      <c r="D208" s="2">
        <v>0.83333333333333337</v>
      </c>
      <c r="E208" t="s">
        <v>167</v>
      </c>
      <c r="F208" t="s">
        <v>86</v>
      </c>
      <c r="G208">
        <v>42</v>
      </c>
      <c r="H208" t="s">
        <v>680</v>
      </c>
      <c r="I208" t="s">
        <v>87</v>
      </c>
      <c r="J208">
        <v>25</v>
      </c>
      <c r="L208" t="s">
        <v>172</v>
      </c>
      <c r="M208" t="str">
        <f t="shared" si="30"/>
        <v>New Mexico</v>
      </c>
      <c r="N208">
        <f t="shared" si="31"/>
        <v>42</v>
      </c>
      <c r="O208" t="str">
        <f t="shared" si="32"/>
        <v>New Mexico State</v>
      </c>
      <c r="P208">
        <f t="shared" si="33"/>
        <v>25</v>
      </c>
      <c r="R208" t="str">
        <f t="shared" si="26"/>
        <v>New Mexico</v>
      </c>
      <c r="S208">
        <f t="shared" si="27"/>
        <v>42</v>
      </c>
      <c r="T208" t="str">
        <f t="shared" si="28"/>
        <v>New Mexico State</v>
      </c>
      <c r="U208">
        <f t="shared" si="29"/>
        <v>25</v>
      </c>
    </row>
    <row r="209" spans="1:21">
      <c r="A209">
        <v>208</v>
      </c>
      <c r="B209">
        <v>4</v>
      </c>
      <c r="C209" t="s">
        <v>420</v>
      </c>
      <c r="D209" s="2">
        <v>0.66666666666666663</v>
      </c>
      <c r="E209" t="s">
        <v>167</v>
      </c>
      <c r="F209" t="s">
        <v>89</v>
      </c>
      <c r="G209">
        <v>44</v>
      </c>
      <c r="H209" t="s">
        <v>680</v>
      </c>
      <c r="I209" t="s">
        <v>10</v>
      </c>
      <c r="J209">
        <v>17</v>
      </c>
      <c r="L209" t="s">
        <v>218</v>
      </c>
      <c r="M209" t="str">
        <f t="shared" si="30"/>
        <v>North Texas</v>
      </c>
      <c r="N209">
        <f t="shared" si="31"/>
        <v>44</v>
      </c>
      <c r="O209" t="str">
        <f t="shared" si="32"/>
        <v>Arkansas</v>
      </c>
      <c r="P209">
        <f t="shared" si="33"/>
        <v>17</v>
      </c>
      <c r="R209" t="str">
        <f t="shared" si="26"/>
        <v>North Texas</v>
      </c>
      <c r="S209">
        <f t="shared" si="27"/>
        <v>44</v>
      </c>
      <c r="T209" t="str">
        <f t="shared" si="28"/>
        <v>Arkansas</v>
      </c>
      <c r="U209">
        <f t="shared" si="29"/>
        <v>17</v>
      </c>
    </row>
    <row r="210" spans="1:21">
      <c r="A210">
        <v>209</v>
      </c>
      <c r="B210">
        <v>4</v>
      </c>
      <c r="C210" t="s">
        <v>420</v>
      </c>
      <c r="D210" s="2">
        <v>0.64583333333333337</v>
      </c>
      <c r="E210" t="s">
        <v>167</v>
      </c>
      <c r="F210" t="s">
        <v>250</v>
      </c>
      <c r="G210">
        <v>24</v>
      </c>
      <c r="I210" t="s">
        <v>30</v>
      </c>
      <c r="J210">
        <v>16</v>
      </c>
      <c r="L210" t="s">
        <v>398</v>
      </c>
      <c r="M210" t="str">
        <f t="shared" si="30"/>
        <v>Central Michigan</v>
      </c>
      <c r="N210">
        <f t="shared" si="31"/>
        <v>16</v>
      </c>
      <c r="O210" t="str">
        <f t="shared" si="32"/>
        <v>Northern Illinois</v>
      </c>
      <c r="P210">
        <f t="shared" si="33"/>
        <v>24</v>
      </c>
      <c r="R210" t="str">
        <f t="shared" si="26"/>
        <v>Central Michigan</v>
      </c>
      <c r="S210">
        <f t="shared" si="27"/>
        <v>16</v>
      </c>
      <c r="T210" t="str">
        <f t="shared" si="28"/>
        <v>Northern Illinois</v>
      </c>
      <c r="U210">
        <f t="shared" si="29"/>
        <v>24</v>
      </c>
    </row>
    <row r="211" spans="1:21">
      <c r="A211">
        <v>210</v>
      </c>
      <c r="B211">
        <v>4</v>
      </c>
      <c r="C211" t="s">
        <v>420</v>
      </c>
      <c r="D211" s="2">
        <v>0.60416666666666663</v>
      </c>
      <c r="E211" t="s">
        <v>167</v>
      </c>
      <c r="F211" t="s">
        <v>377</v>
      </c>
      <c r="G211">
        <v>22</v>
      </c>
      <c r="I211" t="s">
        <v>125</v>
      </c>
      <c r="J211">
        <v>17</v>
      </c>
      <c r="L211" t="s">
        <v>279</v>
      </c>
      <c r="M211" t="str">
        <f t="shared" si="30"/>
        <v>Vanderbilt</v>
      </c>
      <c r="N211">
        <f t="shared" si="31"/>
        <v>17</v>
      </c>
      <c r="O211" t="str">
        <f t="shared" si="32"/>
        <v>(8) Notre Dame</v>
      </c>
      <c r="P211">
        <f t="shared" si="33"/>
        <v>22</v>
      </c>
      <c r="R211" t="str">
        <f t="shared" si="26"/>
        <v>Vanderbilt</v>
      </c>
      <c r="S211">
        <f t="shared" si="27"/>
        <v>17</v>
      </c>
      <c r="T211" t="str">
        <f t="shared" si="28"/>
        <v>Notre Dame</v>
      </c>
      <c r="U211">
        <f t="shared" si="29"/>
        <v>22</v>
      </c>
    </row>
    <row r="212" spans="1:21">
      <c r="A212">
        <v>211</v>
      </c>
      <c r="B212">
        <v>4</v>
      </c>
      <c r="C212" t="s">
        <v>420</v>
      </c>
      <c r="D212" s="2">
        <v>0.83333333333333337</v>
      </c>
      <c r="E212" t="s">
        <v>167</v>
      </c>
      <c r="F212" t="s">
        <v>378</v>
      </c>
      <c r="G212">
        <v>40</v>
      </c>
      <c r="I212" t="s">
        <v>436</v>
      </c>
      <c r="J212">
        <v>28</v>
      </c>
      <c r="L212" t="s">
        <v>319</v>
      </c>
      <c r="M212" t="str">
        <f t="shared" si="30"/>
        <v>(15) Texas Christian</v>
      </c>
      <c r="N212">
        <f t="shared" si="31"/>
        <v>28</v>
      </c>
      <c r="O212" t="str">
        <f t="shared" si="32"/>
        <v>(4) Ohio State</v>
      </c>
      <c r="P212">
        <f t="shared" si="33"/>
        <v>40</v>
      </c>
      <c r="R212" t="str">
        <f t="shared" si="26"/>
        <v>Texas Christian</v>
      </c>
      <c r="S212">
        <f t="shared" si="27"/>
        <v>28</v>
      </c>
      <c r="T212" t="str">
        <f t="shared" si="28"/>
        <v>Ohio State</v>
      </c>
      <c r="U212">
        <f t="shared" si="29"/>
        <v>40</v>
      </c>
    </row>
    <row r="213" spans="1:21">
      <c r="A213">
        <v>212</v>
      </c>
      <c r="B213">
        <v>4</v>
      </c>
      <c r="C213" t="s">
        <v>420</v>
      </c>
      <c r="D213" s="2">
        <v>0.5</v>
      </c>
      <c r="E213" t="s">
        <v>167</v>
      </c>
      <c r="F213" t="s">
        <v>437</v>
      </c>
      <c r="G213">
        <v>37</v>
      </c>
      <c r="H213" t="s">
        <v>680</v>
      </c>
      <c r="I213" t="s">
        <v>54</v>
      </c>
      <c r="J213">
        <v>27</v>
      </c>
      <c r="L213" t="s">
        <v>438</v>
      </c>
      <c r="M213" t="str">
        <f t="shared" si="30"/>
        <v>(5) Oklahoma</v>
      </c>
      <c r="N213">
        <f t="shared" si="31"/>
        <v>37</v>
      </c>
      <c r="O213" t="str">
        <f t="shared" si="32"/>
        <v>Iowa State</v>
      </c>
      <c r="P213">
        <f t="shared" si="33"/>
        <v>27</v>
      </c>
      <c r="R213" t="str">
        <f t="shared" si="26"/>
        <v>Oklahoma</v>
      </c>
      <c r="S213">
        <f t="shared" si="27"/>
        <v>37</v>
      </c>
      <c r="T213" t="str">
        <f t="shared" si="28"/>
        <v>Iowa State</v>
      </c>
      <c r="U213">
        <f t="shared" si="29"/>
        <v>27</v>
      </c>
    </row>
    <row r="214" spans="1:21">
      <c r="A214">
        <v>213</v>
      </c>
      <c r="B214">
        <v>4</v>
      </c>
      <c r="C214" t="s">
        <v>420</v>
      </c>
      <c r="D214" s="2">
        <v>0.64583333333333337</v>
      </c>
      <c r="E214" t="s">
        <v>167</v>
      </c>
      <c r="F214" t="s">
        <v>439</v>
      </c>
      <c r="G214">
        <v>44</v>
      </c>
      <c r="I214" t="s">
        <v>440</v>
      </c>
      <c r="J214">
        <v>21</v>
      </c>
      <c r="L214" t="s">
        <v>191</v>
      </c>
      <c r="M214" t="str">
        <f t="shared" si="30"/>
        <v>(17) Boise State</v>
      </c>
      <c r="N214">
        <f t="shared" si="31"/>
        <v>21</v>
      </c>
      <c r="O214" t="str">
        <f t="shared" si="32"/>
        <v>(24) Oklahoma State</v>
      </c>
      <c r="P214">
        <f t="shared" si="33"/>
        <v>44</v>
      </c>
      <c r="R214" t="str">
        <f t="shared" si="26"/>
        <v>Boise State</v>
      </c>
      <c r="S214">
        <f t="shared" si="27"/>
        <v>21</v>
      </c>
      <c r="T214" t="str">
        <f t="shared" si="28"/>
        <v>Oklahoma State</v>
      </c>
      <c r="U214">
        <f t="shared" si="29"/>
        <v>44</v>
      </c>
    </row>
    <row r="215" spans="1:21">
      <c r="A215">
        <v>214</v>
      </c>
      <c r="B215">
        <v>4</v>
      </c>
      <c r="C215" t="s">
        <v>420</v>
      </c>
      <c r="D215" s="2">
        <v>0.70833333333333337</v>
      </c>
      <c r="E215" t="s">
        <v>167</v>
      </c>
      <c r="F215" t="s">
        <v>441</v>
      </c>
      <c r="G215">
        <v>35</v>
      </c>
      <c r="I215" t="s">
        <v>105</v>
      </c>
      <c r="J215">
        <v>22</v>
      </c>
      <c r="L215" t="s">
        <v>287</v>
      </c>
      <c r="M215" t="str">
        <f t="shared" si="30"/>
        <v>San Jose State</v>
      </c>
      <c r="N215">
        <f t="shared" si="31"/>
        <v>22</v>
      </c>
      <c r="O215" t="str">
        <f t="shared" si="32"/>
        <v>(20) Oregon</v>
      </c>
      <c r="P215">
        <f t="shared" si="33"/>
        <v>35</v>
      </c>
      <c r="R215" t="str">
        <f t="shared" si="26"/>
        <v>San Jose State</v>
      </c>
      <c r="S215">
        <f t="shared" si="27"/>
        <v>22</v>
      </c>
      <c r="T215" t="str">
        <f t="shared" si="28"/>
        <v>Oregon</v>
      </c>
      <c r="U215">
        <f t="shared" si="29"/>
        <v>35</v>
      </c>
    </row>
    <row r="216" spans="1:21">
      <c r="A216">
        <v>215</v>
      </c>
      <c r="B216">
        <v>4</v>
      </c>
      <c r="C216" t="s">
        <v>420</v>
      </c>
      <c r="D216" s="2">
        <v>0.5</v>
      </c>
      <c r="E216" t="s">
        <v>167</v>
      </c>
      <c r="F216" t="s">
        <v>288</v>
      </c>
      <c r="G216">
        <v>63</v>
      </c>
      <c r="I216" t="s">
        <v>57</v>
      </c>
      <c r="J216">
        <v>10</v>
      </c>
      <c r="L216" t="s">
        <v>289</v>
      </c>
      <c r="M216" t="str">
        <f t="shared" si="30"/>
        <v>Kent State</v>
      </c>
      <c r="N216">
        <f t="shared" si="31"/>
        <v>10</v>
      </c>
      <c r="O216" t="str">
        <f t="shared" si="32"/>
        <v>(10) Penn State</v>
      </c>
      <c r="P216">
        <f t="shared" si="33"/>
        <v>63</v>
      </c>
      <c r="R216" t="str">
        <f t="shared" si="26"/>
        <v>Kent State</v>
      </c>
      <c r="S216">
        <f t="shared" si="27"/>
        <v>10</v>
      </c>
      <c r="T216" t="str">
        <f t="shared" si="28"/>
        <v>Penn State</v>
      </c>
      <c r="U216">
        <f t="shared" si="29"/>
        <v>63</v>
      </c>
    </row>
    <row r="217" spans="1:21">
      <c r="A217">
        <v>216</v>
      </c>
      <c r="B217">
        <v>4</v>
      </c>
      <c r="C217" t="s">
        <v>420</v>
      </c>
      <c r="D217" s="2">
        <v>0.52083333333333337</v>
      </c>
      <c r="E217" t="s">
        <v>167</v>
      </c>
      <c r="F217" t="s">
        <v>100</v>
      </c>
      <c r="G217">
        <v>24</v>
      </c>
      <c r="I217" t="s">
        <v>49</v>
      </c>
      <c r="J217">
        <v>19</v>
      </c>
      <c r="L217" t="s">
        <v>291</v>
      </c>
      <c r="M217" t="str">
        <f t="shared" si="30"/>
        <v>Georgia Tech</v>
      </c>
      <c r="N217">
        <f t="shared" si="31"/>
        <v>19</v>
      </c>
      <c r="O217" t="str">
        <f t="shared" si="32"/>
        <v>Pittsburgh</v>
      </c>
      <c r="P217">
        <f t="shared" si="33"/>
        <v>24</v>
      </c>
      <c r="R217" t="str">
        <f t="shared" si="26"/>
        <v>Georgia Tech</v>
      </c>
      <c r="S217">
        <f t="shared" si="27"/>
        <v>19</v>
      </c>
      <c r="T217" t="str">
        <f t="shared" si="28"/>
        <v>Pittsburgh</v>
      </c>
      <c r="U217">
        <f t="shared" si="29"/>
        <v>24</v>
      </c>
    </row>
    <row r="218" spans="1:21">
      <c r="A218">
        <v>217</v>
      </c>
      <c r="B218">
        <v>4</v>
      </c>
      <c r="C218" t="s">
        <v>420</v>
      </c>
      <c r="D218" s="2">
        <v>0.9375</v>
      </c>
      <c r="E218" t="s">
        <v>167</v>
      </c>
      <c r="F218" t="s">
        <v>104</v>
      </c>
      <c r="G218">
        <v>28</v>
      </c>
      <c r="I218" t="s">
        <v>442</v>
      </c>
      <c r="J218">
        <v>21</v>
      </c>
      <c r="L218" t="s">
        <v>385</v>
      </c>
      <c r="M218" t="str">
        <f t="shared" si="30"/>
        <v>(23) Arizona State</v>
      </c>
      <c r="N218">
        <f t="shared" si="31"/>
        <v>21</v>
      </c>
      <c r="O218" t="str">
        <f t="shared" si="32"/>
        <v>San Diego State</v>
      </c>
      <c r="P218">
        <f t="shared" si="33"/>
        <v>28</v>
      </c>
      <c r="R218" t="str">
        <f t="shared" si="26"/>
        <v>Arizona State</v>
      </c>
      <c r="S218">
        <f t="shared" si="27"/>
        <v>21</v>
      </c>
      <c r="T218" t="str">
        <f t="shared" si="28"/>
        <v>San Diego State</v>
      </c>
      <c r="U218">
        <f t="shared" si="29"/>
        <v>28</v>
      </c>
    </row>
    <row r="219" spans="1:21">
      <c r="A219">
        <v>218</v>
      </c>
      <c r="B219">
        <v>4</v>
      </c>
      <c r="C219" t="s">
        <v>420</v>
      </c>
      <c r="D219" s="2">
        <v>0.79166666666666663</v>
      </c>
      <c r="E219" t="s">
        <v>167</v>
      </c>
      <c r="F219" t="s">
        <v>106</v>
      </c>
      <c r="G219">
        <v>41</v>
      </c>
      <c r="I219" t="s">
        <v>116</v>
      </c>
      <c r="J219">
        <v>31</v>
      </c>
      <c r="L219" t="s">
        <v>257</v>
      </c>
      <c r="M219" t="str">
        <f t="shared" si="30"/>
        <v>Texas State</v>
      </c>
      <c r="N219">
        <f t="shared" si="31"/>
        <v>31</v>
      </c>
      <c r="O219" t="str">
        <f t="shared" si="32"/>
        <v>South Alabama</v>
      </c>
      <c r="P219">
        <f t="shared" si="33"/>
        <v>41</v>
      </c>
      <c r="R219" t="str">
        <f t="shared" si="26"/>
        <v>Texas State</v>
      </c>
      <c r="S219">
        <f t="shared" si="27"/>
        <v>31</v>
      </c>
      <c r="T219" t="str">
        <f t="shared" si="28"/>
        <v>South Alabama</v>
      </c>
      <c r="U219">
        <f t="shared" si="29"/>
        <v>41</v>
      </c>
    </row>
    <row r="220" spans="1:21">
      <c r="A220">
        <v>219</v>
      </c>
      <c r="B220">
        <v>4</v>
      </c>
      <c r="C220" t="s">
        <v>420</v>
      </c>
      <c r="D220" s="2">
        <v>0.64583333333333337</v>
      </c>
      <c r="E220" t="s">
        <v>167</v>
      </c>
      <c r="F220" t="s">
        <v>107</v>
      </c>
      <c r="G220">
        <v>25</v>
      </c>
      <c r="I220" t="s">
        <v>52</v>
      </c>
      <c r="J220">
        <v>19</v>
      </c>
      <c r="L220" t="s">
        <v>443</v>
      </c>
      <c r="M220" t="str">
        <f t="shared" si="30"/>
        <v>Illinois</v>
      </c>
      <c r="N220">
        <f t="shared" si="31"/>
        <v>19</v>
      </c>
      <c r="O220" t="str">
        <f t="shared" si="32"/>
        <v>South Florida</v>
      </c>
      <c r="P220">
        <f t="shared" si="33"/>
        <v>25</v>
      </c>
      <c r="R220" t="str">
        <f t="shared" si="26"/>
        <v>Illinois</v>
      </c>
      <c r="S220">
        <f t="shared" si="27"/>
        <v>19</v>
      </c>
      <c r="T220" t="str">
        <f t="shared" si="28"/>
        <v>South Florida</v>
      </c>
      <c r="U220">
        <f t="shared" si="29"/>
        <v>25</v>
      </c>
    </row>
    <row r="221" spans="1:21">
      <c r="A221">
        <v>220</v>
      </c>
      <c r="B221">
        <v>4</v>
      </c>
      <c r="C221" t="s">
        <v>420</v>
      </c>
      <c r="D221" s="2">
        <v>0.58333333333333337</v>
      </c>
      <c r="E221" t="s">
        <v>167</v>
      </c>
      <c r="F221" t="s">
        <v>444</v>
      </c>
      <c r="G221">
        <v>30</v>
      </c>
      <c r="I221" t="s">
        <v>180</v>
      </c>
      <c r="J221">
        <v>10</v>
      </c>
      <c r="L221" t="s">
        <v>207</v>
      </c>
      <c r="M221" t="str">
        <f t="shared" si="30"/>
        <v>California-Davis</v>
      </c>
      <c r="N221">
        <f t="shared" si="31"/>
        <v>10</v>
      </c>
      <c r="O221" t="str">
        <f t="shared" si="32"/>
        <v>(9) Stanford</v>
      </c>
      <c r="P221">
        <f t="shared" si="33"/>
        <v>30</v>
      </c>
      <c r="R221" t="str">
        <f t="shared" si="26"/>
        <v>California-Davis</v>
      </c>
      <c r="S221">
        <f t="shared" si="27"/>
        <v>10</v>
      </c>
      <c r="T221" t="str">
        <f t="shared" si="28"/>
        <v>Stanford</v>
      </c>
      <c r="U221">
        <f t="shared" si="29"/>
        <v>30</v>
      </c>
    </row>
    <row r="222" spans="1:21">
      <c r="A222">
        <v>221</v>
      </c>
      <c r="B222">
        <v>4</v>
      </c>
      <c r="C222" t="s">
        <v>420</v>
      </c>
      <c r="D222" s="2">
        <v>0.5</v>
      </c>
      <c r="E222" t="s">
        <v>167</v>
      </c>
      <c r="F222" t="s">
        <v>112</v>
      </c>
      <c r="G222">
        <v>30</v>
      </c>
      <c r="I222" t="s">
        <v>44</v>
      </c>
      <c r="J222">
        <v>7</v>
      </c>
      <c r="L222" t="s">
        <v>389</v>
      </c>
      <c r="M222" t="str">
        <f t="shared" si="30"/>
        <v>Florida State</v>
      </c>
      <c r="N222">
        <f t="shared" si="31"/>
        <v>7</v>
      </c>
      <c r="O222" t="str">
        <f t="shared" si="32"/>
        <v>Syracuse</v>
      </c>
      <c r="P222">
        <f t="shared" si="33"/>
        <v>30</v>
      </c>
      <c r="R222" t="str">
        <f t="shared" si="26"/>
        <v>Florida State</v>
      </c>
      <c r="S222">
        <f t="shared" si="27"/>
        <v>7</v>
      </c>
      <c r="T222" t="str">
        <f t="shared" si="28"/>
        <v>Syracuse</v>
      </c>
      <c r="U222">
        <f t="shared" si="29"/>
        <v>30</v>
      </c>
    </row>
    <row r="223" spans="1:21">
      <c r="A223">
        <v>222</v>
      </c>
      <c r="B223">
        <v>4</v>
      </c>
      <c r="C223" t="s">
        <v>420</v>
      </c>
      <c r="D223" s="2">
        <v>0.5</v>
      </c>
      <c r="E223" t="s">
        <v>167</v>
      </c>
      <c r="F223" t="s">
        <v>114</v>
      </c>
      <c r="G223">
        <v>35</v>
      </c>
      <c r="H223" t="s">
        <v>680</v>
      </c>
      <c r="I223" t="s">
        <v>70</v>
      </c>
      <c r="J223">
        <v>14</v>
      </c>
      <c r="L223" t="s">
        <v>445</v>
      </c>
      <c r="M223" t="str">
        <f t="shared" si="30"/>
        <v>Temple</v>
      </c>
      <c r="N223">
        <f t="shared" si="31"/>
        <v>35</v>
      </c>
      <c r="O223" t="str">
        <f t="shared" si="32"/>
        <v>Maryland</v>
      </c>
      <c r="P223">
        <f t="shared" si="33"/>
        <v>14</v>
      </c>
      <c r="R223" t="str">
        <f t="shared" si="26"/>
        <v>Temple</v>
      </c>
      <c r="S223">
        <f t="shared" si="27"/>
        <v>35</v>
      </c>
      <c r="T223" t="str">
        <f t="shared" si="28"/>
        <v>Maryland</v>
      </c>
      <c r="U223">
        <f t="shared" si="29"/>
        <v>14</v>
      </c>
    </row>
    <row r="224" spans="1:21">
      <c r="A224">
        <v>223</v>
      </c>
      <c r="B224">
        <v>4</v>
      </c>
      <c r="C224" t="s">
        <v>420</v>
      </c>
      <c r="D224" s="2">
        <v>0.5</v>
      </c>
      <c r="E224" t="s">
        <v>167</v>
      </c>
      <c r="F224" t="s">
        <v>72</v>
      </c>
      <c r="G224">
        <v>24</v>
      </c>
      <c r="I224" t="s">
        <v>275</v>
      </c>
      <c r="J224">
        <v>0</v>
      </c>
      <c r="L224" t="s">
        <v>391</v>
      </c>
      <c r="M224" t="str">
        <f t="shared" si="30"/>
        <v>Texas-El Paso</v>
      </c>
      <c r="N224">
        <f t="shared" si="31"/>
        <v>0</v>
      </c>
      <c r="O224" t="str">
        <f t="shared" si="32"/>
        <v>Tennessee</v>
      </c>
      <c r="P224">
        <f t="shared" si="33"/>
        <v>24</v>
      </c>
      <c r="R224" t="str">
        <f t="shared" si="26"/>
        <v>Texas-El Paso</v>
      </c>
      <c r="S224">
        <f t="shared" si="27"/>
        <v>0</v>
      </c>
      <c r="T224" t="str">
        <f t="shared" si="28"/>
        <v>Tennessee</v>
      </c>
      <c r="U224">
        <f t="shared" si="29"/>
        <v>24</v>
      </c>
    </row>
    <row r="225" spans="1:21">
      <c r="A225">
        <v>224</v>
      </c>
      <c r="B225">
        <v>4</v>
      </c>
      <c r="C225" t="s">
        <v>420</v>
      </c>
      <c r="D225" s="2">
        <v>0.83333333333333337</v>
      </c>
      <c r="E225" t="s">
        <v>167</v>
      </c>
      <c r="F225" t="s">
        <v>17</v>
      </c>
      <c r="G225">
        <v>37</v>
      </c>
      <c r="I225" t="s">
        <v>446</v>
      </c>
      <c r="J225">
        <v>14</v>
      </c>
      <c r="L225" t="s">
        <v>392</v>
      </c>
      <c r="M225" t="str">
        <f t="shared" si="30"/>
        <v>(22) Southern California</v>
      </c>
      <c r="N225">
        <f t="shared" si="31"/>
        <v>14</v>
      </c>
      <c r="O225" t="str">
        <f t="shared" si="32"/>
        <v>Texas</v>
      </c>
      <c r="P225">
        <f t="shared" si="33"/>
        <v>37</v>
      </c>
      <c r="R225" t="str">
        <f t="shared" si="26"/>
        <v>Southern California</v>
      </c>
      <c r="S225">
        <f t="shared" si="27"/>
        <v>14</v>
      </c>
      <c r="T225" t="str">
        <f t="shared" si="28"/>
        <v>Texas</v>
      </c>
      <c r="U225">
        <f t="shared" si="29"/>
        <v>37</v>
      </c>
    </row>
    <row r="226" spans="1:21">
      <c r="A226">
        <v>225</v>
      </c>
      <c r="B226">
        <v>4</v>
      </c>
      <c r="C226" t="s">
        <v>420</v>
      </c>
      <c r="D226" s="2">
        <v>0.8125</v>
      </c>
      <c r="E226" t="s">
        <v>167</v>
      </c>
      <c r="F226" t="s">
        <v>115</v>
      </c>
      <c r="G226">
        <v>48</v>
      </c>
      <c r="I226" t="s">
        <v>66</v>
      </c>
      <c r="J226">
        <v>10</v>
      </c>
      <c r="L226" t="s">
        <v>193</v>
      </c>
      <c r="M226" t="str">
        <f t="shared" si="30"/>
        <v>Louisiana-Monroe</v>
      </c>
      <c r="N226">
        <f t="shared" si="31"/>
        <v>10</v>
      </c>
      <c r="O226" t="str">
        <f t="shared" si="32"/>
        <v>Texas A&amp;M</v>
      </c>
      <c r="P226">
        <f t="shared" si="33"/>
        <v>48</v>
      </c>
      <c r="R226" t="str">
        <f t="shared" si="26"/>
        <v>Louisiana-Monroe</v>
      </c>
      <c r="S226">
        <f t="shared" si="27"/>
        <v>10</v>
      </c>
      <c r="T226" t="str">
        <f t="shared" si="28"/>
        <v>Texas A&amp;M</v>
      </c>
      <c r="U226">
        <f t="shared" si="29"/>
        <v>48</v>
      </c>
    </row>
    <row r="227" spans="1:21">
      <c r="A227">
        <v>226</v>
      </c>
      <c r="B227">
        <v>4</v>
      </c>
      <c r="C227" t="s">
        <v>420</v>
      </c>
      <c r="D227" s="2">
        <v>0.67708333333333337</v>
      </c>
      <c r="E227" t="s">
        <v>167</v>
      </c>
      <c r="F227" t="s">
        <v>117</v>
      </c>
      <c r="G227">
        <v>63</v>
      </c>
      <c r="I227" t="s">
        <v>51</v>
      </c>
      <c r="J227">
        <v>49</v>
      </c>
      <c r="L227" t="s">
        <v>396</v>
      </c>
      <c r="M227" t="str">
        <f t="shared" si="30"/>
        <v>Houston</v>
      </c>
      <c r="N227">
        <f t="shared" si="31"/>
        <v>49</v>
      </c>
      <c r="O227" t="str">
        <f t="shared" si="32"/>
        <v>Texas Tech</v>
      </c>
      <c r="P227">
        <f t="shared" si="33"/>
        <v>63</v>
      </c>
      <c r="R227" t="str">
        <f t="shared" si="26"/>
        <v>Houston</v>
      </c>
      <c r="S227">
        <f t="shared" si="27"/>
        <v>49</v>
      </c>
      <c r="T227" t="str">
        <f t="shared" si="28"/>
        <v>Texas Tech</v>
      </c>
      <c r="U227">
        <f t="shared" si="29"/>
        <v>63</v>
      </c>
    </row>
    <row r="228" spans="1:21">
      <c r="A228">
        <v>227</v>
      </c>
      <c r="B228">
        <v>4</v>
      </c>
      <c r="C228" t="s">
        <v>420</v>
      </c>
      <c r="D228" s="2">
        <v>0.5</v>
      </c>
      <c r="E228" t="s">
        <v>167</v>
      </c>
      <c r="F228" t="s">
        <v>121</v>
      </c>
      <c r="G228">
        <v>24</v>
      </c>
      <c r="H228" t="s">
        <v>680</v>
      </c>
      <c r="I228" t="s">
        <v>83</v>
      </c>
      <c r="J228">
        <v>19</v>
      </c>
      <c r="L228" t="s">
        <v>346</v>
      </c>
      <c r="M228" t="str">
        <f t="shared" si="30"/>
        <v>Troy</v>
      </c>
      <c r="N228">
        <f t="shared" si="31"/>
        <v>24</v>
      </c>
      <c r="O228" t="str">
        <f t="shared" si="32"/>
        <v>Nebraska</v>
      </c>
      <c r="P228">
        <f t="shared" si="33"/>
        <v>19</v>
      </c>
      <c r="R228" t="str">
        <f t="shared" si="26"/>
        <v>Troy</v>
      </c>
      <c r="S228">
        <f t="shared" si="27"/>
        <v>24</v>
      </c>
      <c r="T228" t="str">
        <f t="shared" si="28"/>
        <v>Nebraska</v>
      </c>
      <c r="U228">
        <f t="shared" si="29"/>
        <v>19</v>
      </c>
    </row>
    <row r="229" spans="1:21">
      <c r="A229">
        <v>228</v>
      </c>
      <c r="B229">
        <v>4</v>
      </c>
      <c r="C229" t="s">
        <v>420</v>
      </c>
      <c r="D229" s="2">
        <v>0.6875</v>
      </c>
      <c r="E229" t="s">
        <v>167</v>
      </c>
      <c r="F229" t="s">
        <v>60</v>
      </c>
      <c r="G229">
        <v>45</v>
      </c>
      <c r="I229" t="s">
        <v>3</v>
      </c>
      <c r="J229">
        <v>31</v>
      </c>
      <c r="L229" t="s">
        <v>309</v>
      </c>
      <c r="M229" t="str">
        <f t="shared" si="30"/>
        <v>Ohio</v>
      </c>
      <c r="N229">
        <f t="shared" si="31"/>
        <v>31</v>
      </c>
      <c r="O229" t="str">
        <f t="shared" si="32"/>
        <v>Virginia</v>
      </c>
      <c r="P229">
        <f t="shared" si="33"/>
        <v>45</v>
      </c>
      <c r="R229" t="str">
        <f t="shared" si="26"/>
        <v>Ohio</v>
      </c>
      <c r="S229">
        <f t="shared" si="27"/>
        <v>31</v>
      </c>
      <c r="T229" t="str">
        <f t="shared" si="28"/>
        <v>Virginia</v>
      </c>
      <c r="U229">
        <f t="shared" si="29"/>
        <v>45</v>
      </c>
    </row>
    <row r="230" spans="1:21">
      <c r="A230">
        <v>229</v>
      </c>
      <c r="B230">
        <v>4</v>
      </c>
      <c r="C230" t="s">
        <v>420</v>
      </c>
      <c r="D230" s="2">
        <v>0.91666666666666663</v>
      </c>
      <c r="E230" t="s">
        <v>167</v>
      </c>
      <c r="F230" t="s">
        <v>447</v>
      </c>
      <c r="G230">
        <v>21</v>
      </c>
      <c r="H230" t="s">
        <v>680</v>
      </c>
      <c r="I230" t="s">
        <v>25</v>
      </c>
      <c r="J230">
        <v>7</v>
      </c>
      <c r="L230" t="s">
        <v>195</v>
      </c>
      <c r="M230" t="str">
        <f t="shared" si="30"/>
        <v>(10) Washington</v>
      </c>
      <c r="N230">
        <f t="shared" si="31"/>
        <v>21</v>
      </c>
      <c r="O230" t="str">
        <f t="shared" si="32"/>
        <v>Utah</v>
      </c>
      <c r="P230">
        <f t="shared" si="33"/>
        <v>7</v>
      </c>
      <c r="R230" t="str">
        <f t="shared" si="26"/>
        <v>Washington</v>
      </c>
      <c r="S230">
        <f t="shared" si="27"/>
        <v>21</v>
      </c>
      <c r="T230" t="str">
        <f t="shared" si="28"/>
        <v>Utah</v>
      </c>
      <c r="U230">
        <f t="shared" si="29"/>
        <v>7</v>
      </c>
    </row>
    <row r="231" spans="1:21">
      <c r="A231">
        <v>230</v>
      </c>
      <c r="B231">
        <v>4</v>
      </c>
      <c r="C231" t="s">
        <v>420</v>
      </c>
      <c r="D231" s="2">
        <v>0.83333333333333337</v>
      </c>
      <c r="E231" t="s">
        <v>167</v>
      </c>
      <c r="F231" t="s">
        <v>129</v>
      </c>
      <c r="G231">
        <v>59</v>
      </c>
      <c r="I231" t="s">
        <v>448</v>
      </c>
      <c r="J231">
        <v>24</v>
      </c>
      <c r="L231" t="s">
        <v>408</v>
      </c>
      <c r="M231" t="str">
        <f t="shared" si="30"/>
        <v>Eastern Washington</v>
      </c>
      <c r="N231">
        <f t="shared" si="31"/>
        <v>24</v>
      </c>
      <c r="O231" t="str">
        <f t="shared" si="32"/>
        <v>Washington State</v>
      </c>
      <c r="P231">
        <f t="shared" si="33"/>
        <v>59</v>
      </c>
      <c r="R231" t="str">
        <f t="shared" si="26"/>
        <v>Eastern Washington</v>
      </c>
      <c r="S231">
        <f t="shared" si="27"/>
        <v>24</v>
      </c>
      <c r="T231" t="str">
        <f t="shared" si="28"/>
        <v>Washington State</v>
      </c>
      <c r="U231">
        <f t="shared" si="29"/>
        <v>59</v>
      </c>
    </row>
    <row r="232" spans="1:21">
      <c r="A232">
        <v>231</v>
      </c>
      <c r="B232">
        <v>4</v>
      </c>
      <c r="C232" t="s">
        <v>420</v>
      </c>
      <c r="D232" s="2">
        <v>0.79166666666666663</v>
      </c>
      <c r="E232" t="s">
        <v>167</v>
      </c>
      <c r="F232" t="s">
        <v>131</v>
      </c>
      <c r="G232">
        <v>68</v>
      </c>
      <c r="I232" t="s">
        <v>230</v>
      </c>
      <c r="J232">
        <v>0</v>
      </c>
      <c r="L232" t="s">
        <v>208</v>
      </c>
      <c r="M232" t="str">
        <f t="shared" si="30"/>
        <v>Delaware State</v>
      </c>
      <c r="N232">
        <f t="shared" si="31"/>
        <v>0</v>
      </c>
      <c r="O232" t="str">
        <f t="shared" si="32"/>
        <v>Western Michigan</v>
      </c>
      <c r="P232">
        <f t="shared" si="33"/>
        <v>68</v>
      </c>
      <c r="R232" t="str">
        <f t="shared" si="26"/>
        <v>Delaware State</v>
      </c>
      <c r="S232">
        <f t="shared" si="27"/>
        <v>0</v>
      </c>
      <c r="T232" t="str">
        <f t="shared" si="28"/>
        <v>Western Michigan</v>
      </c>
      <c r="U232">
        <f t="shared" si="29"/>
        <v>68</v>
      </c>
    </row>
    <row r="233" spans="1:21">
      <c r="A233">
        <v>232</v>
      </c>
      <c r="B233">
        <v>4</v>
      </c>
      <c r="C233" t="s">
        <v>420</v>
      </c>
      <c r="D233" s="2">
        <v>0.66666666666666663</v>
      </c>
      <c r="E233" t="s">
        <v>167</v>
      </c>
      <c r="F233" t="s">
        <v>133</v>
      </c>
      <c r="G233">
        <v>17</v>
      </c>
      <c r="I233" t="s">
        <v>449</v>
      </c>
      <c r="J233">
        <v>14</v>
      </c>
      <c r="L233" t="s">
        <v>312</v>
      </c>
      <c r="M233" t="str">
        <f t="shared" si="30"/>
        <v>Wofford</v>
      </c>
      <c r="N233">
        <f t="shared" si="31"/>
        <v>14</v>
      </c>
      <c r="O233" t="str">
        <f t="shared" si="32"/>
        <v>Wyoming</v>
      </c>
      <c r="P233">
        <f t="shared" si="33"/>
        <v>17</v>
      </c>
      <c r="R233" t="str">
        <f t="shared" si="26"/>
        <v>Wofford</v>
      </c>
      <c r="S233">
        <f t="shared" si="27"/>
        <v>14</v>
      </c>
      <c r="T233" t="str">
        <f t="shared" si="28"/>
        <v>Wyoming</v>
      </c>
      <c r="U233">
        <f t="shared" si="29"/>
        <v>17</v>
      </c>
    </row>
    <row r="234" spans="1:21">
      <c r="A234">
        <v>233</v>
      </c>
      <c r="B234">
        <v>5</v>
      </c>
      <c r="C234" t="s">
        <v>450</v>
      </c>
      <c r="D234" s="2">
        <v>0.8125</v>
      </c>
      <c r="E234" t="s">
        <v>174</v>
      </c>
      <c r="F234" t="s">
        <v>114</v>
      </c>
      <c r="G234">
        <v>31</v>
      </c>
      <c r="I234" t="s">
        <v>123</v>
      </c>
      <c r="J234">
        <v>17</v>
      </c>
      <c r="L234" t="s">
        <v>310</v>
      </c>
      <c r="M234" t="str">
        <f t="shared" si="30"/>
        <v>Tulsa</v>
      </c>
      <c r="N234">
        <f t="shared" si="31"/>
        <v>17</v>
      </c>
      <c r="O234" t="str">
        <f t="shared" si="32"/>
        <v>Temple</v>
      </c>
      <c r="P234">
        <f t="shared" si="33"/>
        <v>31</v>
      </c>
      <c r="R234" t="str">
        <f t="shared" si="26"/>
        <v>Tulsa</v>
      </c>
      <c r="S234">
        <f t="shared" si="27"/>
        <v>17</v>
      </c>
      <c r="T234" t="str">
        <f t="shared" si="28"/>
        <v>Temple</v>
      </c>
      <c r="U234">
        <f t="shared" si="29"/>
        <v>31</v>
      </c>
    </row>
    <row r="235" spans="1:21">
      <c r="A235">
        <v>234</v>
      </c>
      <c r="B235">
        <v>5</v>
      </c>
      <c r="C235" t="s">
        <v>451</v>
      </c>
      <c r="D235" s="2">
        <v>0.79166666666666663</v>
      </c>
      <c r="E235" t="s">
        <v>198</v>
      </c>
      <c r="F235" t="s">
        <v>452</v>
      </c>
      <c r="G235">
        <v>56</v>
      </c>
      <c r="I235" t="s">
        <v>43</v>
      </c>
      <c r="J235">
        <v>36</v>
      </c>
      <c r="L235" t="s">
        <v>344</v>
      </c>
      <c r="M235" t="str">
        <f t="shared" si="30"/>
        <v>Florida Atlantic</v>
      </c>
      <c r="N235">
        <f t="shared" si="31"/>
        <v>36</v>
      </c>
      <c r="O235" t="str">
        <f t="shared" si="32"/>
        <v>(16) Central Florida</v>
      </c>
      <c r="P235">
        <f t="shared" si="33"/>
        <v>56</v>
      </c>
      <c r="R235" t="str">
        <f t="shared" si="26"/>
        <v>Florida Atlantic</v>
      </c>
      <c r="S235">
        <f t="shared" si="27"/>
        <v>36</v>
      </c>
      <c r="T235" t="str">
        <f t="shared" si="28"/>
        <v>Central Florida</v>
      </c>
      <c r="U235">
        <f t="shared" si="29"/>
        <v>56</v>
      </c>
    </row>
    <row r="236" spans="1:21">
      <c r="A236">
        <v>235</v>
      </c>
      <c r="B236">
        <v>5</v>
      </c>
      <c r="C236" t="s">
        <v>451</v>
      </c>
      <c r="D236" s="2">
        <v>0.875</v>
      </c>
      <c r="E236" t="s">
        <v>198</v>
      </c>
      <c r="F236" t="s">
        <v>288</v>
      </c>
      <c r="G236">
        <v>63</v>
      </c>
      <c r="H236" t="s">
        <v>680</v>
      </c>
      <c r="I236" t="s">
        <v>52</v>
      </c>
      <c r="J236">
        <v>24</v>
      </c>
      <c r="L236" t="s">
        <v>247</v>
      </c>
      <c r="M236" t="str">
        <f t="shared" si="30"/>
        <v>(10) Penn State</v>
      </c>
      <c r="N236">
        <f t="shared" si="31"/>
        <v>63</v>
      </c>
      <c r="O236" t="str">
        <f t="shared" si="32"/>
        <v>Illinois</v>
      </c>
      <c r="P236">
        <f t="shared" si="33"/>
        <v>24</v>
      </c>
      <c r="R236" t="str">
        <f t="shared" si="26"/>
        <v>Penn State</v>
      </c>
      <c r="S236">
        <f t="shared" si="27"/>
        <v>63</v>
      </c>
      <c r="T236" t="str">
        <f t="shared" si="28"/>
        <v>Illinois</v>
      </c>
      <c r="U236">
        <f t="shared" si="29"/>
        <v>24</v>
      </c>
    </row>
    <row r="237" spans="1:21">
      <c r="A237">
        <v>236</v>
      </c>
      <c r="B237">
        <v>5</v>
      </c>
      <c r="C237" t="s">
        <v>451</v>
      </c>
      <c r="D237" s="2">
        <v>0.9375</v>
      </c>
      <c r="E237" t="s">
        <v>198</v>
      </c>
      <c r="F237" t="s">
        <v>143</v>
      </c>
      <c r="G237">
        <v>39</v>
      </c>
      <c r="I237" t="s">
        <v>129</v>
      </c>
      <c r="J237">
        <v>36</v>
      </c>
      <c r="L237" t="s">
        <v>297</v>
      </c>
      <c r="M237" t="str">
        <f t="shared" si="30"/>
        <v>Washington State</v>
      </c>
      <c r="N237">
        <f t="shared" si="31"/>
        <v>36</v>
      </c>
      <c r="O237" t="str">
        <f t="shared" si="32"/>
        <v>Southern California</v>
      </c>
      <c r="P237">
        <f t="shared" si="33"/>
        <v>39</v>
      </c>
      <c r="R237" t="str">
        <f t="shared" si="26"/>
        <v>Washington State</v>
      </c>
      <c r="S237">
        <f t="shared" si="27"/>
        <v>36</v>
      </c>
      <c r="T237" t="str">
        <f t="shared" si="28"/>
        <v>Southern California</v>
      </c>
      <c r="U237">
        <f t="shared" si="29"/>
        <v>39</v>
      </c>
    </row>
    <row r="238" spans="1:21">
      <c r="A238">
        <v>237</v>
      </c>
      <c r="B238">
        <v>5</v>
      </c>
      <c r="C238" t="s">
        <v>453</v>
      </c>
      <c r="D238" s="2">
        <v>0.64583333333333337</v>
      </c>
      <c r="E238" t="s">
        <v>167</v>
      </c>
      <c r="F238" t="s">
        <v>213</v>
      </c>
      <c r="G238">
        <v>45</v>
      </c>
      <c r="I238" t="s">
        <v>454</v>
      </c>
      <c r="J238">
        <v>23</v>
      </c>
      <c r="L238" t="s">
        <v>332</v>
      </c>
      <c r="M238" t="str">
        <f t="shared" si="30"/>
        <v>(22) Texas A&amp;M</v>
      </c>
      <c r="N238">
        <f t="shared" si="31"/>
        <v>23</v>
      </c>
      <c r="O238" t="str">
        <f t="shared" si="32"/>
        <v>(1) Alabama</v>
      </c>
      <c r="P238">
        <f t="shared" si="33"/>
        <v>45</v>
      </c>
      <c r="R238" t="str">
        <f t="shared" si="26"/>
        <v>Texas A&amp;M</v>
      </c>
      <c r="S238">
        <f t="shared" si="27"/>
        <v>23</v>
      </c>
      <c r="T238" t="str">
        <f t="shared" si="28"/>
        <v>Alabama</v>
      </c>
      <c r="U238">
        <f t="shared" si="29"/>
        <v>45</v>
      </c>
    </row>
    <row r="239" spans="1:21">
      <c r="A239">
        <v>238</v>
      </c>
      <c r="B239">
        <v>5</v>
      </c>
      <c r="C239" t="s">
        <v>453</v>
      </c>
      <c r="D239" s="2">
        <v>0.64583333333333337</v>
      </c>
      <c r="E239" t="s">
        <v>167</v>
      </c>
      <c r="F239" t="s">
        <v>6</v>
      </c>
      <c r="G239">
        <v>72</v>
      </c>
      <c r="I239" t="s">
        <v>455</v>
      </c>
      <c r="J239">
        <v>7</v>
      </c>
      <c r="L239" t="s">
        <v>456</v>
      </c>
      <c r="M239" t="str">
        <f t="shared" si="30"/>
        <v>Gardner-Webb</v>
      </c>
      <c r="N239">
        <f t="shared" si="31"/>
        <v>7</v>
      </c>
      <c r="O239" t="str">
        <f t="shared" si="32"/>
        <v>Appalachian State</v>
      </c>
      <c r="P239">
        <f t="shared" si="33"/>
        <v>72</v>
      </c>
      <c r="R239" t="str">
        <f t="shared" si="26"/>
        <v>Gardner-Webb</v>
      </c>
      <c r="S239">
        <f t="shared" si="27"/>
        <v>7</v>
      </c>
      <c r="T239" t="str">
        <f t="shared" si="28"/>
        <v>Appalachian State</v>
      </c>
      <c r="U239">
        <f t="shared" si="29"/>
        <v>72</v>
      </c>
    </row>
    <row r="240" spans="1:21">
      <c r="A240">
        <v>239</v>
      </c>
      <c r="B240">
        <v>5</v>
      </c>
      <c r="C240" t="s">
        <v>453</v>
      </c>
      <c r="D240" s="2">
        <v>0.66666666666666663</v>
      </c>
      <c r="E240" t="s">
        <v>167</v>
      </c>
      <c r="F240" t="s">
        <v>8</v>
      </c>
      <c r="G240">
        <v>35</v>
      </c>
      <c r="H240" t="s">
        <v>680</v>
      </c>
      <c r="I240" t="s">
        <v>98</v>
      </c>
      <c r="J240">
        <v>14</v>
      </c>
      <c r="L240" t="s">
        <v>382</v>
      </c>
      <c r="M240" t="str">
        <f t="shared" si="30"/>
        <v>Arizona</v>
      </c>
      <c r="N240">
        <f t="shared" si="31"/>
        <v>35</v>
      </c>
      <c r="O240" t="str">
        <f t="shared" si="32"/>
        <v>Oregon State</v>
      </c>
      <c r="P240">
        <f t="shared" si="33"/>
        <v>14</v>
      </c>
      <c r="R240" t="str">
        <f t="shared" si="26"/>
        <v>Arizona</v>
      </c>
      <c r="S240">
        <f t="shared" si="27"/>
        <v>35</v>
      </c>
      <c r="T240" t="str">
        <f t="shared" si="28"/>
        <v>Oregon State</v>
      </c>
      <c r="U240">
        <f t="shared" si="29"/>
        <v>14</v>
      </c>
    </row>
    <row r="241" spans="1:21">
      <c r="A241">
        <v>240</v>
      </c>
      <c r="B241">
        <v>5</v>
      </c>
      <c r="C241" t="s">
        <v>453</v>
      </c>
      <c r="D241" s="2">
        <v>0.79166666666666663</v>
      </c>
      <c r="E241" t="s">
        <v>167</v>
      </c>
      <c r="F241" t="s">
        <v>11</v>
      </c>
      <c r="G241">
        <v>27</v>
      </c>
      <c r="I241" t="s">
        <v>296</v>
      </c>
      <c r="J241">
        <v>20</v>
      </c>
      <c r="L241" t="s">
        <v>220</v>
      </c>
      <c r="M241" t="str">
        <f t="shared" si="30"/>
        <v>Nevada-Las Vegas</v>
      </c>
      <c r="N241">
        <f t="shared" si="31"/>
        <v>20</v>
      </c>
      <c r="O241" t="str">
        <f t="shared" si="32"/>
        <v>Arkansas State</v>
      </c>
      <c r="P241">
        <f t="shared" si="33"/>
        <v>27</v>
      </c>
      <c r="R241" t="str">
        <f t="shared" si="26"/>
        <v>Nevada-Las Vegas</v>
      </c>
      <c r="S241">
        <f t="shared" si="27"/>
        <v>20</v>
      </c>
      <c r="T241" t="str">
        <f t="shared" si="28"/>
        <v>Arkansas State</v>
      </c>
      <c r="U241">
        <f t="shared" si="29"/>
        <v>27</v>
      </c>
    </row>
    <row r="242" spans="1:21">
      <c r="A242">
        <v>241</v>
      </c>
      <c r="B242">
        <v>5</v>
      </c>
      <c r="C242" t="s">
        <v>453</v>
      </c>
      <c r="D242" s="2">
        <v>0.8125</v>
      </c>
      <c r="E242" t="s">
        <v>167</v>
      </c>
      <c r="F242" t="s">
        <v>221</v>
      </c>
      <c r="G242">
        <v>34</v>
      </c>
      <c r="I242" t="s">
        <v>10</v>
      </c>
      <c r="J242">
        <v>3</v>
      </c>
      <c r="L242" t="s">
        <v>337</v>
      </c>
      <c r="M242" t="str">
        <f t="shared" si="30"/>
        <v>Arkansas</v>
      </c>
      <c r="N242">
        <f t="shared" si="31"/>
        <v>3</v>
      </c>
      <c r="O242" t="str">
        <f t="shared" si="32"/>
        <v>(9) Auburn</v>
      </c>
      <c r="P242">
        <f t="shared" si="33"/>
        <v>34</v>
      </c>
      <c r="R242" t="str">
        <f t="shared" si="26"/>
        <v>Arkansas</v>
      </c>
      <c r="S242">
        <f t="shared" si="27"/>
        <v>3</v>
      </c>
      <c r="T242" t="str">
        <f t="shared" si="28"/>
        <v>Auburn</v>
      </c>
      <c r="U242">
        <f t="shared" si="29"/>
        <v>34</v>
      </c>
    </row>
    <row r="243" spans="1:21">
      <c r="A243">
        <v>242</v>
      </c>
      <c r="B243">
        <v>5</v>
      </c>
      <c r="C243" t="s">
        <v>453</v>
      </c>
      <c r="D243" s="2">
        <v>0.64583333333333337</v>
      </c>
      <c r="E243" t="s">
        <v>167</v>
      </c>
      <c r="F243" t="s">
        <v>16</v>
      </c>
      <c r="G243">
        <v>26</v>
      </c>
      <c r="I243" t="s">
        <v>55</v>
      </c>
      <c r="J243">
        <v>7</v>
      </c>
      <c r="L243" t="s">
        <v>224</v>
      </c>
      <c r="M243" t="str">
        <f t="shared" si="30"/>
        <v>Kansas</v>
      </c>
      <c r="N243">
        <f t="shared" si="31"/>
        <v>7</v>
      </c>
      <c r="O243" t="str">
        <f t="shared" si="32"/>
        <v>Baylor</v>
      </c>
      <c r="P243">
        <f t="shared" si="33"/>
        <v>26</v>
      </c>
      <c r="R243" t="str">
        <f t="shared" si="26"/>
        <v>Kansas</v>
      </c>
      <c r="S243">
        <f t="shared" si="27"/>
        <v>7</v>
      </c>
      <c r="T243" t="str">
        <f t="shared" si="28"/>
        <v>Baylor</v>
      </c>
      <c r="U243">
        <f t="shared" si="29"/>
        <v>26</v>
      </c>
    </row>
    <row r="244" spans="1:21">
      <c r="A244">
        <v>243</v>
      </c>
      <c r="B244">
        <v>5</v>
      </c>
      <c r="C244" t="s">
        <v>453</v>
      </c>
      <c r="D244" s="2">
        <v>0.75</v>
      </c>
      <c r="E244" t="s">
        <v>167</v>
      </c>
      <c r="F244" t="s">
        <v>457</v>
      </c>
      <c r="G244">
        <v>30</v>
      </c>
      <c r="I244" t="s">
        <v>458</v>
      </c>
      <c r="J244">
        <v>3</v>
      </c>
      <c r="L244" t="s">
        <v>342</v>
      </c>
      <c r="M244" t="str">
        <f t="shared" si="30"/>
        <v>McNeese State</v>
      </c>
      <c r="N244">
        <f t="shared" si="31"/>
        <v>3</v>
      </c>
      <c r="O244" t="str">
        <f t="shared" si="32"/>
        <v>(25) Brigham Young</v>
      </c>
      <c r="P244">
        <f t="shared" si="33"/>
        <v>30</v>
      </c>
      <c r="R244" t="str">
        <f t="shared" si="26"/>
        <v>McNeese State</v>
      </c>
      <c r="S244">
        <f t="shared" si="27"/>
        <v>3</v>
      </c>
      <c r="T244" t="str">
        <f t="shared" si="28"/>
        <v>Brigham Young</v>
      </c>
      <c r="U244">
        <f t="shared" si="29"/>
        <v>30</v>
      </c>
    </row>
    <row r="245" spans="1:21">
      <c r="A245">
        <v>244</v>
      </c>
      <c r="B245">
        <v>5</v>
      </c>
      <c r="C245" t="s">
        <v>453</v>
      </c>
      <c r="D245" s="2">
        <v>0.5</v>
      </c>
      <c r="E245" t="s">
        <v>167</v>
      </c>
      <c r="F245" t="s">
        <v>23</v>
      </c>
      <c r="G245">
        <v>42</v>
      </c>
      <c r="H245" t="s">
        <v>680</v>
      </c>
      <c r="I245" t="s">
        <v>103</v>
      </c>
      <c r="J245">
        <v>13</v>
      </c>
      <c r="L245" t="s">
        <v>292</v>
      </c>
      <c r="M245" t="str">
        <f t="shared" si="30"/>
        <v>Buffalo</v>
      </c>
      <c r="N245">
        <f t="shared" si="31"/>
        <v>42</v>
      </c>
      <c r="O245" t="str">
        <f t="shared" si="32"/>
        <v>Rutgers</v>
      </c>
      <c r="P245">
        <f t="shared" si="33"/>
        <v>13</v>
      </c>
      <c r="R245" t="str">
        <f t="shared" si="26"/>
        <v>Buffalo</v>
      </c>
      <c r="S245">
        <f t="shared" si="27"/>
        <v>42</v>
      </c>
      <c r="T245" t="str">
        <f t="shared" si="28"/>
        <v>Rutgers</v>
      </c>
      <c r="U245">
        <f t="shared" si="29"/>
        <v>13</v>
      </c>
    </row>
    <row r="246" spans="1:21">
      <c r="A246">
        <v>245</v>
      </c>
      <c r="B246">
        <v>5</v>
      </c>
      <c r="C246" t="s">
        <v>453</v>
      </c>
      <c r="D246" s="2">
        <v>0.625</v>
      </c>
      <c r="E246" t="s">
        <v>167</v>
      </c>
      <c r="F246" t="s">
        <v>30</v>
      </c>
      <c r="G246">
        <v>17</v>
      </c>
      <c r="I246" t="s">
        <v>363</v>
      </c>
      <c r="J246">
        <v>5</v>
      </c>
      <c r="L246" t="s">
        <v>355</v>
      </c>
      <c r="M246" t="str">
        <f t="shared" si="30"/>
        <v>Maine</v>
      </c>
      <c r="N246">
        <f t="shared" si="31"/>
        <v>5</v>
      </c>
      <c r="O246" t="str">
        <f t="shared" si="32"/>
        <v>Central Michigan</v>
      </c>
      <c r="P246">
        <f t="shared" si="33"/>
        <v>17</v>
      </c>
      <c r="R246" t="str">
        <f t="shared" si="26"/>
        <v>Maine</v>
      </c>
      <c r="S246">
        <f t="shared" si="27"/>
        <v>5</v>
      </c>
      <c r="T246" t="str">
        <f t="shared" si="28"/>
        <v>Central Michigan</v>
      </c>
      <c r="U246">
        <f t="shared" si="29"/>
        <v>17</v>
      </c>
    </row>
    <row r="247" spans="1:21">
      <c r="A247">
        <v>246</v>
      </c>
      <c r="B247">
        <v>5</v>
      </c>
      <c r="C247" t="s">
        <v>453</v>
      </c>
      <c r="D247" s="2">
        <v>0.5</v>
      </c>
      <c r="E247" t="s">
        <v>167</v>
      </c>
      <c r="F247" t="s">
        <v>33</v>
      </c>
      <c r="G247">
        <v>34</v>
      </c>
      <c r="I247" t="s">
        <v>3</v>
      </c>
      <c r="J247">
        <v>30</v>
      </c>
      <c r="L247" t="s">
        <v>424</v>
      </c>
      <c r="M247" t="str">
        <f t="shared" si="30"/>
        <v>Ohio</v>
      </c>
      <c r="N247">
        <f t="shared" si="31"/>
        <v>30</v>
      </c>
      <c r="O247" t="str">
        <f t="shared" si="32"/>
        <v>Cincinnati</v>
      </c>
      <c r="P247">
        <f t="shared" si="33"/>
        <v>34</v>
      </c>
      <c r="R247" t="str">
        <f t="shared" si="26"/>
        <v>Ohio</v>
      </c>
      <c r="S247">
        <f t="shared" si="27"/>
        <v>30</v>
      </c>
      <c r="T247" t="str">
        <f t="shared" si="28"/>
        <v>Cincinnati</v>
      </c>
      <c r="U247">
        <f t="shared" si="29"/>
        <v>34</v>
      </c>
    </row>
    <row r="248" spans="1:21">
      <c r="A248">
        <v>247</v>
      </c>
      <c r="B248">
        <v>5</v>
      </c>
      <c r="C248" t="s">
        <v>453</v>
      </c>
      <c r="D248" s="2">
        <v>0.64583333333333337</v>
      </c>
      <c r="E248" t="s">
        <v>167</v>
      </c>
      <c r="F248" t="s">
        <v>459</v>
      </c>
      <c r="G248">
        <v>49</v>
      </c>
      <c r="H248" t="s">
        <v>680</v>
      </c>
      <c r="I248" t="s">
        <v>49</v>
      </c>
      <c r="J248">
        <v>21</v>
      </c>
      <c r="L248" t="s">
        <v>245</v>
      </c>
      <c r="M248" t="str">
        <f t="shared" si="30"/>
        <v>(3) Clemson</v>
      </c>
      <c r="N248">
        <f t="shared" si="31"/>
        <v>49</v>
      </c>
      <c r="O248" t="str">
        <f t="shared" si="32"/>
        <v>Georgia Tech</v>
      </c>
      <c r="P248">
        <f t="shared" si="33"/>
        <v>21</v>
      </c>
      <c r="R248" t="str">
        <f t="shared" si="26"/>
        <v>Clemson</v>
      </c>
      <c r="S248">
        <f t="shared" si="27"/>
        <v>49</v>
      </c>
      <c r="T248" t="str">
        <f t="shared" si="28"/>
        <v>Georgia Tech</v>
      </c>
      <c r="U248">
        <f t="shared" si="29"/>
        <v>21</v>
      </c>
    </row>
    <row r="249" spans="1:21">
      <c r="A249">
        <v>248</v>
      </c>
      <c r="B249">
        <v>5</v>
      </c>
      <c r="C249" t="s">
        <v>453</v>
      </c>
      <c r="D249" s="2">
        <v>0.79166666666666663</v>
      </c>
      <c r="E249" t="s">
        <v>167</v>
      </c>
      <c r="F249" t="s">
        <v>36</v>
      </c>
      <c r="G249">
        <v>30</v>
      </c>
      <c r="H249" t="s">
        <v>680</v>
      </c>
      <c r="I249" t="s">
        <v>62</v>
      </c>
      <c r="J249">
        <v>28</v>
      </c>
      <c r="L249" t="s">
        <v>256</v>
      </c>
      <c r="M249" t="str">
        <f t="shared" si="30"/>
        <v>Coastal Carolina</v>
      </c>
      <c r="N249">
        <f t="shared" si="31"/>
        <v>30</v>
      </c>
      <c r="O249" t="str">
        <f t="shared" si="32"/>
        <v>Louisiana</v>
      </c>
      <c r="P249">
        <f t="shared" si="33"/>
        <v>28</v>
      </c>
      <c r="R249" t="str">
        <f t="shared" si="26"/>
        <v>Coastal Carolina</v>
      </c>
      <c r="S249">
        <f t="shared" si="27"/>
        <v>30</v>
      </c>
      <c r="T249" t="str">
        <f t="shared" si="28"/>
        <v>Louisiana</v>
      </c>
      <c r="U249">
        <f t="shared" si="29"/>
        <v>28</v>
      </c>
    </row>
    <row r="250" spans="1:21">
      <c r="A250">
        <v>249</v>
      </c>
      <c r="B250">
        <v>5</v>
      </c>
      <c r="C250" t="s">
        <v>453</v>
      </c>
      <c r="D250" s="2">
        <v>0.64583333333333337</v>
      </c>
      <c r="E250" t="s">
        <v>167</v>
      </c>
      <c r="F250" t="s">
        <v>39</v>
      </c>
      <c r="G250">
        <v>55</v>
      </c>
      <c r="I250" t="s">
        <v>460</v>
      </c>
      <c r="J250">
        <v>13</v>
      </c>
      <c r="L250" t="s">
        <v>200</v>
      </c>
      <c r="M250" t="str">
        <f t="shared" si="30"/>
        <v>North Carolina Central</v>
      </c>
      <c r="N250">
        <f t="shared" si="31"/>
        <v>13</v>
      </c>
      <c r="O250" t="str">
        <f t="shared" si="32"/>
        <v>Duke</v>
      </c>
      <c r="P250">
        <f t="shared" si="33"/>
        <v>55</v>
      </c>
      <c r="R250" t="str">
        <f t="shared" si="26"/>
        <v>North Carolina Central</v>
      </c>
      <c r="S250">
        <f t="shared" si="27"/>
        <v>13</v>
      </c>
      <c r="T250" t="str">
        <f t="shared" si="28"/>
        <v>Duke</v>
      </c>
      <c r="U250">
        <f t="shared" si="29"/>
        <v>55</v>
      </c>
    </row>
    <row r="251" spans="1:21">
      <c r="A251">
        <v>250</v>
      </c>
      <c r="B251">
        <v>5</v>
      </c>
      <c r="C251" t="s">
        <v>453</v>
      </c>
      <c r="D251" s="2">
        <v>0.79166666666666663</v>
      </c>
      <c r="E251" t="s">
        <v>167</v>
      </c>
      <c r="F251" t="s">
        <v>29</v>
      </c>
      <c r="G251">
        <v>47</v>
      </c>
      <c r="H251" t="s">
        <v>680</v>
      </c>
      <c r="I251" t="s">
        <v>72</v>
      </c>
      <c r="J251">
        <v>21</v>
      </c>
      <c r="L251" t="s">
        <v>391</v>
      </c>
      <c r="M251" t="str">
        <f t="shared" si="30"/>
        <v>Florida</v>
      </c>
      <c r="N251">
        <f t="shared" si="31"/>
        <v>47</v>
      </c>
      <c r="O251" t="str">
        <f t="shared" si="32"/>
        <v>Tennessee</v>
      </c>
      <c r="P251">
        <f t="shared" si="33"/>
        <v>21</v>
      </c>
      <c r="R251" t="str">
        <f t="shared" si="26"/>
        <v>Florida</v>
      </c>
      <c r="S251">
        <f t="shared" si="27"/>
        <v>47</v>
      </c>
      <c r="T251" t="str">
        <f t="shared" si="28"/>
        <v>Tennessee</v>
      </c>
      <c r="U251">
        <f t="shared" si="29"/>
        <v>21</v>
      </c>
    </row>
    <row r="252" spans="1:21">
      <c r="A252">
        <v>251</v>
      </c>
      <c r="B252">
        <v>5</v>
      </c>
      <c r="C252" t="s">
        <v>453</v>
      </c>
      <c r="D252" s="2">
        <v>0.64583333333333337</v>
      </c>
      <c r="E252" t="s">
        <v>167</v>
      </c>
      <c r="F252" t="s">
        <v>44</v>
      </c>
      <c r="G252">
        <v>37</v>
      </c>
      <c r="I252" t="s">
        <v>250</v>
      </c>
      <c r="J252">
        <v>19</v>
      </c>
      <c r="L252" t="s">
        <v>326</v>
      </c>
      <c r="M252" t="str">
        <f t="shared" si="30"/>
        <v>Northern Illinois</v>
      </c>
      <c r="N252">
        <f t="shared" si="31"/>
        <v>19</v>
      </c>
      <c r="O252" t="str">
        <f t="shared" si="32"/>
        <v>Florida State</v>
      </c>
      <c r="P252">
        <f t="shared" si="33"/>
        <v>37</v>
      </c>
      <c r="R252" t="str">
        <f t="shared" si="26"/>
        <v>Northern Illinois</v>
      </c>
      <c r="S252">
        <f t="shared" si="27"/>
        <v>19</v>
      </c>
      <c r="T252" t="str">
        <f t="shared" si="28"/>
        <v>Florida State</v>
      </c>
      <c r="U252">
        <f t="shared" si="29"/>
        <v>37</v>
      </c>
    </row>
    <row r="253" spans="1:21">
      <c r="A253">
        <v>252</v>
      </c>
      <c r="B253">
        <v>5</v>
      </c>
      <c r="C253" t="s">
        <v>453</v>
      </c>
      <c r="D253" s="2">
        <v>0.5</v>
      </c>
      <c r="E253" t="s">
        <v>167</v>
      </c>
      <c r="F253" t="s">
        <v>461</v>
      </c>
      <c r="G253">
        <v>43</v>
      </c>
      <c r="H253" t="s">
        <v>680</v>
      </c>
      <c r="I253" t="s">
        <v>81</v>
      </c>
      <c r="J253">
        <v>29</v>
      </c>
      <c r="L253" t="s">
        <v>266</v>
      </c>
      <c r="M253" t="str">
        <f t="shared" si="30"/>
        <v>(2) Georgia</v>
      </c>
      <c r="N253">
        <f t="shared" si="31"/>
        <v>43</v>
      </c>
      <c r="O253" t="str">
        <f t="shared" si="32"/>
        <v>Missouri</v>
      </c>
      <c r="P253">
        <f t="shared" si="33"/>
        <v>29</v>
      </c>
      <c r="R253" t="str">
        <f t="shared" si="26"/>
        <v>Georgia</v>
      </c>
      <c r="S253">
        <f t="shared" si="27"/>
        <v>43</v>
      </c>
      <c r="T253" t="str">
        <f t="shared" si="28"/>
        <v>Missouri</v>
      </c>
      <c r="U253">
        <f t="shared" si="29"/>
        <v>29</v>
      </c>
    </row>
    <row r="254" spans="1:21">
      <c r="A254">
        <v>253</v>
      </c>
      <c r="B254">
        <v>5</v>
      </c>
      <c r="C254" t="s">
        <v>453</v>
      </c>
      <c r="D254" s="2">
        <v>0.99930555555555556</v>
      </c>
      <c r="E254" t="s">
        <v>167</v>
      </c>
      <c r="F254" t="s">
        <v>138</v>
      </c>
      <c r="G254">
        <v>42</v>
      </c>
      <c r="I254" t="s">
        <v>137</v>
      </c>
      <c r="J254">
        <v>21</v>
      </c>
      <c r="L254" t="s">
        <v>246</v>
      </c>
      <c r="M254" t="str">
        <f t="shared" si="30"/>
        <v>Duquesne</v>
      </c>
      <c r="N254">
        <f t="shared" si="31"/>
        <v>21</v>
      </c>
      <c r="O254" t="str">
        <f t="shared" si="32"/>
        <v>Hawaii</v>
      </c>
      <c r="P254">
        <f t="shared" si="33"/>
        <v>42</v>
      </c>
      <c r="R254" t="str">
        <f t="shared" si="26"/>
        <v>Duquesne</v>
      </c>
      <c r="S254">
        <f t="shared" si="27"/>
        <v>21</v>
      </c>
      <c r="T254" t="str">
        <f t="shared" si="28"/>
        <v>Hawaii</v>
      </c>
      <c r="U254">
        <f t="shared" si="29"/>
        <v>42</v>
      </c>
    </row>
    <row r="255" spans="1:21">
      <c r="A255">
        <v>254</v>
      </c>
      <c r="B255">
        <v>5</v>
      </c>
      <c r="C255" t="s">
        <v>453</v>
      </c>
      <c r="D255" s="2">
        <v>0.83333333333333337</v>
      </c>
      <c r="E255" t="s">
        <v>167</v>
      </c>
      <c r="F255" t="s">
        <v>51</v>
      </c>
      <c r="G255">
        <v>70</v>
      </c>
      <c r="I255" t="s">
        <v>393</v>
      </c>
      <c r="J255">
        <v>14</v>
      </c>
      <c r="L255" t="s">
        <v>352</v>
      </c>
      <c r="M255" t="str">
        <f t="shared" si="30"/>
        <v>Texas Southern</v>
      </c>
      <c r="N255">
        <f t="shared" si="31"/>
        <v>14</v>
      </c>
      <c r="O255" t="str">
        <f t="shared" si="32"/>
        <v>Houston</v>
      </c>
      <c r="P255">
        <f t="shared" si="33"/>
        <v>70</v>
      </c>
      <c r="R255" t="str">
        <f t="shared" si="26"/>
        <v>Texas Southern</v>
      </c>
      <c r="S255">
        <f t="shared" si="27"/>
        <v>14</v>
      </c>
      <c r="T255" t="str">
        <f t="shared" si="28"/>
        <v>Houston</v>
      </c>
      <c r="U255">
        <f t="shared" si="29"/>
        <v>70</v>
      </c>
    </row>
    <row r="256" spans="1:21">
      <c r="A256">
        <v>255</v>
      </c>
      <c r="B256">
        <v>5</v>
      </c>
      <c r="C256" t="s">
        <v>453</v>
      </c>
      <c r="D256" s="2">
        <v>0.625</v>
      </c>
      <c r="E256" t="s">
        <v>167</v>
      </c>
      <c r="F256" t="s">
        <v>462</v>
      </c>
      <c r="G256">
        <v>35</v>
      </c>
      <c r="H256" t="s">
        <v>680</v>
      </c>
      <c r="I256" t="s">
        <v>37</v>
      </c>
      <c r="J256">
        <v>19</v>
      </c>
      <c r="L256" t="s">
        <v>168</v>
      </c>
      <c r="M256" t="str">
        <f t="shared" si="30"/>
        <v>Illinois State</v>
      </c>
      <c r="N256">
        <f t="shared" si="31"/>
        <v>35</v>
      </c>
      <c r="O256" t="str">
        <f t="shared" si="32"/>
        <v>Colorado State</v>
      </c>
      <c r="P256">
        <f t="shared" si="33"/>
        <v>19</v>
      </c>
      <c r="R256" t="str">
        <f t="shared" si="26"/>
        <v>Illinois State</v>
      </c>
      <c r="S256">
        <f t="shared" si="27"/>
        <v>35</v>
      </c>
      <c r="T256" t="str">
        <f t="shared" si="28"/>
        <v>Colorado State</v>
      </c>
      <c r="U256">
        <f t="shared" si="29"/>
        <v>19</v>
      </c>
    </row>
    <row r="257" spans="1:21">
      <c r="A257">
        <v>256</v>
      </c>
      <c r="B257">
        <v>5</v>
      </c>
      <c r="C257" t="s">
        <v>453</v>
      </c>
      <c r="D257" s="2">
        <v>0.5</v>
      </c>
      <c r="E257" t="s">
        <v>167</v>
      </c>
      <c r="F257" t="s">
        <v>54</v>
      </c>
      <c r="G257">
        <v>26</v>
      </c>
      <c r="I257" t="s">
        <v>2</v>
      </c>
      <c r="J257">
        <v>13</v>
      </c>
      <c r="L257" t="s">
        <v>438</v>
      </c>
      <c r="M257" t="str">
        <f t="shared" si="30"/>
        <v>Akron</v>
      </c>
      <c r="N257">
        <f t="shared" si="31"/>
        <v>13</v>
      </c>
      <c r="O257" t="str">
        <f t="shared" si="32"/>
        <v>Iowa State</v>
      </c>
      <c r="P257">
        <f t="shared" si="33"/>
        <v>26</v>
      </c>
      <c r="R257" t="str">
        <f t="shared" si="26"/>
        <v>Akron</v>
      </c>
      <c r="S257">
        <f t="shared" si="27"/>
        <v>13</v>
      </c>
      <c r="T257" t="str">
        <f t="shared" si="28"/>
        <v>Iowa State</v>
      </c>
      <c r="U257">
        <f t="shared" si="29"/>
        <v>26</v>
      </c>
    </row>
    <row r="258" spans="1:21">
      <c r="A258">
        <v>257</v>
      </c>
      <c r="B258">
        <v>5</v>
      </c>
      <c r="C258" t="s">
        <v>453</v>
      </c>
      <c r="D258" s="2">
        <v>0.79166666666666663</v>
      </c>
      <c r="E258" t="s">
        <v>167</v>
      </c>
      <c r="F258" t="s">
        <v>58</v>
      </c>
      <c r="G258">
        <v>28</v>
      </c>
      <c r="I258" t="s">
        <v>463</v>
      </c>
      <c r="J258">
        <v>7</v>
      </c>
      <c r="L258" t="s">
        <v>253</v>
      </c>
      <c r="M258" t="str">
        <f t="shared" si="30"/>
        <v>(14) Mississippi State</v>
      </c>
      <c r="N258">
        <f t="shared" si="31"/>
        <v>7</v>
      </c>
      <c r="O258" t="str">
        <f t="shared" si="32"/>
        <v>Kentucky</v>
      </c>
      <c r="P258">
        <f t="shared" si="33"/>
        <v>28</v>
      </c>
      <c r="R258" t="str">
        <f t="shared" si="26"/>
        <v>Mississippi State</v>
      </c>
      <c r="S258">
        <f t="shared" si="27"/>
        <v>7</v>
      </c>
      <c r="T258" t="str">
        <f t="shared" si="28"/>
        <v>Kentucky</v>
      </c>
      <c r="U258">
        <f t="shared" si="29"/>
        <v>28</v>
      </c>
    </row>
    <row r="259" spans="1:21">
      <c r="A259">
        <v>258</v>
      </c>
      <c r="B259">
        <v>5</v>
      </c>
      <c r="C259" t="s">
        <v>453</v>
      </c>
      <c r="D259" s="2">
        <v>0.79166666666666663</v>
      </c>
      <c r="E259" t="s">
        <v>167</v>
      </c>
      <c r="F259" t="s">
        <v>464</v>
      </c>
      <c r="G259">
        <v>38</v>
      </c>
      <c r="I259" t="s">
        <v>63</v>
      </c>
      <c r="J259">
        <v>21</v>
      </c>
      <c r="L259" t="s">
        <v>359</v>
      </c>
      <c r="M259" t="str">
        <f t="shared" si="30"/>
        <v>Louisiana Tech</v>
      </c>
      <c r="N259">
        <f t="shared" si="31"/>
        <v>21</v>
      </c>
      <c r="O259" t="str">
        <f t="shared" si="32"/>
        <v>(6) Louisiana State</v>
      </c>
      <c r="P259">
        <f t="shared" si="33"/>
        <v>38</v>
      </c>
      <c r="R259" t="str">
        <f t="shared" ref="R259:R322" si="34">IFERROR(MID(M259,FIND(")",LEFT(M259,5))+2,9999),M259)</f>
        <v>Louisiana Tech</v>
      </c>
      <c r="S259">
        <f t="shared" ref="S259:S322" si="35">N259</f>
        <v>21</v>
      </c>
      <c r="T259" t="str">
        <f t="shared" ref="T259:T322" si="36">IFERROR(MID(O259,FIND(")",LEFT(O259,5))+2,9999),O259)</f>
        <v>Louisiana State</v>
      </c>
      <c r="U259">
        <f t="shared" ref="U259:U322" si="37">P259</f>
        <v>38</v>
      </c>
    </row>
    <row r="260" spans="1:21">
      <c r="A260">
        <v>259</v>
      </c>
      <c r="B260">
        <v>5</v>
      </c>
      <c r="C260" t="s">
        <v>453</v>
      </c>
      <c r="D260" s="2">
        <v>0.5</v>
      </c>
      <c r="E260" t="s">
        <v>167</v>
      </c>
      <c r="F260" t="s">
        <v>70</v>
      </c>
      <c r="G260">
        <v>42</v>
      </c>
      <c r="I260" t="s">
        <v>77</v>
      </c>
      <c r="J260">
        <v>13</v>
      </c>
      <c r="L260" t="s">
        <v>445</v>
      </c>
      <c r="M260" t="str">
        <f t="shared" si="30"/>
        <v>Minnesota</v>
      </c>
      <c r="N260">
        <f t="shared" si="31"/>
        <v>13</v>
      </c>
      <c r="O260" t="str">
        <f t="shared" si="32"/>
        <v>Maryland</v>
      </c>
      <c r="P260">
        <f t="shared" si="33"/>
        <v>42</v>
      </c>
      <c r="R260" t="str">
        <f t="shared" si="34"/>
        <v>Minnesota</v>
      </c>
      <c r="S260">
        <f t="shared" si="35"/>
        <v>13</v>
      </c>
      <c r="T260" t="str">
        <f t="shared" si="36"/>
        <v>Maryland</v>
      </c>
      <c r="U260">
        <f t="shared" si="37"/>
        <v>42</v>
      </c>
    </row>
    <row r="261" spans="1:21">
      <c r="A261">
        <v>260</v>
      </c>
      <c r="B261">
        <v>5</v>
      </c>
      <c r="C261" t="s">
        <v>453</v>
      </c>
      <c r="D261" s="2">
        <v>0.64583333333333337</v>
      </c>
      <c r="E261" t="s">
        <v>167</v>
      </c>
      <c r="F261" t="s">
        <v>21</v>
      </c>
      <c r="G261">
        <v>49</v>
      </c>
      <c r="I261" t="s">
        <v>32</v>
      </c>
      <c r="J261">
        <v>31</v>
      </c>
      <c r="L261" t="s">
        <v>169</v>
      </c>
      <c r="M261" t="str">
        <f t="shared" si="30"/>
        <v>Charlotte</v>
      </c>
      <c r="N261">
        <f t="shared" si="31"/>
        <v>31</v>
      </c>
      <c r="O261" t="str">
        <f t="shared" si="32"/>
        <v>Massachusetts</v>
      </c>
      <c r="P261">
        <f t="shared" si="33"/>
        <v>49</v>
      </c>
      <c r="R261" t="str">
        <f t="shared" si="34"/>
        <v>Charlotte</v>
      </c>
      <c r="S261">
        <f t="shared" si="35"/>
        <v>31</v>
      </c>
      <c r="T261" t="str">
        <f t="shared" si="36"/>
        <v>Massachusetts</v>
      </c>
      <c r="U261">
        <f t="shared" si="37"/>
        <v>49</v>
      </c>
    </row>
    <row r="262" spans="1:21">
      <c r="A262">
        <v>261</v>
      </c>
      <c r="B262">
        <v>5</v>
      </c>
      <c r="C262" t="s">
        <v>453</v>
      </c>
      <c r="D262" s="2">
        <v>0.83333333333333337</v>
      </c>
      <c r="E262" t="s">
        <v>167</v>
      </c>
      <c r="F262" t="s">
        <v>71</v>
      </c>
      <c r="G262">
        <v>52</v>
      </c>
      <c r="I262" t="s">
        <v>106</v>
      </c>
      <c r="J262">
        <v>35</v>
      </c>
      <c r="L262" t="s">
        <v>261</v>
      </c>
      <c r="M262" t="str">
        <f t="shared" ref="M262:M325" si="38">IF($H262="at",F262,I262)</f>
        <v>South Alabama</v>
      </c>
      <c r="N262">
        <f t="shared" ref="N262:N325" si="39">IF($H262="at",G262,J262)</f>
        <v>35</v>
      </c>
      <c r="O262" t="str">
        <f t="shared" ref="O262:O325" si="40">IF($H262="at",I262,F262)</f>
        <v>Memphis</v>
      </c>
      <c r="P262">
        <f t="shared" ref="P262:P325" si="41">IF($H262="at",J262,G262)</f>
        <v>52</v>
      </c>
      <c r="R262" t="str">
        <f t="shared" si="34"/>
        <v>South Alabama</v>
      </c>
      <c r="S262">
        <f t="shared" si="35"/>
        <v>35</v>
      </c>
      <c r="T262" t="str">
        <f t="shared" si="36"/>
        <v>Memphis</v>
      </c>
      <c r="U262">
        <f t="shared" si="37"/>
        <v>52</v>
      </c>
    </row>
    <row r="263" spans="1:21">
      <c r="A263">
        <v>262</v>
      </c>
      <c r="B263">
        <v>5</v>
      </c>
      <c r="C263" t="s">
        <v>453</v>
      </c>
      <c r="D263" s="2">
        <v>0.64583333333333337</v>
      </c>
      <c r="E263" t="s">
        <v>167</v>
      </c>
      <c r="F263" t="s">
        <v>432</v>
      </c>
      <c r="G263">
        <v>31</v>
      </c>
      <c r="I263" t="s">
        <v>248</v>
      </c>
      <c r="J263">
        <v>17</v>
      </c>
      <c r="L263" t="s">
        <v>369</v>
      </c>
      <c r="M263" t="str">
        <f t="shared" si="38"/>
        <v>Florida International</v>
      </c>
      <c r="N263">
        <f t="shared" si="39"/>
        <v>17</v>
      </c>
      <c r="O263" t="str">
        <f t="shared" si="40"/>
        <v>(21) Miami (FL)</v>
      </c>
      <c r="P263">
        <f t="shared" si="41"/>
        <v>31</v>
      </c>
      <c r="R263" t="str">
        <f t="shared" si="34"/>
        <v>Florida International</v>
      </c>
      <c r="S263">
        <f t="shared" si="35"/>
        <v>17</v>
      </c>
      <c r="T263" t="str">
        <f t="shared" si="36"/>
        <v>Miami (FL)</v>
      </c>
      <c r="U263">
        <f t="shared" si="37"/>
        <v>31</v>
      </c>
    </row>
    <row r="264" spans="1:21">
      <c r="A264">
        <v>263</v>
      </c>
      <c r="B264">
        <v>5</v>
      </c>
      <c r="C264" t="s">
        <v>453</v>
      </c>
      <c r="D264" s="2">
        <v>0.625</v>
      </c>
      <c r="E264" t="s">
        <v>167</v>
      </c>
      <c r="F264" t="s">
        <v>74</v>
      </c>
      <c r="G264">
        <v>38</v>
      </c>
      <c r="H264" t="s">
        <v>680</v>
      </c>
      <c r="I264" t="s">
        <v>286</v>
      </c>
      <c r="J264">
        <v>23</v>
      </c>
      <c r="L264" t="s">
        <v>367</v>
      </c>
      <c r="M264" t="str">
        <f t="shared" si="38"/>
        <v>Miami (OH)</v>
      </c>
      <c r="N264">
        <f t="shared" si="39"/>
        <v>38</v>
      </c>
      <c r="O264" t="str">
        <f t="shared" si="40"/>
        <v>Bowling Green State</v>
      </c>
      <c r="P264">
        <f t="shared" si="41"/>
        <v>23</v>
      </c>
      <c r="R264" t="str">
        <f t="shared" si="34"/>
        <v>Miami (OH)</v>
      </c>
      <c r="S264">
        <f t="shared" si="35"/>
        <v>38</v>
      </c>
      <c r="T264" t="str">
        <f t="shared" si="36"/>
        <v>Bowling Green State</v>
      </c>
      <c r="U264">
        <f t="shared" si="37"/>
        <v>23</v>
      </c>
    </row>
    <row r="265" spans="1:21">
      <c r="A265">
        <v>264</v>
      </c>
      <c r="B265">
        <v>5</v>
      </c>
      <c r="C265" t="s">
        <v>453</v>
      </c>
      <c r="D265" s="2">
        <v>0.5</v>
      </c>
      <c r="E265" t="s">
        <v>167</v>
      </c>
      <c r="F265" t="s">
        <v>433</v>
      </c>
      <c r="G265">
        <v>56</v>
      </c>
      <c r="I265" t="s">
        <v>83</v>
      </c>
      <c r="J265">
        <v>10</v>
      </c>
      <c r="L265" t="s">
        <v>371</v>
      </c>
      <c r="M265" t="str">
        <f t="shared" si="38"/>
        <v>Nebraska</v>
      </c>
      <c r="N265">
        <f t="shared" si="39"/>
        <v>10</v>
      </c>
      <c r="O265" t="str">
        <f t="shared" si="40"/>
        <v>(19) Michigan</v>
      </c>
      <c r="P265">
        <f t="shared" si="41"/>
        <v>56</v>
      </c>
      <c r="R265" t="str">
        <f t="shared" si="34"/>
        <v>Nebraska</v>
      </c>
      <c r="S265">
        <f t="shared" si="35"/>
        <v>10</v>
      </c>
      <c r="T265" t="str">
        <f t="shared" si="36"/>
        <v>Michigan</v>
      </c>
      <c r="U265">
        <f t="shared" si="37"/>
        <v>56</v>
      </c>
    </row>
    <row r="266" spans="1:21">
      <c r="A266">
        <v>265</v>
      </c>
      <c r="B266">
        <v>5</v>
      </c>
      <c r="C266" t="s">
        <v>453</v>
      </c>
      <c r="D266" s="2">
        <v>0.8125</v>
      </c>
      <c r="E266" t="s">
        <v>167</v>
      </c>
      <c r="F266" t="s">
        <v>465</v>
      </c>
      <c r="G266">
        <v>35</v>
      </c>
      <c r="H266" t="s">
        <v>680</v>
      </c>
      <c r="I266" t="s">
        <v>15</v>
      </c>
      <c r="J266">
        <v>21</v>
      </c>
      <c r="L266" t="s">
        <v>354</v>
      </c>
      <c r="M266" t="str">
        <f t="shared" si="38"/>
        <v>(24) Michigan State</v>
      </c>
      <c r="N266">
        <f t="shared" si="39"/>
        <v>35</v>
      </c>
      <c r="O266" t="str">
        <f t="shared" si="40"/>
        <v>Indiana</v>
      </c>
      <c r="P266">
        <f t="shared" si="41"/>
        <v>21</v>
      </c>
      <c r="R266" t="str">
        <f t="shared" si="34"/>
        <v>Michigan State</v>
      </c>
      <c r="S266">
        <f t="shared" si="35"/>
        <v>35</v>
      </c>
      <c r="T266" t="str">
        <f t="shared" si="36"/>
        <v>Indiana</v>
      </c>
      <c r="U266">
        <f t="shared" si="37"/>
        <v>21</v>
      </c>
    </row>
    <row r="267" spans="1:21">
      <c r="A267">
        <v>266</v>
      </c>
      <c r="B267">
        <v>5</v>
      </c>
      <c r="C267" t="s">
        <v>453</v>
      </c>
      <c r="D267" s="2">
        <v>0.5</v>
      </c>
      <c r="E267" t="s">
        <v>167</v>
      </c>
      <c r="F267" t="s">
        <v>79</v>
      </c>
      <c r="G267">
        <v>38</v>
      </c>
      <c r="I267" t="s">
        <v>57</v>
      </c>
      <c r="J267">
        <v>17</v>
      </c>
      <c r="L267" t="s">
        <v>374</v>
      </c>
      <c r="M267" t="str">
        <f t="shared" si="38"/>
        <v>Kent State</v>
      </c>
      <c r="N267">
        <f t="shared" si="39"/>
        <v>17</v>
      </c>
      <c r="O267" t="str">
        <f t="shared" si="40"/>
        <v>Mississippi</v>
      </c>
      <c r="P267">
        <f t="shared" si="41"/>
        <v>38</v>
      </c>
      <c r="R267" t="str">
        <f t="shared" si="34"/>
        <v>Kent State</v>
      </c>
      <c r="S267">
        <f t="shared" si="35"/>
        <v>17</v>
      </c>
      <c r="T267" t="str">
        <f t="shared" si="36"/>
        <v>Mississippi</v>
      </c>
      <c r="U267">
        <f t="shared" si="37"/>
        <v>38</v>
      </c>
    </row>
    <row r="268" spans="1:21">
      <c r="A268">
        <v>267</v>
      </c>
      <c r="B268">
        <v>5</v>
      </c>
      <c r="C268" t="s">
        <v>453</v>
      </c>
      <c r="D268" s="2">
        <v>0.8125</v>
      </c>
      <c r="E268" t="s">
        <v>167</v>
      </c>
      <c r="F268" t="s">
        <v>87</v>
      </c>
      <c r="G268">
        <v>27</v>
      </c>
      <c r="H268" t="s">
        <v>680</v>
      </c>
      <c r="I268" t="s">
        <v>275</v>
      </c>
      <c r="J268">
        <v>20</v>
      </c>
      <c r="L268" t="s">
        <v>276</v>
      </c>
      <c r="M268" t="str">
        <f t="shared" si="38"/>
        <v>New Mexico State</v>
      </c>
      <c r="N268">
        <f t="shared" si="39"/>
        <v>27</v>
      </c>
      <c r="O268" t="str">
        <f t="shared" si="40"/>
        <v>Texas-El Paso</v>
      </c>
      <c r="P268">
        <f t="shared" si="41"/>
        <v>20</v>
      </c>
      <c r="R268" t="str">
        <f t="shared" si="34"/>
        <v>New Mexico State</v>
      </c>
      <c r="S268">
        <f t="shared" si="35"/>
        <v>27</v>
      </c>
      <c r="T268" t="str">
        <f t="shared" si="36"/>
        <v>Texas-El Paso</v>
      </c>
      <c r="U268">
        <f t="shared" si="37"/>
        <v>20</v>
      </c>
    </row>
    <row r="269" spans="1:21">
      <c r="A269">
        <v>268</v>
      </c>
      <c r="B269">
        <v>5</v>
      </c>
      <c r="C269" t="s">
        <v>453</v>
      </c>
      <c r="D269" s="2">
        <v>0.51388888888888895</v>
      </c>
      <c r="E269" t="s">
        <v>167</v>
      </c>
      <c r="F269" t="s">
        <v>7</v>
      </c>
      <c r="G269">
        <v>38</v>
      </c>
      <c r="I269" t="s">
        <v>100</v>
      </c>
      <c r="J269">
        <v>35</v>
      </c>
      <c r="L269" t="s">
        <v>466</v>
      </c>
      <c r="M269" t="str">
        <f t="shared" si="38"/>
        <v>Pittsburgh</v>
      </c>
      <c r="N269">
        <f t="shared" si="39"/>
        <v>35</v>
      </c>
      <c r="O269" t="str">
        <f t="shared" si="40"/>
        <v>North Carolina</v>
      </c>
      <c r="P269">
        <f t="shared" si="41"/>
        <v>38</v>
      </c>
      <c r="R269" t="str">
        <f t="shared" si="34"/>
        <v>Pittsburgh</v>
      </c>
      <c r="S269">
        <f t="shared" si="35"/>
        <v>35</v>
      </c>
      <c r="T269" t="str">
        <f t="shared" si="36"/>
        <v>North Carolina</v>
      </c>
      <c r="U269">
        <f t="shared" si="37"/>
        <v>38</v>
      </c>
    </row>
    <row r="270" spans="1:21">
      <c r="A270">
        <v>269</v>
      </c>
      <c r="B270">
        <v>5</v>
      </c>
      <c r="C270" t="s">
        <v>453</v>
      </c>
      <c r="D270" s="2">
        <v>0.79166666666666663</v>
      </c>
      <c r="E270" t="s">
        <v>167</v>
      </c>
      <c r="F270" t="s">
        <v>270</v>
      </c>
      <c r="G270">
        <v>37</v>
      </c>
      <c r="H270" t="s">
        <v>680</v>
      </c>
      <c r="I270" t="s">
        <v>68</v>
      </c>
      <c r="J270">
        <v>20</v>
      </c>
      <c r="L270" t="s">
        <v>366</v>
      </c>
      <c r="M270" t="str">
        <f t="shared" si="38"/>
        <v>North Carolina State</v>
      </c>
      <c r="N270">
        <f t="shared" si="39"/>
        <v>37</v>
      </c>
      <c r="O270" t="str">
        <f t="shared" si="40"/>
        <v>Marshall</v>
      </c>
      <c r="P270">
        <f t="shared" si="41"/>
        <v>20</v>
      </c>
      <c r="R270" t="str">
        <f t="shared" si="34"/>
        <v>North Carolina State</v>
      </c>
      <c r="S270">
        <f t="shared" si="35"/>
        <v>37</v>
      </c>
      <c r="T270" t="str">
        <f t="shared" si="36"/>
        <v>Marshall</v>
      </c>
      <c r="U270">
        <f t="shared" si="37"/>
        <v>20</v>
      </c>
    </row>
    <row r="271" spans="1:21">
      <c r="A271">
        <v>270</v>
      </c>
      <c r="B271">
        <v>5</v>
      </c>
      <c r="C271" t="s">
        <v>453</v>
      </c>
      <c r="D271" s="2">
        <v>0.75</v>
      </c>
      <c r="E271" t="s">
        <v>167</v>
      </c>
      <c r="F271" t="s">
        <v>89</v>
      </c>
      <c r="G271">
        <v>47</v>
      </c>
      <c r="H271" t="s">
        <v>680</v>
      </c>
      <c r="I271" t="s">
        <v>59</v>
      </c>
      <c r="J271">
        <v>7</v>
      </c>
      <c r="L271" t="s">
        <v>254</v>
      </c>
      <c r="M271" t="str">
        <f t="shared" si="38"/>
        <v>North Texas</v>
      </c>
      <c r="N271">
        <f t="shared" si="39"/>
        <v>47</v>
      </c>
      <c r="O271" t="str">
        <f t="shared" si="40"/>
        <v>Liberty</v>
      </c>
      <c r="P271">
        <f t="shared" si="41"/>
        <v>7</v>
      </c>
      <c r="R271" t="str">
        <f t="shared" si="34"/>
        <v>North Texas</v>
      </c>
      <c r="S271">
        <f t="shared" si="35"/>
        <v>47</v>
      </c>
      <c r="T271" t="str">
        <f t="shared" si="36"/>
        <v>Liberty</v>
      </c>
      <c r="U271">
        <f t="shared" si="37"/>
        <v>7</v>
      </c>
    </row>
    <row r="272" spans="1:21">
      <c r="A272">
        <v>271</v>
      </c>
      <c r="B272">
        <v>5</v>
      </c>
      <c r="C272" t="s">
        <v>453</v>
      </c>
      <c r="D272" s="2">
        <v>0.5</v>
      </c>
      <c r="E272" t="s">
        <v>167</v>
      </c>
      <c r="F272" t="s">
        <v>377</v>
      </c>
      <c r="G272">
        <v>56</v>
      </c>
      <c r="H272" t="s">
        <v>680</v>
      </c>
      <c r="I272" t="s">
        <v>127</v>
      </c>
      <c r="J272">
        <v>27</v>
      </c>
      <c r="L272" t="s">
        <v>404</v>
      </c>
      <c r="M272" t="str">
        <f t="shared" si="38"/>
        <v>(8) Notre Dame</v>
      </c>
      <c r="N272">
        <f t="shared" si="39"/>
        <v>56</v>
      </c>
      <c r="O272" t="str">
        <f t="shared" si="40"/>
        <v>Wake Forest</v>
      </c>
      <c r="P272">
        <f t="shared" si="41"/>
        <v>27</v>
      </c>
      <c r="R272" t="str">
        <f t="shared" si="34"/>
        <v>Notre Dame</v>
      </c>
      <c r="S272">
        <f t="shared" si="35"/>
        <v>56</v>
      </c>
      <c r="T272" t="str">
        <f t="shared" si="36"/>
        <v>Wake Forest</v>
      </c>
      <c r="U272">
        <f t="shared" si="37"/>
        <v>27</v>
      </c>
    </row>
    <row r="273" spans="1:21">
      <c r="A273">
        <v>272</v>
      </c>
      <c r="B273">
        <v>5</v>
      </c>
      <c r="C273" t="s">
        <v>453</v>
      </c>
      <c r="D273" s="2">
        <v>0.64583333333333337</v>
      </c>
      <c r="E273" t="s">
        <v>167</v>
      </c>
      <c r="F273" t="s">
        <v>378</v>
      </c>
      <c r="G273">
        <v>49</v>
      </c>
      <c r="I273" t="s">
        <v>122</v>
      </c>
      <c r="J273">
        <v>6</v>
      </c>
      <c r="L273" t="s">
        <v>282</v>
      </c>
      <c r="M273" t="str">
        <f t="shared" si="38"/>
        <v>Tulane</v>
      </c>
      <c r="N273">
        <f t="shared" si="39"/>
        <v>6</v>
      </c>
      <c r="O273" t="str">
        <f t="shared" si="40"/>
        <v>(4) Ohio State</v>
      </c>
      <c r="P273">
        <f t="shared" si="41"/>
        <v>49</v>
      </c>
      <c r="R273" t="str">
        <f t="shared" si="34"/>
        <v>Tulane</v>
      </c>
      <c r="S273">
        <f t="shared" si="35"/>
        <v>6</v>
      </c>
      <c r="T273" t="str">
        <f t="shared" si="36"/>
        <v>Ohio State</v>
      </c>
      <c r="U273">
        <f t="shared" si="37"/>
        <v>49</v>
      </c>
    </row>
    <row r="274" spans="1:21">
      <c r="A274">
        <v>273</v>
      </c>
      <c r="B274">
        <v>5</v>
      </c>
      <c r="C274" t="s">
        <v>453</v>
      </c>
      <c r="D274" s="2">
        <v>0.79166666666666663</v>
      </c>
      <c r="E274" t="s">
        <v>167</v>
      </c>
      <c r="F274" t="s">
        <v>437</v>
      </c>
      <c r="G274">
        <v>28</v>
      </c>
      <c r="I274" t="s">
        <v>140</v>
      </c>
      <c r="J274">
        <v>21</v>
      </c>
      <c r="L274" t="s">
        <v>284</v>
      </c>
      <c r="M274" t="str">
        <f t="shared" si="38"/>
        <v>Army</v>
      </c>
      <c r="N274">
        <f t="shared" si="39"/>
        <v>21</v>
      </c>
      <c r="O274" t="str">
        <f t="shared" si="40"/>
        <v>(5) Oklahoma</v>
      </c>
      <c r="P274">
        <f t="shared" si="41"/>
        <v>28</v>
      </c>
      <c r="R274" t="str">
        <f t="shared" si="34"/>
        <v>Army</v>
      </c>
      <c r="S274">
        <f t="shared" si="35"/>
        <v>21</v>
      </c>
      <c r="T274" t="str">
        <f t="shared" si="36"/>
        <v>Oklahoma</v>
      </c>
      <c r="U274">
        <f t="shared" si="37"/>
        <v>28</v>
      </c>
    </row>
    <row r="275" spans="1:21">
      <c r="A275">
        <v>274</v>
      </c>
      <c r="B275">
        <v>5</v>
      </c>
      <c r="C275" t="s">
        <v>453</v>
      </c>
      <c r="D275" s="2">
        <v>0.64583333333333337</v>
      </c>
      <c r="E275" t="s">
        <v>167</v>
      </c>
      <c r="F275" t="s">
        <v>96</v>
      </c>
      <c r="G275">
        <v>49</v>
      </c>
      <c r="I275" t="s">
        <v>467</v>
      </c>
      <c r="J275">
        <v>35</v>
      </c>
      <c r="L275" t="s">
        <v>349</v>
      </c>
      <c r="M275" t="str">
        <f t="shared" si="38"/>
        <v>(13) Virginia Tech</v>
      </c>
      <c r="N275">
        <f t="shared" si="39"/>
        <v>35</v>
      </c>
      <c r="O275" t="str">
        <f t="shared" si="40"/>
        <v>Old Dominion</v>
      </c>
      <c r="P275">
        <f t="shared" si="41"/>
        <v>49</v>
      </c>
      <c r="R275" t="str">
        <f t="shared" si="34"/>
        <v>Virginia Tech</v>
      </c>
      <c r="S275">
        <f t="shared" si="35"/>
        <v>35</v>
      </c>
      <c r="T275" t="str">
        <f t="shared" si="36"/>
        <v>Old Dominion</v>
      </c>
      <c r="U275">
        <f t="shared" si="37"/>
        <v>49</v>
      </c>
    </row>
    <row r="276" spans="1:21">
      <c r="A276">
        <v>275</v>
      </c>
      <c r="B276">
        <v>5</v>
      </c>
      <c r="C276" t="s">
        <v>453</v>
      </c>
      <c r="D276" s="2">
        <v>0.5</v>
      </c>
      <c r="E276" t="s">
        <v>167</v>
      </c>
      <c r="F276" t="s">
        <v>101</v>
      </c>
      <c r="G276">
        <v>30</v>
      </c>
      <c r="I276" t="s">
        <v>468</v>
      </c>
      <c r="J276">
        <v>13</v>
      </c>
      <c r="L276" t="s">
        <v>189</v>
      </c>
      <c r="M276" t="str">
        <f t="shared" si="38"/>
        <v>(23) Boston College</v>
      </c>
      <c r="N276">
        <f t="shared" si="39"/>
        <v>13</v>
      </c>
      <c r="O276" t="str">
        <f t="shared" si="40"/>
        <v>Purdue</v>
      </c>
      <c r="P276">
        <f t="shared" si="41"/>
        <v>30</v>
      </c>
      <c r="R276" t="str">
        <f t="shared" si="34"/>
        <v>Boston College</v>
      </c>
      <c r="S276">
        <f t="shared" si="35"/>
        <v>13</v>
      </c>
      <c r="T276" t="str">
        <f t="shared" si="36"/>
        <v>Purdue</v>
      </c>
      <c r="U276">
        <f t="shared" si="37"/>
        <v>30</v>
      </c>
    </row>
    <row r="277" spans="1:21">
      <c r="A277">
        <v>276</v>
      </c>
      <c r="B277">
        <v>5</v>
      </c>
      <c r="C277" t="s">
        <v>453</v>
      </c>
      <c r="D277" s="2">
        <v>0.9375</v>
      </c>
      <c r="E277" t="s">
        <v>167</v>
      </c>
      <c r="F277" t="s">
        <v>104</v>
      </c>
      <c r="G277">
        <v>23</v>
      </c>
      <c r="I277" t="s">
        <v>40</v>
      </c>
      <c r="J277">
        <v>20</v>
      </c>
      <c r="L277" t="s">
        <v>385</v>
      </c>
      <c r="M277" t="str">
        <f t="shared" si="38"/>
        <v>Eastern Michigan</v>
      </c>
      <c r="N277">
        <f t="shared" si="39"/>
        <v>20</v>
      </c>
      <c r="O277" t="str">
        <f t="shared" si="40"/>
        <v>San Diego State</v>
      </c>
      <c r="P277">
        <f t="shared" si="41"/>
        <v>23</v>
      </c>
      <c r="R277" t="str">
        <f t="shared" si="34"/>
        <v>Eastern Michigan</v>
      </c>
      <c r="S277">
        <f t="shared" si="35"/>
        <v>20</v>
      </c>
      <c r="T277" t="str">
        <f t="shared" si="36"/>
        <v>San Diego State</v>
      </c>
      <c r="U277">
        <f t="shared" si="37"/>
        <v>23</v>
      </c>
    </row>
    <row r="278" spans="1:21">
      <c r="A278">
        <v>277</v>
      </c>
      <c r="B278">
        <v>5</v>
      </c>
      <c r="C278" t="s">
        <v>453</v>
      </c>
      <c r="D278" s="2">
        <v>0.66666666666666663</v>
      </c>
      <c r="E278" t="s">
        <v>167</v>
      </c>
      <c r="F278" t="s">
        <v>35</v>
      </c>
      <c r="G278">
        <v>37</v>
      </c>
      <c r="H278" t="s">
        <v>680</v>
      </c>
      <c r="I278" t="s">
        <v>125</v>
      </c>
      <c r="J278">
        <v>14</v>
      </c>
      <c r="L278" t="s">
        <v>309</v>
      </c>
      <c r="M278" t="str">
        <f t="shared" si="38"/>
        <v>South Carolina</v>
      </c>
      <c r="N278">
        <f t="shared" si="39"/>
        <v>37</v>
      </c>
      <c r="O278" t="str">
        <f t="shared" si="40"/>
        <v>Vanderbilt</v>
      </c>
      <c r="P278">
        <f t="shared" si="41"/>
        <v>14</v>
      </c>
      <c r="R278" t="str">
        <f t="shared" si="34"/>
        <v>South Carolina</v>
      </c>
      <c r="S278">
        <f t="shared" si="35"/>
        <v>37</v>
      </c>
      <c r="T278" t="str">
        <f t="shared" si="36"/>
        <v>Vanderbilt</v>
      </c>
      <c r="U278">
        <f t="shared" si="37"/>
        <v>14</v>
      </c>
    </row>
    <row r="279" spans="1:21">
      <c r="A279">
        <v>278</v>
      </c>
      <c r="B279">
        <v>5</v>
      </c>
      <c r="C279" t="s">
        <v>453</v>
      </c>
      <c r="D279" s="2">
        <v>0.83333333333333337</v>
      </c>
      <c r="E279" t="s">
        <v>167</v>
      </c>
      <c r="F279" t="s">
        <v>107</v>
      </c>
      <c r="G279">
        <v>20</v>
      </c>
      <c r="I279" t="s">
        <v>41</v>
      </c>
      <c r="J279">
        <v>13</v>
      </c>
      <c r="L279" t="s">
        <v>294</v>
      </c>
      <c r="M279" t="str">
        <f t="shared" si="38"/>
        <v>East Carolina</v>
      </c>
      <c r="N279">
        <f t="shared" si="39"/>
        <v>13</v>
      </c>
      <c r="O279" t="str">
        <f t="shared" si="40"/>
        <v>South Florida</v>
      </c>
      <c r="P279">
        <f t="shared" si="41"/>
        <v>20</v>
      </c>
      <c r="R279" t="str">
        <f t="shared" si="34"/>
        <v>East Carolina</v>
      </c>
      <c r="S279">
        <f t="shared" si="35"/>
        <v>13</v>
      </c>
      <c r="T279" t="str">
        <f t="shared" si="36"/>
        <v>South Florida</v>
      </c>
      <c r="U279">
        <f t="shared" si="37"/>
        <v>20</v>
      </c>
    </row>
    <row r="280" spans="1:21">
      <c r="A280">
        <v>279</v>
      </c>
      <c r="B280">
        <v>5</v>
      </c>
      <c r="C280" t="s">
        <v>453</v>
      </c>
      <c r="D280" s="2">
        <v>0.5</v>
      </c>
      <c r="E280" t="s">
        <v>167</v>
      </c>
      <c r="F280" t="s">
        <v>272</v>
      </c>
      <c r="G280">
        <v>31</v>
      </c>
      <c r="I280" t="s">
        <v>82</v>
      </c>
      <c r="J280">
        <v>30</v>
      </c>
      <c r="L280" t="s">
        <v>328</v>
      </c>
      <c r="M280" t="str">
        <f t="shared" si="38"/>
        <v>Navy</v>
      </c>
      <c r="N280">
        <f t="shared" si="39"/>
        <v>30</v>
      </c>
      <c r="O280" t="str">
        <f t="shared" si="40"/>
        <v>Southern Methodist</v>
      </c>
      <c r="P280">
        <f t="shared" si="41"/>
        <v>31</v>
      </c>
      <c r="R280" t="str">
        <f t="shared" si="34"/>
        <v>Navy</v>
      </c>
      <c r="S280">
        <f t="shared" si="35"/>
        <v>30</v>
      </c>
      <c r="T280" t="str">
        <f t="shared" si="36"/>
        <v>Southern Methodist</v>
      </c>
      <c r="U280">
        <f t="shared" si="37"/>
        <v>31</v>
      </c>
    </row>
    <row r="281" spans="1:21">
      <c r="A281">
        <v>280</v>
      </c>
      <c r="B281">
        <v>5</v>
      </c>
      <c r="C281" t="s">
        <v>453</v>
      </c>
      <c r="D281" s="2">
        <v>0.79166666666666663</v>
      </c>
      <c r="E281" t="s">
        <v>167</v>
      </c>
      <c r="F281" t="s">
        <v>298</v>
      </c>
      <c r="G281">
        <v>40</v>
      </c>
      <c r="I281" t="s">
        <v>102</v>
      </c>
      <c r="J281">
        <v>22</v>
      </c>
      <c r="L281" t="s">
        <v>300</v>
      </c>
      <c r="M281" t="str">
        <f t="shared" si="38"/>
        <v>Rice</v>
      </c>
      <c r="N281">
        <f t="shared" si="39"/>
        <v>22</v>
      </c>
      <c r="O281" t="str">
        <f t="shared" si="40"/>
        <v>Southern Mississippi</v>
      </c>
      <c r="P281">
        <f t="shared" si="41"/>
        <v>40</v>
      </c>
      <c r="R281" t="str">
        <f t="shared" si="34"/>
        <v>Rice</v>
      </c>
      <c r="S281">
        <f t="shared" si="35"/>
        <v>22</v>
      </c>
      <c r="T281" t="str">
        <f t="shared" si="36"/>
        <v>Southern Mississippi</v>
      </c>
      <c r="U281">
        <f t="shared" si="37"/>
        <v>40</v>
      </c>
    </row>
    <row r="282" spans="1:21">
      <c r="A282">
        <v>281</v>
      </c>
      <c r="B282">
        <v>5</v>
      </c>
      <c r="C282" t="s">
        <v>453</v>
      </c>
      <c r="D282" s="2">
        <v>0.83333333333333337</v>
      </c>
      <c r="E282" t="s">
        <v>167</v>
      </c>
      <c r="F282" t="s">
        <v>469</v>
      </c>
      <c r="G282">
        <v>38</v>
      </c>
      <c r="H282" t="s">
        <v>680</v>
      </c>
      <c r="I282" t="s">
        <v>441</v>
      </c>
      <c r="J282">
        <v>31</v>
      </c>
      <c r="L282" t="s">
        <v>287</v>
      </c>
      <c r="M282" t="str">
        <f t="shared" si="38"/>
        <v>(7) Stanford</v>
      </c>
      <c r="N282">
        <f t="shared" si="39"/>
        <v>38</v>
      </c>
      <c r="O282" t="str">
        <f t="shared" si="40"/>
        <v>(20) Oregon</v>
      </c>
      <c r="P282">
        <f t="shared" si="41"/>
        <v>31</v>
      </c>
      <c r="R282" t="str">
        <f t="shared" si="34"/>
        <v>Stanford</v>
      </c>
      <c r="S282">
        <f t="shared" si="35"/>
        <v>38</v>
      </c>
      <c r="T282" t="str">
        <f t="shared" si="36"/>
        <v>Oregon</v>
      </c>
      <c r="U282">
        <f t="shared" si="37"/>
        <v>31</v>
      </c>
    </row>
    <row r="283" spans="1:21">
      <c r="A283">
        <v>282</v>
      </c>
      <c r="B283">
        <v>5</v>
      </c>
      <c r="C283" t="s">
        <v>453</v>
      </c>
      <c r="D283" s="2">
        <v>0.66666666666666663</v>
      </c>
      <c r="E283" t="s">
        <v>167</v>
      </c>
      <c r="F283" t="s">
        <v>112</v>
      </c>
      <c r="G283">
        <v>51</v>
      </c>
      <c r="I283" t="s">
        <v>38</v>
      </c>
      <c r="J283">
        <v>21</v>
      </c>
      <c r="L283" t="s">
        <v>389</v>
      </c>
      <c r="M283" t="str">
        <f t="shared" si="38"/>
        <v>Connecticut</v>
      </c>
      <c r="N283">
        <f t="shared" si="39"/>
        <v>21</v>
      </c>
      <c r="O283" t="str">
        <f t="shared" si="40"/>
        <v>Syracuse</v>
      </c>
      <c r="P283">
        <f t="shared" si="41"/>
        <v>51</v>
      </c>
      <c r="R283" t="str">
        <f t="shared" si="34"/>
        <v>Connecticut</v>
      </c>
      <c r="S283">
        <f t="shared" si="35"/>
        <v>21</v>
      </c>
      <c r="T283" t="str">
        <f t="shared" si="36"/>
        <v>Syracuse</v>
      </c>
      <c r="U283">
        <f t="shared" si="37"/>
        <v>51</v>
      </c>
    </row>
    <row r="284" spans="1:21">
      <c r="A284">
        <v>283</v>
      </c>
      <c r="B284">
        <v>5</v>
      </c>
      <c r="C284" t="s">
        <v>453</v>
      </c>
      <c r="D284" s="2">
        <v>0.6875</v>
      </c>
      <c r="E284" t="s">
        <v>167</v>
      </c>
      <c r="F284" t="s">
        <v>17</v>
      </c>
      <c r="G284">
        <v>31</v>
      </c>
      <c r="I284" t="s">
        <v>470</v>
      </c>
      <c r="J284">
        <v>16</v>
      </c>
      <c r="L284" t="s">
        <v>392</v>
      </c>
      <c r="M284" t="str">
        <f t="shared" si="38"/>
        <v>(17) Texas Christian</v>
      </c>
      <c r="N284">
        <f t="shared" si="39"/>
        <v>16</v>
      </c>
      <c r="O284" t="str">
        <f t="shared" si="40"/>
        <v>Texas</v>
      </c>
      <c r="P284">
        <f t="shared" si="41"/>
        <v>31</v>
      </c>
      <c r="R284" t="str">
        <f t="shared" si="34"/>
        <v>Texas Christian</v>
      </c>
      <c r="S284">
        <f t="shared" si="35"/>
        <v>16</v>
      </c>
      <c r="T284" t="str">
        <f t="shared" si="36"/>
        <v>Texas</v>
      </c>
      <c r="U284">
        <f t="shared" si="37"/>
        <v>31</v>
      </c>
    </row>
    <row r="285" spans="1:21">
      <c r="A285">
        <v>284</v>
      </c>
      <c r="B285">
        <v>5</v>
      </c>
      <c r="C285" t="s">
        <v>453</v>
      </c>
      <c r="D285" s="2">
        <v>0.79166666666666663</v>
      </c>
      <c r="E285" t="s">
        <v>167</v>
      </c>
      <c r="F285" t="s">
        <v>117</v>
      </c>
      <c r="G285">
        <v>41</v>
      </c>
      <c r="H285" t="s">
        <v>680</v>
      </c>
      <c r="I285" t="s">
        <v>471</v>
      </c>
      <c r="J285">
        <v>17</v>
      </c>
      <c r="L285" t="s">
        <v>191</v>
      </c>
      <c r="M285" t="str">
        <f t="shared" si="38"/>
        <v>Texas Tech</v>
      </c>
      <c r="N285">
        <f t="shared" si="39"/>
        <v>41</v>
      </c>
      <c r="O285" t="str">
        <f t="shared" si="40"/>
        <v>(15) Oklahoma State</v>
      </c>
      <c r="P285">
        <f t="shared" si="41"/>
        <v>17</v>
      </c>
      <c r="R285" t="str">
        <f t="shared" si="34"/>
        <v>Texas Tech</v>
      </c>
      <c r="S285">
        <f t="shared" si="35"/>
        <v>41</v>
      </c>
      <c r="T285" t="str">
        <f t="shared" si="36"/>
        <v>Oklahoma State</v>
      </c>
      <c r="U285">
        <f t="shared" si="37"/>
        <v>17</v>
      </c>
    </row>
    <row r="286" spans="1:21">
      <c r="A286">
        <v>285</v>
      </c>
      <c r="B286">
        <v>5</v>
      </c>
      <c r="C286" t="s">
        <v>453</v>
      </c>
      <c r="D286" s="2">
        <v>0.79166666666666663</v>
      </c>
      <c r="E286" t="s">
        <v>167</v>
      </c>
      <c r="F286" t="s">
        <v>215</v>
      </c>
      <c r="G286">
        <v>25</v>
      </c>
      <c r="I286" t="s">
        <v>116</v>
      </c>
      <c r="J286">
        <v>21</v>
      </c>
      <c r="L286" t="s">
        <v>338</v>
      </c>
      <c r="M286" t="str">
        <f t="shared" si="38"/>
        <v>Texas State</v>
      </c>
      <c r="N286">
        <f t="shared" si="39"/>
        <v>21</v>
      </c>
      <c r="O286" t="str">
        <f t="shared" si="40"/>
        <v>Texas-San Antonio</v>
      </c>
      <c r="P286">
        <f t="shared" si="41"/>
        <v>25</v>
      </c>
      <c r="R286" t="str">
        <f t="shared" si="34"/>
        <v>Texas State</v>
      </c>
      <c r="S286">
        <f t="shared" si="35"/>
        <v>21</v>
      </c>
      <c r="T286" t="str">
        <f t="shared" si="36"/>
        <v>Texas-San Antonio</v>
      </c>
      <c r="U286">
        <f t="shared" si="37"/>
        <v>25</v>
      </c>
    </row>
    <row r="287" spans="1:21">
      <c r="A287">
        <v>286</v>
      </c>
      <c r="B287">
        <v>5</v>
      </c>
      <c r="C287" t="s">
        <v>453</v>
      </c>
      <c r="D287" s="2">
        <v>0.5</v>
      </c>
      <c r="E287" t="s">
        <v>167</v>
      </c>
      <c r="F287" t="s">
        <v>120</v>
      </c>
      <c r="G287">
        <v>63</v>
      </c>
      <c r="I287" t="s">
        <v>84</v>
      </c>
      <c r="J287">
        <v>44</v>
      </c>
      <c r="L287" t="s">
        <v>305</v>
      </c>
      <c r="M287" t="str">
        <f t="shared" si="38"/>
        <v>Nevada</v>
      </c>
      <c r="N287">
        <f t="shared" si="39"/>
        <v>44</v>
      </c>
      <c r="O287" t="str">
        <f t="shared" si="40"/>
        <v>Toledo</v>
      </c>
      <c r="P287">
        <f t="shared" si="41"/>
        <v>63</v>
      </c>
      <c r="R287" t="str">
        <f t="shared" si="34"/>
        <v>Nevada</v>
      </c>
      <c r="S287">
        <f t="shared" si="35"/>
        <v>44</v>
      </c>
      <c r="T287" t="str">
        <f t="shared" si="36"/>
        <v>Toledo</v>
      </c>
      <c r="U287">
        <f t="shared" si="37"/>
        <v>63</v>
      </c>
    </row>
    <row r="288" spans="1:21">
      <c r="A288">
        <v>287</v>
      </c>
      <c r="B288">
        <v>5</v>
      </c>
      <c r="C288" t="s">
        <v>453</v>
      </c>
      <c r="D288" s="2">
        <v>0.79166666666666663</v>
      </c>
      <c r="E288" t="s">
        <v>167</v>
      </c>
      <c r="F288" t="s">
        <v>121</v>
      </c>
      <c r="G288">
        <v>35</v>
      </c>
      <c r="H288" t="s">
        <v>680</v>
      </c>
      <c r="I288" t="s">
        <v>66</v>
      </c>
      <c r="J288">
        <v>27</v>
      </c>
      <c r="L288" t="s">
        <v>187</v>
      </c>
      <c r="M288" t="str">
        <f t="shared" si="38"/>
        <v>Troy</v>
      </c>
      <c r="N288">
        <f t="shared" si="39"/>
        <v>35</v>
      </c>
      <c r="O288" t="str">
        <f t="shared" si="40"/>
        <v>Louisiana-Monroe</v>
      </c>
      <c r="P288">
        <f t="shared" si="41"/>
        <v>27</v>
      </c>
      <c r="R288" t="str">
        <f t="shared" si="34"/>
        <v>Troy</v>
      </c>
      <c r="S288">
        <f t="shared" si="35"/>
        <v>35</v>
      </c>
      <c r="T288" t="str">
        <f t="shared" si="36"/>
        <v>Louisiana-Monroe</v>
      </c>
      <c r="U288">
        <f t="shared" si="37"/>
        <v>27</v>
      </c>
    </row>
    <row r="289" spans="1:21">
      <c r="A289">
        <v>288</v>
      </c>
      <c r="B289">
        <v>5</v>
      </c>
      <c r="C289" t="s">
        <v>453</v>
      </c>
      <c r="D289" s="2">
        <v>0.9375</v>
      </c>
      <c r="E289" t="s">
        <v>167</v>
      </c>
      <c r="F289" t="s">
        <v>124</v>
      </c>
      <c r="G289">
        <v>42</v>
      </c>
      <c r="I289" t="s">
        <v>0</v>
      </c>
      <c r="J289">
        <v>32</v>
      </c>
      <c r="L289" t="s">
        <v>399</v>
      </c>
      <c r="M289" t="str">
        <f t="shared" si="38"/>
        <v>Air Force</v>
      </c>
      <c r="N289">
        <f t="shared" si="39"/>
        <v>32</v>
      </c>
      <c r="O289" t="str">
        <f t="shared" si="40"/>
        <v>Utah State</v>
      </c>
      <c r="P289">
        <f t="shared" si="41"/>
        <v>42</v>
      </c>
      <c r="R289" t="str">
        <f t="shared" si="34"/>
        <v>Air Force</v>
      </c>
      <c r="S289">
        <f t="shared" si="35"/>
        <v>32</v>
      </c>
      <c r="T289" t="str">
        <f t="shared" si="36"/>
        <v>Utah State</v>
      </c>
      <c r="U289">
        <f t="shared" si="37"/>
        <v>42</v>
      </c>
    </row>
    <row r="290" spans="1:21">
      <c r="A290">
        <v>289</v>
      </c>
      <c r="B290">
        <v>5</v>
      </c>
      <c r="C290" t="s">
        <v>453</v>
      </c>
      <c r="D290" s="2">
        <v>0.52083333333333337</v>
      </c>
      <c r="E290" t="s">
        <v>167</v>
      </c>
      <c r="F290" t="s">
        <v>60</v>
      </c>
      <c r="G290">
        <v>27</v>
      </c>
      <c r="I290" t="s">
        <v>67</v>
      </c>
      <c r="J290">
        <v>3</v>
      </c>
      <c r="L290" t="s">
        <v>311</v>
      </c>
      <c r="M290" t="str">
        <f t="shared" si="38"/>
        <v>Louisville</v>
      </c>
      <c r="N290">
        <f t="shared" si="39"/>
        <v>3</v>
      </c>
      <c r="O290" t="str">
        <f t="shared" si="40"/>
        <v>Virginia</v>
      </c>
      <c r="P290">
        <f t="shared" si="41"/>
        <v>27</v>
      </c>
      <c r="R290" t="str">
        <f t="shared" si="34"/>
        <v>Louisville</v>
      </c>
      <c r="S290">
        <f t="shared" si="35"/>
        <v>3</v>
      </c>
      <c r="T290" t="str">
        <f t="shared" si="36"/>
        <v>Virginia</v>
      </c>
      <c r="U290">
        <f t="shared" si="37"/>
        <v>27</v>
      </c>
    </row>
    <row r="291" spans="1:21">
      <c r="A291">
        <v>290</v>
      </c>
      <c r="B291">
        <v>5</v>
      </c>
      <c r="C291" t="s">
        <v>453</v>
      </c>
      <c r="D291" s="2">
        <v>0.9375</v>
      </c>
      <c r="E291" t="s">
        <v>167</v>
      </c>
      <c r="F291" t="s">
        <v>447</v>
      </c>
      <c r="G291">
        <v>27</v>
      </c>
      <c r="I291" t="s">
        <v>9</v>
      </c>
      <c r="J291">
        <v>20</v>
      </c>
      <c r="L291" t="s">
        <v>407</v>
      </c>
      <c r="M291" t="str">
        <f t="shared" si="38"/>
        <v>Arizona State</v>
      </c>
      <c r="N291">
        <f t="shared" si="39"/>
        <v>20</v>
      </c>
      <c r="O291" t="str">
        <f t="shared" si="40"/>
        <v>(10) Washington</v>
      </c>
      <c r="P291">
        <f t="shared" si="41"/>
        <v>27</v>
      </c>
      <c r="R291" t="str">
        <f t="shared" si="34"/>
        <v>Arizona State</v>
      </c>
      <c r="S291">
        <f t="shared" si="35"/>
        <v>20</v>
      </c>
      <c r="T291" t="str">
        <f t="shared" si="36"/>
        <v>Washington</v>
      </c>
      <c r="U291">
        <f t="shared" si="37"/>
        <v>27</v>
      </c>
    </row>
    <row r="292" spans="1:21">
      <c r="A292">
        <v>291</v>
      </c>
      <c r="B292">
        <v>5</v>
      </c>
      <c r="C292" t="s">
        <v>453</v>
      </c>
      <c r="D292" s="2">
        <v>0.64583333333333337</v>
      </c>
      <c r="E292" t="s">
        <v>167</v>
      </c>
      <c r="F292" t="s">
        <v>472</v>
      </c>
      <c r="G292">
        <v>35</v>
      </c>
      <c r="I292" t="s">
        <v>56</v>
      </c>
      <c r="J292">
        <v>6</v>
      </c>
      <c r="L292" t="s">
        <v>411</v>
      </c>
      <c r="M292" t="str">
        <f t="shared" si="38"/>
        <v>Kansas State</v>
      </c>
      <c r="N292">
        <f t="shared" si="39"/>
        <v>6</v>
      </c>
      <c r="O292" t="str">
        <f t="shared" si="40"/>
        <v>(12) West Virginia</v>
      </c>
      <c r="P292">
        <f t="shared" si="41"/>
        <v>35</v>
      </c>
      <c r="R292" t="str">
        <f t="shared" si="34"/>
        <v>Kansas State</v>
      </c>
      <c r="S292">
        <f t="shared" si="35"/>
        <v>6</v>
      </c>
      <c r="T292" t="str">
        <f t="shared" si="36"/>
        <v>West Virginia</v>
      </c>
      <c r="U292">
        <f t="shared" si="37"/>
        <v>35</v>
      </c>
    </row>
    <row r="293" spans="1:21">
      <c r="A293">
        <v>292</v>
      </c>
      <c r="B293">
        <v>5</v>
      </c>
      <c r="C293" t="s">
        <v>453</v>
      </c>
      <c r="D293" s="2">
        <v>0.625</v>
      </c>
      <c r="E293" t="s">
        <v>167</v>
      </c>
      <c r="F293" t="s">
        <v>130</v>
      </c>
      <c r="G293">
        <v>28</v>
      </c>
      <c r="H293" t="s">
        <v>680</v>
      </c>
      <c r="I293" t="s">
        <v>14</v>
      </c>
      <c r="J293">
        <v>20</v>
      </c>
      <c r="L293" t="s">
        <v>179</v>
      </c>
      <c r="M293" t="str">
        <f t="shared" si="38"/>
        <v>Western Kentucky</v>
      </c>
      <c r="N293">
        <f t="shared" si="39"/>
        <v>28</v>
      </c>
      <c r="O293" t="str">
        <f t="shared" si="40"/>
        <v>Ball State</v>
      </c>
      <c r="P293">
        <f t="shared" si="41"/>
        <v>20</v>
      </c>
      <c r="R293" t="str">
        <f t="shared" si="34"/>
        <v>Western Kentucky</v>
      </c>
      <c r="S293">
        <f t="shared" si="35"/>
        <v>28</v>
      </c>
      <c r="T293" t="str">
        <f t="shared" si="36"/>
        <v>Ball State</v>
      </c>
      <c r="U293">
        <f t="shared" si="37"/>
        <v>20</v>
      </c>
    </row>
    <row r="294" spans="1:21">
      <c r="A294">
        <v>293</v>
      </c>
      <c r="B294">
        <v>5</v>
      </c>
      <c r="C294" t="s">
        <v>453</v>
      </c>
      <c r="D294" s="2">
        <v>0.58333333333333337</v>
      </c>
      <c r="E294" t="s">
        <v>167</v>
      </c>
      <c r="F294" t="s">
        <v>131</v>
      </c>
      <c r="G294">
        <v>34</v>
      </c>
      <c r="H294" t="s">
        <v>680</v>
      </c>
      <c r="I294" t="s">
        <v>48</v>
      </c>
      <c r="J294">
        <v>15</v>
      </c>
      <c r="L294" t="s">
        <v>185</v>
      </c>
      <c r="M294" t="str">
        <f t="shared" si="38"/>
        <v>Western Michigan</v>
      </c>
      <c r="N294">
        <f t="shared" si="39"/>
        <v>34</v>
      </c>
      <c r="O294" t="str">
        <f t="shared" si="40"/>
        <v>Georgia State</v>
      </c>
      <c r="P294">
        <f t="shared" si="41"/>
        <v>15</v>
      </c>
      <c r="R294" t="str">
        <f t="shared" si="34"/>
        <v>Western Michigan</v>
      </c>
      <c r="S294">
        <f t="shared" si="35"/>
        <v>34</v>
      </c>
      <c r="T294" t="str">
        <f t="shared" si="36"/>
        <v>Georgia State</v>
      </c>
      <c r="U294">
        <f t="shared" si="37"/>
        <v>15</v>
      </c>
    </row>
    <row r="295" spans="1:21">
      <c r="A295">
        <v>294</v>
      </c>
      <c r="B295">
        <v>5</v>
      </c>
      <c r="C295" t="s">
        <v>453</v>
      </c>
      <c r="D295" s="2">
        <v>0.85763888888888884</v>
      </c>
      <c r="E295" t="s">
        <v>167</v>
      </c>
      <c r="F295" t="s">
        <v>473</v>
      </c>
      <c r="G295">
        <v>28</v>
      </c>
      <c r="H295" t="s">
        <v>680</v>
      </c>
      <c r="I295" t="s">
        <v>53</v>
      </c>
      <c r="J295">
        <v>17</v>
      </c>
      <c r="L295" t="s">
        <v>251</v>
      </c>
      <c r="M295" t="str">
        <f t="shared" si="38"/>
        <v>(18) Wisconsin</v>
      </c>
      <c r="N295">
        <f t="shared" si="39"/>
        <v>28</v>
      </c>
      <c r="O295" t="str">
        <f t="shared" si="40"/>
        <v>Iowa</v>
      </c>
      <c r="P295">
        <f t="shared" si="41"/>
        <v>17</v>
      </c>
      <c r="R295" t="str">
        <f t="shared" si="34"/>
        <v>Wisconsin</v>
      </c>
      <c r="S295">
        <f t="shared" si="35"/>
        <v>28</v>
      </c>
      <c r="T295" t="str">
        <f t="shared" si="36"/>
        <v>Iowa</v>
      </c>
      <c r="U295">
        <f t="shared" si="37"/>
        <v>17</v>
      </c>
    </row>
    <row r="296" spans="1:21">
      <c r="A296">
        <v>295</v>
      </c>
      <c r="B296">
        <v>6</v>
      </c>
      <c r="C296" t="s">
        <v>474</v>
      </c>
      <c r="D296" s="2">
        <v>0.83333333333333337</v>
      </c>
      <c r="E296" t="s">
        <v>174</v>
      </c>
      <c r="F296" t="s">
        <v>475</v>
      </c>
      <c r="G296">
        <v>47</v>
      </c>
      <c r="I296" t="s">
        <v>7</v>
      </c>
      <c r="J296">
        <v>10</v>
      </c>
      <c r="L296" t="s">
        <v>369</v>
      </c>
      <c r="M296" t="str">
        <f t="shared" si="38"/>
        <v>North Carolina</v>
      </c>
      <c r="N296">
        <f t="shared" si="39"/>
        <v>10</v>
      </c>
      <c r="O296" t="str">
        <f t="shared" si="40"/>
        <v>(16) Miami (FL)</v>
      </c>
      <c r="P296">
        <f t="shared" si="41"/>
        <v>47</v>
      </c>
      <c r="R296" t="str">
        <f t="shared" si="34"/>
        <v>North Carolina</v>
      </c>
      <c r="S296">
        <f t="shared" si="35"/>
        <v>10</v>
      </c>
      <c r="T296" t="str">
        <f t="shared" si="36"/>
        <v>Miami (FL)</v>
      </c>
      <c r="U296">
        <f t="shared" si="37"/>
        <v>47</v>
      </c>
    </row>
    <row r="297" spans="1:21">
      <c r="A297">
        <v>296</v>
      </c>
      <c r="B297">
        <v>6</v>
      </c>
      <c r="C297" t="s">
        <v>476</v>
      </c>
      <c r="D297" s="2">
        <v>0.875</v>
      </c>
      <c r="E297" t="s">
        <v>198</v>
      </c>
      <c r="F297" t="s">
        <v>1</v>
      </c>
      <c r="G297">
        <v>38</v>
      </c>
      <c r="I297" t="s">
        <v>27</v>
      </c>
      <c r="J297">
        <v>16</v>
      </c>
      <c r="L297" t="s">
        <v>426</v>
      </c>
      <c r="M297" t="str">
        <f t="shared" si="38"/>
        <v>UCLA</v>
      </c>
      <c r="N297">
        <f t="shared" si="39"/>
        <v>16</v>
      </c>
      <c r="O297" t="str">
        <f t="shared" si="40"/>
        <v>Colorado</v>
      </c>
      <c r="P297">
        <f t="shared" si="41"/>
        <v>38</v>
      </c>
      <c r="R297" t="str">
        <f t="shared" si="34"/>
        <v>UCLA</v>
      </c>
      <c r="S297">
        <f t="shared" si="35"/>
        <v>16</v>
      </c>
      <c r="T297" t="str">
        <f t="shared" si="36"/>
        <v>Colorado</v>
      </c>
      <c r="U297">
        <f t="shared" si="37"/>
        <v>38</v>
      </c>
    </row>
    <row r="298" spans="1:21">
      <c r="A298">
        <v>297</v>
      </c>
      <c r="B298">
        <v>6</v>
      </c>
      <c r="C298" t="s">
        <v>476</v>
      </c>
      <c r="D298" s="2">
        <v>0.83333333333333337</v>
      </c>
      <c r="E298" t="s">
        <v>198</v>
      </c>
      <c r="F298" t="s">
        <v>122</v>
      </c>
      <c r="G298">
        <v>40</v>
      </c>
      <c r="I298" t="s">
        <v>71</v>
      </c>
      <c r="J298">
        <v>24</v>
      </c>
      <c r="L298" t="s">
        <v>196</v>
      </c>
      <c r="M298" t="str">
        <f t="shared" si="38"/>
        <v>Memphis</v>
      </c>
      <c r="N298">
        <f t="shared" si="39"/>
        <v>24</v>
      </c>
      <c r="O298" t="str">
        <f t="shared" si="40"/>
        <v>Tulane</v>
      </c>
      <c r="P298">
        <f t="shared" si="41"/>
        <v>40</v>
      </c>
      <c r="R298" t="str">
        <f t="shared" si="34"/>
        <v>Memphis</v>
      </c>
      <c r="S298">
        <f t="shared" si="35"/>
        <v>24</v>
      </c>
      <c r="T298" t="str">
        <f t="shared" si="36"/>
        <v>Tulane</v>
      </c>
      <c r="U298">
        <f t="shared" si="37"/>
        <v>40</v>
      </c>
    </row>
    <row r="299" spans="1:21">
      <c r="A299">
        <v>298</v>
      </c>
      <c r="B299">
        <v>6</v>
      </c>
      <c r="C299" t="s">
        <v>477</v>
      </c>
      <c r="D299" s="2">
        <v>0.5</v>
      </c>
      <c r="E299" t="s">
        <v>167</v>
      </c>
      <c r="F299" t="s">
        <v>213</v>
      </c>
      <c r="G299">
        <v>56</v>
      </c>
      <c r="I299" t="s">
        <v>62</v>
      </c>
      <c r="J299">
        <v>14</v>
      </c>
      <c r="L299" t="s">
        <v>332</v>
      </c>
      <c r="M299" t="str">
        <f t="shared" si="38"/>
        <v>Louisiana</v>
      </c>
      <c r="N299">
        <f t="shared" si="39"/>
        <v>14</v>
      </c>
      <c r="O299" t="str">
        <f t="shared" si="40"/>
        <v>(1) Alabama</v>
      </c>
      <c r="P299">
        <f t="shared" si="41"/>
        <v>56</v>
      </c>
      <c r="R299" t="str">
        <f t="shared" si="34"/>
        <v>Louisiana</v>
      </c>
      <c r="S299">
        <f t="shared" si="35"/>
        <v>14</v>
      </c>
      <c r="T299" t="str">
        <f t="shared" si="36"/>
        <v>Alabama</v>
      </c>
      <c r="U299">
        <f t="shared" si="37"/>
        <v>56</v>
      </c>
    </row>
    <row r="300" spans="1:21">
      <c r="A300">
        <v>299</v>
      </c>
      <c r="B300">
        <v>6</v>
      </c>
      <c r="C300" t="s">
        <v>477</v>
      </c>
      <c r="D300" s="2">
        <v>0.79166666666666663</v>
      </c>
      <c r="E300" t="s">
        <v>167</v>
      </c>
      <c r="F300" t="s">
        <v>175</v>
      </c>
      <c r="G300">
        <v>28</v>
      </c>
      <c r="I300" t="s">
        <v>32</v>
      </c>
      <c r="J300">
        <v>7</v>
      </c>
      <c r="L300" t="s">
        <v>177</v>
      </c>
      <c r="M300" t="str">
        <f t="shared" si="38"/>
        <v>Charlotte</v>
      </c>
      <c r="N300">
        <f t="shared" si="39"/>
        <v>7</v>
      </c>
      <c r="O300" t="str">
        <f t="shared" si="40"/>
        <v>Alabama-Birmingham</v>
      </c>
      <c r="P300">
        <f t="shared" si="41"/>
        <v>28</v>
      </c>
      <c r="R300" t="str">
        <f t="shared" si="34"/>
        <v>Charlotte</v>
      </c>
      <c r="S300">
        <f t="shared" si="35"/>
        <v>7</v>
      </c>
      <c r="T300" t="str">
        <f t="shared" si="36"/>
        <v>Alabama-Birmingham</v>
      </c>
      <c r="U300">
        <f t="shared" si="37"/>
        <v>28</v>
      </c>
    </row>
    <row r="301" spans="1:21">
      <c r="A301">
        <v>300</v>
      </c>
      <c r="B301">
        <v>6</v>
      </c>
      <c r="C301" t="s">
        <v>477</v>
      </c>
      <c r="D301" s="2">
        <v>0.64583333333333337</v>
      </c>
      <c r="E301" t="s">
        <v>167</v>
      </c>
      <c r="F301" t="s">
        <v>6</v>
      </c>
      <c r="G301">
        <v>52</v>
      </c>
      <c r="I301" t="s">
        <v>106</v>
      </c>
      <c r="J301">
        <v>7</v>
      </c>
      <c r="L301" t="s">
        <v>456</v>
      </c>
      <c r="M301" t="str">
        <f t="shared" si="38"/>
        <v>South Alabama</v>
      </c>
      <c r="N301">
        <f t="shared" si="39"/>
        <v>7</v>
      </c>
      <c r="O301" t="str">
        <f t="shared" si="40"/>
        <v>Appalachian State</v>
      </c>
      <c r="P301">
        <f t="shared" si="41"/>
        <v>52</v>
      </c>
      <c r="R301" t="str">
        <f t="shared" si="34"/>
        <v>South Alabama</v>
      </c>
      <c r="S301">
        <f t="shared" si="35"/>
        <v>7</v>
      </c>
      <c r="T301" t="str">
        <f t="shared" si="36"/>
        <v>Appalachian State</v>
      </c>
      <c r="U301">
        <f t="shared" si="37"/>
        <v>52</v>
      </c>
    </row>
    <row r="302" spans="1:21">
      <c r="A302">
        <v>301</v>
      </c>
      <c r="B302">
        <v>6</v>
      </c>
      <c r="C302" t="s">
        <v>477</v>
      </c>
      <c r="D302" s="2">
        <v>0.91666666666666663</v>
      </c>
      <c r="E302" t="s">
        <v>167</v>
      </c>
      <c r="F302" t="s">
        <v>9</v>
      </c>
      <c r="G302">
        <v>52</v>
      </c>
      <c r="I302" t="s">
        <v>98</v>
      </c>
      <c r="J302">
        <v>24</v>
      </c>
      <c r="L302" t="s">
        <v>216</v>
      </c>
      <c r="M302" t="str">
        <f t="shared" si="38"/>
        <v>Oregon State</v>
      </c>
      <c r="N302">
        <f t="shared" si="39"/>
        <v>24</v>
      </c>
      <c r="O302" t="str">
        <f t="shared" si="40"/>
        <v>Arizona State</v>
      </c>
      <c r="P302">
        <f t="shared" si="41"/>
        <v>52</v>
      </c>
      <c r="R302" t="str">
        <f t="shared" si="34"/>
        <v>Oregon State</v>
      </c>
      <c r="S302">
        <f t="shared" si="35"/>
        <v>24</v>
      </c>
      <c r="T302" t="str">
        <f t="shared" si="36"/>
        <v>Arizona State</v>
      </c>
      <c r="U302">
        <f t="shared" si="37"/>
        <v>52</v>
      </c>
    </row>
    <row r="303" spans="1:21">
      <c r="A303">
        <v>302</v>
      </c>
      <c r="B303">
        <v>6</v>
      </c>
      <c r="C303" t="s">
        <v>477</v>
      </c>
      <c r="D303" s="2">
        <v>0.5</v>
      </c>
      <c r="E303" t="s">
        <v>167</v>
      </c>
      <c r="F303" t="s">
        <v>140</v>
      </c>
      <c r="G303">
        <v>42</v>
      </c>
      <c r="H303" t="s">
        <v>680</v>
      </c>
      <c r="I303" t="s">
        <v>23</v>
      </c>
      <c r="J303">
        <v>13</v>
      </c>
      <c r="L303" t="s">
        <v>231</v>
      </c>
      <c r="M303" t="str">
        <f t="shared" si="38"/>
        <v>Army</v>
      </c>
      <c r="N303">
        <f t="shared" si="39"/>
        <v>42</v>
      </c>
      <c r="O303" t="str">
        <f t="shared" si="40"/>
        <v>Buffalo</v>
      </c>
      <c r="P303">
        <f t="shared" si="41"/>
        <v>13</v>
      </c>
      <c r="R303" t="str">
        <f t="shared" si="34"/>
        <v>Army</v>
      </c>
      <c r="S303">
        <f t="shared" si="35"/>
        <v>42</v>
      </c>
      <c r="T303" t="str">
        <f t="shared" si="36"/>
        <v>Buffalo</v>
      </c>
      <c r="U303">
        <f t="shared" si="37"/>
        <v>13</v>
      </c>
    </row>
    <row r="304" spans="1:21">
      <c r="A304">
        <v>303</v>
      </c>
      <c r="B304">
        <v>6</v>
      </c>
      <c r="C304" t="s">
        <v>477</v>
      </c>
      <c r="D304" s="2">
        <v>0.66666666666666663</v>
      </c>
      <c r="E304" t="s">
        <v>167</v>
      </c>
      <c r="F304" t="s">
        <v>478</v>
      </c>
      <c r="G304">
        <v>24</v>
      </c>
      <c r="I304" t="s">
        <v>298</v>
      </c>
      <c r="J304">
        <v>13</v>
      </c>
      <c r="L304" t="s">
        <v>337</v>
      </c>
      <c r="M304" t="str">
        <f t="shared" si="38"/>
        <v>Southern Mississippi</v>
      </c>
      <c r="N304">
        <f t="shared" si="39"/>
        <v>13</v>
      </c>
      <c r="O304" t="str">
        <f t="shared" si="40"/>
        <v>(10) Auburn</v>
      </c>
      <c r="P304">
        <f t="shared" si="41"/>
        <v>24</v>
      </c>
      <c r="R304" t="str">
        <f t="shared" si="34"/>
        <v>Southern Mississippi</v>
      </c>
      <c r="S304">
        <f t="shared" si="35"/>
        <v>13</v>
      </c>
      <c r="T304" t="str">
        <f t="shared" si="36"/>
        <v>Auburn</v>
      </c>
      <c r="U304">
        <f t="shared" si="37"/>
        <v>24</v>
      </c>
    </row>
    <row r="305" spans="1:21">
      <c r="A305">
        <v>304</v>
      </c>
      <c r="B305">
        <v>6</v>
      </c>
      <c r="C305" t="s">
        <v>477</v>
      </c>
      <c r="D305" s="2">
        <v>0.625</v>
      </c>
      <c r="E305" t="s">
        <v>167</v>
      </c>
      <c r="F305" t="s">
        <v>14</v>
      </c>
      <c r="G305">
        <v>52</v>
      </c>
      <c r="I305" t="s">
        <v>57</v>
      </c>
      <c r="J305">
        <v>24</v>
      </c>
      <c r="L305" t="s">
        <v>179</v>
      </c>
      <c r="M305" t="str">
        <f t="shared" si="38"/>
        <v>Kent State</v>
      </c>
      <c r="N305">
        <f t="shared" si="39"/>
        <v>24</v>
      </c>
      <c r="O305" t="str">
        <f t="shared" si="40"/>
        <v>Ball State</v>
      </c>
      <c r="P305">
        <f t="shared" si="41"/>
        <v>52</v>
      </c>
      <c r="R305" t="str">
        <f t="shared" si="34"/>
        <v>Kent State</v>
      </c>
      <c r="S305">
        <f t="shared" si="35"/>
        <v>24</v>
      </c>
      <c r="T305" t="str">
        <f t="shared" si="36"/>
        <v>Ball State</v>
      </c>
      <c r="U305">
        <f t="shared" si="37"/>
        <v>52</v>
      </c>
    </row>
    <row r="306" spans="1:21">
      <c r="A306">
        <v>305</v>
      </c>
      <c r="B306">
        <v>6</v>
      </c>
      <c r="C306" t="s">
        <v>477</v>
      </c>
      <c r="D306" s="2">
        <v>0.79166666666666663</v>
      </c>
      <c r="E306" t="s">
        <v>167</v>
      </c>
      <c r="F306" t="s">
        <v>18</v>
      </c>
      <c r="G306">
        <v>34</v>
      </c>
      <c r="H306" t="s">
        <v>680</v>
      </c>
      <c r="I306" t="s">
        <v>133</v>
      </c>
      <c r="J306">
        <v>14</v>
      </c>
      <c r="L306" t="s">
        <v>312</v>
      </c>
      <c r="M306" t="str">
        <f t="shared" si="38"/>
        <v>Boise State</v>
      </c>
      <c r="N306">
        <f t="shared" si="39"/>
        <v>34</v>
      </c>
      <c r="O306" t="str">
        <f t="shared" si="40"/>
        <v>Wyoming</v>
      </c>
      <c r="P306">
        <f t="shared" si="41"/>
        <v>14</v>
      </c>
      <c r="R306" t="str">
        <f t="shared" si="34"/>
        <v>Boise State</v>
      </c>
      <c r="S306">
        <f t="shared" si="35"/>
        <v>34</v>
      </c>
      <c r="T306" t="str">
        <f t="shared" si="36"/>
        <v>Wyoming</v>
      </c>
      <c r="U306">
        <f t="shared" si="37"/>
        <v>14</v>
      </c>
    </row>
    <row r="307" spans="1:21">
      <c r="A307">
        <v>306</v>
      </c>
      <c r="B307">
        <v>6</v>
      </c>
      <c r="C307" t="s">
        <v>477</v>
      </c>
      <c r="D307" s="2">
        <v>0.5</v>
      </c>
      <c r="E307" t="s">
        <v>167</v>
      </c>
      <c r="F307" t="s">
        <v>20</v>
      </c>
      <c r="G307">
        <v>45</v>
      </c>
      <c r="I307" t="s">
        <v>114</v>
      </c>
      <c r="J307">
        <v>35</v>
      </c>
      <c r="L307" t="s">
        <v>227</v>
      </c>
      <c r="M307" t="str">
        <f t="shared" si="38"/>
        <v>Temple</v>
      </c>
      <c r="N307">
        <f t="shared" si="39"/>
        <v>35</v>
      </c>
      <c r="O307" t="str">
        <f t="shared" si="40"/>
        <v>Boston College</v>
      </c>
      <c r="P307">
        <f t="shared" si="41"/>
        <v>45</v>
      </c>
      <c r="R307" t="str">
        <f t="shared" si="34"/>
        <v>Temple</v>
      </c>
      <c r="S307">
        <f t="shared" si="35"/>
        <v>35</v>
      </c>
      <c r="T307" t="str">
        <f t="shared" si="36"/>
        <v>Boston College</v>
      </c>
      <c r="U307">
        <f t="shared" si="37"/>
        <v>45</v>
      </c>
    </row>
    <row r="308" spans="1:21">
      <c r="A308">
        <v>307</v>
      </c>
      <c r="B308">
        <v>6</v>
      </c>
      <c r="C308" t="s">
        <v>477</v>
      </c>
      <c r="D308" s="2">
        <v>0.64583333333333337</v>
      </c>
      <c r="E308" t="s">
        <v>167</v>
      </c>
      <c r="F308" t="s">
        <v>479</v>
      </c>
      <c r="G308">
        <v>45</v>
      </c>
      <c r="I308" t="s">
        <v>100</v>
      </c>
      <c r="J308">
        <v>14</v>
      </c>
      <c r="L308" t="s">
        <v>344</v>
      </c>
      <c r="M308" t="str">
        <f t="shared" si="38"/>
        <v>Pittsburgh</v>
      </c>
      <c r="N308">
        <f t="shared" si="39"/>
        <v>14</v>
      </c>
      <c r="O308" t="str">
        <f t="shared" si="40"/>
        <v>(13) Central Florida</v>
      </c>
      <c r="P308">
        <f t="shared" si="41"/>
        <v>45</v>
      </c>
      <c r="R308" t="str">
        <f t="shared" si="34"/>
        <v>Pittsburgh</v>
      </c>
      <c r="S308">
        <f t="shared" si="35"/>
        <v>14</v>
      </c>
      <c r="T308" t="str">
        <f t="shared" si="36"/>
        <v>Central Florida</v>
      </c>
      <c r="U308">
        <f t="shared" si="37"/>
        <v>45</v>
      </c>
    </row>
    <row r="309" spans="1:21">
      <c r="A309">
        <v>308</v>
      </c>
      <c r="B309">
        <v>6</v>
      </c>
      <c r="C309" t="s">
        <v>477</v>
      </c>
      <c r="D309" s="2">
        <v>0.64583333333333337</v>
      </c>
      <c r="E309" t="s">
        <v>167</v>
      </c>
      <c r="F309" t="s">
        <v>33</v>
      </c>
      <c r="G309">
        <v>49</v>
      </c>
      <c r="H309" t="s">
        <v>680</v>
      </c>
      <c r="I309" t="s">
        <v>38</v>
      </c>
      <c r="J309">
        <v>7</v>
      </c>
      <c r="L309" t="s">
        <v>183</v>
      </c>
      <c r="M309" t="str">
        <f t="shared" si="38"/>
        <v>Cincinnati</v>
      </c>
      <c r="N309">
        <f t="shared" si="39"/>
        <v>49</v>
      </c>
      <c r="O309" t="str">
        <f t="shared" si="40"/>
        <v>Connecticut</v>
      </c>
      <c r="P309">
        <f t="shared" si="41"/>
        <v>7</v>
      </c>
      <c r="R309" t="str">
        <f t="shared" si="34"/>
        <v>Cincinnati</v>
      </c>
      <c r="S309">
        <f t="shared" si="35"/>
        <v>49</v>
      </c>
      <c r="T309" t="str">
        <f t="shared" si="36"/>
        <v>Connecticut</v>
      </c>
      <c r="U309">
        <f t="shared" si="37"/>
        <v>7</v>
      </c>
    </row>
    <row r="310" spans="1:21">
      <c r="A310">
        <v>309</v>
      </c>
      <c r="B310">
        <v>6</v>
      </c>
      <c r="C310" t="s">
        <v>477</v>
      </c>
      <c r="D310" s="2">
        <v>0.5</v>
      </c>
      <c r="E310" t="s">
        <v>167</v>
      </c>
      <c r="F310" t="s">
        <v>459</v>
      </c>
      <c r="G310">
        <v>27</v>
      </c>
      <c r="I310" t="s">
        <v>112</v>
      </c>
      <c r="J310">
        <v>23</v>
      </c>
      <c r="L310" t="s">
        <v>236</v>
      </c>
      <c r="M310" t="str">
        <f t="shared" si="38"/>
        <v>Syracuse</v>
      </c>
      <c r="N310">
        <f t="shared" si="39"/>
        <v>23</v>
      </c>
      <c r="O310" t="str">
        <f t="shared" si="40"/>
        <v>(3) Clemson</v>
      </c>
      <c r="P310">
        <f t="shared" si="41"/>
        <v>27</v>
      </c>
      <c r="R310" t="str">
        <f t="shared" si="34"/>
        <v>Syracuse</v>
      </c>
      <c r="S310">
        <f t="shared" si="35"/>
        <v>23</v>
      </c>
      <c r="T310" t="str">
        <f t="shared" si="36"/>
        <v>Clemson</v>
      </c>
      <c r="U310">
        <f t="shared" si="37"/>
        <v>27</v>
      </c>
    </row>
    <row r="311" spans="1:21">
      <c r="A311">
        <v>310</v>
      </c>
      <c r="B311">
        <v>6</v>
      </c>
      <c r="C311" t="s">
        <v>477</v>
      </c>
      <c r="D311" s="2">
        <v>0.64583333333333337</v>
      </c>
      <c r="E311" t="s">
        <v>167</v>
      </c>
      <c r="F311" t="s">
        <v>41</v>
      </c>
      <c r="G311">
        <v>37</v>
      </c>
      <c r="I311" t="s">
        <v>96</v>
      </c>
      <c r="J311">
        <v>35</v>
      </c>
      <c r="L311" t="s">
        <v>321</v>
      </c>
      <c r="M311" t="str">
        <f t="shared" si="38"/>
        <v>Old Dominion</v>
      </c>
      <c r="N311">
        <f t="shared" si="39"/>
        <v>35</v>
      </c>
      <c r="O311" t="str">
        <f t="shared" si="40"/>
        <v>East Carolina</v>
      </c>
      <c r="P311">
        <f t="shared" si="41"/>
        <v>37</v>
      </c>
      <c r="R311" t="str">
        <f t="shared" si="34"/>
        <v>Old Dominion</v>
      </c>
      <c r="S311">
        <f t="shared" si="35"/>
        <v>35</v>
      </c>
      <c r="T311" t="str">
        <f t="shared" si="36"/>
        <v>East Carolina</v>
      </c>
      <c r="U311">
        <f t="shared" si="37"/>
        <v>37</v>
      </c>
    </row>
    <row r="312" spans="1:21">
      <c r="A312">
        <v>311</v>
      </c>
      <c r="B312">
        <v>6</v>
      </c>
      <c r="C312" t="s">
        <v>477</v>
      </c>
      <c r="D312" s="2">
        <v>0.75</v>
      </c>
      <c r="E312" t="s">
        <v>167</v>
      </c>
      <c r="F312" t="s">
        <v>29</v>
      </c>
      <c r="G312">
        <v>13</v>
      </c>
      <c r="H312" t="s">
        <v>680</v>
      </c>
      <c r="I312" t="s">
        <v>480</v>
      </c>
      <c r="J312">
        <v>6</v>
      </c>
      <c r="L312" t="s">
        <v>264</v>
      </c>
      <c r="M312" t="str">
        <f t="shared" si="38"/>
        <v>Florida</v>
      </c>
      <c r="N312">
        <f t="shared" si="39"/>
        <v>13</v>
      </c>
      <c r="O312" t="str">
        <f t="shared" si="40"/>
        <v>(23) Mississippi State</v>
      </c>
      <c r="P312">
        <f t="shared" si="41"/>
        <v>6</v>
      </c>
      <c r="R312" t="str">
        <f t="shared" si="34"/>
        <v>Florida</v>
      </c>
      <c r="S312">
        <f t="shared" si="35"/>
        <v>13</v>
      </c>
      <c r="T312" t="str">
        <f t="shared" si="36"/>
        <v>Mississippi State</v>
      </c>
      <c r="U312">
        <f t="shared" si="37"/>
        <v>6</v>
      </c>
    </row>
    <row r="313" spans="1:21">
      <c r="A313">
        <v>312</v>
      </c>
      <c r="B313">
        <v>6</v>
      </c>
      <c r="C313" t="s">
        <v>477</v>
      </c>
      <c r="D313" s="2">
        <v>0.8125</v>
      </c>
      <c r="E313" t="s">
        <v>167</v>
      </c>
      <c r="F313" t="s">
        <v>248</v>
      </c>
      <c r="G313">
        <v>55</v>
      </c>
      <c r="I313" t="s">
        <v>481</v>
      </c>
      <c r="J313">
        <v>9</v>
      </c>
      <c r="L313" t="s">
        <v>249</v>
      </c>
      <c r="M313" t="str">
        <f t="shared" si="38"/>
        <v>Arkansas-Pine Bluff</v>
      </c>
      <c r="N313">
        <f t="shared" si="39"/>
        <v>9</v>
      </c>
      <c r="O313" t="str">
        <f t="shared" si="40"/>
        <v>Florida International</v>
      </c>
      <c r="P313">
        <f t="shared" si="41"/>
        <v>55</v>
      </c>
      <c r="R313" t="str">
        <f t="shared" si="34"/>
        <v>Arkansas-Pine Bluff</v>
      </c>
      <c r="S313">
        <f t="shared" si="35"/>
        <v>9</v>
      </c>
      <c r="T313" t="str">
        <f t="shared" si="36"/>
        <v>Florida International</v>
      </c>
      <c r="U313">
        <f t="shared" si="37"/>
        <v>55</v>
      </c>
    </row>
    <row r="314" spans="1:21">
      <c r="A314">
        <v>313</v>
      </c>
      <c r="B314">
        <v>6</v>
      </c>
      <c r="C314" t="s">
        <v>477</v>
      </c>
      <c r="D314" s="2">
        <v>0.64583333333333337</v>
      </c>
      <c r="E314" t="s">
        <v>167</v>
      </c>
      <c r="F314" t="s">
        <v>44</v>
      </c>
      <c r="G314">
        <v>28</v>
      </c>
      <c r="H314" t="s">
        <v>680</v>
      </c>
      <c r="I314" t="s">
        <v>67</v>
      </c>
      <c r="J314">
        <v>24</v>
      </c>
      <c r="L314" t="s">
        <v>362</v>
      </c>
      <c r="M314" t="str">
        <f t="shared" si="38"/>
        <v>Florida State</v>
      </c>
      <c r="N314">
        <f t="shared" si="39"/>
        <v>28</v>
      </c>
      <c r="O314" t="str">
        <f t="shared" si="40"/>
        <v>Louisville</v>
      </c>
      <c r="P314">
        <f t="shared" si="41"/>
        <v>24</v>
      </c>
      <c r="R314" t="str">
        <f t="shared" si="34"/>
        <v>Florida State</v>
      </c>
      <c r="S314">
        <f t="shared" si="35"/>
        <v>28</v>
      </c>
      <c r="T314" t="str">
        <f t="shared" si="36"/>
        <v>Louisville</v>
      </c>
      <c r="U314">
        <f t="shared" si="37"/>
        <v>24</v>
      </c>
    </row>
    <row r="315" spans="1:21">
      <c r="A315">
        <v>314</v>
      </c>
      <c r="B315">
        <v>6</v>
      </c>
      <c r="C315" t="s">
        <v>477</v>
      </c>
      <c r="D315" s="2">
        <v>0.9375</v>
      </c>
      <c r="E315" t="s">
        <v>167</v>
      </c>
      <c r="F315" t="s">
        <v>45</v>
      </c>
      <c r="G315">
        <v>49</v>
      </c>
      <c r="I315" t="s">
        <v>120</v>
      </c>
      <c r="J315">
        <v>27</v>
      </c>
      <c r="L315" t="s">
        <v>239</v>
      </c>
      <c r="M315" t="str">
        <f t="shared" si="38"/>
        <v>Toledo</v>
      </c>
      <c r="N315">
        <f t="shared" si="39"/>
        <v>27</v>
      </c>
      <c r="O315" t="str">
        <f t="shared" si="40"/>
        <v>Fresno State</v>
      </c>
      <c r="P315">
        <f t="shared" si="41"/>
        <v>49</v>
      </c>
      <c r="R315" t="str">
        <f t="shared" si="34"/>
        <v>Toledo</v>
      </c>
      <c r="S315">
        <f t="shared" si="35"/>
        <v>27</v>
      </c>
      <c r="T315" t="str">
        <f t="shared" si="36"/>
        <v>Fresno State</v>
      </c>
      <c r="U315">
        <f t="shared" si="37"/>
        <v>49</v>
      </c>
    </row>
    <row r="316" spans="1:21">
      <c r="A316">
        <v>315</v>
      </c>
      <c r="B316">
        <v>6</v>
      </c>
      <c r="C316" t="s">
        <v>477</v>
      </c>
      <c r="D316" s="2">
        <v>0.64583333333333337</v>
      </c>
      <c r="E316" t="s">
        <v>167</v>
      </c>
      <c r="F316" t="s">
        <v>461</v>
      </c>
      <c r="G316">
        <v>38</v>
      </c>
      <c r="I316" t="s">
        <v>72</v>
      </c>
      <c r="J316">
        <v>12</v>
      </c>
      <c r="L316" t="s">
        <v>241</v>
      </c>
      <c r="M316" t="str">
        <f t="shared" si="38"/>
        <v>Tennessee</v>
      </c>
      <c r="N316">
        <f t="shared" si="39"/>
        <v>12</v>
      </c>
      <c r="O316" t="str">
        <f t="shared" si="40"/>
        <v>(2) Georgia</v>
      </c>
      <c r="P316">
        <f t="shared" si="41"/>
        <v>38</v>
      </c>
      <c r="R316" t="str">
        <f t="shared" si="34"/>
        <v>Tennessee</v>
      </c>
      <c r="S316">
        <f t="shared" si="35"/>
        <v>12</v>
      </c>
      <c r="T316" t="str">
        <f t="shared" si="36"/>
        <v>Georgia</v>
      </c>
      <c r="U316">
        <f t="shared" si="37"/>
        <v>38</v>
      </c>
    </row>
    <row r="317" spans="1:21">
      <c r="A317">
        <v>316</v>
      </c>
      <c r="B317">
        <v>6</v>
      </c>
      <c r="C317" t="s">
        <v>477</v>
      </c>
      <c r="D317" s="2">
        <v>0.75</v>
      </c>
      <c r="E317" t="s">
        <v>167</v>
      </c>
      <c r="F317" t="s">
        <v>47</v>
      </c>
      <c r="G317">
        <v>28</v>
      </c>
      <c r="I317" t="s">
        <v>11</v>
      </c>
      <c r="J317">
        <v>21</v>
      </c>
      <c r="L317" t="s">
        <v>243</v>
      </c>
      <c r="M317" t="str">
        <f t="shared" si="38"/>
        <v>Arkansas State</v>
      </c>
      <c r="N317">
        <f t="shared" si="39"/>
        <v>21</v>
      </c>
      <c r="O317" t="str">
        <f t="shared" si="40"/>
        <v>Georgia Southern</v>
      </c>
      <c r="P317">
        <f t="shared" si="41"/>
        <v>28</v>
      </c>
      <c r="R317" t="str">
        <f t="shared" si="34"/>
        <v>Arkansas State</v>
      </c>
      <c r="S317">
        <f t="shared" si="35"/>
        <v>21</v>
      </c>
      <c r="T317" t="str">
        <f t="shared" si="36"/>
        <v>Georgia Southern</v>
      </c>
      <c r="U317">
        <f t="shared" si="37"/>
        <v>28</v>
      </c>
    </row>
    <row r="318" spans="1:21">
      <c r="A318">
        <v>317</v>
      </c>
      <c r="B318">
        <v>6</v>
      </c>
      <c r="C318" t="s">
        <v>477</v>
      </c>
      <c r="D318" s="2">
        <v>0.58333333333333337</v>
      </c>
      <c r="E318" t="s">
        <v>167</v>
      </c>
      <c r="F318" t="s">
        <v>48</v>
      </c>
      <c r="G318">
        <v>46</v>
      </c>
      <c r="I318" t="s">
        <v>66</v>
      </c>
      <c r="J318">
        <v>14</v>
      </c>
      <c r="L318" t="s">
        <v>185</v>
      </c>
      <c r="M318" t="str">
        <f t="shared" si="38"/>
        <v>Louisiana-Monroe</v>
      </c>
      <c r="N318">
        <f t="shared" si="39"/>
        <v>14</v>
      </c>
      <c r="O318" t="str">
        <f t="shared" si="40"/>
        <v>Georgia State</v>
      </c>
      <c r="P318">
        <f t="shared" si="41"/>
        <v>46</v>
      </c>
      <c r="R318" t="str">
        <f t="shared" si="34"/>
        <v>Louisiana-Monroe</v>
      </c>
      <c r="S318">
        <f t="shared" si="35"/>
        <v>14</v>
      </c>
      <c r="T318" t="str">
        <f t="shared" si="36"/>
        <v>Georgia State</v>
      </c>
      <c r="U318">
        <f t="shared" si="37"/>
        <v>46</v>
      </c>
    </row>
    <row r="319" spans="1:21">
      <c r="A319">
        <v>318</v>
      </c>
      <c r="B319">
        <v>6</v>
      </c>
      <c r="C319" t="s">
        <v>477</v>
      </c>
      <c r="D319" s="2">
        <v>0.5</v>
      </c>
      <c r="E319" t="s">
        <v>167</v>
      </c>
      <c r="F319" t="s">
        <v>49</v>
      </c>
      <c r="G319">
        <v>63</v>
      </c>
      <c r="I319" t="s">
        <v>286</v>
      </c>
      <c r="J319">
        <v>17</v>
      </c>
      <c r="L319" t="s">
        <v>245</v>
      </c>
      <c r="M319" t="str">
        <f t="shared" si="38"/>
        <v>Bowling Green State</v>
      </c>
      <c r="N319">
        <f t="shared" si="39"/>
        <v>17</v>
      </c>
      <c r="O319" t="str">
        <f t="shared" si="40"/>
        <v>Georgia Tech</v>
      </c>
      <c r="P319">
        <f t="shared" si="41"/>
        <v>63</v>
      </c>
      <c r="R319" t="str">
        <f t="shared" si="34"/>
        <v>Bowling Green State</v>
      </c>
      <c r="S319">
        <f t="shared" si="35"/>
        <v>17</v>
      </c>
      <c r="T319" t="str">
        <f t="shared" si="36"/>
        <v>Georgia Tech</v>
      </c>
      <c r="U319">
        <f t="shared" si="37"/>
        <v>63</v>
      </c>
    </row>
    <row r="320" spans="1:21">
      <c r="A320">
        <v>319</v>
      </c>
      <c r="B320">
        <v>6</v>
      </c>
      <c r="C320" t="s">
        <v>477</v>
      </c>
      <c r="D320" s="2">
        <v>0.79166666666666663</v>
      </c>
      <c r="E320" t="s">
        <v>167</v>
      </c>
      <c r="F320" t="s">
        <v>138</v>
      </c>
      <c r="G320">
        <v>44</v>
      </c>
      <c r="H320" t="s">
        <v>680</v>
      </c>
      <c r="I320" t="s">
        <v>105</v>
      </c>
      <c r="J320">
        <v>41</v>
      </c>
      <c r="L320" t="s">
        <v>181</v>
      </c>
      <c r="M320" t="str">
        <f t="shared" si="38"/>
        <v>Hawaii</v>
      </c>
      <c r="N320">
        <f t="shared" si="39"/>
        <v>44</v>
      </c>
      <c r="O320" t="str">
        <f t="shared" si="40"/>
        <v>San Jose State</v>
      </c>
      <c r="P320">
        <f t="shared" si="41"/>
        <v>41</v>
      </c>
      <c r="R320" t="str">
        <f t="shared" si="34"/>
        <v>Hawaii</v>
      </c>
      <c r="S320">
        <f t="shared" si="35"/>
        <v>44</v>
      </c>
      <c r="T320" t="str">
        <f t="shared" si="36"/>
        <v>San Jose State</v>
      </c>
      <c r="U320">
        <f t="shared" si="37"/>
        <v>41</v>
      </c>
    </row>
    <row r="321" spans="1:21">
      <c r="A321">
        <v>320</v>
      </c>
      <c r="B321">
        <v>6</v>
      </c>
      <c r="C321" t="s">
        <v>477</v>
      </c>
      <c r="D321" s="2">
        <v>0.5</v>
      </c>
      <c r="E321" t="s">
        <v>167</v>
      </c>
      <c r="F321" t="s">
        <v>15</v>
      </c>
      <c r="G321">
        <v>24</v>
      </c>
      <c r="H321" t="s">
        <v>680</v>
      </c>
      <c r="I321" t="s">
        <v>103</v>
      </c>
      <c r="J321">
        <v>17</v>
      </c>
      <c r="L321" t="s">
        <v>292</v>
      </c>
      <c r="M321" t="str">
        <f t="shared" si="38"/>
        <v>Indiana</v>
      </c>
      <c r="N321">
        <f t="shared" si="39"/>
        <v>24</v>
      </c>
      <c r="O321" t="str">
        <f t="shared" si="40"/>
        <v>Rutgers</v>
      </c>
      <c r="P321">
        <f t="shared" si="41"/>
        <v>17</v>
      </c>
      <c r="R321" t="str">
        <f t="shared" si="34"/>
        <v>Indiana</v>
      </c>
      <c r="S321">
        <f t="shared" si="35"/>
        <v>24</v>
      </c>
      <c r="T321" t="str">
        <f t="shared" si="36"/>
        <v>Rutgers</v>
      </c>
      <c r="U321">
        <f t="shared" si="37"/>
        <v>17</v>
      </c>
    </row>
    <row r="322" spans="1:21">
      <c r="A322">
        <v>321</v>
      </c>
      <c r="B322">
        <v>6</v>
      </c>
      <c r="C322" t="s">
        <v>477</v>
      </c>
      <c r="D322" s="2">
        <v>0.8125</v>
      </c>
      <c r="E322" t="s">
        <v>167</v>
      </c>
      <c r="F322" t="s">
        <v>482</v>
      </c>
      <c r="G322">
        <v>24</v>
      </c>
      <c r="I322" t="s">
        <v>35</v>
      </c>
      <c r="J322">
        <v>10</v>
      </c>
      <c r="L322" t="s">
        <v>253</v>
      </c>
      <c r="M322" t="str">
        <f t="shared" si="38"/>
        <v>South Carolina</v>
      </c>
      <c r="N322">
        <f t="shared" si="39"/>
        <v>10</v>
      </c>
      <c r="O322" t="str">
        <f t="shared" si="40"/>
        <v>(17) Kentucky</v>
      </c>
      <c r="P322">
        <f t="shared" si="41"/>
        <v>24</v>
      </c>
      <c r="R322" t="str">
        <f t="shared" si="34"/>
        <v>South Carolina</v>
      </c>
      <c r="S322">
        <f t="shared" si="35"/>
        <v>10</v>
      </c>
      <c r="T322" t="str">
        <f t="shared" si="36"/>
        <v>Kentucky</v>
      </c>
      <c r="U322">
        <f t="shared" si="37"/>
        <v>24</v>
      </c>
    </row>
    <row r="323" spans="1:21">
      <c r="A323">
        <v>322</v>
      </c>
      <c r="B323">
        <v>6</v>
      </c>
      <c r="C323" t="s">
        <v>477</v>
      </c>
      <c r="D323" s="2">
        <v>0.75</v>
      </c>
      <c r="E323" t="s">
        <v>167</v>
      </c>
      <c r="F323" t="s">
        <v>59</v>
      </c>
      <c r="G323">
        <v>52</v>
      </c>
      <c r="H323" t="s">
        <v>680</v>
      </c>
      <c r="I323" t="s">
        <v>86</v>
      </c>
      <c r="J323">
        <v>43</v>
      </c>
      <c r="L323" t="s">
        <v>267</v>
      </c>
      <c r="M323" t="str">
        <f t="shared" si="38"/>
        <v>Liberty</v>
      </c>
      <c r="N323">
        <f t="shared" si="39"/>
        <v>52</v>
      </c>
      <c r="O323" t="str">
        <f t="shared" si="40"/>
        <v>New Mexico</v>
      </c>
      <c r="P323">
        <f t="shared" si="41"/>
        <v>43</v>
      </c>
      <c r="R323" t="str">
        <f t="shared" ref="R323:R386" si="42">IFERROR(MID(M323,FIND(")",LEFT(M323,5))+2,9999),M323)</f>
        <v>Liberty</v>
      </c>
      <c r="S323">
        <f t="shared" ref="S323:S386" si="43">N323</f>
        <v>52</v>
      </c>
      <c r="T323" t="str">
        <f t="shared" ref="T323:T386" si="44">IFERROR(MID(O323,FIND(")",LEFT(O323,5))+2,9999),O323)</f>
        <v>New Mexico</v>
      </c>
      <c r="U323">
        <f t="shared" ref="U323:U386" si="45">P323</f>
        <v>43</v>
      </c>
    </row>
    <row r="324" spans="1:21">
      <c r="A324">
        <v>323</v>
      </c>
      <c r="B324">
        <v>6</v>
      </c>
      <c r="C324" t="s">
        <v>477</v>
      </c>
      <c r="D324" s="2">
        <v>0.875</v>
      </c>
      <c r="E324" t="s">
        <v>167</v>
      </c>
      <c r="F324" t="s">
        <v>483</v>
      </c>
      <c r="G324">
        <v>45</v>
      </c>
      <c r="I324" t="s">
        <v>79</v>
      </c>
      <c r="J324">
        <v>16</v>
      </c>
      <c r="L324" t="s">
        <v>359</v>
      </c>
      <c r="M324" t="str">
        <f t="shared" si="38"/>
        <v>Mississippi</v>
      </c>
      <c r="N324">
        <f t="shared" si="39"/>
        <v>16</v>
      </c>
      <c r="O324" t="str">
        <f t="shared" si="40"/>
        <v>(5) Louisiana State</v>
      </c>
      <c r="P324">
        <f t="shared" si="41"/>
        <v>45</v>
      </c>
      <c r="R324" t="str">
        <f t="shared" si="42"/>
        <v>Mississippi</v>
      </c>
      <c r="S324">
        <f t="shared" si="43"/>
        <v>16</v>
      </c>
      <c r="T324" t="str">
        <f t="shared" si="44"/>
        <v>Louisiana State</v>
      </c>
      <c r="U324">
        <f t="shared" si="45"/>
        <v>45</v>
      </c>
    </row>
    <row r="325" spans="1:21">
      <c r="A325">
        <v>324</v>
      </c>
      <c r="B325">
        <v>6</v>
      </c>
      <c r="C325" t="s">
        <v>477</v>
      </c>
      <c r="D325" s="2">
        <v>0.8125</v>
      </c>
      <c r="E325" t="s">
        <v>167</v>
      </c>
      <c r="F325" t="s">
        <v>63</v>
      </c>
      <c r="G325">
        <v>29</v>
      </c>
      <c r="H325" t="s">
        <v>680</v>
      </c>
      <c r="I325" t="s">
        <v>89</v>
      </c>
      <c r="J325">
        <v>27</v>
      </c>
      <c r="L325" t="s">
        <v>273</v>
      </c>
      <c r="M325" t="str">
        <f t="shared" si="38"/>
        <v>Louisiana Tech</v>
      </c>
      <c r="N325">
        <f t="shared" si="39"/>
        <v>29</v>
      </c>
      <c r="O325" t="str">
        <f t="shared" si="40"/>
        <v>North Texas</v>
      </c>
      <c r="P325">
        <f t="shared" si="41"/>
        <v>27</v>
      </c>
      <c r="R325" t="str">
        <f t="shared" si="42"/>
        <v>Louisiana Tech</v>
      </c>
      <c r="S325">
        <f t="shared" si="43"/>
        <v>29</v>
      </c>
      <c r="T325" t="str">
        <f t="shared" si="44"/>
        <v>North Texas</v>
      </c>
      <c r="U325">
        <f t="shared" si="45"/>
        <v>27</v>
      </c>
    </row>
    <row r="326" spans="1:21">
      <c r="A326">
        <v>325</v>
      </c>
      <c r="B326">
        <v>6</v>
      </c>
      <c r="C326" t="s">
        <v>477</v>
      </c>
      <c r="D326" s="2">
        <v>0.8125</v>
      </c>
      <c r="E326" t="s">
        <v>167</v>
      </c>
      <c r="F326" t="s">
        <v>68</v>
      </c>
      <c r="G326">
        <v>20</v>
      </c>
      <c r="H326" t="s">
        <v>680</v>
      </c>
      <c r="I326" t="s">
        <v>130</v>
      </c>
      <c r="J326">
        <v>17</v>
      </c>
      <c r="L326" t="s">
        <v>364</v>
      </c>
      <c r="M326" t="str">
        <f t="shared" ref="M326:M389" si="46">IF($H326="at",F326,I326)</f>
        <v>Marshall</v>
      </c>
      <c r="N326">
        <f t="shared" ref="N326:N389" si="47">IF($H326="at",G326,J326)</f>
        <v>20</v>
      </c>
      <c r="O326" t="str">
        <f t="shared" ref="O326:O389" si="48">IF($H326="at",I326,F326)</f>
        <v>Western Kentucky</v>
      </c>
      <c r="P326">
        <f t="shared" ref="P326:P389" si="49">IF($H326="at",J326,G326)</f>
        <v>17</v>
      </c>
      <c r="R326" t="str">
        <f t="shared" si="42"/>
        <v>Marshall</v>
      </c>
      <c r="S326">
        <f t="shared" si="43"/>
        <v>20</v>
      </c>
      <c r="T326" t="str">
        <f t="shared" si="44"/>
        <v>Western Kentucky</v>
      </c>
      <c r="U326">
        <f t="shared" si="45"/>
        <v>17</v>
      </c>
    </row>
    <row r="327" spans="1:21">
      <c r="A327">
        <v>326</v>
      </c>
      <c r="B327">
        <v>6</v>
      </c>
      <c r="C327" t="s">
        <v>477</v>
      </c>
      <c r="D327" s="2">
        <v>0.6875</v>
      </c>
      <c r="E327" t="s">
        <v>167</v>
      </c>
      <c r="F327" t="s">
        <v>278</v>
      </c>
      <c r="G327">
        <v>20</v>
      </c>
      <c r="H327" t="s">
        <v>680</v>
      </c>
      <c r="I327" t="s">
        <v>91</v>
      </c>
      <c r="J327">
        <v>17</v>
      </c>
      <c r="L327" t="s">
        <v>347</v>
      </c>
      <c r="M327" t="str">
        <f t="shared" si="46"/>
        <v>(14) Michigan</v>
      </c>
      <c r="N327">
        <f t="shared" si="47"/>
        <v>20</v>
      </c>
      <c r="O327" t="str">
        <f t="shared" si="48"/>
        <v>Northwestern</v>
      </c>
      <c r="P327">
        <f t="shared" si="49"/>
        <v>17</v>
      </c>
      <c r="R327" t="str">
        <f t="shared" si="42"/>
        <v>Michigan</v>
      </c>
      <c r="S327">
        <f t="shared" si="43"/>
        <v>20</v>
      </c>
      <c r="T327" t="str">
        <f t="shared" si="44"/>
        <v>Northwestern</v>
      </c>
      <c r="U327">
        <f t="shared" si="45"/>
        <v>17</v>
      </c>
    </row>
    <row r="328" spans="1:21">
      <c r="A328">
        <v>327</v>
      </c>
      <c r="B328">
        <v>6</v>
      </c>
      <c r="C328" t="s">
        <v>477</v>
      </c>
      <c r="D328" s="2">
        <v>0.5</v>
      </c>
      <c r="E328" t="s">
        <v>167</v>
      </c>
      <c r="F328" t="s">
        <v>484</v>
      </c>
      <c r="G328">
        <v>31</v>
      </c>
      <c r="I328" t="s">
        <v>30</v>
      </c>
      <c r="J328">
        <v>20</v>
      </c>
      <c r="L328" t="s">
        <v>203</v>
      </c>
      <c r="M328" t="str">
        <f t="shared" si="46"/>
        <v>Central Michigan</v>
      </c>
      <c r="N328">
        <f t="shared" si="47"/>
        <v>20</v>
      </c>
      <c r="O328" t="str">
        <f t="shared" si="48"/>
        <v>(21) Michigan State</v>
      </c>
      <c r="P328">
        <f t="shared" si="49"/>
        <v>31</v>
      </c>
      <c r="R328" t="str">
        <f t="shared" si="42"/>
        <v>Central Michigan</v>
      </c>
      <c r="S328">
        <f t="shared" si="43"/>
        <v>20</v>
      </c>
      <c r="T328" t="str">
        <f t="shared" si="44"/>
        <v>Michigan State</v>
      </c>
      <c r="U328">
        <f t="shared" si="45"/>
        <v>31</v>
      </c>
    </row>
    <row r="329" spans="1:21">
      <c r="A329">
        <v>328</v>
      </c>
      <c r="B329">
        <v>6</v>
      </c>
      <c r="C329" t="s">
        <v>477</v>
      </c>
      <c r="D329" s="2">
        <v>0.79166666666666663</v>
      </c>
      <c r="E329" t="s">
        <v>167</v>
      </c>
      <c r="F329" t="s">
        <v>308</v>
      </c>
      <c r="G329">
        <v>25</v>
      </c>
      <c r="I329" t="s">
        <v>43</v>
      </c>
      <c r="J329">
        <v>24</v>
      </c>
      <c r="L329" t="s">
        <v>372</v>
      </c>
      <c r="M329" t="str">
        <f t="shared" si="46"/>
        <v>Florida Atlantic</v>
      </c>
      <c r="N329">
        <f t="shared" si="47"/>
        <v>24</v>
      </c>
      <c r="O329" t="str">
        <f t="shared" si="48"/>
        <v>Middle Tennessee State</v>
      </c>
      <c r="P329">
        <f t="shared" si="49"/>
        <v>25</v>
      </c>
      <c r="R329" t="str">
        <f t="shared" si="42"/>
        <v>Florida Atlantic</v>
      </c>
      <c r="S329">
        <f t="shared" si="43"/>
        <v>24</v>
      </c>
      <c r="T329" t="str">
        <f t="shared" si="44"/>
        <v>Middle Tennessee State</v>
      </c>
      <c r="U329">
        <f t="shared" si="45"/>
        <v>25</v>
      </c>
    </row>
    <row r="330" spans="1:21">
      <c r="A330">
        <v>329</v>
      </c>
      <c r="B330">
        <v>6</v>
      </c>
      <c r="C330" t="s">
        <v>477</v>
      </c>
      <c r="D330" s="2">
        <v>0.66666666666666663</v>
      </c>
      <c r="E330" t="s">
        <v>167</v>
      </c>
      <c r="F330" t="s">
        <v>84</v>
      </c>
      <c r="G330">
        <v>28</v>
      </c>
      <c r="H330" t="s">
        <v>680</v>
      </c>
      <c r="I330" t="s">
        <v>0</v>
      </c>
      <c r="J330">
        <v>25</v>
      </c>
      <c r="L330" t="s">
        <v>212</v>
      </c>
      <c r="M330" t="str">
        <f t="shared" si="46"/>
        <v>Nevada</v>
      </c>
      <c r="N330">
        <f t="shared" si="47"/>
        <v>28</v>
      </c>
      <c r="O330" t="str">
        <f t="shared" si="48"/>
        <v>Air Force</v>
      </c>
      <c r="P330">
        <f t="shared" si="49"/>
        <v>25</v>
      </c>
      <c r="R330" t="str">
        <f t="shared" si="42"/>
        <v>Nevada</v>
      </c>
      <c r="S330">
        <f t="shared" si="43"/>
        <v>28</v>
      </c>
      <c r="T330" t="str">
        <f t="shared" si="44"/>
        <v>Air Force</v>
      </c>
      <c r="U330">
        <f t="shared" si="45"/>
        <v>25</v>
      </c>
    </row>
    <row r="331" spans="1:21">
      <c r="A331">
        <v>330</v>
      </c>
      <c r="B331">
        <v>6</v>
      </c>
      <c r="C331" t="s">
        <v>477</v>
      </c>
      <c r="D331" s="2">
        <v>0.51388888888888895</v>
      </c>
      <c r="E331" t="s">
        <v>167</v>
      </c>
      <c r="F331" t="s">
        <v>270</v>
      </c>
      <c r="G331">
        <v>35</v>
      </c>
      <c r="I331" t="s">
        <v>60</v>
      </c>
      <c r="J331">
        <v>21</v>
      </c>
      <c r="L331" t="s">
        <v>271</v>
      </c>
      <c r="M331" t="str">
        <f t="shared" si="46"/>
        <v>Virginia</v>
      </c>
      <c r="N331">
        <f t="shared" si="47"/>
        <v>21</v>
      </c>
      <c r="O331" t="str">
        <f t="shared" si="48"/>
        <v>North Carolina State</v>
      </c>
      <c r="P331">
        <f t="shared" si="49"/>
        <v>35</v>
      </c>
      <c r="R331" t="str">
        <f t="shared" si="42"/>
        <v>Virginia</v>
      </c>
      <c r="S331">
        <f t="shared" si="43"/>
        <v>21</v>
      </c>
      <c r="T331" t="str">
        <f t="shared" si="44"/>
        <v>North Carolina State</v>
      </c>
      <c r="U331">
        <f t="shared" si="45"/>
        <v>35</v>
      </c>
    </row>
    <row r="332" spans="1:21">
      <c r="A332">
        <v>331</v>
      </c>
      <c r="B332">
        <v>6</v>
      </c>
      <c r="C332" t="s">
        <v>477</v>
      </c>
      <c r="D332" s="2">
        <v>0.75</v>
      </c>
      <c r="E332" t="s">
        <v>167</v>
      </c>
      <c r="F332" t="s">
        <v>250</v>
      </c>
      <c r="G332">
        <v>26</v>
      </c>
      <c r="H332" t="s">
        <v>680</v>
      </c>
      <c r="I332" t="s">
        <v>40</v>
      </c>
      <c r="J332">
        <v>23</v>
      </c>
      <c r="L332" t="s">
        <v>201</v>
      </c>
      <c r="M332" t="str">
        <f t="shared" si="46"/>
        <v>Northern Illinois</v>
      </c>
      <c r="N332">
        <f t="shared" si="47"/>
        <v>26</v>
      </c>
      <c r="O332" t="str">
        <f t="shared" si="48"/>
        <v>Eastern Michigan</v>
      </c>
      <c r="P332">
        <f t="shared" si="49"/>
        <v>23</v>
      </c>
      <c r="R332" t="str">
        <f t="shared" si="42"/>
        <v>Northern Illinois</v>
      </c>
      <c r="S332">
        <f t="shared" si="43"/>
        <v>26</v>
      </c>
      <c r="T332" t="str">
        <f t="shared" si="44"/>
        <v>Eastern Michigan</v>
      </c>
      <c r="U332">
        <f t="shared" si="45"/>
        <v>23</v>
      </c>
    </row>
    <row r="333" spans="1:21">
      <c r="A333">
        <v>332</v>
      </c>
      <c r="B333">
        <v>6</v>
      </c>
      <c r="C333" t="s">
        <v>477</v>
      </c>
      <c r="D333" s="2">
        <v>0.8125</v>
      </c>
      <c r="E333" t="s">
        <v>167</v>
      </c>
      <c r="F333" t="s">
        <v>377</v>
      </c>
      <c r="G333">
        <v>38</v>
      </c>
      <c r="I333" t="s">
        <v>469</v>
      </c>
      <c r="J333">
        <v>17</v>
      </c>
      <c r="L333" t="s">
        <v>279</v>
      </c>
      <c r="M333" t="str">
        <f t="shared" si="46"/>
        <v>(7) Stanford</v>
      </c>
      <c r="N333">
        <f t="shared" si="47"/>
        <v>17</v>
      </c>
      <c r="O333" t="str">
        <f t="shared" si="48"/>
        <v>(8) Notre Dame</v>
      </c>
      <c r="P333">
        <f t="shared" si="49"/>
        <v>38</v>
      </c>
      <c r="R333" t="str">
        <f t="shared" si="42"/>
        <v>Stanford</v>
      </c>
      <c r="S333">
        <f t="shared" si="43"/>
        <v>17</v>
      </c>
      <c r="T333" t="str">
        <f t="shared" si="44"/>
        <v>Notre Dame</v>
      </c>
      <c r="U333">
        <f t="shared" si="45"/>
        <v>38</v>
      </c>
    </row>
    <row r="334" spans="1:21">
      <c r="A334">
        <v>333</v>
      </c>
      <c r="B334">
        <v>6</v>
      </c>
      <c r="C334" t="s">
        <v>477</v>
      </c>
      <c r="D334" s="2">
        <v>0.58333333333333337</v>
      </c>
      <c r="E334" t="s">
        <v>167</v>
      </c>
      <c r="F334" t="s">
        <v>3</v>
      </c>
      <c r="G334">
        <v>58</v>
      </c>
      <c r="I334" t="s">
        <v>21</v>
      </c>
      <c r="J334">
        <v>42</v>
      </c>
      <c r="L334" t="s">
        <v>280</v>
      </c>
      <c r="M334" t="str">
        <f t="shared" si="46"/>
        <v>Massachusetts</v>
      </c>
      <c r="N334">
        <f t="shared" si="47"/>
        <v>42</v>
      </c>
      <c r="O334" t="str">
        <f t="shared" si="48"/>
        <v>Ohio</v>
      </c>
      <c r="P334">
        <f t="shared" si="49"/>
        <v>58</v>
      </c>
      <c r="R334" t="str">
        <f t="shared" si="42"/>
        <v>Massachusetts</v>
      </c>
      <c r="S334">
        <f t="shared" si="43"/>
        <v>42</v>
      </c>
      <c r="T334" t="str">
        <f t="shared" si="44"/>
        <v>Ohio</v>
      </c>
      <c r="U334">
        <f t="shared" si="45"/>
        <v>58</v>
      </c>
    </row>
    <row r="335" spans="1:21">
      <c r="A335">
        <v>334</v>
      </c>
      <c r="B335">
        <v>6</v>
      </c>
      <c r="C335" t="s">
        <v>477</v>
      </c>
      <c r="D335" s="2">
        <v>0.8125</v>
      </c>
      <c r="E335" t="s">
        <v>167</v>
      </c>
      <c r="F335" t="s">
        <v>378</v>
      </c>
      <c r="G335">
        <v>27</v>
      </c>
      <c r="H335" t="s">
        <v>680</v>
      </c>
      <c r="I335" t="s">
        <v>485</v>
      </c>
      <c r="J335">
        <v>26</v>
      </c>
      <c r="L335" t="s">
        <v>289</v>
      </c>
      <c r="M335" t="str">
        <f t="shared" si="46"/>
        <v>(4) Ohio State</v>
      </c>
      <c r="N335">
        <f t="shared" si="47"/>
        <v>27</v>
      </c>
      <c r="O335" t="str">
        <f t="shared" si="48"/>
        <v>(9) Penn State</v>
      </c>
      <c r="P335">
        <f t="shared" si="49"/>
        <v>26</v>
      </c>
      <c r="R335" t="str">
        <f t="shared" si="42"/>
        <v>Ohio State</v>
      </c>
      <c r="S335">
        <f t="shared" si="43"/>
        <v>27</v>
      </c>
      <c r="T335" t="str">
        <f t="shared" si="44"/>
        <v>Penn State</v>
      </c>
      <c r="U335">
        <f t="shared" si="45"/>
        <v>26</v>
      </c>
    </row>
    <row r="336" spans="1:21">
      <c r="A336">
        <v>335</v>
      </c>
      <c r="B336">
        <v>6</v>
      </c>
      <c r="C336" t="s">
        <v>477</v>
      </c>
      <c r="D336" s="2">
        <v>0.64583333333333337</v>
      </c>
      <c r="E336" t="s">
        <v>167</v>
      </c>
      <c r="F336" t="s">
        <v>379</v>
      </c>
      <c r="G336">
        <v>66</v>
      </c>
      <c r="I336" t="s">
        <v>16</v>
      </c>
      <c r="J336">
        <v>33</v>
      </c>
      <c r="L336" t="s">
        <v>284</v>
      </c>
      <c r="M336" t="str">
        <f t="shared" si="46"/>
        <v>Baylor</v>
      </c>
      <c r="N336">
        <f t="shared" si="47"/>
        <v>33</v>
      </c>
      <c r="O336" t="str">
        <f t="shared" si="48"/>
        <v>(6) Oklahoma</v>
      </c>
      <c r="P336">
        <f t="shared" si="49"/>
        <v>66</v>
      </c>
      <c r="R336" t="str">
        <f t="shared" si="42"/>
        <v>Baylor</v>
      </c>
      <c r="S336">
        <f t="shared" si="43"/>
        <v>33</v>
      </c>
      <c r="T336" t="str">
        <f t="shared" si="44"/>
        <v>Oklahoma</v>
      </c>
      <c r="U336">
        <f t="shared" si="45"/>
        <v>66</v>
      </c>
    </row>
    <row r="337" spans="1:21">
      <c r="A337">
        <v>336</v>
      </c>
      <c r="B337">
        <v>6</v>
      </c>
      <c r="C337" t="s">
        <v>477</v>
      </c>
      <c r="D337" s="2">
        <v>0.5</v>
      </c>
      <c r="E337" t="s">
        <v>167</v>
      </c>
      <c r="F337" t="s">
        <v>95</v>
      </c>
      <c r="G337">
        <v>48</v>
      </c>
      <c r="H337" t="s">
        <v>680</v>
      </c>
      <c r="I337" t="s">
        <v>55</v>
      </c>
      <c r="J337">
        <v>28</v>
      </c>
      <c r="L337" t="s">
        <v>269</v>
      </c>
      <c r="M337" t="str">
        <f t="shared" si="46"/>
        <v>Oklahoma State</v>
      </c>
      <c r="N337">
        <f t="shared" si="47"/>
        <v>48</v>
      </c>
      <c r="O337" t="str">
        <f t="shared" si="48"/>
        <v>Kansas</v>
      </c>
      <c r="P337">
        <f t="shared" si="49"/>
        <v>28</v>
      </c>
      <c r="R337" t="str">
        <f t="shared" si="42"/>
        <v>Oklahoma State</v>
      </c>
      <c r="S337">
        <f t="shared" si="43"/>
        <v>48</v>
      </c>
      <c r="T337" t="str">
        <f t="shared" si="44"/>
        <v>Kansas</v>
      </c>
      <c r="U337">
        <f t="shared" si="45"/>
        <v>28</v>
      </c>
    </row>
    <row r="338" spans="1:21">
      <c r="A338">
        <v>337</v>
      </c>
      <c r="B338">
        <v>6</v>
      </c>
      <c r="C338" t="s">
        <v>477</v>
      </c>
      <c r="D338" s="2">
        <v>0.9375</v>
      </c>
      <c r="E338" t="s">
        <v>167</v>
      </c>
      <c r="F338" t="s">
        <v>486</v>
      </c>
      <c r="G338">
        <v>42</v>
      </c>
      <c r="H338" t="s">
        <v>680</v>
      </c>
      <c r="I338" t="s">
        <v>487</v>
      </c>
      <c r="J338">
        <v>24</v>
      </c>
      <c r="L338" t="s">
        <v>232</v>
      </c>
      <c r="M338" t="str">
        <f t="shared" si="46"/>
        <v>(19) Oregon</v>
      </c>
      <c r="N338">
        <f t="shared" si="47"/>
        <v>42</v>
      </c>
      <c r="O338" t="str">
        <f t="shared" si="48"/>
        <v>(24) California</v>
      </c>
      <c r="P338">
        <f t="shared" si="49"/>
        <v>24</v>
      </c>
      <c r="R338" t="str">
        <f t="shared" si="42"/>
        <v>Oregon</v>
      </c>
      <c r="S338">
        <f t="shared" si="43"/>
        <v>42</v>
      </c>
      <c r="T338" t="str">
        <f t="shared" si="44"/>
        <v>California</v>
      </c>
      <c r="U338">
        <f t="shared" si="45"/>
        <v>24</v>
      </c>
    </row>
    <row r="339" spans="1:21">
      <c r="A339">
        <v>338</v>
      </c>
      <c r="B339">
        <v>6</v>
      </c>
      <c r="C339" t="s">
        <v>477</v>
      </c>
      <c r="D339" s="2">
        <v>0.64583333333333337</v>
      </c>
      <c r="E339" t="s">
        <v>167</v>
      </c>
      <c r="F339" t="s">
        <v>101</v>
      </c>
      <c r="G339">
        <v>42</v>
      </c>
      <c r="H339" t="s">
        <v>680</v>
      </c>
      <c r="I339" t="s">
        <v>83</v>
      </c>
      <c r="J339">
        <v>28</v>
      </c>
      <c r="L339" t="s">
        <v>346</v>
      </c>
      <c r="M339" t="str">
        <f t="shared" si="46"/>
        <v>Purdue</v>
      </c>
      <c r="N339">
        <f t="shared" si="47"/>
        <v>42</v>
      </c>
      <c r="O339" t="str">
        <f t="shared" si="48"/>
        <v>Nebraska</v>
      </c>
      <c r="P339">
        <f t="shared" si="49"/>
        <v>28</v>
      </c>
      <c r="R339" t="str">
        <f t="shared" si="42"/>
        <v>Purdue</v>
      </c>
      <c r="S339">
        <f t="shared" si="43"/>
        <v>42</v>
      </c>
      <c r="T339" t="str">
        <f t="shared" si="44"/>
        <v>Nebraska</v>
      </c>
      <c r="U339">
        <f t="shared" si="45"/>
        <v>28</v>
      </c>
    </row>
    <row r="340" spans="1:21">
      <c r="A340">
        <v>339</v>
      </c>
      <c r="B340">
        <v>6</v>
      </c>
      <c r="C340" t="s">
        <v>477</v>
      </c>
      <c r="D340" s="2">
        <v>0.9375</v>
      </c>
      <c r="E340" t="s">
        <v>167</v>
      </c>
      <c r="F340" t="s">
        <v>143</v>
      </c>
      <c r="G340">
        <v>24</v>
      </c>
      <c r="H340" t="s">
        <v>680</v>
      </c>
      <c r="I340" t="s">
        <v>8</v>
      </c>
      <c r="J340">
        <v>20</v>
      </c>
      <c r="L340" t="s">
        <v>229</v>
      </c>
      <c r="M340" t="str">
        <f t="shared" si="46"/>
        <v>Southern California</v>
      </c>
      <c r="N340">
        <f t="shared" si="47"/>
        <v>24</v>
      </c>
      <c r="O340" t="str">
        <f t="shared" si="48"/>
        <v>Arizona</v>
      </c>
      <c r="P340">
        <f t="shared" si="49"/>
        <v>20</v>
      </c>
      <c r="R340" t="str">
        <f t="shared" si="42"/>
        <v>Southern California</v>
      </c>
      <c r="S340">
        <f t="shared" si="43"/>
        <v>24</v>
      </c>
      <c r="T340" t="str">
        <f t="shared" si="44"/>
        <v>Arizona</v>
      </c>
      <c r="U340">
        <f t="shared" si="45"/>
        <v>20</v>
      </c>
    </row>
    <row r="341" spans="1:21">
      <c r="A341">
        <v>340</v>
      </c>
      <c r="B341">
        <v>6</v>
      </c>
      <c r="C341" t="s">
        <v>477</v>
      </c>
      <c r="D341" s="2">
        <v>0.79166666666666663</v>
      </c>
      <c r="E341" t="s">
        <v>167</v>
      </c>
      <c r="F341" t="s">
        <v>272</v>
      </c>
      <c r="G341">
        <v>63</v>
      </c>
      <c r="I341" t="s">
        <v>488</v>
      </c>
      <c r="J341">
        <v>27</v>
      </c>
      <c r="L341" t="s">
        <v>328</v>
      </c>
      <c r="M341" t="str">
        <f t="shared" si="46"/>
        <v>Houston Baptist</v>
      </c>
      <c r="N341">
        <f t="shared" si="47"/>
        <v>27</v>
      </c>
      <c r="O341" t="str">
        <f t="shared" si="48"/>
        <v>Southern Methodist</v>
      </c>
      <c r="P341">
        <f t="shared" si="49"/>
        <v>63</v>
      </c>
      <c r="R341" t="str">
        <f t="shared" si="42"/>
        <v>Houston Baptist</v>
      </c>
      <c r="S341">
        <f t="shared" si="43"/>
        <v>27</v>
      </c>
      <c r="T341" t="str">
        <f t="shared" si="44"/>
        <v>Southern Methodist</v>
      </c>
      <c r="U341">
        <f t="shared" si="45"/>
        <v>63</v>
      </c>
    </row>
    <row r="342" spans="1:21">
      <c r="A342">
        <v>341</v>
      </c>
      <c r="B342">
        <v>6</v>
      </c>
      <c r="C342" t="s">
        <v>477</v>
      </c>
      <c r="D342" s="2">
        <v>0.64583333333333337</v>
      </c>
      <c r="E342" t="s">
        <v>167</v>
      </c>
      <c r="F342" t="s">
        <v>489</v>
      </c>
      <c r="G342">
        <v>19</v>
      </c>
      <c r="H342" t="s">
        <v>680</v>
      </c>
      <c r="I342" t="s">
        <v>56</v>
      </c>
      <c r="J342">
        <v>14</v>
      </c>
      <c r="L342" t="s">
        <v>252</v>
      </c>
      <c r="M342" t="str">
        <f t="shared" si="46"/>
        <v>(18) Texas</v>
      </c>
      <c r="N342">
        <f t="shared" si="47"/>
        <v>19</v>
      </c>
      <c r="O342" t="str">
        <f t="shared" si="48"/>
        <v>Kansas State</v>
      </c>
      <c r="P342">
        <f t="shared" si="49"/>
        <v>14</v>
      </c>
      <c r="R342" t="str">
        <f t="shared" si="42"/>
        <v>Texas</v>
      </c>
      <c r="S342">
        <f t="shared" si="43"/>
        <v>19</v>
      </c>
      <c r="T342" t="str">
        <f t="shared" si="44"/>
        <v>Kansas State</v>
      </c>
      <c r="U342">
        <f t="shared" si="45"/>
        <v>14</v>
      </c>
    </row>
    <row r="343" spans="1:21">
      <c r="A343">
        <v>342</v>
      </c>
      <c r="B343">
        <v>6</v>
      </c>
      <c r="C343" t="s">
        <v>477</v>
      </c>
      <c r="D343" s="2">
        <v>0.5</v>
      </c>
      <c r="E343" t="s">
        <v>167</v>
      </c>
      <c r="F343" t="s">
        <v>115</v>
      </c>
      <c r="G343">
        <v>24</v>
      </c>
      <c r="I343" t="s">
        <v>10</v>
      </c>
      <c r="J343">
        <v>17</v>
      </c>
      <c r="L343" t="s">
        <v>319</v>
      </c>
      <c r="M343" t="str">
        <f t="shared" si="46"/>
        <v>Arkansas</v>
      </c>
      <c r="N343">
        <f t="shared" si="47"/>
        <v>17</v>
      </c>
      <c r="O343" t="str">
        <f t="shared" si="48"/>
        <v>Texas A&amp;M</v>
      </c>
      <c r="P343">
        <f t="shared" si="49"/>
        <v>24</v>
      </c>
      <c r="R343" t="str">
        <f t="shared" si="42"/>
        <v>Arkansas</v>
      </c>
      <c r="S343">
        <f t="shared" si="43"/>
        <v>17</v>
      </c>
      <c r="T343" t="str">
        <f t="shared" si="44"/>
        <v>Texas A&amp;M</v>
      </c>
      <c r="U343">
        <f t="shared" si="45"/>
        <v>24</v>
      </c>
    </row>
    <row r="344" spans="1:21">
      <c r="A344">
        <v>343</v>
      </c>
      <c r="B344">
        <v>6</v>
      </c>
      <c r="C344" t="s">
        <v>477</v>
      </c>
      <c r="D344" s="2">
        <v>0.79166666666666663</v>
      </c>
      <c r="E344" t="s">
        <v>167</v>
      </c>
      <c r="F344" t="s">
        <v>490</v>
      </c>
      <c r="G344">
        <v>17</v>
      </c>
      <c r="I344" t="s">
        <v>54</v>
      </c>
      <c r="J344">
        <v>14</v>
      </c>
      <c r="L344" t="s">
        <v>303</v>
      </c>
      <c r="M344" t="str">
        <f t="shared" si="46"/>
        <v>Iowa State</v>
      </c>
      <c r="N344">
        <f t="shared" si="47"/>
        <v>14</v>
      </c>
      <c r="O344" t="str">
        <f t="shared" si="48"/>
        <v>Texas Christian</v>
      </c>
      <c r="P344">
        <f t="shared" si="49"/>
        <v>17</v>
      </c>
      <c r="R344" t="str">
        <f t="shared" si="42"/>
        <v>Iowa State</v>
      </c>
      <c r="S344">
        <f t="shared" si="43"/>
        <v>14</v>
      </c>
      <c r="T344" t="str">
        <f t="shared" si="44"/>
        <v>Texas Christian</v>
      </c>
      <c r="U344">
        <f t="shared" si="45"/>
        <v>17</v>
      </c>
    </row>
    <row r="345" spans="1:21">
      <c r="A345">
        <v>344</v>
      </c>
      <c r="B345">
        <v>6</v>
      </c>
      <c r="C345" t="s">
        <v>477</v>
      </c>
      <c r="D345" s="2">
        <v>0.79166666666666663</v>
      </c>
      <c r="E345" t="s">
        <v>167</v>
      </c>
      <c r="F345" t="s">
        <v>215</v>
      </c>
      <c r="G345">
        <v>30</v>
      </c>
      <c r="I345" t="s">
        <v>275</v>
      </c>
      <c r="J345">
        <v>21</v>
      </c>
      <c r="L345" t="s">
        <v>338</v>
      </c>
      <c r="M345" t="str">
        <f t="shared" si="46"/>
        <v>Texas-El Paso</v>
      </c>
      <c r="N345">
        <f t="shared" si="47"/>
        <v>21</v>
      </c>
      <c r="O345" t="str">
        <f t="shared" si="48"/>
        <v>Texas-San Antonio</v>
      </c>
      <c r="P345">
        <f t="shared" si="49"/>
        <v>30</v>
      </c>
      <c r="R345" t="str">
        <f t="shared" si="42"/>
        <v>Texas-El Paso</v>
      </c>
      <c r="S345">
        <f t="shared" si="43"/>
        <v>21</v>
      </c>
      <c r="T345" t="str">
        <f t="shared" si="44"/>
        <v>Texas-San Antonio</v>
      </c>
      <c r="U345">
        <f t="shared" si="45"/>
        <v>30</v>
      </c>
    </row>
    <row r="346" spans="1:21">
      <c r="A346">
        <v>345</v>
      </c>
      <c r="B346">
        <v>6</v>
      </c>
      <c r="C346" t="s">
        <v>477</v>
      </c>
      <c r="D346" s="2">
        <v>0.64583333333333337</v>
      </c>
      <c r="E346" t="s">
        <v>167</v>
      </c>
      <c r="F346" t="s">
        <v>121</v>
      </c>
      <c r="G346">
        <v>45</v>
      </c>
      <c r="I346" t="s">
        <v>36</v>
      </c>
      <c r="J346">
        <v>21</v>
      </c>
      <c r="L346" t="s">
        <v>226</v>
      </c>
      <c r="M346" t="str">
        <f t="shared" si="46"/>
        <v>Coastal Carolina</v>
      </c>
      <c r="N346">
        <f t="shared" si="47"/>
        <v>21</v>
      </c>
      <c r="O346" t="str">
        <f t="shared" si="48"/>
        <v>Troy</v>
      </c>
      <c r="P346">
        <f t="shared" si="49"/>
        <v>45</v>
      </c>
      <c r="R346" t="str">
        <f t="shared" si="42"/>
        <v>Coastal Carolina</v>
      </c>
      <c r="S346">
        <f t="shared" si="43"/>
        <v>21</v>
      </c>
      <c r="T346" t="str">
        <f t="shared" si="44"/>
        <v>Troy</v>
      </c>
      <c r="U346">
        <f t="shared" si="45"/>
        <v>45</v>
      </c>
    </row>
    <row r="347" spans="1:21">
      <c r="A347">
        <v>346</v>
      </c>
      <c r="B347">
        <v>6</v>
      </c>
      <c r="C347" t="s">
        <v>477</v>
      </c>
      <c r="D347" s="2">
        <v>0.66666666666666663</v>
      </c>
      <c r="E347" t="s">
        <v>167</v>
      </c>
      <c r="F347" t="s">
        <v>125</v>
      </c>
      <c r="G347">
        <v>31</v>
      </c>
      <c r="I347" t="s">
        <v>491</v>
      </c>
      <c r="J347">
        <v>27</v>
      </c>
      <c r="L347" t="s">
        <v>309</v>
      </c>
      <c r="M347" t="str">
        <f t="shared" si="46"/>
        <v>Tennessee State</v>
      </c>
      <c r="N347">
        <f t="shared" si="47"/>
        <v>27</v>
      </c>
      <c r="O347" t="str">
        <f t="shared" si="48"/>
        <v>Vanderbilt</v>
      </c>
      <c r="P347">
        <f t="shared" si="49"/>
        <v>31</v>
      </c>
      <c r="R347" t="str">
        <f t="shared" si="42"/>
        <v>Tennessee State</v>
      </c>
      <c r="S347">
        <f t="shared" si="43"/>
        <v>27</v>
      </c>
      <c r="T347" t="str">
        <f t="shared" si="44"/>
        <v>Vanderbilt</v>
      </c>
      <c r="U347">
        <f t="shared" si="45"/>
        <v>31</v>
      </c>
    </row>
    <row r="348" spans="1:21">
      <c r="A348">
        <v>347</v>
      </c>
      <c r="B348">
        <v>6</v>
      </c>
      <c r="C348" t="s">
        <v>477</v>
      </c>
      <c r="D348" s="2">
        <v>0.79166666666666663</v>
      </c>
      <c r="E348" t="s">
        <v>167</v>
      </c>
      <c r="F348" t="s">
        <v>126</v>
      </c>
      <c r="G348">
        <v>31</v>
      </c>
      <c r="H348" t="s">
        <v>680</v>
      </c>
      <c r="I348" t="s">
        <v>492</v>
      </c>
      <c r="J348">
        <v>14</v>
      </c>
      <c r="L348" t="s">
        <v>200</v>
      </c>
      <c r="M348" t="str">
        <f t="shared" si="46"/>
        <v>Virginia Tech</v>
      </c>
      <c r="N348">
        <f t="shared" si="47"/>
        <v>31</v>
      </c>
      <c r="O348" t="str">
        <f t="shared" si="48"/>
        <v>(22) Duke</v>
      </c>
      <c r="P348">
        <f t="shared" si="49"/>
        <v>14</v>
      </c>
      <c r="R348" t="str">
        <f t="shared" si="42"/>
        <v>Virginia Tech</v>
      </c>
      <c r="S348">
        <f t="shared" si="43"/>
        <v>31</v>
      </c>
      <c r="T348" t="str">
        <f t="shared" si="44"/>
        <v>Duke</v>
      </c>
      <c r="U348">
        <f t="shared" si="45"/>
        <v>14</v>
      </c>
    </row>
    <row r="349" spans="1:21">
      <c r="A349">
        <v>348</v>
      </c>
      <c r="B349">
        <v>6</v>
      </c>
      <c r="C349" t="s">
        <v>477</v>
      </c>
      <c r="D349" s="2">
        <v>0.64583333333333337</v>
      </c>
      <c r="E349" t="s">
        <v>167</v>
      </c>
      <c r="F349" t="s">
        <v>127</v>
      </c>
      <c r="G349">
        <v>56</v>
      </c>
      <c r="I349" t="s">
        <v>102</v>
      </c>
      <c r="J349">
        <v>24</v>
      </c>
      <c r="L349" t="s">
        <v>404</v>
      </c>
      <c r="M349" t="str">
        <f t="shared" si="46"/>
        <v>Rice</v>
      </c>
      <c r="N349">
        <f t="shared" si="47"/>
        <v>24</v>
      </c>
      <c r="O349" t="str">
        <f t="shared" si="48"/>
        <v>Wake Forest</v>
      </c>
      <c r="P349">
        <f t="shared" si="49"/>
        <v>56</v>
      </c>
      <c r="R349" t="str">
        <f t="shared" si="42"/>
        <v>Rice</v>
      </c>
      <c r="S349">
        <f t="shared" si="43"/>
        <v>24</v>
      </c>
      <c r="T349" t="str">
        <f t="shared" si="44"/>
        <v>Wake Forest</v>
      </c>
      <c r="U349">
        <f t="shared" si="45"/>
        <v>56</v>
      </c>
    </row>
    <row r="350" spans="1:21">
      <c r="A350">
        <v>349</v>
      </c>
      <c r="B350">
        <v>6</v>
      </c>
      <c r="C350" t="s">
        <v>477</v>
      </c>
      <c r="D350" s="2">
        <v>0.85416666666666663</v>
      </c>
      <c r="E350" t="s">
        <v>167</v>
      </c>
      <c r="F350" t="s">
        <v>493</v>
      </c>
      <c r="G350">
        <v>35</v>
      </c>
      <c r="I350" t="s">
        <v>494</v>
      </c>
      <c r="J350">
        <v>7</v>
      </c>
      <c r="L350" t="s">
        <v>407</v>
      </c>
      <c r="M350" t="str">
        <f t="shared" si="46"/>
        <v>(20) Brigham Young</v>
      </c>
      <c r="N350">
        <f t="shared" si="47"/>
        <v>7</v>
      </c>
      <c r="O350" t="str">
        <f t="shared" si="48"/>
        <v>(11) Washington</v>
      </c>
      <c r="P350">
        <f t="shared" si="49"/>
        <v>35</v>
      </c>
      <c r="R350" t="str">
        <f t="shared" si="42"/>
        <v>Brigham Young</v>
      </c>
      <c r="S350">
        <f t="shared" si="43"/>
        <v>7</v>
      </c>
      <c r="T350" t="str">
        <f t="shared" si="44"/>
        <v>Washington</v>
      </c>
      <c r="U350">
        <f t="shared" si="45"/>
        <v>35</v>
      </c>
    </row>
    <row r="351" spans="1:21">
      <c r="A351">
        <v>350</v>
      </c>
      <c r="B351">
        <v>6</v>
      </c>
      <c r="C351" t="s">
        <v>477</v>
      </c>
      <c r="D351" s="2">
        <v>0.75</v>
      </c>
      <c r="E351" t="s">
        <v>167</v>
      </c>
      <c r="F351" t="s">
        <v>129</v>
      </c>
      <c r="G351">
        <v>28</v>
      </c>
      <c r="I351" t="s">
        <v>25</v>
      </c>
      <c r="J351">
        <v>24</v>
      </c>
      <c r="L351" t="s">
        <v>408</v>
      </c>
      <c r="M351" t="str">
        <f t="shared" si="46"/>
        <v>Utah</v>
      </c>
      <c r="N351">
        <f t="shared" si="47"/>
        <v>24</v>
      </c>
      <c r="O351" t="str">
        <f t="shared" si="48"/>
        <v>Washington State</v>
      </c>
      <c r="P351">
        <f t="shared" si="49"/>
        <v>28</v>
      </c>
      <c r="R351" t="str">
        <f t="shared" si="42"/>
        <v>Utah</v>
      </c>
      <c r="S351">
        <f t="shared" si="43"/>
        <v>24</v>
      </c>
      <c r="T351" t="str">
        <f t="shared" si="44"/>
        <v>Washington State</v>
      </c>
      <c r="U351">
        <f t="shared" si="45"/>
        <v>28</v>
      </c>
    </row>
    <row r="352" spans="1:21">
      <c r="A352">
        <v>351</v>
      </c>
      <c r="B352">
        <v>6</v>
      </c>
      <c r="C352" t="s">
        <v>477</v>
      </c>
      <c r="D352" s="2">
        <v>0.5</v>
      </c>
      <c r="E352" t="s">
        <v>167</v>
      </c>
      <c r="F352" t="s">
        <v>472</v>
      </c>
      <c r="G352">
        <v>42</v>
      </c>
      <c r="H352" t="s">
        <v>680</v>
      </c>
      <c r="I352" t="s">
        <v>495</v>
      </c>
      <c r="J352">
        <v>34</v>
      </c>
      <c r="L352" t="s">
        <v>396</v>
      </c>
      <c r="M352" t="str">
        <f t="shared" si="46"/>
        <v>(12) West Virginia</v>
      </c>
      <c r="N352">
        <f t="shared" si="47"/>
        <v>42</v>
      </c>
      <c r="O352" t="str">
        <f t="shared" si="48"/>
        <v>(25) Texas Tech</v>
      </c>
      <c r="P352">
        <f t="shared" si="49"/>
        <v>34</v>
      </c>
      <c r="R352" t="str">
        <f t="shared" si="42"/>
        <v>West Virginia</v>
      </c>
      <c r="S352">
        <f t="shared" si="43"/>
        <v>42</v>
      </c>
      <c r="T352" t="str">
        <f t="shared" si="44"/>
        <v>Texas Tech</v>
      </c>
      <c r="U352">
        <f t="shared" si="45"/>
        <v>34</v>
      </c>
    </row>
    <row r="353" spans="1:21">
      <c r="A353">
        <v>352</v>
      </c>
      <c r="B353">
        <v>6</v>
      </c>
      <c r="C353" t="s">
        <v>477</v>
      </c>
      <c r="D353" s="2">
        <v>0.64583333333333337</v>
      </c>
      <c r="E353" t="s">
        <v>167</v>
      </c>
      <c r="F353" t="s">
        <v>131</v>
      </c>
      <c r="G353">
        <v>40</v>
      </c>
      <c r="H353" t="s">
        <v>680</v>
      </c>
      <c r="I353" t="s">
        <v>74</v>
      </c>
      <c r="J353">
        <v>39</v>
      </c>
      <c r="L353" t="s">
        <v>258</v>
      </c>
      <c r="M353" t="str">
        <f t="shared" si="46"/>
        <v>Western Michigan</v>
      </c>
      <c r="N353">
        <f t="shared" si="47"/>
        <v>40</v>
      </c>
      <c r="O353" t="str">
        <f t="shared" si="48"/>
        <v>Miami (OH)</v>
      </c>
      <c r="P353">
        <f t="shared" si="49"/>
        <v>39</v>
      </c>
      <c r="R353" t="str">
        <f t="shared" si="42"/>
        <v>Western Michigan</v>
      </c>
      <c r="S353">
        <f t="shared" si="43"/>
        <v>40</v>
      </c>
      <c r="T353" t="str">
        <f t="shared" si="44"/>
        <v>Miami (OH)</v>
      </c>
      <c r="U353">
        <f t="shared" si="45"/>
        <v>39</v>
      </c>
    </row>
    <row r="354" spans="1:21">
      <c r="A354">
        <v>353</v>
      </c>
      <c r="B354">
        <v>7</v>
      </c>
      <c r="C354" t="s">
        <v>496</v>
      </c>
      <c r="D354" s="2">
        <v>0.83333333333333337</v>
      </c>
      <c r="E354" t="s">
        <v>174</v>
      </c>
      <c r="F354" t="s">
        <v>51</v>
      </c>
      <c r="G354">
        <v>41</v>
      </c>
      <c r="I354" t="s">
        <v>123</v>
      </c>
      <c r="J354">
        <v>26</v>
      </c>
      <c r="L354" t="s">
        <v>352</v>
      </c>
      <c r="M354" t="str">
        <f t="shared" si="46"/>
        <v>Tulsa</v>
      </c>
      <c r="N354">
        <f t="shared" si="47"/>
        <v>26</v>
      </c>
      <c r="O354" t="str">
        <f t="shared" si="48"/>
        <v>Houston</v>
      </c>
      <c r="P354">
        <f t="shared" si="49"/>
        <v>41</v>
      </c>
      <c r="R354" t="str">
        <f t="shared" si="42"/>
        <v>Tulsa</v>
      </c>
      <c r="S354">
        <f t="shared" si="43"/>
        <v>26</v>
      </c>
      <c r="T354" t="str">
        <f t="shared" si="44"/>
        <v>Houston</v>
      </c>
      <c r="U354">
        <f t="shared" si="45"/>
        <v>41</v>
      </c>
    </row>
    <row r="355" spans="1:21">
      <c r="A355">
        <v>354</v>
      </c>
      <c r="B355">
        <v>7</v>
      </c>
      <c r="C355" t="s">
        <v>496</v>
      </c>
      <c r="D355" s="2">
        <v>0.8125</v>
      </c>
      <c r="E355" t="s">
        <v>174</v>
      </c>
      <c r="F355" t="s">
        <v>121</v>
      </c>
      <c r="G355">
        <v>37</v>
      </c>
      <c r="I355" t="s">
        <v>48</v>
      </c>
      <c r="J355">
        <v>20</v>
      </c>
      <c r="L355" t="s">
        <v>226</v>
      </c>
      <c r="M355" t="str">
        <f t="shared" si="46"/>
        <v>Georgia State</v>
      </c>
      <c r="N355">
        <f t="shared" si="47"/>
        <v>20</v>
      </c>
      <c r="O355" t="str">
        <f t="shared" si="48"/>
        <v>Troy</v>
      </c>
      <c r="P355">
        <f t="shared" si="49"/>
        <v>37</v>
      </c>
      <c r="R355" t="str">
        <f t="shared" si="42"/>
        <v>Georgia State</v>
      </c>
      <c r="S355">
        <f t="shared" si="43"/>
        <v>20</v>
      </c>
      <c r="T355" t="str">
        <f t="shared" si="44"/>
        <v>Troy</v>
      </c>
      <c r="U355">
        <f t="shared" si="45"/>
        <v>37</v>
      </c>
    </row>
    <row r="356" spans="1:21">
      <c r="A356">
        <v>355</v>
      </c>
      <c r="B356">
        <v>7</v>
      </c>
      <c r="C356" t="s">
        <v>497</v>
      </c>
      <c r="D356" s="2">
        <v>0.79166666666666663</v>
      </c>
      <c r="E356" t="s">
        <v>198</v>
      </c>
      <c r="F356" t="s">
        <v>49</v>
      </c>
      <c r="G356">
        <v>66</v>
      </c>
      <c r="H356" t="s">
        <v>680</v>
      </c>
      <c r="I356" t="s">
        <v>67</v>
      </c>
      <c r="J356">
        <v>31</v>
      </c>
      <c r="L356" t="s">
        <v>362</v>
      </c>
      <c r="M356" t="str">
        <f t="shared" si="46"/>
        <v>Georgia Tech</v>
      </c>
      <c r="N356">
        <f t="shared" si="47"/>
        <v>66</v>
      </c>
      <c r="O356" t="str">
        <f t="shared" si="48"/>
        <v>Louisville</v>
      </c>
      <c r="P356">
        <f t="shared" si="49"/>
        <v>31</v>
      </c>
      <c r="R356" t="str">
        <f t="shared" si="42"/>
        <v>Georgia Tech</v>
      </c>
      <c r="S356">
        <f t="shared" si="43"/>
        <v>66</v>
      </c>
      <c r="T356" t="str">
        <f t="shared" si="44"/>
        <v>Louisville</v>
      </c>
      <c r="U356">
        <f t="shared" si="45"/>
        <v>31</v>
      </c>
    </row>
    <row r="357" spans="1:21">
      <c r="A357">
        <v>356</v>
      </c>
      <c r="B357">
        <v>7</v>
      </c>
      <c r="C357" t="s">
        <v>497</v>
      </c>
      <c r="D357" s="2">
        <v>0.8125</v>
      </c>
      <c r="E357" t="s">
        <v>198</v>
      </c>
      <c r="F357" t="s">
        <v>308</v>
      </c>
      <c r="G357">
        <v>34</v>
      </c>
      <c r="H357" t="s">
        <v>680</v>
      </c>
      <c r="I357" t="s">
        <v>68</v>
      </c>
      <c r="J357">
        <v>24</v>
      </c>
      <c r="L357" t="s">
        <v>366</v>
      </c>
      <c r="M357" t="str">
        <f t="shared" si="46"/>
        <v>Middle Tennessee State</v>
      </c>
      <c r="N357">
        <f t="shared" si="47"/>
        <v>34</v>
      </c>
      <c r="O357" t="str">
        <f t="shared" si="48"/>
        <v>Marshall</v>
      </c>
      <c r="P357">
        <f t="shared" si="49"/>
        <v>24</v>
      </c>
      <c r="R357" t="str">
        <f t="shared" si="42"/>
        <v>Middle Tennessee State</v>
      </c>
      <c r="S357">
        <f t="shared" si="43"/>
        <v>34</v>
      </c>
      <c r="T357" t="str">
        <f t="shared" si="44"/>
        <v>Marshall</v>
      </c>
      <c r="U357">
        <f t="shared" si="45"/>
        <v>24</v>
      </c>
    </row>
    <row r="358" spans="1:21">
      <c r="A358">
        <v>357</v>
      </c>
      <c r="B358">
        <v>7</v>
      </c>
      <c r="C358" t="s">
        <v>497</v>
      </c>
      <c r="D358" s="2">
        <v>0.875</v>
      </c>
      <c r="E358" t="s">
        <v>198</v>
      </c>
      <c r="F358" t="s">
        <v>124</v>
      </c>
      <c r="G358">
        <v>45</v>
      </c>
      <c r="H358" t="s">
        <v>680</v>
      </c>
      <c r="I358" t="s">
        <v>228</v>
      </c>
      <c r="J358">
        <v>20</v>
      </c>
      <c r="L358" t="s">
        <v>342</v>
      </c>
      <c r="M358" t="str">
        <f t="shared" si="46"/>
        <v>Utah State</v>
      </c>
      <c r="N358">
        <f t="shared" si="47"/>
        <v>45</v>
      </c>
      <c r="O358" t="str">
        <f t="shared" si="48"/>
        <v>Brigham Young</v>
      </c>
      <c r="P358">
        <f t="shared" si="49"/>
        <v>20</v>
      </c>
      <c r="R358" t="str">
        <f t="shared" si="42"/>
        <v>Utah State</v>
      </c>
      <c r="S358">
        <f t="shared" si="43"/>
        <v>45</v>
      </c>
      <c r="T358" t="str">
        <f t="shared" si="44"/>
        <v>Brigham Young</v>
      </c>
      <c r="U358">
        <f t="shared" si="45"/>
        <v>20</v>
      </c>
    </row>
    <row r="359" spans="1:21">
      <c r="A359">
        <v>358</v>
      </c>
      <c r="B359">
        <v>7</v>
      </c>
      <c r="C359" t="s">
        <v>498</v>
      </c>
      <c r="D359" s="2">
        <v>0.64583333333333337</v>
      </c>
      <c r="E359" t="s">
        <v>167</v>
      </c>
      <c r="F359" t="s">
        <v>0</v>
      </c>
      <c r="G359">
        <v>35</v>
      </c>
      <c r="I359" t="s">
        <v>82</v>
      </c>
      <c r="J359">
        <v>7</v>
      </c>
      <c r="L359" t="s">
        <v>212</v>
      </c>
      <c r="M359" t="str">
        <f t="shared" si="46"/>
        <v>Navy</v>
      </c>
      <c r="N359">
        <f t="shared" si="47"/>
        <v>7</v>
      </c>
      <c r="O359" t="str">
        <f t="shared" si="48"/>
        <v>Air Force</v>
      </c>
      <c r="P359">
        <f t="shared" si="49"/>
        <v>35</v>
      </c>
      <c r="R359" t="str">
        <f t="shared" si="42"/>
        <v>Navy</v>
      </c>
      <c r="S359">
        <f t="shared" si="43"/>
        <v>7</v>
      </c>
      <c r="T359" t="str">
        <f t="shared" si="44"/>
        <v>Air Force</v>
      </c>
      <c r="U359">
        <f t="shared" si="45"/>
        <v>35</v>
      </c>
    </row>
    <row r="360" spans="1:21">
      <c r="A360">
        <v>359</v>
      </c>
      <c r="B360">
        <v>7</v>
      </c>
      <c r="C360" t="s">
        <v>498</v>
      </c>
      <c r="D360" s="2">
        <v>0.5</v>
      </c>
      <c r="E360" t="s">
        <v>167</v>
      </c>
      <c r="F360" t="s">
        <v>213</v>
      </c>
      <c r="G360">
        <v>65</v>
      </c>
      <c r="H360" t="s">
        <v>680</v>
      </c>
      <c r="I360" t="s">
        <v>10</v>
      </c>
      <c r="J360">
        <v>31</v>
      </c>
      <c r="L360" t="s">
        <v>218</v>
      </c>
      <c r="M360" t="str">
        <f t="shared" si="46"/>
        <v>(1) Alabama</v>
      </c>
      <c r="N360">
        <f t="shared" si="47"/>
        <v>65</v>
      </c>
      <c r="O360" t="str">
        <f t="shared" si="48"/>
        <v>Arkansas</v>
      </c>
      <c r="P360">
        <f t="shared" si="49"/>
        <v>31</v>
      </c>
      <c r="R360" t="str">
        <f t="shared" si="42"/>
        <v>Alabama</v>
      </c>
      <c r="S360">
        <f t="shared" si="43"/>
        <v>65</v>
      </c>
      <c r="T360" t="str">
        <f t="shared" si="44"/>
        <v>Arkansas</v>
      </c>
      <c r="U360">
        <f t="shared" si="45"/>
        <v>31</v>
      </c>
    </row>
    <row r="361" spans="1:21">
      <c r="A361">
        <v>360</v>
      </c>
      <c r="B361">
        <v>7</v>
      </c>
      <c r="C361" t="s">
        <v>498</v>
      </c>
      <c r="D361" s="2">
        <v>0.79166666666666663</v>
      </c>
      <c r="E361" t="s">
        <v>167</v>
      </c>
      <c r="F361" t="s">
        <v>175</v>
      </c>
      <c r="G361">
        <v>28</v>
      </c>
      <c r="H361" t="s">
        <v>680</v>
      </c>
      <c r="I361" t="s">
        <v>63</v>
      </c>
      <c r="J361">
        <v>7</v>
      </c>
      <c r="L361" t="s">
        <v>360</v>
      </c>
      <c r="M361" t="str">
        <f t="shared" si="46"/>
        <v>Alabama-Birmingham</v>
      </c>
      <c r="N361">
        <f t="shared" si="47"/>
        <v>28</v>
      </c>
      <c r="O361" t="str">
        <f t="shared" si="48"/>
        <v>Louisiana Tech</v>
      </c>
      <c r="P361">
        <f t="shared" si="49"/>
        <v>7</v>
      </c>
      <c r="R361" t="str">
        <f t="shared" si="42"/>
        <v>Alabama-Birmingham</v>
      </c>
      <c r="S361">
        <f t="shared" si="43"/>
        <v>28</v>
      </c>
      <c r="T361" t="str">
        <f t="shared" si="44"/>
        <v>Louisiana Tech</v>
      </c>
      <c r="U361">
        <f t="shared" si="45"/>
        <v>7</v>
      </c>
    </row>
    <row r="362" spans="1:21">
      <c r="A362">
        <v>361</v>
      </c>
      <c r="B362">
        <v>7</v>
      </c>
      <c r="C362" t="s">
        <v>498</v>
      </c>
      <c r="D362" s="2">
        <v>0.91666666666666663</v>
      </c>
      <c r="E362" t="s">
        <v>167</v>
      </c>
      <c r="F362" t="s">
        <v>8</v>
      </c>
      <c r="G362">
        <v>24</v>
      </c>
      <c r="I362" t="s">
        <v>26</v>
      </c>
      <c r="J362">
        <v>17</v>
      </c>
      <c r="L362" t="s">
        <v>229</v>
      </c>
      <c r="M362" t="str">
        <f t="shared" si="46"/>
        <v>California</v>
      </c>
      <c r="N362">
        <f t="shared" si="47"/>
        <v>17</v>
      </c>
      <c r="O362" t="str">
        <f t="shared" si="48"/>
        <v>Arizona</v>
      </c>
      <c r="P362">
        <f t="shared" si="49"/>
        <v>24</v>
      </c>
      <c r="R362" t="str">
        <f t="shared" si="42"/>
        <v>California</v>
      </c>
      <c r="S362">
        <f t="shared" si="43"/>
        <v>17</v>
      </c>
      <c r="T362" t="str">
        <f t="shared" si="44"/>
        <v>Arizona</v>
      </c>
      <c r="U362">
        <f t="shared" si="45"/>
        <v>24</v>
      </c>
    </row>
    <row r="363" spans="1:21">
      <c r="A363">
        <v>362</v>
      </c>
      <c r="B363">
        <v>7</v>
      </c>
      <c r="C363" t="s">
        <v>498</v>
      </c>
      <c r="D363" s="2">
        <v>0.64583333333333337</v>
      </c>
      <c r="E363" t="s">
        <v>167</v>
      </c>
      <c r="F363" t="s">
        <v>16</v>
      </c>
      <c r="G363">
        <v>37</v>
      </c>
      <c r="I363" t="s">
        <v>56</v>
      </c>
      <c r="J363">
        <v>34</v>
      </c>
      <c r="L363" t="s">
        <v>224</v>
      </c>
      <c r="M363" t="str">
        <f t="shared" si="46"/>
        <v>Kansas State</v>
      </c>
      <c r="N363">
        <f t="shared" si="47"/>
        <v>34</v>
      </c>
      <c r="O363" t="str">
        <f t="shared" si="48"/>
        <v>Baylor</v>
      </c>
      <c r="P363">
        <f t="shared" si="49"/>
        <v>37</v>
      </c>
      <c r="R363" t="str">
        <f t="shared" si="42"/>
        <v>Kansas State</v>
      </c>
      <c r="S363">
        <f t="shared" si="43"/>
        <v>34</v>
      </c>
      <c r="T363" t="str">
        <f t="shared" si="44"/>
        <v>Baylor</v>
      </c>
      <c r="U363">
        <f t="shared" si="45"/>
        <v>37</v>
      </c>
    </row>
    <row r="364" spans="1:21">
      <c r="A364">
        <v>363</v>
      </c>
      <c r="B364">
        <v>7</v>
      </c>
      <c r="C364" t="s">
        <v>498</v>
      </c>
      <c r="D364" s="2">
        <v>0.5</v>
      </c>
      <c r="E364" t="s">
        <v>167</v>
      </c>
      <c r="F364" t="s">
        <v>23</v>
      </c>
      <c r="G364">
        <v>34</v>
      </c>
      <c r="H364" t="s">
        <v>680</v>
      </c>
      <c r="I364" t="s">
        <v>30</v>
      </c>
      <c r="J364">
        <v>24</v>
      </c>
      <c r="L364" t="s">
        <v>355</v>
      </c>
      <c r="M364" t="str">
        <f t="shared" si="46"/>
        <v>Buffalo</v>
      </c>
      <c r="N364">
        <f t="shared" si="47"/>
        <v>34</v>
      </c>
      <c r="O364" t="str">
        <f t="shared" si="48"/>
        <v>Central Michigan</v>
      </c>
      <c r="P364">
        <f t="shared" si="49"/>
        <v>24</v>
      </c>
      <c r="R364" t="str">
        <f t="shared" si="42"/>
        <v>Buffalo</v>
      </c>
      <c r="S364">
        <f t="shared" si="43"/>
        <v>34</v>
      </c>
      <c r="T364" t="str">
        <f t="shared" si="44"/>
        <v>Central Michigan</v>
      </c>
      <c r="U364">
        <f t="shared" si="45"/>
        <v>24</v>
      </c>
    </row>
    <row r="365" spans="1:21">
      <c r="A365">
        <v>364</v>
      </c>
      <c r="B365">
        <v>7</v>
      </c>
      <c r="C365" t="s">
        <v>498</v>
      </c>
      <c r="D365" s="2">
        <v>0.79166666666666663</v>
      </c>
      <c r="E365" t="s">
        <v>167</v>
      </c>
      <c r="F365" t="s">
        <v>499</v>
      </c>
      <c r="G365">
        <v>48</v>
      </c>
      <c r="I365" t="s">
        <v>272</v>
      </c>
      <c r="J365">
        <v>20</v>
      </c>
      <c r="L365" t="s">
        <v>344</v>
      </c>
      <c r="M365" t="str">
        <f t="shared" si="46"/>
        <v>Southern Methodist</v>
      </c>
      <c r="N365">
        <f t="shared" si="47"/>
        <v>20</v>
      </c>
      <c r="O365" t="str">
        <f t="shared" si="48"/>
        <v>(12) Central Florida</v>
      </c>
      <c r="P365">
        <f t="shared" si="49"/>
        <v>48</v>
      </c>
      <c r="R365" t="str">
        <f t="shared" si="42"/>
        <v>Southern Methodist</v>
      </c>
      <c r="S365">
        <f t="shared" si="43"/>
        <v>20</v>
      </c>
      <c r="T365" t="str">
        <f t="shared" si="44"/>
        <v>Central Florida</v>
      </c>
      <c r="U365">
        <f t="shared" si="45"/>
        <v>48</v>
      </c>
    </row>
    <row r="366" spans="1:21">
      <c r="A366">
        <v>365</v>
      </c>
      <c r="B366">
        <v>7</v>
      </c>
      <c r="C366" t="s">
        <v>498</v>
      </c>
      <c r="D366" s="2">
        <v>0.5</v>
      </c>
      <c r="E366" t="s">
        <v>167</v>
      </c>
      <c r="F366" t="s">
        <v>33</v>
      </c>
      <c r="G366">
        <v>37</v>
      </c>
      <c r="I366" t="s">
        <v>122</v>
      </c>
      <c r="J366">
        <v>21</v>
      </c>
      <c r="L366" t="s">
        <v>424</v>
      </c>
      <c r="M366" t="str">
        <f t="shared" si="46"/>
        <v>Tulane</v>
      </c>
      <c r="N366">
        <f t="shared" si="47"/>
        <v>21</v>
      </c>
      <c r="O366" t="str">
        <f t="shared" si="48"/>
        <v>Cincinnati</v>
      </c>
      <c r="P366">
        <f t="shared" si="49"/>
        <v>37</v>
      </c>
      <c r="R366" t="str">
        <f t="shared" si="42"/>
        <v>Tulane</v>
      </c>
      <c r="S366">
        <f t="shared" si="43"/>
        <v>21</v>
      </c>
      <c r="T366" t="str">
        <f t="shared" si="44"/>
        <v>Cincinnati</v>
      </c>
      <c r="U366">
        <f t="shared" si="45"/>
        <v>37</v>
      </c>
    </row>
    <row r="367" spans="1:21">
      <c r="A367">
        <v>366</v>
      </c>
      <c r="B367">
        <v>7</v>
      </c>
      <c r="C367" t="s">
        <v>498</v>
      </c>
      <c r="D367" s="2">
        <v>0.64583333333333337</v>
      </c>
      <c r="E367" t="s">
        <v>167</v>
      </c>
      <c r="F367" t="s">
        <v>500</v>
      </c>
      <c r="G367">
        <v>63</v>
      </c>
      <c r="H367" t="s">
        <v>680</v>
      </c>
      <c r="I367" t="s">
        <v>127</v>
      </c>
      <c r="J367">
        <v>3</v>
      </c>
      <c r="L367" t="s">
        <v>404</v>
      </c>
      <c r="M367" t="str">
        <f t="shared" si="46"/>
        <v>(4) Clemson</v>
      </c>
      <c r="N367">
        <f t="shared" si="47"/>
        <v>63</v>
      </c>
      <c r="O367" t="str">
        <f t="shared" si="48"/>
        <v>Wake Forest</v>
      </c>
      <c r="P367">
        <f t="shared" si="49"/>
        <v>3</v>
      </c>
      <c r="R367" t="str">
        <f t="shared" si="42"/>
        <v>Clemson</v>
      </c>
      <c r="S367">
        <f t="shared" si="43"/>
        <v>63</v>
      </c>
      <c r="T367" t="str">
        <f t="shared" si="44"/>
        <v>Wake Forest</v>
      </c>
      <c r="U367">
        <f t="shared" si="45"/>
        <v>3</v>
      </c>
    </row>
    <row r="368" spans="1:21">
      <c r="A368">
        <v>367</v>
      </c>
      <c r="B368">
        <v>7</v>
      </c>
      <c r="C368" t="s">
        <v>498</v>
      </c>
      <c r="D368" s="2">
        <v>0.66666666666666663</v>
      </c>
      <c r="E368" t="s">
        <v>167</v>
      </c>
      <c r="F368" t="s">
        <v>501</v>
      </c>
      <c r="G368">
        <v>28</v>
      </c>
      <c r="I368" t="s">
        <v>9</v>
      </c>
      <c r="J368">
        <v>21</v>
      </c>
      <c r="L368" t="s">
        <v>426</v>
      </c>
      <c r="M368" t="str">
        <f t="shared" si="46"/>
        <v>Arizona State</v>
      </c>
      <c r="N368">
        <f t="shared" si="47"/>
        <v>21</v>
      </c>
      <c r="O368" t="str">
        <f t="shared" si="48"/>
        <v>(21) Colorado</v>
      </c>
      <c r="P368">
        <f t="shared" si="49"/>
        <v>28</v>
      </c>
      <c r="R368" t="str">
        <f t="shared" si="42"/>
        <v>Arizona State</v>
      </c>
      <c r="S368">
        <f t="shared" si="43"/>
        <v>21</v>
      </c>
      <c r="T368" t="str">
        <f t="shared" si="44"/>
        <v>Colorado</v>
      </c>
      <c r="U368">
        <f t="shared" si="45"/>
        <v>28</v>
      </c>
    </row>
    <row r="369" spans="1:21">
      <c r="A369">
        <v>368</v>
      </c>
      <c r="B369">
        <v>7</v>
      </c>
      <c r="C369" t="s">
        <v>498</v>
      </c>
      <c r="D369" s="2">
        <v>0.9375</v>
      </c>
      <c r="E369" t="s">
        <v>167</v>
      </c>
      <c r="F369" t="s">
        <v>37</v>
      </c>
      <c r="G369">
        <v>42</v>
      </c>
      <c r="H369" t="s">
        <v>680</v>
      </c>
      <c r="I369" t="s">
        <v>105</v>
      </c>
      <c r="J369">
        <v>30</v>
      </c>
      <c r="L369" t="s">
        <v>181</v>
      </c>
      <c r="M369" t="str">
        <f t="shared" si="46"/>
        <v>Colorado State</v>
      </c>
      <c r="N369">
        <f t="shared" si="47"/>
        <v>42</v>
      </c>
      <c r="O369" t="str">
        <f t="shared" si="48"/>
        <v>San Jose State</v>
      </c>
      <c r="P369">
        <f t="shared" si="49"/>
        <v>30</v>
      </c>
      <c r="R369" t="str">
        <f t="shared" si="42"/>
        <v>Colorado State</v>
      </c>
      <c r="S369">
        <f t="shared" si="43"/>
        <v>42</v>
      </c>
      <c r="T369" t="str">
        <f t="shared" si="44"/>
        <v>San Jose State</v>
      </c>
      <c r="U369">
        <f t="shared" si="45"/>
        <v>30</v>
      </c>
    </row>
    <row r="370" spans="1:21">
      <c r="A370">
        <v>369</v>
      </c>
      <c r="B370">
        <v>7</v>
      </c>
      <c r="C370" t="s">
        <v>498</v>
      </c>
      <c r="D370" s="2">
        <v>0.64583333333333337</v>
      </c>
      <c r="E370" t="s">
        <v>167</v>
      </c>
      <c r="F370" t="s">
        <v>502</v>
      </c>
      <c r="G370">
        <v>27</v>
      </c>
      <c r="I370" t="s">
        <v>483</v>
      </c>
      <c r="J370">
        <v>19</v>
      </c>
      <c r="L370" t="s">
        <v>238</v>
      </c>
      <c r="M370" t="str">
        <f t="shared" si="46"/>
        <v>(5) Louisiana State</v>
      </c>
      <c r="N370">
        <f t="shared" si="47"/>
        <v>19</v>
      </c>
      <c r="O370" t="str">
        <f t="shared" si="48"/>
        <v>(20) Florida</v>
      </c>
      <c r="P370">
        <f t="shared" si="49"/>
        <v>27</v>
      </c>
      <c r="R370" t="str">
        <f t="shared" si="42"/>
        <v>Louisiana State</v>
      </c>
      <c r="S370">
        <f t="shared" si="43"/>
        <v>19</v>
      </c>
      <c r="T370" t="str">
        <f t="shared" si="44"/>
        <v>Florida</v>
      </c>
      <c r="U370">
        <f t="shared" si="45"/>
        <v>27</v>
      </c>
    </row>
    <row r="371" spans="1:21">
      <c r="A371">
        <v>370</v>
      </c>
      <c r="B371">
        <v>7</v>
      </c>
      <c r="C371" t="s">
        <v>498</v>
      </c>
      <c r="D371" s="2">
        <v>0.70833333333333337</v>
      </c>
      <c r="E371" t="s">
        <v>167</v>
      </c>
      <c r="F371" t="s">
        <v>43</v>
      </c>
      <c r="G371">
        <v>52</v>
      </c>
      <c r="I371" t="s">
        <v>96</v>
      </c>
      <c r="J371">
        <v>33</v>
      </c>
      <c r="L371" t="s">
        <v>348</v>
      </c>
      <c r="M371" t="str">
        <f t="shared" si="46"/>
        <v>Old Dominion</v>
      </c>
      <c r="N371">
        <f t="shared" si="47"/>
        <v>33</v>
      </c>
      <c r="O371" t="str">
        <f t="shared" si="48"/>
        <v>Florida Atlantic</v>
      </c>
      <c r="P371">
        <f t="shared" si="49"/>
        <v>52</v>
      </c>
      <c r="R371" t="str">
        <f t="shared" si="42"/>
        <v>Old Dominion</v>
      </c>
      <c r="S371">
        <f t="shared" si="43"/>
        <v>33</v>
      </c>
      <c r="T371" t="str">
        <f t="shared" si="44"/>
        <v>Florida Atlantic</v>
      </c>
      <c r="U371">
        <f t="shared" si="45"/>
        <v>52</v>
      </c>
    </row>
    <row r="372" spans="1:21">
      <c r="A372">
        <v>371</v>
      </c>
      <c r="B372">
        <v>7</v>
      </c>
      <c r="C372" t="s">
        <v>498</v>
      </c>
      <c r="D372" s="2">
        <v>0.9375</v>
      </c>
      <c r="E372" t="s">
        <v>167</v>
      </c>
      <c r="F372" t="s">
        <v>45</v>
      </c>
      <c r="G372">
        <v>21</v>
      </c>
      <c r="H372" t="s">
        <v>680</v>
      </c>
      <c r="I372" t="s">
        <v>84</v>
      </c>
      <c r="J372">
        <v>3</v>
      </c>
      <c r="L372" t="s">
        <v>205</v>
      </c>
      <c r="M372" t="str">
        <f t="shared" si="46"/>
        <v>Fresno State</v>
      </c>
      <c r="N372">
        <f t="shared" si="47"/>
        <v>21</v>
      </c>
      <c r="O372" t="str">
        <f t="shared" si="48"/>
        <v>Nevada</v>
      </c>
      <c r="P372">
        <f t="shared" si="49"/>
        <v>3</v>
      </c>
      <c r="R372" t="str">
        <f t="shared" si="42"/>
        <v>Fresno State</v>
      </c>
      <c r="S372">
        <f t="shared" si="43"/>
        <v>21</v>
      </c>
      <c r="T372" t="str">
        <f t="shared" si="44"/>
        <v>Nevada</v>
      </c>
      <c r="U372">
        <f t="shared" si="45"/>
        <v>3</v>
      </c>
    </row>
    <row r="373" spans="1:21">
      <c r="A373">
        <v>372</v>
      </c>
      <c r="B373">
        <v>7</v>
      </c>
      <c r="C373" t="s">
        <v>498</v>
      </c>
      <c r="D373" s="2">
        <v>0.8125</v>
      </c>
      <c r="E373" t="s">
        <v>167</v>
      </c>
      <c r="F373" t="s">
        <v>461</v>
      </c>
      <c r="G373">
        <v>41</v>
      </c>
      <c r="I373" t="s">
        <v>125</v>
      </c>
      <c r="J373">
        <v>13</v>
      </c>
      <c r="L373" t="s">
        <v>241</v>
      </c>
      <c r="M373" t="str">
        <f t="shared" si="46"/>
        <v>Vanderbilt</v>
      </c>
      <c r="N373">
        <f t="shared" si="47"/>
        <v>13</v>
      </c>
      <c r="O373" t="str">
        <f t="shared" si="48"/>
        <v>(2) Georgia</v>
      </c>
      <c r="P373">
        <f t="shared" si="49"/>
        <v>41</v>
      </c>
      <c r="R373" t="str">
        <f t="shared" si="42"/>
        <v>Vanderbilt</v>
      </c>
      <c r="S373">
        <f t="shared" si="43"/>
        <v>13</v>
      </c>
      <c r="T373" t="str">
        <f t="shared" si="44"/>
        <v>Georgia</v>
      </c>
      <c r="U373">
        <f t="shared" si="45"/>
        <v>41</v>
      </c>
    </row>
    <row r="374" spans="1:21">
      <c r="A374">
        <v>373</v>
      </c>
      <c r="B374">
        <v>7</v>
      </c>
      <c r="C374" t="s">
        <v>498</v>
      </c>
      <c r="D374" s="2">
        <v>0.64583333333333337</v>
      </c>
      <c r="E374" t="s">
        <v>167</v>
      </c>
      <c r="F374" t="s">
        <v>47</v>
      </c>
      <c r="G374">
        <v>48</v>
      </c>
      <c r="I374" t="s">
        <v>106</v>
      </c>
      <c r="J374">
        <v>13</v>
      </c>
      <c r="L374" t="s">
        <v>243</v>
      </c>
      <c r="M374" t="str">
        <f t="shared" si="46"/>
        <v>South Alabama</v>
      </c>
      <c r="N374">
        <f t="shared" si="47"/>
        <v>13</v>
      </c>
      <c r="O374" t="str">
        <f t="shared" si="48"/>
        <v>Georgia Southern</v>
      </c>
      <c r="P374">
        <f t="shared" si="49"/>
        <v>48</v>
      </c>
      <c r="R374" t="str">
        <f t="shared" si="42"/>
        <v>South Alabama</v>
      </c>
      <c r="S374">
        <f t="shared" si="43"/>
        <v>13</v>
      </c>
      <c r="T374" t="str">
        <f t="shared" si="44"/>
        <v>Georgia Southern</v>
      </c>
      <c r="U374">
        <f t="shared" si="45"/>
        <v>48</v>
      </c>
    </row>
    <row r="375" spans="1:21">
      <c r="A375">
        <v>374</v>
      </c>
      <c r="B375">
        <v>7</v>
      </c>
      <c r="C375" t="s">
        <v>498</v>
      </c>
      <c r="D375" s="2">
        <v>0.99930555555555556</v>
      </c>
      <c r="E375" t="s">
        <v>167</v>
      </c>
      <c r="F375" t="s">
        <v>138</v>
      </c>
      <c r="G375">
        <v>17</v>
      </c>
      <c r="I375" t="s">
        <v>133</v>
      </c>
      <c r="J375">
        <v>13</v>
      </c>
      <c r="L375" t="s">
        <v>246</v>
      </c>
      <c r="M375" t="str">
        <f t="shared" si="46"/>
        <v>Wyoming</v>
      </c>
      <c r="N375">
        <f t="shared" si="47"/>
        <v>13</v>
      </c>
      <c r="O375" t="str">
        <f t="shared" si="48"/>
        <v>Hawaii</v>
      </c>
      <c r="P375">
        <f t="shared" si="49"/>
        <v>17</v>
      </c>
      <c r="R375" t="str">
        <f t="shared" si="42"/>
        <v>Wyoming</v>
      </c>
      <c r="S375">
        <f t="shared" si="43"/>
        <v>13</v>
      </c>
      <c r="T375" t="str">
        <f t="shared" si="44"/>
        <v>Hawaii</v>
      </c>
      <c r="U375">
        <f t="shared" si="45"/>
        <v>17</v>
      </c>
    </row>
    <row r="376" spans="1:21">
      <c r="A376">
        <v>375</v>
      </c>
      <c r="B376">
        <v>7</v>
      </c>
      <c r="C376" t="s">
        <v>498</v>
      </c>
      <c r="D376" s="2">
        <v>0.5</v>
      </c>
      <c r="E376" t="s">
        <v>167</v>
      </c>
      <c r="F376" t="s">
        <v>52</v>
      </c>
      <c r="G376">
        <v>38</v>
      </c>
      <c r="H376" t="s">
        <v>680</v>
      </c>
      <c r="I376" t="s">
        <v>103</v>
      </c>
      <c r="J376">
        <v>17</v>
      </c>
      <c r="L376" t="s">
        <v>292</v>
      </c>
      <c r="M376" t="str">
        <f t="shared" si="46"/>
        <v>Illinois</v>
      </c>
      <c r="N376">
        <f t="shared" si="47"/>
        <v>38</v>
      </c>
      <c r="O376" t="str">
        <f t="shared" si="48"/>
        <v>Rutgers</v>
      </c>
      <c r="P376">
        <f t="shared" si="49"/>
        <v>17</v>
      </c>
      <c r="R376" t="str">
        <f t="shared" si="42"/>
        <v>Illinois</v>
      </c>
      <c r="S376">
        <f t="shared" si="43"/>
        <v>38</v>
      </c>
      <c r="T376" t="str">
        <f t="shared" si="44"/>
        <v>Rutgers</v>
      </c>
      <c r="U376">
        <f t="shared" si="45"/>
        <v>17</v>
      </c>
    </row>
    <row r="377" spans="1:21">
      <c r="A377">
        <v>376</v>
      </c>
      <c r="B377">
        <v>7</v>
      </c>
      <c r="C377" t="s">
        <v>498</v>
      </c>
      <c r="D377" s="2">
        <v>0.64583333333333337</v>
      </c>
      <c r="E377" t="s">
        <v>167</v>
      </c>
      <c r="F377" t="s">
        <v>53</v>
      </c>
      <c r="G377">
        <v>48</v>
      </c>
      <c r="H377" t="s">
        <v>680</v>
      </c>
      <c r="I377" t="s">
        <v>77</v>
      </c>
      <c r="J377">
        <v>31</v>
      </c>
      <c r="L377" t="s">
        <v>188</v>
      </c>
      <c r="M377" t="str">
        <f t="shared" si="46"/>
        <v>Iowa</v>
      </c>
      <c r="N377">
        <f t="shared" si="47"/>
        <v>48</v>
      </c>
      <c r="O377" t="str">
        <f t="shared" si="48"/>
        <v>Minnesota</v>
      </c>
      <c r="P377">
        <f t="shared" si="49"/>
        <v>31</v>
      </c>
      <c r="R377" t="str">
        <f t="shared" si="42"/>
        <v>Iowa</v>
      </c>
      <c r="S377">
        <f t="shared" si="43"/>
        <v>48</v>
      </c>
      <c r="T377" t="str">
        <f t="shared" si="44"/>
        <v>Minnesota</v>
      </c>
      <c r="U377">
        <f t="shared" si="45"/>
        <v>31</v>
      </c>
    </row>
    <row r="378" spans="1:21">
      <c r="A378">
        <v>377</v>
      </c>
      <c r="B378">
        <v>7</v>
      </c>
      <c r="C378" t="s">
        <v>498</v>
      </c>
      <c r="D378" s="2">
        <v>0.64583333333333337</v>
      </c>
      <c r="E378" t="s">
        <v>167</v>
      </c>
      <c r="F378" t="s">
        <v>54</v>
      </c>
      <c r="G378">
        <v>48</v>
      </c>
      <c r="H378" t="s">
        <v>680</v>
      </c>
      <c r="I378" t="s">
        <v>503</v>
      </c>
      <c r="J378">
        <v>42</v>
      </c>
      <c r="L378" t="s">
        <v>191</v>
      </c>
      <c r="M378" t="str">
        <f t="shared" si="46"/>
        <v>Iowa State</v>
      </c>
      <c r="N378">
        <f t="shared" si="47"/>
        <v>48</v>
      </c>
      <c r="O378" t="str">
        <f t="shared" si="48"/>
        <v>(25) Oklahoma State</v>
      </c>
      <c r="P378">
        <f t="shared" si="49"/>
        <v>42</v>
      </c>
      <c r="R378" t="str">
        <f t="shared" si="42"/>
        <v>Iowa State</v>
      </c>
      <c r="S378">
        <f t="shared" si="43"/>
        <v>48</v>
      </c>
      <c r="T378" t="str">
        <f t="shared" si="44"/>
        <v>Oklahoma State</v>
      </c>
      <c r="U378">
        <f t="shared" si="45"/>
        <v>42</v>
      </c>
    </row>
    <row r="379" spans="1:21">
      <c r="A379">
        <v>378</v>
      </c>
      <c r="B379">
        <v>7</v>
      </c>
      <c r="C379" t="s">
        <v>498</v>
      </c>
      <c r="D379" s="2">
        <v>0.79166666666666663</v>
      </c>
      <c r="E379" t="s">
        <v>167</v>
      </c>
      <c r="F379" t="s">
        <v>62</v>
      </c>
      <c r="G379">
        <v>42</v>
      </c>
      <c r="H379" t="s">
        <v>680</v>
      </c>
      <c r="I379" t="s">
        <v>116</v>
      </c>
      <c r="J379">
        <v>27</v>
      </c>
      <c r="L379" t="s">
        <v>394</v>
      </c>
      <c r="M379" t="str">
        <f t="shared" si="46"/>
        <v>Louisiana</v>
      </c>
      <c r="N379">
        <f t="shared" si="47"/>
        <v>42</v>
      </c>
      <c r="O379" t="str">
        <f t="shared" si="48"/>
        <v>Texas State</v>
      </c>
      <c r="P379">
        <f t="shared" si="49"/>
        <v>27</v>
      </c>
      <c r="R379" t="str">
        <f t="shared" si="42"/>
        <v>Louisiana</v>
      </c>
      <c r="S379">
        <f t="shared" si="43"/>
        <v>42</v>
      </c>
      <c r="T379" t="str">
        <f t="shared" si="44"/>
        <v>Texas State</v>
      </c>
      <c r="U379">
        <f t="shared" si="45"/>
        <v>27</v>
      </c>
    </row>
    <row r="380" spans="1:21">
      <c r="A380">
        <v>379</v>
      </c>
      <c r="B380">
        <v>7</v>
      </c>
      <c r="C380" t="s">
        <v>498</v>
      </c>
      <c r="D380" s="2">
        <v>0.79166666666666663</v>
      </c>
      <c r="E380" t="s">
        <v>167</v>
      </c>
      <c r="F380" t="s">
        <v>71</v>
      </c>
      <c r="G380">
        <v>55</v>
      </c>
      <c r="I380" t="s">
        <v>38</v>
      </c>
      <c r="J380">
        <v>14</v>
      </c>
      <c r="L380" t="s">
        <v>261</v>
      </c>
      <c r="M380" t="str">
        <f t="shared" si="46"/>
        <v>Connecticut</v>
      </c>
      <c r="N380">
        <f t="shared" si="47"/>
        <v>14</v>
      </c>
      <c r="O380" t="str">
        <f t="shared" si="48"/>
        <v>Memphis</v>
      </c>
      <c r="P380">
        <f t="shared" si="49"/>
        <v>55</v>
      </c>
      <c r="R380" t="str">
        <f t="shared" si="42"/>
        <v>Connecticut</v>
      </c>
      <c r="S380">
        <f t="shared" si="43"/>
        <v>14</v>
      </c>
      <c r="T380" t="str">
        <f t="shared" si="44"/>
        <v>Memphis</v>
      </c>
      <c r="U380">
        <f t="shared" si="45"/>
        <v>55</v>
      </c>
    </row>
    <row r="381" spans="1:21">
      <c r="A381">
        <v>380</v>
      </c>
      <c r="B381">
        <v>7</v>
      </c>
      <c r="C381" t="s">
        <v>498</v>
      </c>
      <c r="D381" s="2">
        <v>0.64583333333333337</v>
      </c>
      <c r="E381" t="s">
        <v>167</v>
      </c>
      <c r="F381" t="s">
        <v>504</v>
      </c>
      <c r="G381">
        <v>28</v>
      </c>
      <c r="I381" t="s">
        <v>44</v>
      </c>
      <c r="J381">
        <v>27</v>
      </c>
      <c r="L381" t="s">
        <v>369</v>
      </c>
      <c r="M381" t="str">
        <f t="shared" si="46"/>
        <v>Florida State</v>
      </c>
      <c r="N381">
        <f t="shared" si="47"/>
        <v>27</v>
      </c>
      <c r="O381" t="str">
        <f t="shared" si="48"/>
        <v>(17) Miami (FL)</v>
      </c>
      <c r="P381">
        <f t="shared" si="49"/>
        <v>28</v>
      </c>
      <c r="R381" t="str">
        <f t="shared" si="42"/>
        <v>Florida State</v>
      </c>
      <c r="S381">
        <f t="shared" si="43"/>
        <v>27</v>
      </c>
      <c r="T381" t="str">
        <f t="shared" si="44"/>
        <v>Miami (FL)</v>
      </c>
      <c r="U381">
        <f t="shared" si="45"/>
        <v>28</v>
      </c>
    </row>
    <row r="382" spans="1:21">
      <c r="A382">
        <v>381</v>
      </c>
      <c r="B382">
        <v>7</v>
      </c>
      <c r="C382" t="s">
        <v>498</v>
      </c>
      <c r="D382" s="2">
        <v>0.64583333333333337</v>
      </c>
      <c r="E382" t="s">
        <v>167</v>
      </c>
      <c r="F382" t="s">
        <v>74</v>
      </c>
      <c r="G382">
        <v>41</v>
      </c>
      <c r="H382" t="s">
        <v>680</v>
      </c>
      <c r="I382" t="s">
        <v>2</v>
      </c>
      <c r="J382">
        <v>17</v>
      </c>
      <c r="L382" t="s">
        <v>331</v>
      </c>
      <c r="M382" t="str">
        <f t="shared" si="46"/>
        <v>Miami (OH)</v>
      </c>
      <c r="N382">
        <f t="shared" si="47"/>
        <v>41</v>
      </c>
      <c r="O382" t="str">
        <f t="shared" si="48"/>
        <v>Akron</v>
      </c>
      <c r="P382">
        <f t="shared" si="49"/>
        <v>17</v>
      </c>
      <c r="R382" t="str">
        <f t="shared" si="42"/>
        <v>Miami (OH)</v>
      </c>
      <c r="S382">
        <f t="shared" si="43"/>
        <v>41</v>
      </c>
      <c r="T382" t="str">
        <f t="shared" si="44"/>
        <v>Akron</v>
      </c>
      <c r="U382">
        <f t="shared" si="45"/>
        <v>17</v>
      </c>
    </row>
    <row r="383" spans="1:21">
      <c r="A383">
        <v>382</v>
      </c>
      <c r="B383">
        <v>7</v>
      </c>
      <c r="C383" t="s">
        <v>498</v>
      </c>
      <c r="D383" s="2">
        <v>0.5</v>
      </c>
      <c r="E383" t="s">
        <v>167</v>
      </c>
      <c r="F383" t="s">
        <v>505</v>
      </c>
      <c r="G383">
        <v>42</v>
      </c>
      <c r="I383" t="s">
        <v>70</v>
      </c>
      <c r="J383">
        <v>21</v>
      </c>
      <c r="L383" t="s">
        <v>371</v>
      </c>
      <c r="M383" t="str">
        <f t="shared" si="46"/>
        <v>Maryland</v>
      </c>
      <c r="N383">
        <f t="shared" si="47"/>
        <v>21</v>
      </c>
      <c r="O383" t="str">
        <f t="shared" si="48"/>
        <v>(15) Michigan</v>
      </c>
      <c r="P383">
        <f t="shared" si="49"/>
        <v>42</v>
      </c>
      <c r="R383" t="str">
        <f t="shared" si="42"/>
        <v>Maryland</v>
      </c>
      <c r="S383">
        <f t="shared" si="43"/>
        <v>21</v>
      </c>
      <c r="T383" t="str">
        <f t="shared" si="44"/>
        <v>Michigan</v>
      </c>
      <c r="U383">
        <f t="shared" si="45"/>
        <v>42</v>
      </c>
    </row>
    <row r="384" spans="1:21">
      <c r="A384">
        <v>383</v>
      </c>
      <c r="B384">
        <v>7</v>
      </c>
      <c r="C384" t="s">
        <v>498</v>
      </c>
      <c r="D384" s="2">
        <v>0.66666666666666663</v>
      </c>
      <c r="E384" t="s">
        <v>167</v>
      </c>
      <c r="F384" t="s">
        <v>79</v>
      </c>
      <c r="G384">
        <v>70</v>
      </c>
      <c r="I384" t="s">
        <v>66</v>
      </c>
      <c r="J384">
        <v>21</v>
      </c>
      <c r="L384" t="s">
        <v>374</v>
      </c>
      <c r="M384" t="str">
        <f t="shared" si="46"/>
        <v>Louisiana-Monroe</v>
      </c>
      <c r="N384">
        <f t="shared" si="47"/>
        <v>21</v>
      </c>
      <c r="O384" t="str">
        <f t="shared" si="48"/>
        <v>Mississippi</v>
      </c>
      <c r="P384">
        <f t="shared" si="49"/>
        <v>70</v>
      </c>
      <c r="R384" t="str">
        <f t="shared" si="42"/>
        <v>Louisiana-Monroe</v>
      </c>
      <c r="S384">
        <f t="shared" si="43"/>
        <v>21</v>
      </c>
      <c r="T384" t="str">
        <f t="shared" si="44"/>
        <v>Mississippi</v>
      </c>
      <c r="U384">
        <f t="shared" si="45"/>
        <v>70</v>
      </c>
    </row>
    <row r="385" spans="1:21">
      <c r="A385">
        <v>384</v>
      </c>
      <c r="B385">
        <v>7</v>
      </c>
      <c r="C385" t="s">
        <v>498</v>
      </c>
      <c r="D385" s="2">
        <v>0.8125</v>
      </c>
      <c r="E385" t="s">
        <v>167</v>
      </c>
      <c r="F385" t="s">
        <v>80</v>
      </c>
      <c r="G385">
        <v>23</v>
      </c>
      <c r="I385" t="s">
        <v>506</v>
      </c>
      <c r="J385">
        <v>9</v>
      </c>
      <c r="L385" t="s">
        <v>264</v>
      </c>
      <c r="M385" t="str">
        <f t="shared" si="46"/>
        <v>(8) Auburn</v>
      </c>
      <c r="N385">
        <f t="shared" si="47"/>
        <v>9</v>
      </c>
      <c r="O385" t="str">
        <f t="shared" si="48"/>
        <v>Mississippi State</v>
      </c>
      <c r="P385">
        <f t="shared" si="49"/>
        <v>23</v>
      </c>
      <c r="R385" t="str">
        <f t="shared" si="42"/>
        <v>Auburn</v>
      </c>
      <c r="S385">
        <f t="shared" si="43"/>
        <v>9</v>
      </c>
      <c r="T385" t="str">
        <f t="shared" si="44"/>
        <v>Mississippi State</v>
      </c>
      <c r="U385">
        <f t="shared" si="45"/>
        <v>23</v>
      </c>
    </row>
    <row r="386" spans="1:21">
      <c r="A386">
        <v>385</v>
      </c>
      <c r="B386">
        <v>7</v>
      </c>
      <c r="C386" t="s">
        <v>498</v>
      </c>
      <c r="D386" s="2">
        <v>0.66666666666666663</v>
      </c>
      <c r="E386" t="s">
        <v>167</v>
      </c>
      <c r="F386" t="s">
        <v>86</v>
      </c>
      <c r="G386">
        <v>50</v>
      </c>
      <c r="H386" t="s">
        <v>680</v>
      </c>
      <c r="I386" t="s">
        <v>296</v>
      </c>
      <c r="J386">
        <v>14</v>
      </c>
      <c r="L386" t="s">
        <v>376</v>
      </c>
      <c r="M386" t="str">
        <f t="shared" si="46"/>
        <v>New Mexico</v>
      </c>
      <c r="N386">
        <f t="shared" si="47"/>
        <v>50</v>
      </c>
      <c r="O386" t="str">
        <f t="shared" si="48"/>
        <v>Nevada-Las Vegas</v>
      </c>
      <c r="P386">
        <f t="shared" si="49"/>
        <v>14</v>
      </c>
      <c r="R386" t="str">
        <f t="shared" si="42"/>
        <v>New Mexico</v>
      </c>
      <c r="S386">
        <f t="shared" si="43"/>
        <v>50</v>
      </c>
      <c r="T386" t="str">
        <f t="shared" si="44"/>
        <v>Nevada-Las Vegas</v>
      </c>
      <c r="U386">
        <f t="shared" si="45"/>
        <v>14</v>
      </c>
    </row>
    <row r="387" spans="1:21">
      <c r="A387">
        <v>386</v>
      </c>
      <c r="B387">
        <v>7</v>
      </c>
      <c r="C387" t="s">
        <v>498</v>
      </c>
      <c r="D387" s="2">
        <v>0.83333333333333337</v>
      </c>
      <c r="E387" t="s">
        <v>167</v>
      </c>
      <c r="F387" t="s">
        <v>87</v>
      </c>
      <c r="G387">
        <v>49</v>
      </c>
      <c r="I387" t="s">
        <v>59</v>
      </c>
      <c r="J387">
        <v>41</v>
      </c>
      <c r="L387" t="s">
        <v>172</v>
      </c>
      <c r="M387" t="str">
        <f t="shared" si="46"/>
        <v>Liberty</v>
      </c>
      <c r="N387">
        <f t="shared" si="47"/>
        <v>41</v>
      </c>
      <c r="O387" t="str">
        <f t="shared" si="48"/>
        <v>New Mexico State</v>
      </c>
      <c r="P387">
        <f t="shared" si="49"/>
        <v>49</v>
      </c>
      <c r="R387" t="str">
        <f t="shared" ref="R387:R450" si="50">IFERROR(MID(M387,FIND(")",LEFT(M387,5))+2,9999),M387)</f>
        <v>Liberty</v>
      </c>
      <c r="S387">
        <f t="shared" ref="S387:S450" si="51">N387</f>
        <v>41</v>
      </c>
      <c r="T387" t="str">
        <f t="shared" ref="T387:T450" si="52">IFERROR(MID(O387,FIND(")",LEFT(O387,5))+2,9999),O387)</f>
        <v>New Mexico State</v>
      </c>
      <c r="U387">
        <f t="shared" ref="U387:U450" si="53">P387</f>
        <v>49</v>
      </c>
    </row>
    <row r="388" spans="1:21">
      <c r="A388">
        <v>387</v>
      </c>
      <c r="B388">
        <v>7</v>
      </c>
      <c r="C388" t="s">
        <v>498</v>
      </c>
      <c r="D388" s="2">
        <v>0.52083333333333337</v>
      </c>
      <c r="E388" t="s">
        <v>167</v>
      </c>
      <c r="F388" t="s">
        <v>507</v>
      </c>
      <c r="G388">
        <v>28</v>
      </c>
      <c r="I388" t="s">
        <v>20</v>
      </c>
      <c r="J388">
        <v>23</v>
      </c>
      <c r="L388" t="s">
        <v>271</v>
      </c>
      <c r="M388" t="str">
        <f t="shared" si="46"/>
        <v>Boston College</v>
      </c>
      <c r="N388">
        <f t="shared" si="47"/>
        <v>23</v>
      </c>
      <c r="O388" t="str">
        <f t="shared" si="48"/>
        <v>(23) North Carolina State</v>
      </c>
      <c r="P388">
        <f t="shared" si="49"/>
        <v>28</v>
      </c>
      <c r="R388" t="str">
        <f t="shared" si="50"/>
        <v>Boston College</v>
      </c>
      <c r="S388">
        <f t="shared" si="51"/>
        <v>23</v>
      </c>
      <c r="T388" t="str">
        <f t="shared" si="52"/>
        <v>North Carolina State</v>
      </c>
      <c r="U388">
        <f t="shared" si="53"/>
        <v>28</v>
      </c>
    </row>
    <row r="389" spans="1:21">
      <c r="A389">
        <v>388</v>
      </c>
      <c r="B389">
        <v>7</v>
      </c>
      <c r="C389" t="s">
        <v>498</v>
      </c>
      <c r="D389" s="2">
        <v>0.8125</v>
      </c>
      <c r="E389" t="s">
        <v>167</v>
      </c>
      <c r="F389" t="s">
        <v>89</v>
      </c>
      <c r="G389">
        <v>27</v>
      </c>
      <c r="H389" t="s">
        <v>680</v>
      </c>
      <c r="I389" t="s">
        <v>275</v>
      </c>
      <c r="J389">
        <v>24</v>
      </c>
      <c r="L389" t="s">
        <v>276</v>
      </c>
      <c r="M389" t="str">
        <f t="shared" si="46"/>
        <v>North Texas</v>
      </c>
      <c r="N389">
        <f t="shared" si="47"/>
        <v>27</v>
      </c>
      <c r="O389" t="str">
        <f t="shared" si="48"/>
        <v>Texas-El Paso</v>
      </c>
      <c r="P389">
        <f t="shared" si="49"/>
        <v>24</v>
      </c>
      <c r="R389" t="str">
        <f t="shared" si="50"/>
        <v>North Texas</v>
      </c>
      <c r="S389">
        <f t="shared" si="51"/>
        <v>27</v>
      </c>
      <c r="T389" t="str">
        <f t="shared" si="52"/>
        <v>Texas-El Paso</v>
      </c>
      <c r="U389">
        <f t="shared" si="53"/>
        <v>24</v>
      </c>
    </row>
    <row r="390" spans="1:21">
      <c r="A390">
        <v>389</v>
      </c>
      <c r="B390">
        <v>7</v>
      </c>
      <c r="C390" t="s">
        <v>498</v>
      </c>
      <c r="D390" s="2">
        <v>0.625</v>
      </c>
      <c r="E390" t="s">
        <v>167</v>
      </c>
      <c r="F390" t="s">
        <v>250</v>
      </c>
      <c r="G390">
        <v>24</v>
      </c>
      <c r="H390" t="s">
        <v>680</v>
      </c>
      <c r="I390" t="s">
        <v>14</v>
      </c>
      <c r="J390">
        <v>16</v>
      </c>
      <c r="L390" t="s">
        <v>179</v>
      </c>
      <c r="M390" t="str">
        <f t="shared" ref="M390:M453" si="54">IF($H390="at",F390,I390)</f>
        <v>Northern Illinois</v>
      </c>
      <c r="N390">
        <f t="shared" ref="N390:N453" si="55">IF($H390="at",G390,J390)</f>
        <v>24</v>
      </c>
      <c r="O390" t="str">
        <f t="shared" ref="O390:O453" si="56">IF($H390="at",I390,F390)</f>
        <v>Ball State</v>
      </c>
      <c r="P390">
        <f t="shared" ref="P390:P453" si="57">IF($H390="at",J390,G390)</f>
        <v>16</v>
      </c>
      <c r="R390" t="str">
        <f t="shared" si="50"/>
        <v>Northern Illinois</v>
      </c>
      <c r="S390">
        <f t="shared" si="51"/>
        <v>24</v>
      </c>
      <c r="T390" t="str">
        <f t="shared" si="52"/>
        <v>Ball State</v>
      </c>
      <c r="U390">
        <f t="shared" si="53"/>
        <v>16</v>
      </c>
    </row>
    <row r="391" spans="1:21">
      <c r="A391">
        <v>390</v>
      </c>
      <c r="B391">
        <v>7</v>
      </c>
      <c r="C391" t="s">
        <v>498</v>
      </c>
      <c r="D391" s="2">
        <v>0.5</v>
      </c>
      <c r="E391" t="s">
        <v>167</v>
      </c>
      <c r="F391" t="s">
        <v>91</v>
      </c>
      <c r="G391">
        <v>29</v>
      </c>
      <c r="H391" t="s">
        <v>680</v>
      </c>
      <c r="I391" t="s">
        <v>508</v>
      </c>
      <c r="J391">
        <v>19</v>
      </c>
      <c r="L391" t="s">
        <v>203</v>
      </c>
      <c r="M391" t="str">
        <f t="shared" si="54"/>
        <v>Northwestern</v>
      </c>
      <c r="N391">
        <f t="shared" si="55"/>
        <v>29</v>
      </c>
      <c r="O391" t="str">
        <f t="shared" si="56"/>
        <v>(20) Michigan State</v>
      </c>
      <c r="P391">
        <f t="shared" si="57"/>
        <v>19</v>
      </c>
      <c r="R391" t="str">
        <f t="shared" si="50"/>
        <v>Northwestern</v>
      </c>
      <c r="S391">
        <f t="shared" si="51"/>
        <v>29</v>
      </c>
      <c r="T391" t="str">
        <f t="shared" si="52"/>
        <v>Michigan State</v>
      </c>
      <c r="U391">
        <f t="shared" si="53"/>
        <v>19</v>
      </c>
    </row>
    <row r="392" spans="1:21">
      <c r="A392">
        <v>391</v>
      </c>
      <c r="B392">
        <v>7</v>
      </c>
      <c r="C392" t="s">
        <v>498</v>
      </c>
      <c r="D392" s="2">
        <v>0.83333333333333337</v>
      </c>
      <c r="E392" t="s">
        <v>167</v>
      </c>
      <c r="F392" t="s">
        <v>509</v>
      </c>
      <c r="G392">
        <v>45</v>
      </c>
      <c r="H392" t="s">
        <v>680</v>
      </c>
      <c r="I392" t="s">
        <v>510</v>
      </c>
      <c r="J392">
        <v>23</v>
      </c>
      <c r="L392" t="s">
        <v>402</v>
      </c>
      <c r="M392" t="str">
        <f t="shared" si="54"/>
        <v>(6) Notre Dame</v>
      </c>
      <c r="N392">
        <f t="shared" si="55"/>
        <v>45</v>
      </c>
      <c r="O392" t="str">
        <f t="shared" si="56"/>
        <v>(24) Virginia Tech</v>
      </c>
      <c r="P392">
        <f t="shared" si="57"/>
        <v>23</v>
      </c>
      <c r="R392" t="str">
        <f t="shared" si="50"/>
        <v>Notre Dame</v>
      </c>
      <c r="S392">
        <f t="shared" si="51"/>
        <v>45</v>
      </c>
      <c r="T392" t="str">
        <f t="shared" si="52"/>
        <v>Virginia Tech</v>
      </c>
      <c r="U392">
        <f t="shared" si="53"/>
        <v>23</v>
      </c>
    </row>
    <row r="393" spans="1:21">
      <c r="A393">
        <v>392</v>
      </c>
      <c r="B393">
        <v>7</v>
      </c>
      <c r="C393" t="s">
        <v>498</v>
      </c>
      <c r="D393" s="2">
        <v>0.64583333333333337</v>
      </c>
      <c r="E393" t="s">
        <v>167</v>
      </c>
      <c r="F393" t="s">
        <v>3</v>
      </c>
      <c r="G393">
        <v>27</v>
      </c>
      <c r="H393" t="s">
        <v>680</v>
      </c>
      <c r="I393" t="s">
        <v>57</v>
      </c>
      <c r="J393">
        <v>26</v>
      </c>
      <c r="L393" t="s">
        <v>356</v>
      </c>
      <c r="M393" t="str">
        <f t="shared" si="54"/>
        <v>Ohio</v>
      </c>
      <c r="N393">
        <f t="shared" si="55"/>
        <v>27</v>
      </c>
      <c r="O393" t="str">
        <f t="shared" si="56"/>
        <v>Kent State</v>
      </c>
      <c r="P393">
        <f t="shared" si="57"/>
        <v>26</v>
      </c>
      <c r="R393" t="str">
        <f t="shared" si="50"/>
        <v>Ohio</v>
      </c>
      <c r="S393">
        <f t="shared" si="51"/>
        <v>27</v>
      </c>
      <c r="T393" t="str">
        <f t="shared" si="52"/>
        <v>Kent State</v>
      </c>
      <c r="U393">
        <f t="shared" si="53"/>
        <v>26</v>
      </c>
    </row>
    <row r="394" spans="1:21">
      <c r="A394">
        <v>393</v>
      </c>
      <c r="B394">
        <v>7</v>
      </c>
      <c r="C394" t="s">
        <v>498</v>
      </c>
      <c r="D394" s="2">
        <v>0.66666666666666663</v>
      </c>
      <c r="E394" t="s">
        <v>167</v>
      </c>
      <c r="F394" t="s">
        <v>511</v>
      </c>
      <c r="G394">
        <v>49</v>
      </c>
      <c r="I394" t="s">
        <v>15</v>
      </c>
      <c r="J394">
        <v>26</v>
      </c>
      <c r="L394" t="s">
        <v>282</v>
      </c>
      <c r="M394" t="str">
        <f t="shared" si="54"/>
        <v>Indiana</v>
      </c>
      <c r="N394">
        <f t="shared" si="55"/>
        <v>26</v>
      </c>
      <c r="O394" t="str">
        <f t="shared" si="56"/>
        <v>(3) Ohio State</v>
      </c>
      <c r="P394">
        <f t="shared" si="57"/>
        <v>49</v>
      </c>
      <c r="R394" t="str">
        <f t="shared" si="50"/>
        <v>Indiana</v>
      </c>
      <c r="S394">
        <f t="shared" si="51"/>
        <v>26</v>
      </c>
      <c r="T394" t="str">
        <f t="shared" si="52"/>
        <v>Ohio State</v>
      </c>
      <c r="U394">
        <f t="shared" si="53"/>
        <v>49</v>
      </c>
    </row>
    <row r="395" spans="1:21">
      <c r="A395">
        <v>394</v>
      </c>
      <c r="B395">
        <v>7</v>
      </c>
      <c r="C395" t="s">
        <v>498</v>
      </c>
      <c r="D395" s="2">
        <v>0.51388888888888895</v>
      </c>
      <c r="E395" t="s">
        <v>167</v>
      </c>
      <c r="F395" t="s">
        <v>100</v>
      </c>
      <c r="G395">
        <v>44</v>
      </c>
      <c r="I395" t="s">
        <v>112</v>
      </c>
      <c r="J395">
        <v>37</v>
      </c>
      <c r="L395" t="s">
        <v>291</v>
      </c>
      <c r="M395" t="str">
        <f t="shared" si="54"/>
        <v>Syracuse</v>
      </c>
      <c r="N395">
        <f t="shared" si="55"/>
        <v>37</v>
      </c>
      <c r="O395" t="str">
        <f t="shared" si="56"/>
        <v>Pittsburgh</v>
      </c>
      <c r="P395">
        <f t="shared" si="57"/>
        <v>44</v>
      </c>
      <c r="R395" t="str">
        <f t="shared" si="50"/>
        <v>Syracuse</v>
      </c>
      <c r="S395">
        <f t="shared" si="51"/>
        <v>37</v>
      </c>
      <c r="T395" t="str">
        <f t="shared" si="52"/>
        <v>Pittsburgh</v>
      </c>
      <c r="U395">
        <f t="shared" si="53"/>
        <v>44</v>
      </c>
    </row>
    <row r="396" spans="1:21">
      <c r="A396">
        <v>395</v>
      </c>
      <c r="B396">
        <v>7</v>
      </c>
      <c r="C396" t="s">
        <v>498</v>
      </c>
      <c r="D396" s="2">
        <v>0.64583333333333337</v>
      </c>
      <c r="E396" t="s">
        <v>167</v>
      </c>
      <c r="F396" t="s">
        <v>104</v>
      </c>
      <c r="G396">
        <v>19</v>
      </c>
      <c r="H396" t="s">
        <v>680</v>
      </c>
      <c r="I396" t="s">
        <v>18</v>
      </c>
      <c r="J396">
        <v>13</v>
      </c>
      <c r="L396" t="s">
        <v>340</v>
      </c>
      <c r="M396" t="str">
        <f t="shared" si="54"/>
        <v>San Diego State</v>
      </c>
      <c r="N396">
        <f t="shared" si="55"/>
        <v>19</v>
      </c>
      <c r="O396" t="str">
        <f t="shared" si="56"/>
        <v>Boise State</v>
      </c>
      <c r="P396">
        <f t="shared" si="57"/>
        <v>13</v>
      </c>
      <c r="R396" t="str">
        <f t="shared" si="50"/>
        <v>San Diego State</v>
      </c>
      <c r="S396">
        <f t="shared" si="51"/>
        <v>19</v>
      </c>
      <c r="T396" t="str">
        <f t="shared" si="52"/>
        <v>Boise State</v>
      </c>
      <c r="U396">
        <f t="shared" si="53"/>
        <v>13</v>
      </c>
    </row>
    <row r="397" spans="1:21">
      <c r="A397">
        <v>396</v>
      </c>
      <c r="B397">
        <v>7</v>
      </c>
      <c r="C397" t="s">
        <v>498</v>
      </c>
      <c r="D397" s="2">
        <v>0.5</v>
      </c>
      <c r="E397" t="s">
        <v>167</v>
      </c>
      <c r="F397" t="s">
        <v>35</v>
      </c>
      <c r="G397">
        <v>37</v>
      </c>
      <c r="I397" t="s">
        <v>81</v>
      </c>
      <c r="J397">
        <v>35</v>
      </c>
      <c r="L397" t="s">
        <v>293</v>
      </c>
      <c r="M397" t="str">
        <f t="shared" si="54"/>
        <v>Missouri</v>
      </c>
      <c r="N397">
        <f t="shared" si="55"/>
        <v>35</v>
      </c>
      <c r="O397" t="str">
        <f t="shared" si="56"/>
        <v>South Carolina</v>
      </c>
      <c r="P397">
        <f t="shared" si="57"/>
        <v>37</v>
      </c>
      <c r="R397" t="str">
        <f t="shared" si="50"/>
        <v>Missouri</v>
      </c>
      <c r="S397">
        <f t="shared" si="51"/>
        <v>35</v>
      </c>
      <c r="T397" t="str">
        <f t="shared" si="52"/>
        <v>South Carolina</v>
      </c>
      <c r="U397">
        <f t="shared" si="53"/>
        <v>37</v>
      </c>
    </row>
    <row r="398" spans="1:21">
      <c r="A398">
        <v>397</v>
      </c>
      <c r="B398">
        <v>7</v>
      </c>
      <c r="C398" t="s">
        <v>498</v>
      </c>
      <c r="D398" s="2">
        <v>0.64583333333333337</v>
      </c>
      <c r="E398" t="s">
        <v>167</v>
      </c>
      <c r="F398" t="s">
        <v>107</v>
      </c>
      <c r="G398">
        <v>58</v>
      </c>
      <c r="H398" t="s">
        <v>680</v>
      </c>
      <c r="I398" t="s">
        <v>21</v>
      </c>
      <c r="J398">
        <v>42</v>
      </c>
      <c r="L398" t="s">
        <v>169</v>
      </c>
      <c r="M398" t="str">
        <f t="shared" si="54"/>
        <v>South Florida</v>
      </c>
      <c r="N398">
        <f t="shared" si="55"/>
        <v>58</v>
      </c>
      <c r="O398" t="str">
        <f t="shared" si="56"/>
        <v>Massachusetts</v>
      </c>
      <c r="P398">
        <f t="shared" si="57"/>
        <v>42</v>
      </c>
      <c r="R398" t="str">
        <f t="shared" si="50"/>
        <v>South Florida</v>
      </c>
      <c r="S398">
        <f t="shared" si="51"/>
        <v>58</v>
      </c>
      <c r="T398" t="str">
        <f t="shared" si="52"/>
        <v>Massachusetts</v>
      </c>
      <c r="U398">
        <f t="shared" si="53"/>
        <v>42</v>
      </c>
    </row>
    <row r="399" spans="1:21">
      <c r="A399">
        <v>398</v>
      </c>
      <c r="B399">
        <v>7</v>
      </c>
      <c r="C399" t="s">
        <v>498</v>
      </c>
      <c r="D399" s="2">
        <v>0.5</v>
      </c>
      <c r="E399" t="s">
        <v>167</v>
      </c>
      <c r="F399" t="s">
        <v>114</v>
      </c>
      <c r="G399">
        <v>49</v>
      </c>
      <c r="I399" t="s">
        <v>41</v>
      </c>
      <c r="J399">
        <v>6</v>
      </c>
      <c r="L399" t="s">
        <v>310</v>
      </c>
      <c r="M399" t="str">
        <f t="shared" si="54"/>
        <v>East Carolina</v>
      </c>
      <c r="N399">
        <f t="shared" si="55"/>
        <v>6</v>
      </c>
      <c r="O399" t="str">
        <f t="shared" si="56"/>
        <v>Temple</v>
      </c>
      <c r="P399">
        <f t="shared" si="57"/>
        <v>49</v>
      </c>
      <c r="R399" t="str">
        <f t="shared" si="50"/>
        <v>East Carolina</v>
      </c>
      <c r="S399">
        <f t="shared" si="51"/>
        <v>6</v>
      </c>
      <c r="T399" t="str">
        <f t="shared" si="52"/>
        <v>Temple</v>
      </c>
      <c r="U399">
        <f t="shared" si="53"/>
        <v>49</v>
      </c>
    </row>
    <row r="400" spans="1:21">
      <c r="A400">
        <v>399</v>
      </c>
      <c r="B400">
        <v>7</v>
      </c>
      <c r="C400" t="s">
        <v>498</v>
      </c>
      <c r="D400" s="2">
        <v>0.5</v>
      </c>
      <c r="E400" t="s">
        <v>167</v>
      </c>
      <c r="F400" t="s">
        <v>512</v>
      </c>
      <c r="G400">
        <v>48</v>
      </c>
      <c r="I400" t="s">
        <v>283</v>
      </c>
      <c r="J400">
        <v>45</v>
      </c>
      <c r="L400" t="s">
        <v>513</v>
      </c>
      <c r="M400" t="str">
        <f t="shared" si="54"/>
        <v>(7) Oklahoma</v>
      </c>
      <c r="N400">
        <f t="shared" si="55"/>
        <v>45</v>
      </c>
      <c r="O400" t="str">
        <f t="shared" si="56"/>
        <v>(19) Texas</v>
      </c>
      <c r="P400">
        <f t="shared" si="57"/>
        <v>48</v>
      </c>
      <c r="R400" t="str">
        <f t="shared" si="50"/>
        <v>Oklahoma</v>
      </c>
      <c r="S400">
        <f t="shared" si="51"/>
        <v>45</v>
      </c>
      <c r="T400" t="str">
        <f t="shared" si="52"/>
        <v>Texas</v>
      </c>
      <c r="U400">
        <f t="shared" si="53"/>
        <v>48</v>
      </c>
    </row>
    <row r="401" spans="1:21">
      <c r="A401">
        <v>400</v>
      </c>
      <c r="B401">
        <v>7</v>
      </c>
      <c r="C401" t="s">
        <v>498</v>
      </c>
      <c r="D401" s="2">
        <v>0.79166666666666663</v>
      </c>
      <c r="E401" t="s">
        <v>167</v>
      </c>
      <c r="F401" t="s">
        <v>115</v>
      </c>
      <c r="G401">
        <v>20</v>
      </c>
      <c r="I401" t="s">
        <v>514</v>
      </c>
      <c r="J401">
        <v>14</v>
      </c>
      <c r="L401" t="s">
        <v>193</v>
      </c>
      <c r="M401" t="str">
        <f t="shared" si="54"/>
        <v>(13) Kentucky</v>
      </c>
      <c r="N401">
        <f t="shared" si="55"/>
        <v>14</v>
      </c>
      <c r="O401" t="str">
        <f t="shared" si="56"/>
        <v>Texas A&amp;M</v>
      </c>
      <c r="P401">
        <f t="shared" si="57"/>
        <v>20</v>
      </c>
      <c r="R401" t="str">
        <f t="shared" si="50"/>
        <v>Kentucky</v>
      </c>
      <c r="S401">
        <f t="shared" si="51"/>
        <v>14</v>
      </c>
      <c r="T401" t="str">
        <f t="shared" si="52"/>
        <v>Texas A&amp;M</v>
      </c>
      <c r="U401">
        <f t="shared" si="53"/>
        <v>20</v>
      </c>
    </row>
    <row r="402" spans="1:21">
      <c r="A402">
        <v>401</v>
      </c>
      <c r="B402">
        <v>7</v>
      </c>
      <c r="C402" t="s">
        <v>498</v>
      </c>
      <c r="D402" s="2">
        <v>0.79166666666666663</v>
      </c>
      <c r="E402" t="s">
        <v>167</v>
      </c>
      <c r="F402" t="s">
        <v>215</v>
      </c>
      <c r="G402">
        <v>20</v>
      </c>
      <c r="H402" t="s">
        <v>680</v>
      </c>
      <c r="I402" t="s">
        <v>102</v>
      </c>
      <c r="J402">
        <v>3</v>
      </c>
      <c r="L402" t="s">
        <v>171</v>
      </c>
      <c r="M402" t="str">
        <f t="shared" si="54"/>
        <v>Texas-San Antonio</v>
      </c>
      <c r="N402">
        <f t="shared" si="55"/>
        <v>20</v>
      </c>
      <c r="O402" t="str">
        <f t="shared" si="56"/>
        <v>Rice</v>
      </c>
      <c r="P402">
        <f t="shared" si="57"/>
        <v>3</v>
      </c>
      <c r="R402" t="str">
        <f t="shared" si="50"/>
        <v>Texas-San Antonio</v>
      </c>
      <c r="S402">
        <f t="shared" si="51"/>
        <v>20</v>
      </c>
      <c r="T402" t="str">
        <f t="shared" si="52"/>
        <v>Rice</v>
      </c>
      <c r="U402">
        <f t="shared" si="53"/>
        <v>3</v>
      </c>
    </row>
    <row r="403" spans="1:21">
      <c r="A403">
        <v>402</v>
      </c>
      <c r="B403">
        <v>7</v>
      </c>
      <c r="C403" t="s">
        <v>498</v>
      </c>
      <c r="D403" s="2">
        <v>0.64583333333333337</v>
      </c>
      <c r="E403" t="s">
        <v>167</v>
      </c>
      <c r="F403" t="s">
        <v>120</v>
      </c>
      <c r="G403">
        <v>52</v>
      </c>
      <c r="I403" t="s">
        <v>286</v>
      </c>
      <c r="J403">
        <v>36</v>
      </c>
      <c r="L403" t="s">
        <v>305</v>
      </c>
      <c r="M403" t="str">
        <f t="shared" si="54"/>
        <v>Bowling Green State</v>
      </c>
      <c r="N403">
        <f t="shared" si="55"/>
        <v>36</v>
      </c>
      <c r="O403" t="str">
        <f t="shared" si="56"/>
        <v>Toledo</v>
      </c>
      <c r="P403">
        <f t="shared" si="57"/>
        <v>52</v>
      </c>
      <c r="R403" t="str">
        <f t="shared" si="50"/>
        <v>Bowling Green State</v>
      </c>
      <c r="S403">
        <f t="shared" si="51"/>
        <v>36</v>
      </c>
      <c r="T403" t="str">
        <f t="shared" si="52"/>
        <v>Toledo</v>
      </c>
      <c r="U403">
        <f t="shared" si="53"/>
        <v>52</v>
      </c>
    </row>
    <row r="404" spans="1:21">
      <c r="A404">
        <v>403</v>
      </c>
      <c r="B404">
        <v>7</v>
      </c>
      <c r="C404" t="s">
        <v>498</v>
      </c>
      <c r="D404" s="2">
        <v>0.9375</v>
      </c>
      <c r="E404" t="s">
        <v>167</v>
      </c>
      <c r="F404" t="s">
        <v>25</v>
      </c>
      <c r="G404">
        <v>40</v>
      </c>
      <c r="H404" t="s">
        <v>680</v>
      </c>
      <c r="I404" t="s">
        <v>515</v>
      </c>
      <c r="J404">
        <v>21</v>
      </c>
      <c r="L404" t="s">
        <v>207</v>
      </c>
      <c r="M404" t="str">
        <f t="shared" si="54"/>
        <v>Utah</v>
      </c>
      <c r="N404">
        <f t="shared" si="55"/>
        <v>40</v>
      </c>
      <c r="O404" t="str">
        <f t="shared" si="56"/>
        <v>(14) Stanford</v>
      </c>
      <c r="P404">
        <f t="shared" si="57"/>
        <v>21</v>
      </c>
      <c r="R404" t="str">
        <f t="shared" si="50"/>
        <v>Utah</v>
      </c>
      <c r="S404">
        <f t="shared" si="51"/>
        <v>40</v>
      </c>
      <c r="T404" t="str">
        <f t="shared" si="52"/>
        <v>Stanford</v>
      </c>
      <c r="U404">
        <f t="shared" si="53"/>
        <v>21</v>
      </c>
    </row>
    <row r="405" spans="1:21">
      <c r="A405">
        <v>404</v>
      </c>
      <c r="B405">
        <v>7</v>
      </c>
      <c r="C405" t="s">
        <v>498</v>
      </c>
      <c r="D405" s="2">
        <v>0.8125</v>
      </c>
      <c r="E405" t="s">
        <v>167</v>
      </c>
      <c r="F405" t="s">
        <v>447</v>
      </c>
      <c r="G405">
        <v>31</v>
      </c>
      <c r="H405" t="s">
        <v>680</v>
      </c>
      <c r="I405" t="s">
        <v>27</v>
      </c>
      <c r="J405">
        <v>24</v>
      </c>
      <c r="L405" t="s">
        <v>234</v>
      </c>
      <c r="M405" t="str">
        <f t="shared" si="54"/>
        <v>(10) Washington</v>
      </c>
      <c r="N405">
        <f t="shared" si="55"/>
        <v>31</v>
      </c>
      <c r="O405" t="str">
        <f t="shared" si="56"/>
        <v>UCLA</v>
      </c>
      <c r="P405">
        <f t="shared" si="57"/>
        <v>24</v>
      </c>
      <c r="R405" t="str">
        <f t="shared" si="50"/>
        <v>Washington</v>
      </c>
      <c r="S405">
        <f t="shared" si="51"/>
        <v>31</v>
      </c>
      <c r="T405" t="str">
        <f t="shared" si="52"/>
        <v>UCLA</v>
      </c>
      <c r="U405">
        <f t="shared" si="53"/>
        <v>24</v>
      </c>
    </row>
    <row r="406" spans="1:21">
      <c r="A406">
        <v>405</v>
      </c>
      <c r="B406">
        <v>7</v>
      </c>
      <c r="C406" t="s">
        <v>498</v>
      </c>
      <c r="D406" s="2">
        <v>0.875</v>
      </c>
      <c r="E406" t="s">
        <v>167</v>
      </c>
      <c r="F406" t="s">
        <v>129</v>
      </c>
      <c r="G406">
        <v>56</v>
      </c>
      <c r="H406" t="s">
        <v>680</v>
      </c>
      <c r="I406" t="s">
        <v>98</v>
      </c>
      <c r="J406">
        <v>37</v>
      </c>
      <c r="L406" t="s">
        <v>382</v>
      </c>
      <c r="M406" t="str">
        <f t="shared" si="54"/>
        <v>Washington State</v>
      </c>
      <c r="N406">
        <f t="shared" si="55"/>
        <v>56</v>
      </c>
      <c r="O406" t="str">
        <f t="shared" si="56"/>
        <v>Oregon State</v>
      </c>
      <c r="P406">
        <f t="shared" si="57"/>
        <v>37</v>
      </c>
      <c r="R406" t="str">
        <f t="shared" si="50"/>
        <v>Washington State</v>
      </c>
      <c r="S406">
        <f t="shared" si="51"/>
        <v>56</v>
      </c>
      <c r="T406" t="str">
        <f t="shared" si="52"/>
        <v>Oregon State</v>
      </c>
      <c r="U406">
        <f t="shared" si="53"/>
        <v>37</v>
      </c>
    </row>
    <row r="407" spans="1:21">
      <c r="A407">
        <v>406</v>
      </c>
      <c r="B407">
        <v>7</v>
      </c>
      <c r="C407" t="s">
        <v>498</v>
      </c>
      <c r="D407" s="2">
        <v>0.5</v>
      </c>
      <c r="E407" t="s">
        <v>167</v>
      </c>
      <c r="F407" t="s">
        <v>516</v>
      </c>
      <c r="G407">
        <v>38</v>
      </c>
      <c r="I407" t="s">
        <v>55</v>
      </c>
      <c r="J407">
        <v>22</v>
      </c>
      <c r="L407" t="s">
        <v>411</v>
      </c>
      <c r="M407" t="str">
        <f t="shared" si="54"/>
        <v>Kansas</v>
      </c>
      <c r="N407">
        <f t="shared" si="55"/>
        <v>22</v>
      </c>
      <c r="O407" t="str">
        <f t="shared" si="56"/>
        <v>(9) West Virginia</v>
      </c>
      <c r="P407">
        <f t="shared" si="57"/>
        <v>38</v>
      </c>
      <c r="R407" t="str">
        <f t="shared" si="50"/>
        <v>Kansas</v>
      </c>
      <c r="S407">
        <f t="shared" si="51"/>
        <v>22</v>
      </c>
      <c r="T407" t="str">
        <f t="shared" si="52"/>
        <v>West Virginia</v>
      </c>
      <c r="U407">
        <f t="shared" si="53"/>
        <v>38</v>
      </c>
    </row>
    <row r="408" spans="1:21">
      <c r="A408">
        <v>407</v>
      </c>
      <c r="B408">
        <v>7</v>
      </c>
      <c r="C408" t="s">
        <v>498</v>
      </c>
      <c r="D408" s="2">
        <v>0.5</v>
      </c>
      <c r="E408" t="s">
        <v>167</v>
      </c>
      <c r="F408" t="s">
        <v>131</v>
      </c>
      <c r="G408">
        <v>27</v>
      </c>
      <c r="I408" t="s">
        <v>40</v>
      </c>
      <c r="J408">
        <v>24</v>
      </c>
      <c r="L408" t="s">
        <v>208</v>
      </c>
      <c r="M408" t="str">
        <f t="shared" si="54"/>
        <v>Eastern Michigan</v>
      </c>
      <c r="N408">
        <f t="shared" si="55"/>
        <v>24</v>
      </c>
      <c r="O408" t="str">
        <f t="shared" si="56"/>
        <v>Western Michigan</v>
      </c>
      <c r="P408">
        <f t="shared" si="57"/>
        <v>27</v>
      </c>
      <c r="R408" t="str">
        <f t="shared" si="50"/>
        <v>Eastern Michigan</v>
      </c>
      <c r="S408">
        <f t="shared" si="51"/>
        <v>24</v>
      </c>
      <c r="T408" t="str">
        <f t="shared" si="52"/>
        <v>Western Michigan</v>
      </c>
      <c r="U408">
        <f t="shared" si="53"/>
        <v>27</v>
      </c>
    </row>
    <row r="409" spans="1:21">
      <c r="A409">
        <v>408</v>
      </c>
      <c r="B409">
        <v>7</v>
      </c>
      <c r="C409" t="s">
        <v>498</v>
      </c>
      <c r="D409" s="2">
        <v>0.8125</v>
      </c>
      <c r="E409" t="s">
        <v>167</v>
      </c>
      <c r="F409" t="s">
        <v>517</v>
      </c>
      <c r="G409">
        <v>41</v>
      </c>
      <c r="I409" t="s">
        <v>83</v>
      </c>
      <c r="J409">
        <v>24</v>
      </c>
      <c r="L409" t="s">
        <v>210</v>
      </c>
      <c r="M409" t="str">
        <f t="shared" si="54"/>
        <v>Nebraska</v>
      </c>
      <c r="N409">
        <f t="shared" si="55"/>
        <v>24</v>
      </c>
      <c r="O409" t="str">
        <f t="shared" si="56"/>
        <v>(16) Wisconsin</v>
      </c>
      <c r="P409">
        <f t="shared" si="57"/>
        <v>41</v>
      </c>
      <c r="R409" t="str">
        <f t="shared" si="50"/>
        <v>Nebraska</v>
      </c>
      <c r="S409">
        <f t="shared" si="51"/>
        <v>24</v>
      </c>
      <c r="T409" t="str">
        <f t="shared" si="52"/>
        <v>Wisconsin</v>
      </c>
      <c r="U409">
        <f t="shared" si="53"/>
        <v>41</v>
      </c>
    </row>
    <row r="410" spans="1:21">
      <c r="A410">
        <v>409</v>
      </c>
      <c r="B410">
        <v>8</v>
      </c>
      <c r="C410" t="s">
        <v>518</v>
      </c>
      <c r="D410" s="2">
        <v>0.83333333333333337</v>
      </c>
      <c r="E410" t="s">
        <v>519</v>
      </c>
      <c r="F410" t="s">
        <v>6</v>
      </c>
      <c r="G410">
        <v>35</v>
      </c>
      <c r="H410" t="s">
        <v>680</v>
      </c>
      <c r="I410" t="s">
        <v>11</v>
      </c>
      <c r="J410">
        <v>9</v>
      </c>
      <c r="L410" t="s">
        <v>220</v>
      </c>
      <c r="M410" t="str">
        <f t="shared" si="54"/>
        <v>Appalachian State</v>
      </c>
      <c r="N410">
        <f t="shared" si="55"/>
        <v>35</v>
      </c>
      <c r="O410" t="str">
        <f t="shared" si="56"/>
        <v>Arkansas State</v>
      </c>
      <c r="P410">
        <f t="shared" si="57"/>
        <v>9</v>
      </c>
      <c r="R410" t="str">
        <f t="shared" si="50"/>
        <v>Appalachian State</v>
      </c>
      <c r="S410">
        <f t="shared" si="51"/>
        <v>35</v>
      </c>
      <c r="T410" t="str">
        <f t="shared" si="52"/>
        <v>Arkansas State</v>
      </c>
      <c r="U410">
        <f t="shared" si="53"/>
        <v>9</v>
      </c>
    </row>
    <row r="411" spans="1:21">
      <c r="A411">
        <v>410</v>
      </c>
      <c r="B411">
        <v>8</v>
      </c>
      <c r="C411" t="s">
        <v>520</v>
      </c>
      <c r="D411" s="2">
        <v>0.8125</v>
      </c>
      <c r="E411" t="s">
        <v>174</v>
      </c>
      <c r="F411" t="s">
        <v>47</v>
      </c>
      <c r="G411">
        <v>15</v>
      </c>
      <c r="H411" t="s">
        <v>680</v>
      </c>
      <c r="I411" t="s">
        <v>116</v>
      </c>
      <c r="J411">
        <v>13</v>
      </c>
      <c r="L411" t="s">
        <v>394</v>
      </c>
      <c r="M411" t="str">
        <f t="shared" si="54"/>
        <v>Georgia Southern</v>
      </c>
      <c r="N411">
        <f t="shared" si="55"/>
        <v>15</v>
      </c>
      <c r="O411" t="str">
        <f t="shared" si="56"/>
        <v>Texas State</v>
      </c>
      <c r="P411">
        <f t="shared" si="57"/>
        <v>13</v>
      </c>
      <c r="R411" t="str">
        <f t="shared" si="50"/>
        <v>Georgia Southern</v>
      </c>
      <c r="S411">
        <f t="shared" si="51"/>
        <v>15</v>
      </c>
      <c r="T411" t="str">
        <f t="shared" si="52"/>
        <v>Texas State</v>
      </c>
      <c r="U411">
        <f t="shared" si="53"/>
        <v>13</v>
      </c>
    </row>
    <row r="412" spans="1:21">
      <c r="A412">
        <v>411</v>
      </c>
      <c r="B412">
        <v>8</v>
      </c>
      <c r="C412" t="s">
        <v>520</v>
      </c>
      <c r="D412" s="2">
        <v>0.8125</v>
      </c>
      <c r="E412" t="s">
        <v>174</v>
      </c>
      <c r="F412" t="s">
        <v>117</v>
      </c>
      <c r="G412">
        <v>17</v>
      </c>
      <c r="H412" t="s">
        <v>680</v>
      </c>
      <c r="I412" t="s">
        <v>490</v>
      </c>
      <c r="J412">
        <v>14</v>
      </c>
      <c r="L412" t="s">
        <v>303</v>
      </c>
      <c r="M412" t="str">
        <f t="shared" si="54"/>
        <v>Texas Tech</v>
      </c>
      <c r="N412">
        <f t="shared" si="55"/>
        <v>17</v>
      </c>
      <c r="O412" t="str">
        <f t="shared" si="56"/>
        <v>Texas Christian</v>
      </c>
      <c r="P412">
        <f t="shared" si="57"/>
        <v>14</v>
      </c>
      <c r="R412" t="str">
        <f t="shared" si="50"/>
        <v>Texas Tech</v>
      </c>
      <c r="S412">
        <f t="shared" si="51"/>
        <v>17</v>
      </c>
      <c r="T412" t="str">
        <f t="shared" si="52"/>
        <v>Texas Christian</v>
      </c>
      <c r="U412">
        <f t="shared" si="53"/>
        <v>14</v>
      </c>
    </row>
    <row r="413" spans="1:21">
      <c r="A413">
        <v>412</v>
      </c>
      <c r="B413">
        <v>8</v>
      </c>
      <c r="C413" t="s">
        <v>521</v>
      </c>
      <c r="D413" s="2">
        <v>0.875</v>
      </c>
      <c r="E413" t="s">
        <v>198</v>
      </c>
      <c r="F413" t="s">
        <v>104</v>
      </c>
      <c r="G413">
        <v>21</v>
      </c>
      <c r="I413" t="s">
        <v>0</v>
      </c>
      <c r="J413">
        <v>17</v>
      </c>
      <c r="L413" t="s">
        <v>385</v>
      </c>
      <c r="M413" t="str">
        <f t="shared" si="54"/>
        <v>Air Force</v>
      </c>
      <c r="N413">
        <f t="shared" si="55"/>
        <v>17</v>
      </c>
      <c r="O413" t="str">
        <f t="shared" si="56"/>
        <v>San Diego State</v>
      </c>
      <c r="P413">
        <f t="shared" si="57"/>
        <v>21</v>
      </c>
      <c r="R413" t="str">
        <f t="shared" si="50"/>
        <v>Air Force</v>
      </c>
      <c r="S413">
        <f t="shared" si="51"/>
        <v>17</v>
      </c>
      <c r="T413" t="str">
        <f t="shared" si="52"/>
        <v>San Diego State</v>
      </c>
      <c r="U413">
        <f t="shared" si="53"/>
        <v>21</v>
      </c>
    </row>
    <row r="414" spans="1:21">
      <c r="A414">
        <v>413</v>
      </c>
      <c r="B414">
        <v>8</v>
      </c>
      <c r="C414" t="s">
        <v>521</v>
      </c>
      <c r="D414" s="2">
        <v>0.79236111111111107</v>
      </c>
      <c r="E414" t="s">
        <v>198</v>
      </c>
      <c r="F414" t="s">
        <v>522</v>
      </c>
      <c r="G414">
        <v>25</v>
      </c>
      <c r="H414" t="s">
        <v>680</v>
      </c>
      <c r="I414" t="s">
        <v>123</v>
      </c>
      <c r="J414">
        <v>24</v>
      </c>
      <c r="L414" t="s">
        <v>307</v>
      </c>
      <c r="M414" t="str">
        <f t="shared" si="54"/>
        <v>(23) South Florida</v>
      </c>
      <c r="N414">
        <f t="shared" si="55"/>
        <v>25</v>
      </c>
      <c r="O414" t="str">
        <f t="shared" si="56"/>
        <v>Tulsa</v>
      </c>
      <c r="P414">
        <f t="shared" si="57"/>
        <v>24</v>
      </c>
      <c r="R414" t="str">
        <f t="shared" si="50"/>
        <v>South Florida</v>
      </c>
      <c r="S414">
        <f t="shared" si="51"/>
        <v>25</v>
      </c>
      <c r="T414" t="str">
        <f t="shared" si="52"/>
        <v>Tulsa</v>
      </c>
      <c r="U414">
        <f t="shared" si="53"/>
        <v>24</v>
      </c>
    </row>
    <row r="415" spans="1:21">
      <c r="A415">
        <v>414</v>
      </c>
      <c r="B415">
        <v>8</v>
      </c>
      <c r="C415" t="s">
        <v>521</v>
      </c>
      <c r="D415" s="2">
        <v>0.91666666666666663</v>
      </c>
      <c r="E415" t="s">
        <v>198</v>
      </c>
      <c r="F415" t="s">
        <v>25</v>
      </c>
      <c r="G415">
        <v>42</v>
      </c>
      <c r="I415" t="s">
        <v>8</v>
      </c>
      <c r="J415">
        <v>10</v>
      </c>
      <c r="L415" t="s">
        <v>195</v>
      </c>
      <c r="M415" t="str">
        <f t="shared" si="54"/>
        <v>Arizona</v>
      </c>
      <c r="N415">
        <f t="shared" si="55"/>
        <v>10</v>
      </c>
      <c r="O415" t="str">
        <f t="shared" si="56"/>
        <v>Utah</v>
      </c>
      <c r="P415">
        <f t="shared" si="57"/>
        <v>42</v>
      </c>
      <c r="R415" t="str">
        <f t="shared" si="50"/>
        <v>Arizona</v>
      </c>
      <c r="S415">
        <f t="shared" si="51"/>
        <v>10</v>
      </c>
      <c r="T415" t="str">
        <f t="shared" si="52"/>
        <v>Utah</v>
      </c>
      <c r="U415">
        <f t="shared" si="53"/>
        <v>42</v>
      </c>
    </row>
    <row r="416" spans="1:21">
      <c r="A416">
        <v>415</v>
      </c>
      <c r="B416">
        <v>8</v>
      </c>
      <c r="C416" t="s">
        <v>523</v>
      </c>
      <c r="D416" s="2">
        <v>0.79166666666666663</v>
      </c>
      <c r="E416" t="s">
        <v>167</v>
      </c>
      <c r="F416" t="s">
        <v>213</v>
      </c>
      <c r="G416">
        <v>39</v>
      </c>
      <c r="I416" t="s">
        <v>81</v>
      </c>
      <c r="J416">
        <v>10</v>
      </c>
      <c r="L416" t="s">
        <v>332</v>
      </c>
      <c r="M416" t="str">
        <f t="shared" si="54"/>
        <v>Missouri</v>
      </c>
      <c r="N416">
        <f t="shared" si="55"/>
        <v>10</v>
      </c>
      <c r="O416" t="str">
        <f t="shared" si="56"/>
        <v>(1) Alabama</v>
      </c>
      <c r="P416">
        <f t="shared" si="57"/>
        <v>39</v>
      </c>
      <c r="R416" t="str">
        <f t="shared" si="50"/>
        <v>Missouri</v>
      </c>
      <c r="S416">
        <f t="shared" si="51"/>
        <v>10</v>
      </c>
      <c r="T416" t="str">
        <f t="shared" si="52"/>
        <v>Alabama</v>
      </c>
      <c r="U416">
        <f t="shared" si="53"/>
        <v>39</v>
      </c>
    </row>
    <row r="417" spans="1:21">
      <c r="A417">
        <v>416</v>
      </c>
      <c r="B417">
        <v>8</v>
      </c>
      <c r="C417" t="s">
        <v>523</v>
      </c>
      <c r="D417" s="2">
        <v>0.54166666666666663</v>
      </c>
      <c r="E417" t="s">
        <v>167</v>
      </c>
      <c r="F417" t="s">
        <v>175</v>
      </c>
      <c r="G417">
        <v>42</v>
      </c>
      <c r="H417" t="s">
        <v>680</v>
      </c>
      <c r="I417" t="s">
        <v>102</v>
      </c>
      <c r="J417">
        <v>0</v>
      </c>
      <c r="L417" t="s">
        <v>171</v>
      </c>
      <c r="M417" t="str">
        <f t="shared" si="54"/>
        <v>Alabama-Birmingham</v>
      </c>
      <c r="N417">
        <f t="shared" si="55"/>
        <v>42</v>
      </c>
      <c r="O417" t="str">
        <f t="shared" si="56"/>
        <v>Rice</v>
      </c>
      <c r="P417">
        <f t="shared" si="57"/>
        <v>0</v>
      </c>
      <c r="R417" t="str">
        <f t="shared" si="50"/>
        <v>Alabama-Birmingham</v>
      </c>
      <c r="S417">
        <f t="shared" si="51"/>
        <v>42</v>
      </c>
      <c r="T417" t="str">
        <f t="shared" si="52"/>
        <v>Rice</v>
      </c>
      <c r="U417">
        <f t="shared" si="53"/>
        <v>0</v>
      </c>
    </row>
    <row r="418" spans="1:21">
      <c r="A418">
        <v>417</v>
      </c>
      <c r="B418">
        <v>8</v>
      </c>
      <c r="C418" t="s">
        <v>523</v>
      </c>
      <c r="D418" s="2">
        <v>0.64583333333333337</v>
      </c>
      <c r="E418" t="s">
        <v>167</v>
      </c>
      <c r="F418" t="s">
        <v>140</v>
      </c>
      <c r="G418">
        <v>52</v>
      </c>
      <c r="I418" t="s">
        <v>105</v>
      </c>
      <c r="J418">
        <v>3</v>
      </c>
      <c r="L418" t="s">
        <v>524</v>
      </c>
      <c r="M418" t="str">
        <f t="shared" si="54"/>
        <v>San Jose State</v>
      </c>
      <c r="N418">
        <f t="shared" si="55"/>
        <v>3</v>
      </c>
      <c r="O418" t="str">
        <f t="shared" si="56"/>
        <v>Army</v>
      </c>
      <c r="P418">
        <f t="shared" si="57"/>
        <v>52</v>
      </c>
      <c r="R418" t="str">
        <f t="shared" si="50"/>
        <v>San Jose State</v>
      </c>
      <c r="S418">
        <f t="shared" si="51"/>
        <v>3</v>
      </c>
      <c r="T418" t="str">
        <f t="shared" si="52"/>
        <v>Army</v>
      </c>
      <c r="U418">
        <f t="shared" si="53"/>
        <v>52</v>
      </c>
    </row>
    <row r="419" spans="1:21">
      <c r="A419">
        <v>418</v>
      </c>
      <c r="B419">
        <v>8</v>
      </c>
      <c r="C419" t="s">
        <v>523</v>
      </c>
      <c r="D419" s="2">
        <v>0.625</v>
      </c>
      <c r="E419" t="s">
        <v>167</v>
      </c>
      <c r="F419" t="s">
        <v>14</v>
      </c>
      <c r="G419">
        <v>24</v>
      </c>
      <c r="H419" t="s">
        <v>680</v>
      </c>
      <c r="I419" t="s">
        <v>30</v>
      </c>
      <c r="J419">
        <v>23</v>
      </c>
      <c r="L419" t="s">
        <v>355</v>
      </c>
      <c r="M419" t="str">
        <f t="shared" si="54"/>
        <v>Ball State</v>
      </c>
      <c r="N419">
        <f t="shared" si="55"/>
        <v>24</v>
      </c>
      <c r="O419" t="str">
        <f t="shared" si="56"/>
        <v>Central Michigan</v>
      </c>
      <c r="P419">
        <f t="shared" si="57"/>
        <v>23</v>
      </c>
      <c r="R419" t="str">
        <f t="shared" si="50"/>
        <v>Ball State</v>
      </c>
      <c r="S419">
        <f t="shared" si="51"/>
        <v>24</v>
      </c>
      <c r="T419" t="str">
        <f t="shared" si="52"/>
        <v>Central Michigan</v>
      </c>
      <c r="U419">
        <f t="shared" si="53"/>
        <v>23</v>
      </c>
    </row>
    <row r="420" spans="1:21">
      <c r="A420">
        <v>419</v>
      </c>
      <c r="B420">
        <v>8</v>
      </c>
      <c r="C420" t="s">
        <v>523</v>
      </c>
      <c r="D420" s="2">
        <v>0.9375</v>
      </c>
      <c r="E420" t="s">
        <v>167</v>
      </c>
      <c r="F420" t="s">
        <v>18</v>
      </c>
      <c r="G420">
        <v>31</v>
      </c>
      <c r="H420" t="s">
        <v>680</v>
      </c>
      <c r="I420" t="s">
        <v>84</v>
      </c>
      <c r="J420">
        <v>27</v>
      </c>
      <c r="L420" t="s">
        <v>205</v>
      </c>
      <c r="M420" t="str">
        <f t="shared" si="54"/>
        <v>Boise State</v>
      </c>
      <c r="N420">
        <f t="shared" si="55"/>
        <v>31</v>
      </c>
      <c r="O420" t="str">
        <f t="shared" si="56"/>
        <v>Nevada</v>
      </c>
      <c r="P420">
        <f t="shared" si="57"/>
        <v>27</v>
      </c>
      <c r="R420" t="str">
        <f t="shared" si="50"/>
        <v>Boise State</v>
      </c>
      <c r="S420">
        <f t="shared" si="51"/>
        <v>31</v>
      </c>
      <c r="T420" t="str">
        <f t="shared" si="52"/>
        <v>Nevada</v>
      </c>
      <c r="U420">
        <f t="shared" si="53"/>
        <v>27</v>
      </c>
    </row>
    <row r="421" spans="1:21">
      <c r="A421">
        <v>420</v>
      </c>
      <c r="B421">
        <v>8</v>
      </c>
      <c r="C421" t="s">
        <v>523</v>
      </c>
      <c r="D421" s="2">
        <v>0.52083333333333337</v>
      </c>
      <c r="E421" t="s">
        <v>167</v>
      </c>
      <c r="F421" t="s">
        <v>20</v>
      </c>
      <c r="G421">
        <v>38</v>
      </c>
      <c r="I421" t="s">
        <v>67</v>
      </c>
      <c r="J421">
        <v>20</v>
      </c>
      <c r="L421" t="s">
        <v>227</v>
      </c>
      <c r="M421" t="str">
        <f t="shared" si="54"/>
        <v>Louisville</v>
      </c>
      <c r="N421">
        <f t="shared" si="55"/>
        <v>20</v>
      </c>
      <c r="O421" t="str">
        <f t="shared" si="56"/>
        <v>Boston College</v>
      </c>
      <c r="P421">
        <f t="shared" si="57"/>
        <v>38</v>
      </c>
      <c r="R421" t="str">
        <f t="shared" si="50"/>
        <v>Louisville</v>
      </c>
      <c r="S421">
        <f t="shared" si="51"/>
        <v>20</v>
      </c>
      <c r="T421" t="str">
        <f t="shared" si="52"/>
        <v>Boston College</v>
      </c>
      <c r="U421">
        <f t="shared" si="53"/>
        <v>38</v>
      </c>
    </row>
    <row r="422" spans="1:21">
      <c r="A422">
        <v>421</v>
      </c>
      <c r="B422">
        <v>8</v>
      </c>
      <c r="C422" t="s">
        <v>523</v>
      </c>
      <c r="D422" s="2">
        <v>0.92708333333333337</v>
      </c>
      <c r="E422" t="s">
        <v>167</v>
      </c>
      <c r="F422" t="s">
        <v>228</v>
      </c>
      <c r="G422">
        <v>49</v>
      </c>
      <c r="I422" t="s">
        <v>138</v>
      </c>
      <c r="J422">
        <v>23</v>
      </c>
      <c r="L422" t="s">
        <v>342</v>
      </c>
      <c r="M422" t="str">
        <f t="shared" si="54"/>
        <v>Hawaii</v>
      </c>
      <c r="N422">
        <f t="shared" si="55"/>
        <v>23</v>
      </c>
      <c r="O422" t="str">
        <f t="shared" si="56"/>
        <v>Brigham Young</v>
      </c>
      <c r="P422">
        <f t="shared" si="57"/>
        <v>49</v>
      </c>
      <c r="R422" t="str">
        <f t="shared" si="50"/>
        <v>Hawaii</v>
      </c>
      <c r="S422">
        <f t="shared" si="51"/>
        <v>23</v>
      </c>
      <c r="T422" t="str">
        <f t="shared" si="52"/>
        <v>Brigham Young</v>
      </c>
      <c r="U422">
        <f t="shared" si="53"/>
        <v>49</v>
      </c>
    </row>
    <row r="423" spans="1:21">
      <c r="A423">
        <v>422</v>
      </c>
      <c r="B423">
        <v>8</v>
      </c>
      <c r="C423" t="s">
        <v>523</v>
      </c>
      <c r="D423" s="2">
        <v>0.5</v>
      </c>
      <c r="E423" t="s">
        <v>167</v>
      </c>
      <c r="F423" t="s">
        <v>23</v>
      </c>
      <c r="G423">
        <v>24</v>
      </c>
      <c r="I423" t="s">
        <v>2</v>
      </c>
      <c r="J423">
        <v>6</v>
      </c>
      <c r="L423" t="s">
        <v>231</v>
      </c>
      <c r="M423" t="str">
        <f t="shared" si="54"/>
        <v>Akron</v>
      </c>
      <c r="N423">
        <f t="shared" si="55"/>
        <v>6</v>
      </c>
      <c r="O423" t="str">
        <f t="shared" si="56"/>
        <v>Buffalo</v>
      </c>
      <c r="P423">
        <f t="shared" si="57"/>
        <v>24</v>
      </c>
      <c r="R423" t="str">
        <f t="shared" si="50"/>
        <v>Akron</v>
      </c>
      <c r="S423">
        <f t="shared" si="51"/>
        <v>6</v>
      </c>
      <c r="T423" t="str">
        <f t="shared" si="52"/>
        <v>Buffalo</v>
      </c>
      <c r="U423">
        <f t="shared" si="53"/>
        <v>24</v>
      </c>
    </row>
    <row r="424" spans="1:21">
      <c r="A424">
        <v>423</v>
      </c>
      <c r="B424">
        <v>8</v>
      </c>
      <c r="C424" t="s">
        <v>523</v>
      </c>
      <c r="D424" s="2">
        <v>0.64583333333333337</v>
      </c>
      <c r="E424" t="s">
        <v>167</v>
      </c>
      <c r="F424" t="s">
        <v>525</v>
      </c>
      <c r="G424">
        <v>31</v>
      </c>
      <c r="H424" t="s">
        <v>680</v>
      </c>
      <c r="I424" t="s">
        <v>71</v>
      </c>
      <c r="J424">
        <v>30</v>
      </c>
      <c r="L424" t="s">
        <v>261</v>
      </c>
      <c r="M424" t="str">
        <f t="shared" si="54"/>
        <v>(10) Central Florida</v>
      </c>
      <c r="N424">
        <f t="shared" si="55"/>
        <v>31</v>
      </c>
      <c r="O424" t="str">
        <f t="shared" si="56"/>
        <v>Memphis</v>
      </c>
      <c r="P424">
        <f t="shared" si="57"/>
        <v>30</v>
      </c>
      <c r="R424" t="str">
        <f t="shared" si="50"/>
        <v>Central Florida</v>
      </c>
      <c r="S424">
        <f t="shared" si="51"/>
        <v>31</v>
      </c>
      <c r="T424" t="str">
        <f t="shared" si="52"/>
        <v>Memphis</v>
      </c>
      <c r="U424">
        <f t="shared" si="53"/>
        <v>30</v>
      </c>
    </row>
    <row r="425" spans="1:21">
      <c r="A425">
        <v>424</v>
      </c>
      <c r="B425">
        <v>8</v>
      </c>
      <c r="C425" t="s">
        <v>523</v>
      </c>
      <c r="D425" s="2">
        <v>0.64583333333333337</v>
      </c>
      <c r="E425" t="s">
        <v>167</v>
      </c>
      <c r="F425" t="s">
        <v>32</v>
      </c>
      <c r="G425">
        <v>40</v>
      </c>
      <c r="I425" t="s">
        <v>130</v>
      </c>
      <c r="J425">
        <v>14</v>
      </c>
      <c r="L425" t="s">
        <v>233</v>
      </c>
      <c r="M425" t="str">
        <f t="shared" si="54"/>
        <v>Western Kentucky</v>
      </c>
      <c r="N425">
        <f t="shared" si="55"/>
        <v>14</v>
      </c>
      <c r="O425" t="str">
        <f t="shared" si="56"/>
        <v>Charlotte</v>
      </c>
      <c r="P425">
        <f t="shared" si="57"/>
        <v>40</v>
      </c>
      <c r="R425" t="str">
        <f t="shared" si="50"/>
        <v>Western Kentucky</v>
      </c>
      <c r="S425">
        <f t="shared" si="51"/>
        <v>14</v>
      </c>
      <c r="T425" t="str">
        <f t="shared" si="52"/>
        <v>Charlotte</v>
      </c>
      <c r="U425">
        <f t="shared" si="53"/>
        <v>40</v>
      </c>
    </row>
    <row r="426" spans="1:21">
      <c r="A426">
        <v>425</v>
      </c>
      <c r="B426">
        <v>8</v>
      </c>
      <c r="C426" t="s">
        <v>523</v>
      </c>
      <c r="D426" s="2">
        <v>0.66666666666666663</v>
      </c>
      <c r="E426" t="s">
        <v>167</v>
      </c>
      <c r="F426" t="s">
        <v>37</v>
      </c>
      <c r="G426">
        <v>20</v>
      </c>
      <c r="I426" t="s">
        <v>86</v>
      </c>
      <c r="J426">
        <v>18</v>
      </c>
      <c r="L426" t="s">
        <v>168</v>
      </c>
      <c r="M426" t="str">
        <f t="shared" si="54"/>
        <v>New Mexico</v>
      </c>
      <c r="N426">
        <f t="shared" si="55"/>
        <v>18</v>
      </c>
      <c r="O426" t="str">
        <f t="shared" si="56"/>
        <v>Colorado State</v>
      </c>
      <c r="P426">
        <f t="shared" si="57"/>
        <v>20</v>
      </c>
      <c r="R426" t="str">
        <f t="shared" si="50"/>
        <v>New Mexico</v>
      </c>
      <c r="S426">
        <f t="shared" si="51"/>
        <v>18</v>
      </c>
      <c r="T426" t="str">
        <f t="shared" si="52"/>
        <v>Colorado State</v>
      </c>
      <c r="U426">
        <f t="shared" si="53"/>
        <v>20</v>
      </c>
    </row>
    <row r="427" spans="1:21">
      <c r="A427">
        <v>426</v>
      </c>
      <c r="B427">
        <v>8</v>
      </c>
      <c r="C427" t="s">
        <v>523</v>
      </c>
      <c r="D427" s="2">
        <v>0.51388888888888895</v>
      </c>
      <c r="E427" t="s">
        <v>167</v>
      </c>
      <c r="F427" t="s">
        <v>39</v>
      </c>
      <c r="G427">
        <v>28</v>
      </c>
      <c r="H427" t="s">
        <v>680</v>
      </c>
      <c r="I427" t="s">
        <v>49</v>
      </c>
      <c r="J427">
        <v>14</v>
      </c>
      <c r="L427" t="s">
        <v>245</v>
      </c>
      <c r="M427" t="str">
        <f t="shared" si="54"/>
        <v>Duke</v>
      </c>
      <c r="N427">
        <f t="shared" si="55"/>
        <v>28</v>
      </c>
      <c r="O427" t="str">
        <f t="shared" si="56"/>
        <v>Georgia Tech</v>
      </c>
      <c r="P427">
        <f t="shared" si="57"/>
        <v>14</v>
      </c>
      <c r="R427" t="str">
        <f t="shared" si="50"/>
        <v>Duke</v>
      </c>
      <c r="S427">
        <f t="shared" si="51"/>
        <v>28</v>
      </c>
      <c r="T427" t="str">
        <f t="shared" si="52"/>
        <v>Georgia Tech</v>
      </c>
      <c r="U427">
        <f t="shared" si="53"/>
        <v>14</v>
      </c>
    </row>
    <row r="428" spans="1:21">
      <c r="A428">
        <v>427</v>
      </c>
      <c r="B428">
        <v>8</v>
      </c>
      <c r="C428" t="s">
        <v>523</v>
      </c>
      <c r="D428" s="2">
        <v>0.5</v>
      </c>
      <c r="E428" t="s">
        <v>167</v>
      </c>
      <c r="F428" t="s">
        <v>40</v>
      </c>
      <c r="G428">
        <v>28</v>
      </c>
      <c r="I428" t="s">
        <v>120</v>
      </c>
      <c r="J428">
        <v>26</v>
      </c>
      <c r="L428" t="s">
        <v>201</v>
      </c>
      <c r="M428" t="str">
        <f t="shared" si="54"/>
        <v>Toledo</v>
      </c>
      <c r="N428">
        <f t="shared" si="55"/>
        <v>26</v>
      </c>
      <c r="O428" t="str">
        <f t="shared" si="56"/>
        <v>Eastern Michigan</v>
      </c>
      <c r="P428">
        <f t="shared" si="57"/>
        <v>28</v>
      </c>
      <c r="R428" t="str">
        <f t="shared" si="50"/>
        <v>Toledo</v>
      </c>
      <c r="S428">
        <f t="shared" si="51"/>
        <v>26</v>
      </c>
      <c r="T428" t="str">
        <f t="shared" si="52"/>
        <v>Eastern Michigan</v>
      </c>
      <c r="U428">
        <f t="shared" si="53"/>
        <v>28</v>
      </c>
    </row>
    <row r="429" spans="1:21">
      <c r="A429">
        <v>428</v>
      </c>
      <c r="B429">
        <v>8</v>
      </c>
      <c r="C429" t="s">
        <v>523</v>
      </c>
      <c r="D429" s="2">
        <v>0.5</v>
      </c>
      <c r="E429" t="s">
        <v>167</v>
      </c>
      <c r="F429" t="s">
        <v>526</v>
      </c>
      <c r="G429">
        <v>37</v>
      </c>
      <c r="H429" t="s">
        <v>680</v>
      </c>
      <c r="I429" t="s">
        <v>125</v>
      </c>
      <c r="J429">
        <v>27</v>
      </c>
      <c r="L429" t="s">
        <v>309</v>
      </c>
      <c r="M429" t="str">
        <f t="shared" si="54"/>
        <v>(14) Florida</v>
      </c>
      <c r="N429">
        <f t="shared" si="55"/>
        <v>37</v>
      </c>
      <c r="O429" t="str">
        <f t="shared" si="56"/>
        <v>Vanderbilt</v>
      </c>
      <c r="P429">
        <f t="shared" si="57"/>
        <v>27</v>
      </c>
      <c r="R429" t="str">
        <f t="shared" si="50"/>
        <v>Florida</v>
      </c>
      <c r="S429">
        <f t="shared" si="51"/>
        <v>37</v>
      </c>
      <c r="T429" t="str">
        <f t="shared" si="52"/>
        <v>Vanderbilt</v>
      </c>
      <c r="U429">
        <f t="shared" si="53"/>
        <v>27</v>
      </c>
    </row>
    <row r="430" spans="1:21">
      <c r="A430">
        <v>429</v>
      </c>
      <c r="B430">
        <v>8</v>
      </c>
      <c r="C430" t="s">
        <v>523</v>
      </c>
      <c r="D430" s="2">
        <v>0.8125</v>
      </c>
      <c r="E430" t="s">
        <v>167</v>
      </c>
      <c r="F430" t="s">
        <v>248</v>
      </c>
      <c r="G430">
        <v>24</v>
      </c>
      <c r="I430" t="s">
        <v>308</v>
      </c>
      <c r="J430">
        <v>21</v>
      </c>
      <c r="L430" t="s">
        <v>249</v>
      </c>
      <c r="M430" t="str">
        <f t="shared" si="54"/>
        <v>Middle Tennessee State</v>
      </c>
      <c r="N430">
        <f t="shared" si="55"/>
        <v>21</v>
      </c>
      <c r="O430" t="str">
        <f t="shared" si="56"/>
        <v>Florida International</v>
      </c>
      <c r="P430">
        <f t="shared" si="57"/>
        <v>24</v>
      </c>
      <c r="R430" t="str">
        <f t="shared" si="50"/>
        <v>Middle Tennessee State</v>
      </c>
      <c r="S430">
        <f t="shared" si="51"/>
        <v>21</v>
      </c>
      <c r="T430" t="str">
        <f t="shared" si="52"/>
        <v>Florida International</v>
      </c>
      <c r="U430">
        <f t="shared" si="53"/>
        <v>24</v>
      </c>
    </row>
    <row r="431" spans="1:21">
      <c r="A431">
        <v>430</v>
      </c>
      <c r="B431">
        <v>8</v>
      </c>
      <c r="C431" t="s">
        <v>523</v>
      </c>
      <c r="D431" s="2">
        <v>0.9375</v>
      </c>
      <c r="E431" t="s">
        <v>167</v>
      </c>
      <c r="F431" t="s">
        <v>45</v>
      </c>
      <c r="G431">
        <v>27</v>
      </c>
      <c r="I431" t="s">
        <v>133</v>
      </c>
      <c r="J431">
        <v>3</v>
      </c>
      <c r="L431" t="s">
        <v>239</v>
      </c>
      <c r="M431" t="str">
        <f t="shared" si="54"/>
        <v>Wyoming</v>
      </c>
      <c r="N431">
        <f t="shared" si="55"/>
        <v>3</v>
      </c>
      <c r="O431" t="str">
        <f t="shared" si="56"/>
        <v>Fresno State</v>
      </c>
      <c r="P431">
        <f t="shared" si="57"/>
        <v>27</v>
      </c>
      <c r="R431" t="str">
        <f t="shared" si="50"/>
        <v>Wyoming</v>
      </c>
      <c r="S431">
        <f t="shared" si="51"/>
        <v>3</v>
      </c>
      <c r="T431" t="str">
        <f t="shared" si="52"/>
        <v>Fresno State</v>
      </c>
      <c r="U431">
        <f t="shared" si="53"/>
        <v>27</v>
      </c>
    </row>
    <row r="432" spans="1:21">
      <c r="A432">
        <v>431</v>
      </c>
      <c r="B432">
        <v>8</v>
      </c>
      <c r="C432" t="s">
        <v>523</v>
      </c>
      <c r="D432" s="2">
        <v>0.79166666666666663</v>
      </c>
      <c r="E432" t="s">
        <v>167</v>
      </c>
      <c r="F432" t="s">
        <v>51</v>
      </c>
      <c r="G432">
        <v>42</v>
      </c>
      <c r="H432" t="s">
        <v>680</v>
      </c>
      <c r="I432" t="s">
        <v>41</v>
      </c>
      <c r="J432">
        <v>20</v>
      </c>
      <c r="L432" t="s">
        <v>321</v>
      </c>
      <c r="M432" t="str">
        <f t="shared" si="54"/>
        <v>Houston</v>
      </c>
      <c r="N432">
        <f t="shared" si="55"/>
        <v>42</v>
      </c>
      <c r="O432" t="str">
        <f t="shared" si="56"/>
        <v>East Carolina</v>
      </c>
      <c r="P432">
        <f t="shared" si="57"/>
        <v>20</v>
      </c>
      <c r="R432" t="str">
        <f t="shared" si="50"/>
        <v>Houston</v>
      </c>
      <c r="S432">
        <f t="shared" si="51"/>
        <v>42</v>
      </c>
      <c r="T432" t="str">
        <f t="shared" si="52"/>
        <v>East Carolina</v>
      </c>
      <c r="U432">
        <f t="shared" si="53"/>
        <v>20</v>
      </c>
    </row>
    <row r="433" spans="1:21">
      <c r="A433">
        <v>432</v>
      </c>
      <c r="B433">
        <v>8</v>
      </c>
      <c r="C433" t="s">
        <v>523</v>
      </c>
      <c r="D433" s="2">
        <v>0.5</v>
      </c>
      <c r="E433" t="s">
        <v>167</v>
      </c>
      <c r="F433" t="s">
        <v>53</v>
      </c>
      <c r="G433">
        <v>42</v>
      </c>
      <c r="H433" t="s">
        <v>680</v>
      </c>
      <c r="I433" t="s">
        <v>15</v>
      </c>
      <c r="J433">
        <v>16</v>
      </c>
      <c r="L433" t="s">
        <v>354</v>
      </c>
      <c r="M433" t="str">
        <f t="shared" si="54"/>
        <v>Iowa</v>
      </c>
      <c r="N433">
        <f t="shared" si="55"/>
        <v>42</v>
      </c>
      <c r="O433" t="str">
        <f t="shared" si="56"/>
        <v>Indiana</v>
      </c>
      <c r="P433">
        <f t="shared" si="57"/>
        <v>16</v>
      </c>
      <c r="R433" t="str">
        <f t="shared" si="50"/>
        <v>Iowa</v>
      </c>
      <c r="S433">
        <f t="shared" si="51"/>
        <v>42</v>
      </c>
      <c r="T433" t="str">
        <f t="shared" si="52"/>
        <v>Indiana</v>
      </c>
      <c r="U433">
        <f t="shared" si="53"/>
        <v>16</v>
      </c>
    </row>
    <row r="434" spans="1:21">
      <c r="A434">
        <v>433</v>
      </c>
      <c r="B434">
        <v>8</v>
      </c>
      <c r="C434" t="s">
        <v>523</v>
      </c>
      <c r="D434" s="2">
        <v>0.79166666666666663</v>
      </c>
      <c r="E434" t="s">
        <v>167</v>
      </c>
      <c r="F434" t="s">
        <v>54</v>
      </c>
      <c r="G434">
        <v>30</v>
      </c>
      <c r="I434" t="s">
        <v>527</v>
      </c>
      <c r="J434">
        <v>14</v>
      </c>
      <c r="L434" t="s">
        <v>438</v>
      </c>
      <c r="M434" t="str">
        <f t="shared" si="54"/>
        <v>(6) West Virginia</v>
      </c>
      <c r="N434">
        <f t="shared" si="55"/>
        <v>14</v>
      </c>
      <c r="O434" t="str">
        <f t="shared" si="56"/>
        <v>Iowa State</v>
      </c>
      <c r="P434">
        <f t="shared" si="57"/>
        <v>30</v>
      </c>
      <c r="R434" t="str">
        <f t="shared" si="50"/>
        <v>West Virginia</v>
      </c>
      <c r="S434">
        <f t="shared" si="51"/>
        <v>14</v>
      </c>
      <c r="T434" t="str">
        <f t="shared" si="52"/>
        <v>Iowa State</v>
      </c>
      <c r="U434">
        <f t="shared" si="53"/>
        <v>30</v>
      </c>
    </row>
    <row r="435" spans="1:21">
      <c r="A435">
        <v>434</v>
      </c>
      <c r="B435">
        <v>8</v>
      </c>
      <c r="C435" t="s">
        <v>523</v>
      </c>
      <c r="D435" s="2">
        <v>0.5</v>
      </c>
      <c r="E435" t="s">
        <v>167</v>
      </c>
      <c r="F435" t="s">
        <v>56</v>
      </c>
      <c r="G435">
        <v>31</v>
      </c>
      <c r="I435" t="s">
        <v>95</v>
      </c>
      <c r="J435">
        <v>12</v>
      </c>
      <c r="L435" t="s">
        <v>252</v>
      </c>
      <c r="M435" t="str">
        <f t="shared" si="54"/>
        <v>Oklahoma State</v>
      </c>
      <c r="N435">
        <f t="shared" si="55"/>
        <v>12</v>
      </c>
      <c r="O435" t="str">
        <f t="shared" si="56"/>
        <v>Kansas State</v>
      </c>
      <c r="P435">
        <f t="shared" si="57"/>
        <v>31</v>
      </c>
      <c r="R435" t="str">
        <f t="shared" si="50"/>
        <v>Oklahoma State</v>
      </c>
      <c r="S435">
        <f t="shared" si="51"/>
        <v>12</v>
      </c>
      <c r="T435" t="str">
        <f t="shared" si="52"/>
        <v>Kansas State</v>
      </c>
      <c r="U435">
        <f t="shared" si="53"/>
        <v>31</v>
      </c>
    </row>
    <row r="436" spans="1:21">
      <c r="A436">
        <v>435</v>
      </c>
      <c r="B436">
        <v>8</v>
      </c>
      <c r="C436" t="s">
        <v>523</v>
      </c>
      <c r="D436" s="2">
        <v>0.58333333333333337</v>
      </c>
      <c r="E436" t="s">
        <v>167</v>
      </c>
      <c r="F436" t="s">
        <v>59</v>
      </c>
      <c r="G436">
        <v>22</v>
      </c>
      <c r="I436" t="s">
        <v>121</v>
      </c>
      <c r="J436">
        <v>16</v>
      </c>
      <c r="L436" t="s">
        <v>254</v>
      </c>
      <c r="M436" t="str">
        <f t="shared" si="54"/>
        <v>Troy</v>
      </c>
      <c r="N436">
        <f t="shared" si="55"/>
        <v>16</v>
      </c>
      <c r="O436" t="str">
        <f t="shared" si="56"/>
        <v>Liberty</v>
      </c>
      <c r="P436">
        <f t="shared" si="57"/>
        <v>22</v>
      </c>
      <c r="R436" t="str">
        <f t="shared" si="50"/>
        <v>Troy</v>
      </c>
      <c r="S436">
        <f t="shared" si="51"/>
        <v>16</v>
      </c>
      <c r="T436" t="str">
        <f t="shared" si="52"/>
        <v>Liberty</v>
      </c>
      <c r="U436">
        <f t="shared" si="53"/>
        <v>22</v>
      </c>
    </row>
    <row r="437" spans="1:21">
      <c r="A437">
        <v>436</v>
      </c>
      <c r="B437">
        <v>8</v>
      </c>
      <c r="C437" t="s">
        <v>523</v>
      </c>
      <c r="D437" s="2">
        <v>0.70833333333333337</v>
      </c>
      <c r="E437" t="s">
        <v>167</v>
      </c>
      <c r="F437" t="s">
        <v>62</v>
      </c>
      <c r="G437">
        <v>66</v>
      </c>
      <c r="I437" t="s">
        <v>87</v>
      </c>
      <c r="J437">
        <v>38</v>
      </c>
      <c r="L437" t="s">
        <v>256</v>
      </c>
      <c r="M437" t="str">
        <f t="shared" si="54"/>
        <v>New Mexico State</v>
      </c>
      <c r="N437">
        <f t="shared" si="55"/>
        <v>38</v>
      </c>
      <c r="O437" t="str">
        <f t="shared" si="56"/>
        <v>Louisiana</v>
      </c>
      <c r="P437">
        <f t="shared" si="57"/>
        <v>66</v>
      </c>
      <c r="R437" t="str">
        <f t="shared" si="50"/>
        <v>New Mexico State</v>
      </c>
      <c r="S437">
        <f t="shared" si="51"/>
        <v>38</v>
      </c>
      <c r="T437" t="str">
        <f t="shared" si="52"/>
        <v>Louisiana</v>
      </c>
      <c r="U437">
        <f t="shared" si="53"/>
        <v>66</v>
      </c>
    </row>
    <row r="438" spans="1:21">
      <c r="A438">
        <v>437</v>
      </c>
      <c r="B438">
        <v>8</v>
      </c>
      <c r="C438" t="s">
        <v>523</v>
      </c>
      <c r="D438" s="2">
        <v>0.64583333333333337</v>
      </c>
      <c r="E438" t="s">
        <v>167</v>
      </c>
      <c r="F438" t="s">
        <v>528</v>
      </c>
      <c r="G438">
        <v>36</v>
      </c>
      <c r="I438" t="s">
        <v>461</v>
      </c>
      <c r="J438">
        <v>16</v>
      </c>
      <c r="L438" t="s">
        <v>359</v>
      </c>
      <c r="M438" t="str">
        <f t="shared" si="54"/>
        <v>(2) Georgia</v>
      </c>
      <c r="N438">
        <f t="shared" si="55"/>
        <v>16</v>
      </c>
      <c r="O438" t="str">
        <f t="shared" si="56"/>
        <v>(13) Louisiana State</v>
      </c>
      <c r="P438">
        <f t="shared" si="57"/>
        <v>36</v>
      </c>
      <c r="R438" t="str">
        <f t="shared" si="50"/>
        <v>Georgia</v>
      </c>
      <c r="S438">
        <f t="shared" si="51"/>
        <v>16</v>
      </c>
      <c r="T438" t="str">
        <f t="shared" si="52"/>
        <v>Louisiana State</v>
      </c>
      <c r="U438">
        <f t="shared" si="53"/>
        <v>36</v>
      </c>
    </row>
    <row r="439" spans="1:21">
      <c r="A439">
        <v>438</v>
      </c>
      <c r="B439">
        <v>8</v>
      </c>
      <c r="C439" t="s">
        <v>523</v>
      </c>
      <c r="D439" s="2">
        <v>0.79166666666666663</v>
      </c>
      <c r="E439" t="s">
        <v>167</v>
      </c>
      <c r="F439" t="s">
        <v>63</v>
      </c>
      <c r="G439">
        <v>31</v>
      </c>
      <c r="H439" t="s">
        <v>680</v>
      </c>
      <c r="I439" t="s">
        <v>215</v>
      </c>
      <c r="J439">
        <v>3</v>
      </c>
      <c r="L439" t="s">
        <v>338</v>
      </c>
      <c r="M439" t="str">
        <f t="shared" si="54"/>
        <v>Louisiana Tech</v>
      </c>
      <c r="N439">
        <f t="shared" si="55"/>
        <v>31</v>
      </c>
      <c r="O439" t="str">
        <f t="shared" si="56"/>
        <v>Texas-San Antonio</v>
      </c>
      <c r="P439">
        <f t="shared" si="57"/>
        <v>3</v>
      </c>
      <c r="R439" t="str">
        <f t="shared" si="50"/>
        <v>Louisiana Tech</v>
      </c>
      <c r="S439">
        <f t="shared" si="51"/>
        <v>31</v>
      </c>
      <c r="T439" t="str">
        <f t="shared" si="52"/>
        <v>Texas-San Antonio</v>
      </c>
      <c r="U439">
        <f t="shared" si="53"/>
        <v>3</v>
      </c>
    </row>
    <row r="440" spans="1:21">
      <c r="A440">
        <v>439</v>
      </c>
      <c r="B440">
        <v>8</v>
      </c>
      <c r="C440" t="s">
        <v>523</v>
      </c>
      <c r="D440" s="2">
        <v>0.75</v>
      </c>
      <c r="E440" t="s">
        <v>167</v>
      </c>
      <c r="F440" t="s">
        <v>66</v>
      </c>
      <c r="G440">
        <v>45</v>
      </c>
      <c r="H440" t="s">
        <v>680</v>
      </c>
      <c r="I440" t="s">
        <v>36</v>
      </c>
      <c r="J440">
        <v>20</v>
      </c>
      <c r="L440" t="s">
        <v>345</v>
      </c>
      <c r="M440" t="str">
        <f t="shared" si="54"/>
        <v>Louisiana-Monroe</v>
      </c>
      <c r="N440">
        <f t="shared" si="55"/>
        <v>45</v>
      </c>
      <c r="O440" t="str">
        <f t="shared" si="56"/>
        <v>Coastal Carolina</v>
      </c>
      <c r="P440">
        <f t="shared" si="57"/>
        <v>20</v>
      </c>
      <c r="R440" t="str">
        <f t="shared" si="50"/>
        <v>Louisiana-Monroe</v>
      </c>
      <c r="S440">
        <f t="shared" si="51"/>
        <v>45</v>
      </c>
      <c r="T440" t="str">
        <f t="shared" si="52"/>
        <v>Coastal Carolina</v>
      </c>
      <c r="U440">
        <f t="shared" si="53"/>
        <v>20</v>
      </c>
    </row>
    <row r="441" spans="1:21">
      <c r="A441">
        <v>440</v>
      </c>
      <c r="B441">
        <v>8</v>
      </c>
      <c r="C441" t="s">
        <v>523</v>
      </c>
      <c r="D441" s="2">
        <v>0.64583333333333337</v>
      </c>
      <c r="E441" t="s">
        <v>167</v>
      </c>
      <c r="F441" t="s">
        <v>68</v>
      </c>
      <c r="G441">
        <v>42</v>
      </c>
      <c r="H441" t="s">
        <v>680</v>
      </c>
      <c r="I441" t="s">
        <v>96</v>
      </c>
      <c r="J441">
        <v>20</v>
      </c>
      <c r="L441" t="s">
        <v>349</v>
      </c>
      <c r="M441" t="str">
        <f t="shared" si="54"/>
        <v>Marshall</v>
      </c>
      <c r="N441">
        <f t="shared" si="55"/>
        <v>42</v>
      </c>
      <c r="O441" t="str">
        <f t="shared" si="56"/>
        <v>Old Dominion</v>
      </c>
      <c r="P441">
        <f t="shared" si="57"/>
        <v>20</v>
      </c>
      <c r="R441" t="str">
        <f t="shared" si="50"/>
        <v>Marshall</v>
      </c>
      <c r="S441">
        <f t="shared" si="51"/>
        <v>42</v>
      </c>
      <c r="T441" t="str">
        <f t="shared" si="52"/>
        <v>Old Dominion</v>
      </c>
      <c r="U441">
        <f t="shared" si="53"/>
        <v>20</v>
      </c>
    </row>
    <row r="442" spans="1:21">
      <c r="A442">
        <v>441</v>
      </c>
      <c r="B442">
        <v>8</v>
      </c>
      <c r="C442" t="s">
        <v>523</v>
      </c>
      <c r="D442" s="2">
        <v>0.5</v>
      </c>
      <c r="E442" t="s">
        <v>167</v>
      </c>
      <c r="F442" t="s">
        <v>70</v>
      </c>
      <c r="G442">
        <v>34</v>
      </c>
      <c r="I442" t="s">
        <v>103</v>
      </c>
      <c r="J442">
        <v>7</v>
      </c>
      <c r="L442" t="s">
        <v>445</v>
      </c>
      <c r="M442" t="str">
        <f t="shared" si="54"/>
        <v>Rutgers</v>
      </c>
      <c r="N442">
        <f t="shared" si="55"/>
        <v>7</v>
      </c>
      <c r="O442" t="str">
        <f t="shared" si="56"/>
        <v>Maryland</v>
      </c>
      <c r="P442">
        <f t="shared" si="57"/>
        <v>34</v>
      </c>
      <c r="R442" t="str">
        <f t="shared" si="50"/>
        <v>Rutgers</v>
      </c>
      <c r="S442">
        <f t="shared" si="51"/>
        <v>7</v>
      </c>
      <c r="T442" t="str">
        <f t="shared" si="52"/>
        <v>Maryland</v>
      </c>
      <c r="U442">
        <f t="shared" si="53"/>
        <v>34</v>
      </c>
    </row>
    <row r="443" spans="1:21">
      <c r="A443">
        <v>442</v>
      </c>
      <c r="B443">
        <v>8</v>
      </c>
      <c r="C443" t="s">
        <v>523</v>
      </c>
      <c r="D443" s="2">
        <v>0.60416666666666663</v>
      </c>
      <c r="E443" t="s">
        <v>167</v>
      </c>
      <c r="F443" t="s">
        <v>74</v>
      </c>
      <c r="G443">
        <v>31</v>
      </c>
      <c r="I443" t="s">
        <v>57</v>
      </c>
      <c r="J443">
        <v>6</v>
      </c>
      <c r="L443" t="s">
        <v>258</v>
      </c>
      <c r="M443" t="str">
        <f t="shared" si="54"/>
        <v>Kent State</v>
      </c>
      <c r="N443">
        <f t="shared" si="55"/>
        <v>6</v>
      </c>
      <c r="O443" t="str">
        <f t="shared" si="56"/>
        <v>Miami (OH)</v>
      </c>
      <c r="P443">
        <f t="shared" si="57"/>
        <v>31</v>
      </c>
      <c r="R443" t="str">
        <f t="shared" si="50"/>
        <v>Kent State</v>
      </c>
      <c r="S443">
        <f t="shared" si="51"/>
        <v>6</v>
      </c>
      <c r="T443" t="str">
        <f t="shared" si="52"/>
        <v>Miami (OH)</v>
      </c>
      <c r="U443">
        <f t="shared" si="53"/>
        <v>31</v>
      </c>
    </row>
    <row r="444" spans="1:21">
      <c r="A444">
        <v>443</v>
      </c>
      <c r="B444">
        <v>8</v>
      </c>
      <c r="C444" t="s">
        <v>523</v>
      </c>
      <c r="D444" s="2">
        <v>0.8125</v>
      </c>
      <c r="E444" t="s">
        <v>167</v>
      </c>
      <c r="F444" t="s">
        <v>529</v>
      </c>
      <c r="G444">
        <v>38</v>
      </c>
      <c r="I444" t="s">
        <v>530</v>
      </c>
      <c r="J444">
        <v>13</v>
      </c>
      <c r="L444" t="s">
        <v>371</v>
      </c>
      <c r="M444" t="str">
        <f t="shared" si="54"/>
        <v>(15) Wisconsin</v>
      </c>
      <c r="N444">
        <f t="shared" si="55"/>
        <v>13</v>
      </c>
      <c r="O444" t="str">
        <f t="shared" si="56"/>
        <v>(12) Michigan</v>
      </c>
      <c r="P444">
        <f t="shared" si="57"/>
        <v>38</v>
      </c>
      <c r="R444" t="str">
        <f t="shared" si="50"/>
        <v>Wisconsin</v>
      </c>
      <c r="S444">
        <f t="shared" si="51"/>
        <v>13</v>
      </c>
      <c r="T444" t="str">
        <f t="shared" si="52"/>
        <v>Michigan</v>
      </c>
      <c r="U444">
        <f t="shared" si="53"/>
        <v>38</v>
      </c>
    </row>
    <row r="445" spans="1:21">
      <c r="A445">
        <v>444</v>
      </c>
      <c r="B445">
        <v>8</v>
      </c>
      <c r="C445" t="s">
        <v>523</v>
      </c>
      <c r="D445" s="2">
        <v>0.64583333333333337</v>
      </c>
      <c r="E445" t="s">
        <v>167</v>
      </c>
      <c r="F445" t="s">
        <v>75</v>
      </c>
      <c r="G445">
        <v>21</v>
      </c>
      <c r="H445" t="s">
        <v>680</v>
      </c>
      <c r="I445" t="s">
        <v>531</v>
      </c>
      <c r="J445">
        <v>17</v>
      </c>
      <c r="L445" t="s">
        <v>289</v>
      </c>
      <c r="M445" t="str">
        <f t="shared" si="54"/>
        <v>Michigan State</v>
      </c>
      <c r="N445">
        <f t="shared" si="55"/>
        <v>21</v>
      </c>
      <c r="O445" t="str">
        <f t="shared" si="56"/>
        <v>(8) Penn State</v>
      </c>
      <c r="P445">
        <f t="shared" si="57"/>
        <v>17</v>
      </c>
      <c r="R445" t="str">
        <f t="shared" si="50"/>
        <v>Michigan State</v>
      </c>
      <c r="S445">
        <f t="shared" si="51"/>
        <v>21</v>
      </c>
      <c r="T445" t="str">
        <f t="shared" si="52"/>
        <v>Penn State</v>
      </c>
      <c r="U445">
        <f t="shared" si="53"/>
        <v>17</v>
      </c>
    </row>
    <row r="446" spans="1:21">
      <c r="A446">
        <v>445</v>
      </c>
      <c r="B446">
        <v>8</v>
      </c>
      <c r="C446" t="s">
        <v>523</v>
      </c>
      <c r="D446" s="2">
        <v>0.8125</v>
      </c>
      <c r="E446" t="s">
        <v>167</v>
      </c>
      <c r="F446" t="s">
        <v>79</v>
      </c>
      <c r="G446">
        <v>37</v>
      </c>
      <c r="H446" t="s">
        <v>680</v>
      </c>
      <c r="I446" t="s">
        <v>10</v>
      </c>
      <c r="J446">
        <v>33</v>
      </c>
      <c r="L446" t="s">
        <v>218</v>
      </c>
      <c r="M446" t="str">
        <f t="shared" si="54"/>
        <v>Mississippi</v>
      </c>
      <c r="N446">
        <f t="shared" si="55"/>
        <v>37</v>
      </c>
      <c r="O446" t="str">
        <f t="shared" si="56"/>
        <v>Arkansas</v>
      </c>
      <c r="P446">
        <f t="shared" si="57"/>
        <v>33</v>
      </c>
      <c r="R446" t="str">
        <f t="shared" si="50"/>
        <v>Mississippi</v>
      </c>
      <c r="S446">
        <f t="shared" si="51"/>
        <v>37</v>
      </c>
      <c r="T446" t="str">
        <f t="shared" si="52"/>
        <v>Arkansas</v>
      </c>
      <c r="U446">
        <f t="shared" si="53"/>
        <v>33</v>
      </c>
    </row>
    <row r="447" spans="1:21">
      <c r="A447">
        <v>446</v>
      </c>
      <c r="B447">
        <v>8</v>
      </c>
      <c r="C447" t="s">
        <v>523</v>
      </c>
      <c r="D447" s="2">
        <v>0.58333333333333337</v>
      </c>
      <c r="E447" t="s">
        <v>167</v>
      </c>
      <c r="F447" t="s">
        <v>89</v>
      </c>
      <c r="G447">
        <v>30</v>
      </c>
      <c r="I447" t="s">
        <v>298</v>
      </c>
      <c r="J447">
        <v>7</v>
      </c>
      <c r="L447" t="s">
        <v>273</v>
      </c>
      <c r="M447" t="str">
        <f t="shared" si="54"/>
        <v>Southern Mississippi</v>
      </c>
      <c r="N447">
        <f t="shared" si="55"/>
        <v>7</v>
      </c>
      <c r="O447" t="str">
        <f t="shared" si="56"/>
        <v>North Texas</v>
      </c>
      <c r="P447">
        <f t="shared" si="57"/>
        <v>30</v>
      </c>
      <c r="R447" t="str">
        <f t="shared" si="50"/>
        <v>Southern Mississippi</v>
      </c>
      <c r="S447">
        <f t="shared" si="51"/>
        <v>7</v>
      </c>
      <c r="T447" t="str">
        <f t="shared" si="52"/>
        <v>North Texas</v>
      </c>
      <c r="U447">
        <f t="shared" si="53"/>
        <v>30</v>
      </c>
    </row>
    <row r="448" spans="1:21">
      <c r="A448">
        <v>447</v>
      </c>
      <c r="B448">
        <v>8</v>
      </c>
      <c r="C448" t="s">
        <v>523</v>
      </c>
      <c r="D448" s="2">
        <v>0.64583333333333337</v>
      </c>
      <c r="E448" t="s">
        <v>167</v>
      </c>
      <c r="F448" t="s">
        <v>250</v>
      </c>
      <c r="G448">
        <v>24</v>
      </c>
      <c r="I448" t="s">
        <v>3</v>
      </c>
      <c r="J448">
        <v>21</v>
      </c>
      <c r="L448" t="s">
        <v>398</v>
      </c>
      <c r="M448" t="str">
        <f t="shared" si="54"/>
        <v>Ohio</v>
      </c>
      <c r="N448">
        <f t="shared" si="55"/>
        <v>21</v>
      </c>
      <c r="O448" t="str">
        <f t="shared" si="56"/>
        <v>Northern Illinois</v>
      </c>
      <c r="P448">
        <f t="shared" si="57"/>
        <v>24</v>
      </c>
      <c r="R448" t="str">
        <f t="shared" si="50"/>
        <v>Ohio</v>
      </c>
      <c r="S448">
        <f t="shared" si="51"/>
        <v>21</v>
      </c>
      <c r="T448" t="str">
        <f t="shared" si="52"/>
        <v>Northern Illinois</v>
      </c>
      <c r="U448">
        <f t="shared" si="53"/>
        <v>24</v>
      </c>
    </row>
    <row r="449" spans="1:21">
      <c r="A449">
        <v>448</v>
      </c>
      <c r="B449">
        <v>8</v>
      </c>
      <c r="C449" t="s">
        <v>523</v>
      </c>
      <c r="D449" s="2">
        <v>0.5</v>
      </c>
      <c r="E449" t="s">
        <v>167</v>
      </c>
      <c r="F449" t="s">
        <v>91</v>
      </c>
      <c r="G449">
        <v>34</v>
      </c>
      <c r="I449" t="s">
        <v>83</v>
      </c>
      <c r="J449">
        <v>31</v>
      </c>
      <c r="L449" t="s">
        <v>347</v>
      </c>
      <c r="M449" t="str">
        <f t="shared" si="54"/>
        <v>Nebraska</v>
      </c>
      <c r="N449">
        <f t="shared" si="55"/>
        <v>31</v>
      </c>
      <c r="O449" t="str">
        <f t="shared" si="56"/>
        <v>Northwestern</v>
      </c>
      <c r="P449">
        <f t="shared" si="57"/>
        <v>34</v>
      </c>
      <c r="R449" t="str">
        <f t="shared" si="50"/>
        <v>Nebraska</v>
      </c>
      <c r="S449">
        <f t="shared" si="51"/>
        <v>31</v>
      </c>
      <c r="T449" t="str">
        <f t="shared" si="52"/>
        <v>Northwestern</v>
      </c>
      <c r="U449">
        <f t="shared" si="53"/>
        <v>34</v>
      </c>
    </row>
    <row r="450" spans="1:21">
      <c r="A450">
        <v>449</v>
      </c>
      <c r="B450">
        <v>8</v>
      </c>
      <c r="C450" t="s">
        <v>523</v>
      </c>
      <c r="D450" s="2">
        <v>0.60416666666666663</v>
      </c>
      <c r="E450" t="s">
        <v>167</v>
      </c>
      <c r="F450" t="s">
        <v>532</v>
      </c>
      <c r="G450">
        <v>19</v>
      </c>
      <c r="I450" t="s">
        <v>100</v>
      </c>
      <c r="J450">
        <v>14</v>
      </c>
      <c r="L450" t="s">
        <v>279</v>
      </c>
      <c r="M450" t="str">
        <f t="shared" si="54"/>
        <v>Pittsburgh</v>
      </c>
      <c r="N450">
        <f t="shared" si="55"/>
        <v>14</v>
      </c>
      <c r="O450" t="str">
        <f t="shared" si="56"/>
        <v>(5) Notre Dame</v>
      </c>
      <c r="P450">
        <f t="shared" si="57"/>
        <v>19</v>
      </c>
      <c r="R450" t="str">
        <f t="shared" si="50"/>
        <v>Pittsburgh</v>
      </c>
      <c r="S450">
        <f t="shared" si="51"/>
        <v>14</v>
      </c>
      <c r="T450" t="str">
        <f t="shared" si="52"/>
        <v>Notre Dame</v>
      </c>
      <c r="U450">
        <f t="shared" si="53"/>
        <v>19</v>
      </c>
    </row>
    <row r="451" spans="1:21">
      <c r="A451">
        <v>450</v>
      </c>
      <c r="B451">
        <v>8</v>
      </c>
      <c r="C451" t="s">
        <v>523</v>
      </c>
      <c r="D451" s="2">
        <v>0.5</v>
      </c>
      <c r="E451" t="s">
        <v>167</v>
      </c>
      <c r="F451" t="s">
        <v>511</v>
      </c>
      <c r="G451">
        <v>30</v>
      </c>
      <c r="I451" t="s">
        <v>77</v>
      </c>
      <c r="J451">
        <v>14</v>
      </c>
      <c r="L451" t="s">
        <v>282</v>
      </c>
      <c r="M451" t="str">
        <f t="shared" si="54"/>
        <v>Minnesota</v>
      </c>
      <c r="N451">
        <f t="shared" si="55"/>
        <v>14</v>
      </c>
      <c r="O451" t="str">
        <f t="shared" si="56"/>
        <v>(3) Ohio State</v>
      </c>
      <c r="P451">
        <f t="shared" si="57"/>
        <v>30</v>
      </c>
      <c r="R451" t="str">
        <f t="shared" ref="R451:R514" si="58">IFERROR(MID(M451,FIND(")",LEFT(M451,5))+2,9999),M451)</f>
        <v>Minnesota</v>
      </c>
      <c r="S451">
        <f t="shared" ref="S451:S514" si="59">N451</f>
        <v>14</v>
      </c>
      <c r="T451" t="str">
        <f t="shared" ref="T451:T514" si="60">IFERROR(MID(O451,FIND(")",LEFT(O451,5))+2,9999),O451)</f>
        <v>Ohio State</v>
      </c>
      <c r="U451">
        <f t="shared" ref="U451:U514" si="61">P451</f>
        <v>30</v>
      </c>
    </row>
    <row r="452" spans="1:21">
      <c r="A452">
        <v>451</v>
      </c>
      <c r="B452">
        <v>8</v>
      </c>
      <c r="C452" t="s">
        <v>523</v>
      </c>
      <c r="D452" s="2">
        <v>0.64583333333333337</v>
      </c>
      <c r="E452" t="s">
        <v>167</v>
      </c>
      <c r="F452" t="s">
        <v>533</v>
      </c>
      <c r="G452">
        <v>30</v>
      </c>
      <c r="I452" t="s">
        <v>534</v>
      </c>
      <c r="J452">
        <v>27</v>
      </c>
      <c r="L452" t="s">
        <v>287</v>
      </c>
      <c r="M452" t="str">
        <f t="shared" si="54"/>
        <v>(7) Washington</v>
      </c>
      <c r="N452">
        <f t="shared" si="55"/>
        <v>27</v>
      </c>
      <c r="O452" t="str">
        <f t="shared" si="56"/>
        <v>(17) Oregon</v>
      </c>
      <c r="P452">
        <f t="shared" si="57"/>
        <v>30</v>
      </c>
      <c r="R452" t="str">
        <f t="shared" si="58"/>
        <v>Washington</v>
      </c>
      <c r="S452">
        <f t="shared" si="59"/>
        <v>27</v>
      </c>
      <c r="T452" t="str">
        <f t="shared" si="60"/>
        <v>Oregon</v>
      </c>
      <c r="U452">
        <f t="shared" si="61"/>
        <v>30</v>
      </c>
    </row>
    <row r="453" spans="1:21">
      <c r="A453">
        <v>452</v>
      </c>
      <c r="B453">
        <v>8</v>
      </c>
      <c r="C453" t="s">
        <v>523</v>
      </c>
      <c r="D453" s="2">
        <v>0.64583333333333337</v>
      </c>
      <c r="E453" t="s">
        <v>167</v>
      </c>
      <c r="F453" t="s">
        <v>101</v>
      </c>
      <c r="G453">
        <v>46</v>
      </c>
      <c r="H453" t="s">
        <v>680</v>
      </c>
      <c r="I453" t="s">
        <v>52</v>
      </c>
      <c r="J453">
        <v>7</v>
      </c>
      <c r="L453" t="s">
        <v>247</v>
      </c>
      <c r="M453" t="str">
        <f t="shared" si="54"/>
        <v>Purdue</v>
      </c>
      <c r="N453">
        <f t="shared" si="55"/>
        <v>46</v>
      </c>
      <c r="O453" t="str">
        <f t="shared" si="56"/>
        <v>Illinois</v>
      </c>
      <c r="P453">
        <f t="shared" si="57"/>
        <v>7</v>
      </c>
      <c r="R453" t="str">
        <f t="shared" si="58"/>
        <v>Purdue</v>
      </c>
      <c r="S453">
        <f t="shared" si="59"/>
        <v>46</v>
      </c>
      <c r="T453" t="str">
        <f t="shared" si="60"/>
        <v>Illinois</v>
      </c>
      <c r="U453">
        <f t="shared" si="61"/>
        <v>7</v>
      </c>
    </row>
    <row r="454" spans="1:21">
      <c r="A454">
        <v>453</v>
      </c>
      <c r="B454">
        <v>8</v>
      </c>
      <c r="C454" t="s">
        <v>523</v>
      </c>
      <c r="D454" s="2">
        <v>0.70833333333333337</v>
      </c>
      <c r="E454" t="s">
        <v>167</v>
      </c>
      <c r="F454" t="s">
        <v>106</v>
      </c>
      <c r="G454">
        <v>45</v>
      </c>
      <c r="I454" t="s">
        <v>336</v>
      </c>
      <c r="J454">
        <v>7</v>
      </c>
      <c r="L454" t="s">
        <v>257</v>
      </c>
      <c r="M454" t="str">
        <f t="shared" ref="M454:M517" si="62">IF($H454="at",F454,I454)</f>
        <v>Alabama State</v>
      </c>
      <c r="N454">
        <f t="shared" ref="N454:N517" si="63">IF($H454="at",G454,J454)</f>
        <v>7</v>
      </c>
      <c r="O454" t="str">
        <f t="shared" ref="O454:O517" si="64">IF($H454="at",I454,F454)</f>
        <v>South Alabama</v>
      </c>
      <c r="P454">
        <f t="shared" ref="P454:P517" si="65">IF($H454="at",J454,G454)</f>
        <v>45</v>
      </c>
      <c r="R454" t="str">
        <f t="shared" si="58"/>
        <v>Alabama State</v>
      </c>
      <c r="S454">
        <f t="shared" si="59"/>
        <v>7</v>
      </c>
      <c r="T454" t="str">
        <f t="shared" si="60"/>
        <v>South Alabama</v>
      </c>
      <c r="U454">
        <f t="shared" si="61"/>
        <v>45</v>
      </c>
    </row>
    <row r="455" spans="1:21">
      <c r="A455">
        <v>454</v>
      </c>
      <c r="B455">
        <v>8</v>
      </c>
      <c r="C455" t="s">
        <v>523</v>
      </c>
      <c r="D455" s="2">
        <v>0.9375</v>
      </c>
      <c r="E455" t="s">
        <v>167</v>
      </c>
      <c r="F455" t="s">
        <v>143</v>
      </c>
      <c r="G455">
        <v>31</v>
      </c>
      <c r="I455" t="s">
        <v>535</v>
      </c>
      <c r="J455">
        <v>20</v>
      </c>
      <c r="L455" t="s">
        <v>297</v>
      </c>
      <c r="M455" t="str">
        <f t="shared" si="62"/>
        <v>(19) Colorado</v>
      </c>
      <c r="N455">
        <f t="shared" si="63"/>
        <v>20</v>
      </c>
      <c r="O455" t="str">
        <f t="shared" si="64"/>
        <v>Southern California</v>
      </c>
      <c r="P455">
        <f t="shared" si="65"/>
        <v>31</v>
      </c>
      <c r="R455" t="str">
        <f t="shared" si="58"/>
        <v>Colorado</v>
      </c>
      <c r="S455">
        <f t="shared" si="59"/>
        <v>20</v>
      </c>
      <c r="T455" t="str">
        <f t="shared" si="60"/>
        <v>Southern California</v>
      </c>
      <c r="U455">
        <f t="shared" si="61"/>
        <v>31</v>
      </c>
    </row>
    <row r="456" spans="1:21">
      <c r="A456">
        <v>455</v>
      </c>
      <c r="B456">
        <v>8</v>
      </c>
      <c r="C456" t="s">
        <v>523</v>
      </c>
      <c r="D456" s="2">
        <v>0.64583333333333337</v>
      </c>
      <c r="E456" t="s">
        <v>167</v>
      </c>
      <c r="F456" t="s">
        <v>114</v>
      </c>
      <c r="G456">
        <v>24</v>
      </c>
      <c r="H456" t="s">
        <v>680</v>
      </c>
      <c r="I456" t="s">
        <v>82</v>
      </c>
      <c r="J456">
        <v>17</v>
      </c>
      <c r="L456" t="s">
        <v>375</v>
      </c>
      <c r="M456" t="str">
        <f t="shared" si="62"/>
        <v>Temple</v>
      </c>
      <c r="N456">
        <f t="shared" si="63"/>
        <v>24</v>
      </c>
      <c r="O456" t="str">
        <f t="shared" si="64"/>
        <v>Navy</v>
      </c>
      <c r="P456">
        <f t="shared" si="65"/>
        <v>17</v>
      </c>
      <c r="R456" t="str">
        <f t="shared" si="58"/>
        <v>Temple</v>
      </c>
      <c r="S456">
        <f t="shared" si="59"/>
        <v>24</v>
      </c>
      <c r="T456" t="str">
        <f t="shared" si="60"/>
        <v>Navy</v>
      </c>
      <c r="U456">
        <f t="shared" si="61"/>
        <v>17</v>
      </c>
    </row>
    <row r="457" spans="1:21">
      <c r="A457">
        <v>456</v>
      </c>
      <c r="B457">
        <v>8</v>
      </c>
      <c r="C457" t="s">
        <v>523</v>
      </c>
      <c r="D457" s="2">
        <v>0.5</v>
      </c>
      <c r="E457" t="s">
        <v>167</v>
      </c>
      <c r="F457" t="s">
        <v>72</v>
      </c>
      <c r="G457">
        <v>30</v>
      </c>
      <c r="H457" t="s">
        <v>680</v>
      </c>
      <c r="I457" t="s">
        <v>536</v>
      </c>
      <c r="J457">
        <v>24</v>
      </c>
      <c r="L457" t="s">
        <v>337</v>
      </c>
      <c r="M457" t="str">
        <f t="shared" si="62"/>
        <v>Tennessee</v>
      </c>
      <c r="N457">
        <f t="shared" si="63"/>
        <v>30</v>
      </c>
      <c r="O457" t="str">
        <f t="shared" si="64"/>
        <v>(21) Auburn</v>
      </c>
      <c r="P457">
        <f t="shared" si="65"/>
        <v>24</v>
      </c>
      <c r="R457" t="str">
        <f t="shared" si="58"/>
        <v>Tennessee</v>
      </c>
      <c r="S457">
        <f t="shared" si="59"/>
        <v>30</v>
      </c>
      <c r="T457" t="str">
        <f t="shared" si="60"/>
        <v>Auburn</v>
      </c>
      <c r="U457">
        <f t="shared" si="61"/>
        <v>24</v>
      </c>
    </row>
    <row r="458" spans="1:21">
      <c r="A458">
        <v>457</v>
      </c>
      <c r="B458">
        <v>8</v>
      </c>
      <c r="C458" t="s">
        <v>523</v>
      </c>
      <c r="D458" s="2">
        <v>0.64583333333333337</v>
      </c>
      <c r="E458" t="s">
        <v>167</v>
      </c>
      <c r="F458" t="s">
        <v>537</v>
      </c>
      <c r="G458">
        <v>23</v>
      </c>
      <c r="I458" t="s">
        <v>16</v>
      </c>
      <c r="J458">
        <v>17</v>
      </c>
      <c r="L458" t="s">
        <v>392</v>
      </c>
      <c r="M458" t="str">
        <f t="shared" si="62"/>
        <v>Baylor</v>
      </c>
      <c r="N458">
        <f t="shared" si="63"/>
        <v>17</v>
      </c>
      <c r="O458" t="str">
        <f t="shared" si="64"/>
        <v>(9) Texas</v>
      </c>
      <c r="P458">
        <f t="shared" si="65"/>
        <v>23</v>
      </c>
      <c r="R458" t="str">
        <f t="shared" si="58"/>
        <v>Baylor</v>
      </c>
      <c r="S458">
        <f t="shared" si="59"/>
        <v>17</v>
      </c>
      <c r="T458" t="str">
        <f t="shared" si="60"/>
        <v>Texas</v>
      </c>
      <c r="U458">
        <f t="shared" si="61"/>
        <v>23</v>
      </c>
    </row>
    <row r="459" spans="1:21">
      <c r="A459">
        <v>458</v>
      </c>
      <c r="B459">
        <v>8</v>
      </c>
      <c r="C459" t="s">
        <v>523</v>
      </c>
      <c r="D459" s="2">
        <v>0.64583333333333337</v>
      </c>
      <c r="E459" t="s">
        <v>167</v>
      </c>
      <c r="F459" t="s">
        <v>454</v>
      </c>
      <c r="G459">
        <v>26</v>
      </c>
      <c r="H459" t="s">
        <v>680</v>
      </c>
      <c r="I459" t="s">
        <v>35</v>
      </c>
      <c r="J459">
        <v>23</v>
      </c>
      <c r="L459" t="s">
        <v>293</v>
      </c>
      <c r="M459" t="str">
        <f t="shared" si="62"/>
        <v>(22) Texas A&amp;M</v>
      </c>
      <c r="N459">
        <f t="shared" si="63"/>
        <v>26</v>
      </c>
      <c r="O459" t="str">
        <f t="shared" si="64"/>
        <v>South Carolina</v>
      </c>
      <c r="P459">
        <f t="shared" si="65"/>
        <v>23</v>
      </c>
      <c r="R459" t="str">
        <f t="shared" si="58"/>
        <v>Texas A&amp;M</v>
      </c>
      <c r="S459">
        <f t="shared" si="59"/>
        <v>26</v>
      </c>
      <c r="T459" t="str">
        <f t="shared" si="60"/>
        <v>South Carolina</v>
      </c>
      <c r="U459">
        <f t="shared" si="61"/>
        <v>23</v>
      </c>
    </row>
    <row r="460" spans="1:21">
      <c r="A460">
        <v>459</v>
      </c>
      <c r="B460">
        <v>8</v>
      </c>
      <c r="C460" t="s">
        <v>523</v>
      </c>
      <c r="D460" s="2">
        <v>0.79166666666666663</v>
      </c>
      <c r="E460" t="s">
        <v>167</v>
      </c>
      <c r="F460" t="s">
        <v>27</v>
      </c>
      <c r="G460">
        <v>37</v>
      </c>
      <c r="H460" t="s">
        <v>680</v>
      </c>
      <c r="I460" t="s">
        <v>26</v>
      </c>
      <c r="J460">
        <v>7</v>
      </c>
      <c r="L460" t="s">
        <v>232</v>
      </c>
      <c r="M460" t="str">
        <f t="shared" si="62"/>
        <v>UCLA</v>
      </c>
      <c r="N460">
        <f t="shared" si="63"/>
        <v>37</v>
      </c>
      <c r="O460" t="str">
        <f t="shared" si="64"/>
        <v>California</v>
      </c>
      <c r="P460">
        <f t="shared" si="65"/>
        <v>7</v>
      </c>
      <c r="R460" t="str">
        <f t="shared" si="58"/>
        <v>UCLA</v>
      </c>
      <c r="S460">
        <f t="shared" si="59"/>
        <v>37</v>
      </c>
      <c r="T460" t="str">
        <f t="shared" si="60"/>
        <v>California</v>
      </c>
      <c r="U460">
        <f t="shared" si="61"/>
        <v>7</v>
      </c>
    </row>
    <row r="461" spans="1:21">
      <c r="A461">
        <v>460</v>
      </c>
      <c r="B461">
        <v>8</v>
      </c>
      <c r="C461" t="s">
        <v>523</v>
      </c>
      <c r="D461" s="2">
        <v>0.66666666666666663</v>
      </c>
      <c r="E461" t="s">
        <v>167</v>
      </c>
      <c r="F461" t="s">
        <v>124</v>
      </c>
      <c r="G461">
        <v>59</v>
      </c>
      <c r="I461" t="s">
        <v>296</v>
      </c>
      <c r="J461">
        <v>28</v>
      </c>
      <c r="L461" t="s">
        <v>399</v>
      </c>
      <c r="M461" t="str">
        <f t="shared" si="62"/>
        <v>Nevada-Las Vegas</v>
      </c>
      <c r="N461">
        <f t="shared" si="63"/>
        <v>28</v>
      </c>
      <c r="O461" t="str">
        <f t="shared" si="64"/>
        <v>Utah State</v>
      </c>
      <c r="P461">
        <f t="shared" si="65"/>
        <v>59</v>
      </c>
      <c r="R461" t="str">
        <f t="shared" si="58"/>
        <v>Nevada-Las Vegas</v>
      </c>
      <c r="S461">
        <f t="shared" si="59"/>
        <v>28</v>
      </c>
      <c r="T461" t="str">
        <f t="shared" si="60"/>
        <v>Utah State</v>
      </c>
      <c r="U461">
        <f t="shared" si="61"/>
        <v>59</v>
      </c>
    </row>
    <row r="462" spans="1:21">
      <c r="A462">
        <v>461</v>
      </c>
      <c r="B462">
        <v>8</v>
      </c>
      <c r="C462" t="s">
        <v>523</v>
      </c>
      <c r="D462" s="2">
        <v>0.79166666666666663</v>
      </c>
      <c r="E462" t="s">
        <v>167</v>
      </c>
      <c r="F462" t="s">
        <v>60</v>
      </c>
      <c r="G462">
        <v>16</v>
      </c>
      <c r="I462" t="s">
        <v>475</v>
      </c>
      <c r="J462">
        <v>13</v>
      </c>
      <c r="L462" t="s">
        <v>311</v>
      </c>
      <c r="M462" t="str">
        <f t="shared" si="62"/>
        <v>(16) Miami (FL)</v>
      </c>
      <c r="N462">
        <f t="shared" si="63"/>
        <v>13</v>
      </c>
      <c r="O462" t="str">
        <f t="shared" si="64"/>
        <v>Virginia</v>
      </c>
      <c r="P462">
        <f t="shared" si="65"/>
        <v>16</v>
      </c>
      <c r="R462" t="str">
        <f t="shared" si="58"/>
        <v>Miami (FL)</v>
      </c>
      <c r="S462">
        <f t="shared" si="59"/>
        <v>13</v>
      </c>
      <c r="T462" t="str">
        <f t="shared" si="60"/>
        <v>Virginia</v>
      </c>
      <c r="U462">
        <f t="shared" si="61"/>
        <v>16</v>
      </c>
    </row>
    <row r="463" spans="1:21">
      <c r="A463">
        <v>462</v>
      </c>
      <c r="B463">
        <v>8</v>
      </c>
      <c r="C463" t="s">
        <v>523</v>
      </c>
      <c r="D463" s="2">
        <v>0.79166666666666663</v>
      </c>
      <c r="E463" t="s">
        <v>167</v>
      </c>
      <c r="F463" t="s">
        <v>126</v>
      </c>
      <c r="G463">
        <v>22</v>
      </c>
      <c r="H463" t="s">
        <v>680</v>
      </c>
      <c r="I463" t="s">
        <v>7</v>
      </c>
      <c r="J463">
        <v>19</v>
      </c>
      <c r="L463" t="s">
        <v>466</v>
      </c>
      <c r="M463" t="str">
        <f t="shared" si="62"/>
        <v>Virginia Tech</v>
      </c>
      <c r="N463">
        <f t="shared" si="63"/>
        <v>22</v>
      </c>
      <c r="O463" t="str">
        <f t="shared" si="64"/>
        <v>North Carolina</v>
      </c>
      <c r="P463">
        <f t="shared" si="65"/>
        <v>19</v>
      </c>
      <c r="R463" t="str">
        <f t="shared" si="58"/>
        <v>Virginia Tech</v>
      </c>
      <c r="S463">
        <f t="shared" si="59"/>
        <v>22</v>
      </c>
      <c r="T463" t="str">
        <f t="shared" si="60"/>
        <v>North Carolina</v>
      </c>
      <c r="U463">
        <f t="shared" si="61"/>
        <v>19</v>
      </c>
    </row>
    <row r="464" spans="1:21">
      <c r="A464">
        <v>463</v>
      </c>
      <c r="B464">
        <v>8</v>
      </c>
      <c r="C464" t="s">
        <v>523</v>
      </c>
      <c r="D464" s="2">
        <v>0.625</v>
      </c>
      <c r="E464" t="s">
        <v>167</v>
      </c>
      <c r="F464" t="s">
        <v>131</v>
      </c>
      <c r="G464">
        <v>42</v>
      </c>
      <c r="H464" t="s">
        <v>680</v>
      </c>
      <c r="I464" t="s">
        <v>286</v>
      </c>
      <c r="J464">
        <v>35</v>
      </c>
      <c r="L464" t="s">
        <v>367</v>
      </c>
      <c r="M464" t="str">
        <f t="shared" si="62"/>
        <v>Western Michigan</v>
      </c>
      <c r="N464">
        <f t="shared" si="63"/>
        <v>42</v>
      </c>
      <c r="O464" t="str">
        <f t="shared" si="64"/>
        <v>Bowling Green State</v>
      </c>
      <c r="P464">
        <f t="shared" si="65"/>
        <v>35</v>
      </c>
      <c r="R464" t="str">
        <f t="shared" si="58"/>
        <v>Western Michigan</v>
      </c>
      <c r="S464">
        <f t="shared" si="59"/>
        <v>42</v>
      </c>
      <c r="T464" t="str">
        <f t="shared" si="60"/>
        <v>Bowling Green State</v>
      </c>
      <c r="U464">
        <f t="shared" si="61"/>
        <v>35</v>
      </c>
    </row>
    <row r="465" spans="1:21">
      <c r="A465">
        <v>464</v>
      </c>
      <c r="B465">
        <v>9</v>
      </c>
      <c r="C465" t="s">
        <v>538</v>
      </c>
      <c r="D465" s="2">
        <v>0.8125</v>
      </c>
      <c r="E465" t="s">
        <v>174</v>
      </c>
      <c r="F465" t="s">
        <v>11</v>
      </c>
      <c r="G465">
        <v>51</v>
      </c>
      <c r="I465" t="s">
        <v>48</v>
      </c>
      <c r="J465">
        <v>35</v>
      </c>
      <c r="L465" t="s">
        <v>220</v>
      </c>
      <c r="M465" t="str">
        <f t="shared" si="62"/>
        <v>Georgia State</v>
      </c>
      <c r="N465">
        <f t="shared" si="63"/>
        <v>35</v>
      </c>
      <c r="O465" t="str">
        <f t="shared" si="64"/>
        <v>Arkansas State</v>
      </c>
      <c r="P465">
        <f t="shared" si="65"/>
        <v>51</v>
      </c>
      <c r="R465" t="str">
        <f t="shared" si="58"/>
        <v>Georgia State</v>
      </c>
      <c r="S465">
        <f t="shared" si="59"/>
        <v>35</v>
      </c>
      <c r="T465" t="str">
        <f t="shared" si="60"/>
        <v>Arkansas State</v>
      </c>
      <c r="U465">
        <f t="shared" si="61"/>
        <v>51</v>
      </c>
    </row>
    <row r="466" spans="1:21">
      <c r="A466">
        <v>465</v>
      </c>
      <c r="B466">
        <v>9</v>
      </c>
      <c r="C466" t="s">
        <v>538</v>
      </c>
      <c r="D466" s="2">
        <v>0.875</v>
      </c>
      <c r="E466" t="s">
        <v>174</v>
      </c>
      <c r="F466" t="s">
        <v>111</v>
      </c>
      <c r="G466">
        <v>20</v>
      </c>
      <c r="H466" t="s">
        <v>680</v>
      </c>
      <c r="I466" t="s">
        <v>9</v>
      </c>
      <c r="J466">
        <v>13</v>
      </c>
      <c r="L466" t="s">
        <v>216</v>
      </c>
      <c r="M466" t="str">
        <f t="shared" si="62"/>
        <v>Stanford</v>
      </c>
      <c r="N466">
        <f t="shared" si="63"/>
        <v>20</v>
      </c>
      <c r="O466" t="str">
        <f t="shared" si="64"/>
        <v>Arizona State</v>
      </c>
      <c r="P466">
        <f t="shared" si="65"/>
        <v>13</v>
      </c>
      <c r="R466" t="str">
        <f t="shared" si="58"/>
        <v>Stanford</v>
      </c>
      <c r="S466">
        <f t="shared" si="59"/>
        <v>20</v>
      </c>
      <c r="T466" t="str">
        <f t="shared" si="60"/>
        <v>Arizona State</v>
      </c>
      <c r="U466">
        <f t="shared" si="61"/>
        <v>13</v>
      </c>
    </row>
    <row r="467" spans="1:21">
      <c r="A467">
        <v>466</v>
      </c>
      <c r="B467">
        <v>9</v>
      </c>
      <c r="C467" t="s">
        <v>539</v>
      </c>
      <c r="D467" s="2">
        <v>0.91666666666666663</v>
      </c>
      <c r="E467" t="s">
        <v>198</v>
      </c>
      <c r="F467" t="s">
        <v>0</v>
      </c>
      <c r="G467">
        <v>41</v>
      </c>
      <c r="H467" t="s">
        <v>680</v>
      </c>
      <c r="I467" t="s">
        <v>296</v>
      </c>
      <c r="J467">
        <v>35</v>
      </c>
      <c r="L467" t="s">
        <v>376</v>
      </c>
      <c r="M467" t="str">
        <f t="shared" si="62"/>
        <v>Air Force</v>
      </c>
      <c r="N467">
        <f t="shared" si="63"/>
        <v>41</v>
      </c>
      <c r="O467" t="str">
        <f t="shared" si="64"/>
        <v>Nevada-Las Vegas</v>
      </c>
      <c r="P467">
        <f t="shared" si="65"/>
        <v>35</v>
      </c>
      <c r="R467" t="str">
        <f t="shared" si="58"/>
        <v>Air Force</v>
      </c>
      <c r="S467">
        <f t="shared" si="59"/>
        <v>41</v>
      </c>
      <c r="T467" t="str">
        <f t="shared" si="60"/>
        <v>Nevada-Las Vegas</v>
      </c>
      <c r="U467">
        <f t="shared" si="61"/>
        <v>35</v>
      </c>
    </row>
    <row r="468" spans="1:21">
      <c r="A468">
        <v>467</v>
      </c>
      <c r="B468">
        <v>9</v>
      </c>
      <c r="C468" t="s">
        <v>539</v>
      </c>
      <c r="D468" s="2">
        <v>0.875</v>
      </c>
      <c r="E468" t="s">
        <v>198</v>
      </c>
      <c r="F468" t="s">
        <v>18</v>
      </c>
      <c r="G468">
        <v>56</v>
      </c>
      <c r="I468" t="s">
        <v>37</v>
      </c>
      <c r="J468">
        <v>28</v>
      </c>
      <c r="L468" t="s">
        <v>340</v>
      </c>
      <c r="M468" t="str">
        <f t="shared" si="62"/>
        <v>Colorado State</v>
      </c>
      <c r="N468">
        <f t="shared" si="63"/>
        <v>28</v>
      </c>
      <c r="O468" t="str">
        <f t="shared" si="64"/>
        <v>Boise State</v>
      </c>
      <c r="P468">
        <f t="shared" si="65"/>
        <v>56</v>
      </c>
      <c r="R468" t="str">
        <f t="shared" si="58"/>
        <v>Colorado State</v>
      </c>
      <c r="S468">
        <f t="shared" si="59"/>
        <v>28</v>
      </c>
      <c r="T468" t="str">
        <f t="shared" si="60"/>
        <v>Boise State</v>
      </c>
      <c r="U468">
        <f t="shared" si="61"/>
        <v>56</v>
      </c>
    </row>
    <row r="469" spans="1:21">
      <c r="A469">
        <v>468</v>
      </c>
      <c r="B469">
        <v>9</v>
      </c>
      <c r="C469" t="s">
        <v>540</v>
      </c>
      <c r="D469" s="2">
        <v>0.64583333333333337</v>
      </c>
      <c r="E469" t="s">
        <v>167</v>
      </c>
      <c r="F469" t="s">
        <v>2</v>
      </c>
      <c r="G469">
        <v>24</v>
      </c>
      <c r="H469" t="s">
        <v>680</v>
      </c>
      <c r="I469" t="s">
        <v>57</v>
      </c>
      <c r="J469">
        <v>23</v>
      </c>
      <c r="L469" t="s">
        <v>356</v>
      </c>
      <c r="M469" t="str">
        <f t="shared" si="62"/>
        <v>Akron</v>
      </c>
      <c r="N469">
        <f t="shared" si="63"/>
        <v>24</v>
      </c>
      <c r="O469" t="str">
        <f t="shared" si="64"/>
        <v>Kent State</v>
      </c>
      <c r="P469">
        <f t="shared" si="65"/>
        <v>23</v>
      </c>
      <c r="R469" t="str">
        <f t="shared" si="58"/>
        <v>Akron</v>
      </c>
      <c r="S469">
        <f t="shared" si="59"/>
        <v>24</v>
      </c>
      <c r="T469" t="str">
        <f t="shared" si="60"/>
        <v>Kent State</v>
      </c>
      <c r="U469">
        <f t="shared" si="61"/>
        <v>23</v>
      </c>
    </row>
    <row r="470" spans="1:21">
      <c r="A470">
        <v>469</v>
      </c>
      <c r="B470">
        <v>9</v>
      </c>
      <c r="C470" t="s">
        <v>540</v>
      </c>
      <c r="D470" s="2">
        <v>0.64583333333333337</v>
      </c>
      <c r="E470" t="s">
        <v>167</v>
      </c>
      <c r="F470" t="s">
        <v>213</v>
      </c>
      <c r="G470">
        <v>58</v>
      </c>
      <c r="H470" t="s">
        <v>680</v>
      </c>
      <c r="I470" t="s">
        <v>72</v>
      </c>
      <c r="J470">
        <v>21</v>
      </c>
      <c r="L470" t="s">
        <v>391</v>
      </c>
      <c r="M470" t="str">
        <f t="shared" si="62"/>
        <v>(1) Alabama</v>
      </c>
      <c r="N470">
        <f t="shared" si="63"/>
        <v>58</v>
      </c>
      <c r="O470" t="str">
        <f t="shared" si="64"/>
        <v>Tennessee</v>
      </c>
      <c r="P470">
        <f t="shared" si="65"/>
        <v>21</v>
      </c>
      <c r="R470" t="str">
        <f t="shared" si="58"/>
        <v>Alabama</v>
      </c>
      <c r="S470">
        <f t="shared" si="59"/>
        <v>58</v>
      </c>
      <c r="T470" t="str">
        <f t="shared" si="60"/>
        <v>Tennessee</v>
      </c>
      <c r="U470">
        <f t="shared" si="61"/>
        <v>21</v>
      </c>
    </row>
    <row r="471" spans="1:21">
      <c r="A471">
        <v>470</v>
      </c>
      <c r="B471">
        <v>9</v>
      </c>
      <c r="C471" t="s">
        <v>540</v>
      </c>
      <c r="D471" s="2">
        <v>0.8125</v>
      </c>
      <c r="E471" t="s">
        <v>167</v>
      </c>
      <c r="F471" t="s">
        <v>175</v>
      </c>
      <c r="G471">
        <v>29</v>
      </c>
      <c r="I471" t="s">
        <v>89</v>
      </c>
      <c r="J471">
        <v>21</v>
      </c>
      <c r="L471" t="s">
        <v>177</v>
      </c>
      <c r="M471" t="str">
        <f t="shared" si="62"/>
        <v>North Texas</v>
      </c>
      <c r="N471">
        <f t="shared" si="63"/>
        <v>21</v>
      </c>
      <c r="O471" t="str">
        <f t="shared" si="64"/>
        <v>Alabama-Birmingham</v>
      </c>
      <c r="P471">
        <f t="shared" si="65"/>
        <v>29</v>
      </c>
      <c r="R471" t="str">
        <f t="shared" si="58"/>
        <v>North Texas</v>
      </c>
      <c r="S471">
        <f t="shared" si="59"/>
        <v>21</v>
      </c>
      <c r="T471" t="str">
        <f t="shared" si="60"/>
        <v>Alabama-Birmingham</v>
      </c>
      <c r="U471">
        <f t="shared" si="61"/>
        <v>29</v>
      </c>
    </row>
    <row r="472" spans="1:21">
      <c r="A472">
        <v>471</v>
      </c>
      <c r="B472">
        <v>9</v>
      </c>
      <c r="C472" t="s">
        <v>540</v>
      </c>
      <c r="D472" s="2">
        <v>0.64583333333333337</v>
      </c>
      <c r="E472" t="s">
        <v>167</v>
      </c>
      <c r="F472" t="s">
        <v>6</v>
      </c>
      <c r="G472">
        <v>27</v>
      </c>
      <c r="I472" t="s">
        <v>62</v>
      </c>
      <c r="J472">
        <v>17</v>
      </c>
      <c r="L472" t="s">
        <v>456</v>
      </c>
      <c r="M472" t="str">
        <f t="shared" si="62"/>
        <v>Louisiana</v>
      </c>
      <c r="N472">
        <f t="shared" si="63"/>
        <v>17</v>
      </c>
      <c r="O472" t="str">
        <f t="shared" si="64"/>
        <v>Appalachian State</v>
      </c>
      <c r="P472">
        <f t="shared" si="65"/>
        <v>27</v>
      </c>
      <c r="R472" t="str">
        <f t="shared" si="58"/>
        <v>Louisiana</v>
      </c>
      <c r="S472">
        <f t="shared" si="59"/>
        <v>17</v>
      </c>
      <c r="T472" t="str">
        <f t="shared" si="60"/>
        <v>Appalachian State</v>
      </c>
      <c r="U472">
        <f t="shared" si="61"/>
        <v>27</v>
      </c>
    </row>
    <row r="473" spans="1:21">
      <c r="A473">
        <v>472</v>
      </c>
      <c r="B473">
        <v>9</v>
      </c>
      <c r="C473" t="s">
        <v>540</v>
      </c>
      <c r="D473" s="2">
        <v>0.5</v>
      </c>
      <c r="E473" t="s">
        <v>167</v>
      </c>
      <c r="F473" t="s">
        <v>10</v>
      </c>
      <c r="G473">
        <v>23</v>
      </c>
      <c r="I473" t="s">
        <v>123</v>
      </c>
      <c r="J473">
        <v>0</v>
      </c>
      <c r="L473" t="s">
        <v>218</v>
      </c>
      <c r="M473" t="str">
        <f t="shared" si="62"/>
        <v>Tulsa</v>
      </c>
      <c r="N473">
        <f t="shared" si="63"/>
        <v>0</v>
      </c>
      <c r="O473" t="str">
        <f t="shared" si="64"/>
        <v>Arkansas</v>
      </c>
      <c r="P473">
        <f t="shared" si="65"/>
        <v>23</v>
      </c>
      <c r="R473" t="str">
        <f t="shared" si="58"/>
        <v>Tulsa</v>
      </c>
      <c r="S473">
        <f t="shared" si="59"/>
        <v>0</v>
      </c>
      <c r="T473" t="str">
        <f t="shared" si="60"/>
        <v>Arkansas</v>
      </c>
      <c r="U473">
        <f t="shared" si="61"/>
        <v>23</v>
      </c>
    </row>
    <row r="474" spans="1:21">
      <c r="A474">
        <v>473</v>
      </c>
      <c r="B474">
        <v>9</v>
      </c>
      <c r="C474" t="s">
        <v>540</v>
      </c>
      <c r="D474" s="2">
        <v>0.5</v>
      </c>
      <c r="E474" t="s">
        <v>167</v>
      </c>
      <c r="F474" t="s">
        <v>140</v>
      </c>
      <c r="G474">
        <v>31</v>
      </c>
      <c r="I474" t="s">
        <v>74</v>
      </c>
      <c r="J474">
        <v>30</v>
      </c>
      <c r="L474" t="s">
        <v>334</v>
      </c>
      <c r="M474" t="str">
        <f t="shared" si="62"/>
        <v>Miami (OH)</v>
      </c>
      <c r="N474">
        <f t="shared" si="63"/>
        <v>30</v>
      </c>
      <c r="O474" t="str">
        <f t="shared" si="64"/>
        <v>Army</v>
      </c>
      <c r="P474">
        <f t="shared" si="65"/>
        <v>31</v>
      </c>
      <c r="R474" t="str">
        <f t="shared" si="58"/>
        <v>Miami (OH)</v>
      </c>
      <c r="S474">
        <f t="shared" si="59"/>
        <v>30</v>
      </c>
      <c r="T474" t="str">
        <f t="shared" si="60"/>
        <v>Army</v>
      </c>
      <c r="U474">
        <f t="shared" si="61"/>
        <v>31</v>
      </c>
    </row>
    <row r="475" spans="1:21">
      <c r="A475">
        <v>474</v>
      </c>
      <c r="B475">
        <v>9</v>
      </c>
      <c r="C475" t="s">
        <v>540</v>
      </c>
      <c r="D475" s="2">
        <v>0.5</v>
      </c>
      <c r="E475" t="s">
        <v>167</v>
      </c>
      <c r="F475" t="s">
        <v>13</v>
      </c>
      <c r="G475">
        <v>31</v>
      </c>
      <c r="H475" t="s">
        <v>680</v>
      </c>
      <c r="I475" t="s">
        <v>79</v>
      </c>
      <c r="J475">
        <v>16</v>
      </c>
      <c r="L475" t="s">
        <v>374</v>
      </c>
      <c r="M475" t="str">
        <f t="shared" si="62"/>
        <v>Auburn</v>
      </c>
      <c r="N475">
        <f t="shared" si="63"/>
        <v>31</v>
      </c>
      <c r="O475" t="str">
        <f t="shared" si="64"/>
        <v>Mississippi</v>
      </c>
      <c r="P475">
        <f t="shared" si="65"/>
        <v>16</v>
      </c>
      <c r="R475" t="str">
        <f t="shared" si="58"/>
        <v>Auburn</v>
      </c>
      <c r="S475">
        <f t="shared" si="59"/>
        <v>31</v>
      </c>
      <c r="T475" t="str">
        <f t="shared" si="60"/>
        <v>Mississippi</v>
      </c>
      <c r="U475">
        <f t="shared" si="61"/>
        <v>16</v>
      </c>
    </row>
    <row r="476" spans="1:21">
      <c r="A476">
        <v>475</v>
      </c>
      <c r="B476">
        <v>9</v>
      </c>
      <c r="C476" t="s">
        <v>540</v>
      </c>
      <c r="D476" s="2">
        <v>0.5</v>
      </c>
      <c r="E476" t="s">
        <v>167</v>
      </c>
      <c r="F476" t="s">
        <v>23</v>
      </c>
      <c r="G476">
        <v>31</v>
      </c>
      <c r="H476" t="s">
        <v>680</v>
      </c>
      <c r="I476" t="s">
        <v>120</v>
      </c>
      <c r="J476">
        <v>17</v>
      </c>
      <c r="L476" t="s">
        <v>305</v>
      </c>
      <c r="M476" t="str">
        <f t="shared" si="62"/>
        <v>Buffalo</v>
      </c>
      <c r="N476">
        <f t="shared" si="63"/>
        <v>31</v>
      </c>
      <c r="O476" t="str">
        <f t="shared" si="64"/>
        <v>Toledo</v>
      </c>
      <c r="P476">
        <f t="shared" si="65"/>
        <v>17</v>
      </c>
      <c r="R476" t="str">
        <f t="shared" si="58"/>
        <v>Buffalo</v>
      </c>
      <c r="S476">
        <f t="shared" si="59"/>
        <v>31</v>
      </c>
      <c r="T476" t="str">
        <f t="shared" si="60"/>
        <v>Toledo</v>
      </c>
      <c r="U476">
        <f t="shared" si="61"/>
        <v>17</v>
      </c>
    </row>
    <row r="477" spans="1:21">
      <c r="A477">
        <v>476</v>
      </c>
      <c r="B477">
        <v>9</v>
      </c>
      <c r="C477" t="s">
        <v>540</v>
      </c>
      <c r="D477" s="2">
        <v>0.66666666666666663</v>
      </c>
      <c r="E477" t="s">
        <v>167</v>
      </c>
      <c r="F477" t="s">
        <v>26</v>
      </c>
      <c r="G477">
        <v>49</v>
      </c>
      <c r="H477" t="s">
        <v>680</v>
      </c>
      <c r="I477" t="s">
        <v>98</v>
      </c>
      <c r="J477">
        <v>7</v>
      </c>
      <c r="L477" t="s">
        <v>382</v>
      </c>
      <c r="M477" t="str">
        <f t="shared" si="62"/>
        <v>California</v>
      </c>
      <c r="N477">
        <f t="shared" si="63"/>
        <v>49</v>
      </c>
      <c r="O477" t="str">
        <f t="shared" si="64"/>
        <v>Oregon State</v>
      </c>
      <c r="P477">
        <f t="shared" si="65"/>
        <v>7</v>
      </c>
      <c r="R477" t="str">
        <f t="shared" si="58"/>
        <v>California</v>
      </c>
      <c r="S477">
        <f t="shared" si="59"/>
        <v>49</v>
      </c>
      <c r="T477" t="str">
        <f t="shared" si="60"/>
        <v>Oregon State</v>
      </c>
      <c r="U477">
        <f t="shared" si="61"/>
        <v>7</v>
      </c>
    </row>
    <row r="478" spans="1:21">
      <c r="A478">
        <v>477</v>
      </c>
      <c r="B478">
        <v>9</v>
      </c>
      <c r="C478" t="s">
        <v>540</v>
      </c>
      <c r="D478" s="2">
        <v>0.79166666666666663</v>
      </c>
      <c r="E478" t="s">
        <v>167</v>
      </c>
      <c r="F478" t="s">
        <v>525</v>
      </c>
      <c r="G478">
        <v>37</v>
      </c>
      <c r="H478" t="s">
        <v>680</v>
      </c>
      <c r="I478" t="s">
        <v>41</v>
      </c>
      <c r="J478">
        <v>10</v>
      </c>
      <c r="L478" t="s">
        <v>321</v>
      </c>
      <c r="M478" t="str">
        <f t="shared" si="62"/>
        <v>(10) Central Florida</v>
      </c>
      <c r="N478">
        <f t="shared" si="63"/>
        <v>37</v>
      </c>
      <c r="O478" t="str">
        <f t="shared" si="64"/>
        <v>East Carolina</v>
      </c>
      <c r="P478">
        <f t="shared" si="65"/>
        <v>10</v>
      </c>
      <c r="R478" t="str">
        <f t="shared" si="58"/>
        <v>Central Florida</v>
      </c>
      <c r="S478">
        <f t="shared" si="59"/>
        <v>37</v>
      </c>
      <c r="T478" t="str">
        <f t="shared" si="60"/>
        <v>East Carolina</v>
      </c>
      <c r="U478">
        <f t="shared" si="61"/>
        <v>10</v>
      </c>
    </row>
    <row r="479" spans="1:21">
      <c r="A479">
        <v>478</v>
      </c>
      <c r="B479">
        <v>9</v>
      </c>
      <c r="C479" t="s">
        <v>540</v>
      </c>
      <c r="D479" s="2">
        <v>0.64583333333333337</v>
      </c>
      <c r="E479" t="s">
        <v>167</v>
      </c>
      <c r="F479" t="s">
        <v>459</v>
      </c>
      <c r="G479">
        <v>41</v>
      </c>
      <c r="I479" t="s">
        <v>541</v>
      </c>
      <c r="J479">
        <v>7</v>
      </c>
      <c r="L479" t="s">
        <v>236</v>
      </c>
      <c r="M479" t="str">
        <f t="shared" si="62"/>
        <v>(16) North Carolina State</v>
      </c>
      <c r="N479">
        <f t="shared" si="63"/>
        <v>7</v>
      </c>
      <c r="O479" t="str">
        <f t="shared" si="64"/>
        <v>(3) Clemson</v>
      </c>
      <c r="P479">
        <f t="shared" si="65"/>
        <v>41</v>
      </c>
      <c r="R479" t="str">
        <f t="shared" si="58"/>
        <v>North Carolina State</v>
      </c>
      <c r="S479">
        <f t="shared" si="59"/>
        <v>7</v>
      </c>
      <c r="T479" t="str">
        <f t="shared" si="60"/>
        <v>Clemson</v>
      </c>
      <c r="U479">
        <f t="shared" si="61"/>
        <v>41</v>
      </c>
    </row>
    <row r="480" spans="1:21">
      <c r="A480">
        <v>479</v>
      </c>
      <c r="B480">
        <v>9</v>
      </c>
      <c r="C480" t="s">
        <v>540</v>
      </c>
      <c r="D480" s="2">
        <v>0.64583333333333337</v>
      </c>
      <c r="E480" t="s">
        <v>167</v>
      </c>
      <c r="F480" t="s">
        <v>36</v>
      </c>
      <c r="G480">
        <v>24</v>
      </c>
      <c r="H480" t="s">
        <v>680</v>
      </c>
      <c r="I480" t="s">
        <v>21</v>
      </c>
      <c r="J480">
        <v>13</v>
      </c>
      <c r="L480" t="s">
        <v>169</v>
      </c>
      <c r="M480" t="str">
        <f t="shared" si="62"/>
        <v>Coastal Carolina</v>
      </c>
      <c r="N480">
        <f t="shared" si="63"/>
        <v>24</v>
      </c>
      <c r="O480" t="str">
        <f t="shared" si="64"/>
        <v>Massachusetts</v>
      </c>
      <c r="P480">
        <f t="shared" si="65"/>
        <v>13</v>
      </c>
      <c r="R480" t="str">
        <f t="shared" si="58"/>
        <v>Coastal Carolina</v>
      </c>
      <c r="S480">
        <f t="shared" si="59"/>
        <v>24</v>
      </c>
      <c r="T480" t="str">
        <f t="shared" si="60"/>
        <v>Massachusetts</v>
      </c>
      <c r="U480">
        <f t="shared" si="61"/>
        <v>13</v>
      </c>
    </row>
    <row r="481" spans="1:21">
      <c r="A481">
        <v>480</v>
      </c>
      <c r="B481">
        <v>9</v>
      </c>
      <c r="C481" t="s">
        <v>540</v>
      </c>
      <c r="D481" s="2">
        <v>0.625</v>
      </c>
      <c r="E481" t="s">
        <v>167</v>
      </c>
      <c r="F481" t="s">
        <v>40</v>
      </c>
      <c r="G481">
        <v>42</v>
      </c>
      <c r="H481" t="s">
        <v>680</v>
      </c>
      <c r="I481" t="s">
        <v>14</v>
      </c>
      <c r="J481">
        <v>20</v>
      </c>
      <c r="L481" t="s">
        <v>179</v>
      </c>
      <c r="M481" t="str">
        <f t="shared" si="62"/>
        <v>Eastern Michigan</v>
      </c>
      <c r="N481">
        <f t="shared" si="63"/>
        <v>42</v>
      </c>
      <c r="O481" t="str">
        <f t="shared" si="64"/>
        <v>Ball State</v>
      </c>
      <c r="P481">
        <f t="shared" si="65"/>
        <v>20</v>
      </c>
      <c r="R481" t="str">
        <f t="shared" si="58"/>
        <v>Eastern Michigan</v>
      </c>
      <c r="S481">
        <f t="shared" si="59"/>
        <v>42</v>
      </c>
      <c r="T481" t="str">
        <f t="shared" si="60"/>
        <v>Ball State</v>
      </c>
      <c r="U481">
        <f t="shared" si="61"/>
        <v>20</v>
      </c>
    </row>
    <row r="482" spans="1:21">
      <c r="A482">
        <v>481</v>
      </c>
      <c r="B482">
        <v>9</v>
      </c>
      <c r="C482" t="s">
        <v>540</v>
      </c>
      <c r="D482" s="2">
        <v>0.8125</v>
      </c>
      <c r="E482" t="s">
        <v>167</v>
      </c>
      <c r="F482" t="s">
        <v>248</v>
      </c>
      <c r="G482">
        <v>36</v>
      </c>
      <c r="I482" t="s">
        <v>102</v>
      </c>
      <c r="J482">
        <v>17</v>
      </c>
      <c r="L482" t="s">
        <v>249</v>
      </c>
      <c r="M482" t="str">
        <f t="shared" si="62"/>
        <v>Rice</v>
      </c>
      <c r="N482">
        <f t="shared" si="63"/>
        <v>17</v>
      </c>
      <c r="O482" t="str">
        <f t="shared" si="64"/>
        <v>Florida International</v>
      </c>
      <c r="P482">
        <f t="shared" si="65"/>
        <v>36</v>
      </c>
      <c r="R482" t="str">
        <f t="shared" si="58"/>
        <v>Rice</v>
      </c>
      <c r="S482">
        <f t="shared" si="59"/>
        <v>17</v>
      </c>
      <c r="T482" t="str">
        <f t="shared" si="60"/>
        <v>Florida International</v>
      </c>
      <c r="U482">
        <f t="shared" si="61"/>
        <v>36</v>
      </c>
    </row>
    <row r="483" spans="1:21">
      <c r="A483">
        <v>482</v>
      </c>
      <c r="B483">
        <v>9</v>
      </c>
      <c r="C483" t="s">
        <v>540</v>
      </c>
      <c r="D483" s="2">
        <v>0.64583333333333337</v>
      </c>
      <c r="E483" t="s">
        <v>167</v>
      </c>
      <c r="F483" t="s">
        <v>44</v>
      </c>
      <c r="G483">
        <v>38</v>
      </c>
      <c r="I483" t="s">
        <v>127</v>
      </c>
      <c r="J483">
        <v>17</v>
      </c>
      <c r="L483" t="s">
        <v>326</v>
      </c>
      <c r="M483" t="str">
        <f t="shared" si="62"/>
        <v>Wake Forest</v>
      </c>
      <c r="N483">
        <f t="shared" si="63"/>
        <v>17</v>
      </c>
      <c r="O483" t="str">
        <f t="shared" si="64"/>
        <v>Florida State</v>
      </c>
      <c r="P483">
        <f t="shared" si="65"/>
        <v>38</v>
      </c>
      <c r="R483" t="str">
        <f t="shared" si="58"/>
        <v>Wake Forest</v>
      </c>
      <c r="S483">
        <f t="shared" si="59"/>
        <v>17</v>
      </c>
      <c r="T483" t="str">
        <f t="shared" si="60"/>
        <v>Florida State</v>
      </c>
      <c r="U483">
        <f t="shared" si="61"/>
        <v>38</v>
      </c>
    </row>
    <row r="484" spans="1:21">
      <c r="A484">
        <v>483</v>
      </c>
      <c r="B484">
        <v>9</v>
      </c>
      <c r="C484" t="s">
        <v>540</v>
      </c>
      <c r="D484" s="2">
        <v>0.8125</v>
      </c>
      <c r="E484" t="s">
        <v>167</v>
      </c>
      <c r="F484" t="s">
        <v>45</v>
      </c>
      <c r="G484">
        <v>38</v>
      </c>
      <c r="H484" t="s">
        <v>680</v>
      </c>
      <c r="I484" t="s">
        <v>86</v>
      </c>
      <c r="J484">
        <v>7</v>
      </c>
      <c r="L484" t="s">
        <v>267</v>
      </c>
      <c r="M484" t="str">
        <f t="shared" si="62"/>
        <v>Fresno State</v>
      </c>
      <c r="N484">
        <f t="shared" si="63"/>
        <v>38</v>
      </c>
      <c r="O484" t="str">
        <f t="shared" si="64"/>
        <v>New Mexico</v>
      </c>
      <c r="P484">
        <f t="shared" si="65"/>
        <v>7</v>
      </c>
      <c r="R484" t="str">
        <f t="shared" si="58"/>
        <v>Fresno State</v>
      </c>
      <c r="S484">
        <f t="shared" si="59"/>
        <v>38</v>
      </c>
      <c r="T484" t="str">
        <f t="shared" si="60"/>
        <v>New Mexico</v>
      </c>
      <c r="U484">
        <f t="shared" si="61"/>
        <v>7</v>
      </c>
    </row>
    <row r="485" spans="1:21">
      <c r="A485">
        <v>484</v>
      </c>
      <c r="B485">
        <v>9</v>
      </c>
      <c r="C485" t="s">
        <v>540</v>
      </c>
      <c r="D485" s="2">
        <v>0.75</v>
      </c>
      <c r="E485" t="s">
        <v>167</v>
      </c>
      <c r="F485" t="s">
        <v>47</v>
      </c>
      <c r="G485">
        <v>48</v>
      </c>
      <c r="H485" t="s">
        <v>680</v>
      </c>
      <c r="I485" t="s">
        <v>87</v>
      </c>
      <c r="J485">
        <v>31</v>
      </c>
      <c r="L485" t="s">
        <v>172</v>
      </c>
      <c r="M485" t="str">
        <f t="shared" si="62"/>
        <v>Georgia Southern</v>
      </c>
      <c r="N485">
        <f t="shared" si="63"/>
        <v>48</v>
      </c>
      <c r="O485" t="str">
        <f t="shared" si="64"/>
        <v>New Mexico State</v>
      </c>
      <c r="P485">
        <f t="shared" si="65"/>
        <v>31</v>
      </c>
      <c r="R485" t="str">
        <f t="shared" si="58"/>
        <v>Georgia Southern</v>
      </c>
      <c r="S485">
        <f t="shared" si="59"/>
        <v>48</v>
      </c>
      <c r="T485" t="str">
        <f t="shared" si="60"/>
        <v>New Mexico State</v>
      </c>
      <c r="U485">
        <f t="shared" si="61"/>
        <v>31</v>
      </c>
    </row>
    <row r="486" spans="1:21">
      <c r="A486">
        <v>485</v>
      </c>
      <c r="B486">
        <v>9</v>
      </c>
      <c r="C486" t="s">
        <v>540</v>
      </c>
      <c r="D486" s="2">
        <v>0.64583333333333337</v>
      </c>
      <c r="E486" t="s">
        <v>167</v>
      </c>
      <c r="F486" t="s">
        <v>51</v>
      </c>
      <c r="G486">
        <v>49</v>
      </c>
      <c r="H486" t="s">
        <v>680</v>
      </c>
      <c r="I486" t="s">
        <v>82</v>
      </c>
      <c r="J486">
        <v>36</v>
      </c>
      <c r="L486" t="s">
        <v>375</v>
      </c>
      <c r="M486" t="str">
        <f t="shared" si="62"/>
        <v>Houston</v>
      </c>
      <c r="N486">
        <f t="shared" si="63"/>
        <v>49</v>
      </c>
      <c r="O486" t="str">
        <f t="shared" si="64"/>
        <v>Navy</v>
      </c>
      <c r="P486">
        <f t="shared" si="65"/>
        <v>36</v>
      </c>
      <c r="R486" t="str">
        <f t="shared" si="58"/>
        <v>Houston</v>
      </c>
      <c r="S486">
        <f t="shared" si="59"/>
        <v>49</v>
      </c>
      <c r="T486" t="str">
        <f t="shared" si="60"/>
        <v>Navy</v>
      </c>
      <c r="U486">
        <f t="shared" si="61"/>
        <v>36</v>
      </c>
    </row>
    <row r="487" spans="1:21">
      <c r="A487">
        <v>486</v>
      </c>
      <c r="B487">
        <v>9</v>
      </c>
      <c r="C487" t="s">
        <v>540</v>
      </c>
      <c r="D487" s="2">
        <v>0.5</v>
      </c>
      <c r="E487" t="s">
        <v>167</v>
      </c>
      <c r="F487" t="s">
        <v>542</v>
      </c>
      <c r="G487">
        <v>23</v>
      </c>
      <c r="I487" t="s">
        <v>70</v>
      </c>
      <c r="J487">
        <v>0</v>
      </c>
      <c r="L487" t="s">
        <v>251</v>
      </c>
      <c r="M487" t="str">
        <f t="shared" si="62"/>
        <v>Maryland</v>
      </c>
      <c r="N487">
        <f t="shared" si="63"/>
        <v>0</v>
      </c>
      <c r="O487" t="str">
        <f t="shared" si="64"/>
        <v>(19) Iowa</v>
      </c>
      <c r="P487">
        <f t="shared" si="65"/>
        <v>23</v>
      </c>
      <c r="R487" t="str">
        <f t="shared" si="58"/>
        <v>Maryland</v>
      </c>
      <c r="S487">
        <f t="shared" si="59"/>
        <v>0</v>
      </c>
      <c r="T487" t="str">
        <f t="shared" si="60"/>
        <v>Iowa</v>
      </c>
      <c r="U487">
        <f t="shared" si="61"/>
        <v>23</v>
      </c>
    </row>
    <row r="488" spans="1:21">
      <c r="A488">
        <v>487</v>
      </c>
      <c r="B488">
        <v>9</v>
      </c>
      <c r="C488" t="s">
        <v>540</v>
      </c>
      <c r="D488" s="2">
        <v>0.8125</v>
      </c>
      <c r="E488" t="s">
        <v>167</v>
      </c>
      <c r="F488" t="s">
        <v>543</v>
      </c>
      <c r="G488">
        <v>14</v>
      </c>
      <c r="I488" t="s">
        <v>125</v>
      </c>
      <c r="J488">
        <v>7</v>
      </c>
      <c r="L488" t="s">
        <v>253</v>
      </c>
      <c r="M488" t="str">
        <f t="shared" si="62"/>
        <v>Vanderbilt</v>
      </c>
      <c r="N488">
        <f t="shared" si="63"/>
        <v>7</v>
      </c>
      <c r="O488" t="str">
        <f t="shared" si="64"/>
        <v>(14) Kentucky</v>
      </c>
      <c r="P488">
        <f t="shared" si="65"/>
        <v>14</v>
      </c>
      <c r="R488" t="str">
        <f t="shared" si="58"/>
        <v>Vanderbilt</v>
      </c>
      <c r="S488">
        <f t="shared" si="59"/>
        <v>7</v>
      </c>
      <c r="T488" t="str">
        <f t="shared" si="60"/>
        <v>Kentucky</v>
      </c>
      <c r="U488">
        <f t="shared" si="61"/>
        <v>14</v>
      </c>
    </row>
    <row r="489" spans="1:21">
      <c r="A489">
        <v>488</v>
      </c>
      <c r="B489">
        <v>9</v>
      </c>
      <c r="C489" t="s">
        <v>540</v>
      </c>
      <c r="D489" s="2">
        <v>0.58333333333333337</v>
      </c>
      <c r="E489" t="s">
        <v>167</v>
      </c>
      <c r="F489" t="s">
        <v>59</v>
      </c>
      <c r="G489">
        <v>48</v>
      </c>
      <c r="I489" t="s">
        <v>422</v>
      </c>
      <c r="J489">
        <v>41</v>
      </c>
      <c r="L489" t="s">
        <v>254</v>
      </c>
      <c r="M489" t="str">
        <f t="shared" si="62"/>
        <v>Idaho State</v>
      </c>
      <c r="N489">
        <f t="shared" si="63"/>
        <v>41</v>
      </c>
      <c r="O489" t="str">
        <f t="shared" si="64"/>
        <v>Liberty</v>
      </c>
      <c r="P489">
        <f t="shared" si="65"/>
        <v>48</v>
      </c>
      <c r="R489" t="str">
        <f t="shared" si="58"/>
        <v>Idaho State</v>
      </c>
      <c r="S489">
        <f t="shared" si="59"/>
        <v>41</v>
      </c>
      <c r="T489" t="str">
        <f t="shared" si="60"/>
        <v>Liberty</v>
      </c>
      <c r="U489">
        <f t="shared" si="61"/>
        <v>48</v>
      </c>
    </row>
    <row r="490" spans="1:21">
      <c r="A490">
        <v>489</v>
      </c>
      <c r="B490">
        <v>9</v>
      </c>
      <c r="C490" t="s">
        <v>540</v>
      </c>
      <c r="D490" s="2">
        <v>0.79166666666666663</v>
      </c>
      <c r="E490" t="s">
        <v>167</v>
      </c>
      <c r="F490" t="s">
        <v>483</v>
      </c>
      <c r="G490">
        <v>19</v>
      </c>
      <c r="I490" t="s">
        <v>544</v>
      </c>
      <c r="J490">
        <v>3</v>
      </c>
      <c r="L490" t="s">
        <v>359</v>
      </c>
      <c r="M490" t="str">
        <f t="shared" si="62"/>
        <v>(22) Mississippi State</v>
      </c>
      <c r="N490">
        <f t="shared" si="63"/>
        <v>3</v>
      </c>
      <c r="O490" t="str">
        <f t="shared" si="64"/>
        <v>(5) Louisiana State</v>
      </c>
      <c r="P490">
        <f t="shared" si="65"/>
        <v>19</v>
      </c>
      <c r="R490" t="str">
        <f t="shared" si="58"/>
        <v>Mississippi State</v>
      </c>
      <c r="S490">
        <f t="shared" si="59"/>
        <v>3</v>
      </c>
      <c r="T490" t="str">
        <f t="shared" si="60"/>
        <v>Louisiana State</v>
      </c>
      <c r="U490">
        <f t="shared" si="61"/>
        <v>19</v>
      </c>
    </row>
    <row r="491" spans="1:21">
      <c r="A491">
        <v>490</v>
      </c>
      <c r="B491">
        <v>9</v>
      </c>
      <c r="C491" t="s">
        <v>540</v>
      </c>
      <c r="D491" s="2">
        <v>0.64583333333333337</v>
      </c>
      <c r="E491" t="s">
        <v>167</v>
      </c>
      <c r="F491" t="s">
        <v>63</v>
      </c>
      <c r="G491">
        <v>31</v>
      </c>
      <c r="I491" t="s">
        <v>275</v>
      </c>
      <c r="J491">
        <v>24</v>
      </c>
      <c r="L491" t="s">
        <v>360</v>
      </c>
      <c r="M491" t="str">
        <f t="shared" si="62"/>
        <v>Texas-El Paso</v>
      </c>
      <c r="N491">
        <f t="shared" si="63"/>
        <v>24</v>
      </c>
      <c r="O491" t="str">
        <f t="shared" si="64"/>
        <v>Louisiana Tech</v>
      </c>
      <c r="P491">
        <f t="shared" si="65"/>
        <v>31</v>
      </c>
      <c r="R491" t="str">
        <f t="shared" si="58"/>
        <v>Texas-El Paso</v>
      </c>
      <c r="S491">
        <f t="shared" si="59"/>
        <v>24</v>
      </c>
      <c r="T491" t="str">
        <f t="shared" si="60"/>
        <v>Louisiana Tech</v>
      </c>
      <c r="U491">
        <f t="shared" si="61"/>
        <v>31</v>
      </c>
    </row>
    <row r="492" spans="1:21">
      <c r="A492">
        <v>491</v>
      </c>
      <c r="B492">
        <v>9</v>
      </c>
      <c r="C492" t="s">
        <v>540</v>
      </c>
      <c r="D492" s="2">
        <v>0.79166666666666663</v>
      </c>
      <c r="E492" t="s">
        <v>167</v>
      </c>
      <c r="F492" t="s">
        <v>66</v>
      </c>
      <c r="G492">
        <v>20</v>
      </c>
      <c r="I492" t="s">
        <v>116</v>
      </c>
      <c r="J492">
        <v>14</v>
      </c>
      <c r="L492" t="s">
        <v>187</v>
      </c>
      <c r="M492" t="str">
        <f t="shared" si="62"/>
        <v>Texas State</v>
      </c>
      <c r="N492">
        <f t="shared" si="63"/>
        <v>14</v>
      </c>
      <c r="O492" t="str">
        <f t="shared" si="64"/>
        <v>Louisiana-Monroe</v>
      </c>
      <c r="P492">
        <f t="shared" si="65"/>
        <v>20</v>
      </c>
      <c r="R492" t="str">
        <f t="shared" si="58"/>
        <v>Texas State</v>
      </c>
      <c r="S492">
        <f t="shared" si="59"/>
        <v>14</v>
      </c>
      <c r="T492" t="str">
        <f t="shared" si="60"/>
        <v>Louisiana-Monroe</v>
      </c>
      <c r="U492">
        <f t="shared" si="61"/>
        <v>20</v>
      </c>
    </row>
    <row r="493" spans="1:21">
      <c r="A493">
        <v>492</v>
      </c>
      <c r="B493">
        <v>9</v>
      </c>
      <c r="C493" t="s">
        <v>540</v>
      </c>
      <c r="D493" s="2">
        <v>0.60416666666666663</v>
      </c>
      <c r="E493" t="s">
        <v>167</v>
      </c>
      <c r="F493" t="s">
        <v>68</v>
      </c>
      <c r="G493">
        <v>31</v>
      </c>
      <c r="I493" t="s">
        <v>43</v>
      </c>
      <c r="J493">
        <v>7</v>
      </c>
      <c r="L493" t="s">
        <v>366</v>
      </c>
      <c r="M493" t="str">
        <f t="shared" si="62"/>
        <v>Florida Atlantic</v>
      </c>
      <c r="N493">
        <f t="shared" si="63"/>
        <v>7</v>
      </c>
      <c r="O493" t="str">
        <f t="shared" si="64"/>
        <v>Marshall</v>
      </c>
      <c r="P493">
        <f t="shared" si="65"/>
        <v>31</v>
      </c>
      <c r="R493" t="str">
        <f t="shared" si="58"/>
        <v>Florida Atlantic</v>
      </c>
      <c r="S493">
        <f t="shared" si="59"/>
        <v>7</v>
      </c>
      <c r="T493" t="str">
        <f t="shared" si="60"/>
        <v>Marshall</v>
      </c>
      <c r="U493">
        <f t="shared" si="61"/>
        <v>31</v>
      </c>
    </row>
    <row r="494" spans="1:21">
      <c r="A494">
        <v>493</v>
      </c>
      <c r="B494">
        <v>9</v>
      </c>
      <c r="C494" t="s">
        <v>540</v>
      </c>
      <c r="D494" s="2">
        <v>0.5</v>
      </c>
      <c r="E494" t="s">
        <v>167</v>
      </c>
      <c r="F494" t="s">
        <v>545</v>
      </c>
      <c r="G494">
        <v>21</v>
      </c>
      <c r="H494" t="s">
        <v>680</v>
      </c>
      <c r="I494" t="s">
        <v>465</v>
      </c>
      <c r="J494">
        <v>7</v>
      </c>
      <c r="L494" t="s">
        <v>203</v>
      </c>
      <c r="M494" t="str">
        <f t="shared" si="62"/>
        <v>(6) Michigan</v>
      </c>
      <c r="N494">
        <f t="shared" si="63"/>
        <v>21</v>
      </c>
      <c r="O494" t="str">
        <f t="shared" si="64"/>
        <v>(24) Michigan State</v>
      </c>
      <c r="P494">
        <f t="shared" si="65"/>
        <v>7</v>
      </c>
      <c r="R494" t="str">
        <f t="shared" si="58"/>
        <v>Michigan</v>
      </c>
      <c r="S494">
        <f t="shared" si="59"/>
        <v>21</v>
      </c>
      <c r="T494" t="str">
        <f t="shared" si="60"/>
        <v>Michigan State</v>
      </c>
      <c r="U494">
        <f t="shared" si="61"/>
        <v>7</v>
      </c>
    </row>
    <row r="495" spans="1:21">
      <c r="A495">
        <v>494</v>
      </c>
      <c r="B495">
        <v>9</v>
      </c>
      <c r="C495" t="s">
        <v>540</v>
      </c>
      <c r="D495" s="2">
        <v>0.625</v>
      </c>
      <c r="E495" t="s">
        <v>167</v>
      </c>
      <c r="F495" t="s">
        <v>308</v>
      </c>
      <c r="G495">
        <v>21</v>
      </c>
      <c r="I495" t="s">
        <v>32</v>
      </c>
      <c r="J495">
        <v>13</v>
      </c>
      <c r="L495" t="s">
        <v>372</v>
      </c>
      <c r="M495" t="str">
        <f t="shared" si="62"/>
        <v>Charlotte</v>
      </c>
      <c r="N495">
        <f t="shared" si="63"/>
        <v>13</v>
      </c>
      <c r="O495" t="str">
        <f t="shared" si="64"/>
        <v>Middle Tennessee State</v>
      </c>
      <c r="P495">
        <f t="shared" si="65"/>
        <v>21</v>
      </c>
      <c r="R495" t="str">
        <f t="shared" si="58"/>
        <v>Charlotte</v>
      </c>
      <c r="S495">
        <f t="shared" si="59"/>
        <v>13</v>
      </c>
      <c r="T495" t="str">
        <f t="shared" si="60"/>
        <v>Middle Tennessee State</v>
      </c>
      <c r="U495">
        <f t="shared" si="61"/>
        <v>21</v>
      </c>
    </row>
    <row r="496" spans="1:21">
      <c r="A496">
        <v>495</v>
      </c>
      <c r="B496">
        <v>9</v>
      </c>
      <c r="C496" t="s">
        <v>540</v>
      </c>
      <c r="D496" s="2">
        <v>0.66666666666666663</v>
      </c>
      <c r="E496" t="s">
        <v>167</v>
      </c>
      <c r="F496" t="s">
        <v>81</v>
      </c>
      <c r="G496">
        <v>65</v>
      </c>
      <c r="I496" t="s">
        <v>71</v>
      </c>
      <c r="J496">
        <v>33</v>
      </c>
      <c r="L496" t="s">
        <v>266</v>
      </c>
      <c r="M496" t="str">
        <f t="shared" si="62"/>
        <v>Memphis</v>
      </c>
      <c r="N496">
        <f t="shared" si="63"/>
        <v>33</v>
      </c>
      <c r="O496" t="str">
        <f t="shared" si="64"/>
        <v>Missouri</v>
      </c>
      <c r="P496">
        <f t="shared" si="65"/>
        <v>65</v>
      </c>
      <c r="R496" t="str">
        <f t="shared" si="58"/>
        <v>Memphis</v>
      </c>
      <c r="S496">
        <f t="shared" si="59"/>
        <v>33</v>
      </c>
      <c r="T496" t="str">
        <f t="shared" si="60"/>
        <v>Missouri</v>
      </c>
      <c r="U496">
        <f t="shared" si="61"/>
        <v>65</v>
      </c>
    </row>
    <row r="497" spans="1:21">
      <c r="A497">
        <v>496</v>
      </c>
      <c r="B497">
        <v>9</v>
      </c>
      <c r="C497" t="s">
        <v>540</v>
      </c>
      <c r="D497" s="2">
        <v>0.64583333333333337</v>
      </c>
      <c r="E497" t="s">
        <v>167</v>
      </c>
      <c r="F497" t="s">
        <v>83</v>
      </c>
      <c r="G497">
        <v>53</v>
      </c>
      <c r="I497" t="s">
        <v>77</v>
      </c>
      <c r="J497">
        <v>28</v>
      </c>
      <c r="L497" t="s">
        <v>346</v>
      </c>
      <c r="M497" t="str">
        <f t="shared" si="62"/>
        <v>Minnesota</v>
      </c>
      <c r="N497">
        <f t="shared" si="63"/>
        <v>28</v>
      </c>
      <c r="O497" t="str">
        <f t="shared" si="64"/>
        <v>Nebraska</v>
      </c>
      <c r="P497">
        <f t="shared" si="65"/>
        <v>53</v>
      </c>
      <c r="R497" t="str">
        <f t="shared" si="58"/>
        <v>Minnesota</v>
      </c>
      <c r="S497">
        <f t="shared" si="59"/>
        <v>28</v>
      </c>
      <c r="T497" t="str">
        <f t="shared" si="60"/>
        <v>Nebraska</v>
      </c>
      <c r="U497">
        <f t="shared" si="61"/>
        <v>53</v>
      </c>
    </row>
    <row r="498" spans="1:21">
      <c r="A498">
        <v>497</v>
      </c>
      <c r="B498">
        <v>9</v>
      </c>
      <c r="C498" t="s">
        <v>540</v>
      </c>
      <c r="D498" s="2">
        <v>0.99930555555555556</v>
      </c>
      <c r="E498" t="s">
        <v>167</v>
      </c>
      <c r="F498" t="s">
        <v>84</v>
      </c>
      <c r="G498">
        <v>40</v>
      </c>
      <c r="H498" t="s">
        <v>680</v>
      </c>
      <c r="I498" t="s">
        <v>138</v>
      </c>
      <c r="J498">
        <v>22</v>
      </c>
      <c r="L498" t="s">
        <v>246</v>
      </c>
      <c r="M498" t="str">
        <f t="shared" si="62"/>
        <v>Nevada</v>
      </c>
      <c r="N498">
        <f t="shared" si="63"/>
        <v>40</v>
      </c>
      <c r="O498" t="str">
        <f t="shared" si="64"/>
        <v>Hawaii</v>
      </c>
      <c r="P498">
        <f t="shared" si="65"/>
        <v>22</v>
      </c>
      <c r="R498" t="str">
        <f t="shared" si="58"/>
        <v>Nevada</v>
      </c>
      <c r="S498">
        <f t="shared" si="59"/>
        <v>40</v>
      </c>
      <c r="T498" t="str">
        <f t="shared" si="60"/>
        <v>Hawaii</v>
      </c>
      <c r="U498">
        <f t="shared" si="61"/>
        <v>22</v>
      </c>
    </row>
    <row r="499" spans="1:21">
      <c r="A499">
        <v>498</v>
      </c>
      <c r="B499">
        <v>9</v>
      </c>
      <c r="C499" t="s">
        <v>540</v>
      </c>
      <c r="D499" s="2">
        <v>0.5</v>
      </c>
      <c r="E499" t="s">
        <v>167</v>
      </c>
      <c r="F499" t="s">
        <v>91</v>
      </c>
      <c r="G499">
        <v>18</v>
      </c>
      <c r="H499" t="s">
        <v>680</v>
      </c>
      <c r="I499" t="s">
        <v>103</v>
      </c>
      <c r="J499">
        <v>15</v>
      </c>
      <c r="L499" t="s">
        <v>292</v>
      </c>
      <c r="M499" t="str">
        <f t="shared" si="62"/>
        <v>Northwestern</v>
      </c>
      <c r="N499">
        <f t="shared" si="63"/>
        <v>18</v>
      </c>
      <c r="O499" t="str">
        <f t="shared" si="64"/>
        <v>Rutgers</v>
      </c>
      <c r="P499">
        <f t="shared" si="65"/>
        <v>15</v>
      </c>
      <c r="R499" t="str">
        <f t="shared" si="58"/>
        <v>Northwestern</v>
      </c>
      <c r="S499">
        <f t="shared" si="59"/>
        <v>18</v>
      </c>
      <c r="T499" t="str">
        <f t="shared" si="60"/>
        <v>Rutgers</v>
      </c>
      <c r="U499">
        <f t="shared" si="61"/>
        <v>15</v>
      </c>
    </row>
    <row r="500" spans="1:21">
      <c r="A500">
        <v>499</v>
      </c>
      <c r="B500">
        <v>9</v>
      </c>
      <c r="C500" t="s">
        <v>540</v>
      </c>
      <c r="D500" s="2">
        <v>0.58333333333333337</v>
      </c>
      <c r="E500" t="s">
        <v>167</v>
      </c>
      <c r="F500" t="s">
        <v>3</v>
      </c>
      <c r="G500">
        <v>49</v>
      </c>
      <c r="I500" t="s">
        <v>286</v>
      </c>
      <c r="J500">
        <v>14</v>
      </c>
      <c r="L500" t="s">
        <v>280</v>
      </c>
      <c r="M500" t="str">
        <f t="shared" si="62"/>
        <v>Bowling Green State</v>
      </c>
      <c r="N500">
        <f t="shared" si="63"/>
        <v>14</v>
      </c>
      <c r="O500" t="str">
        <f t="shared" si="64"/>
        <v>Ohio</v>
      </c>
      <c r="P500">
        <f t="shared" si="65"/>
        <v>49</v>
      </c>
      <c r="R500" t="str">
        <f t="shared" si="58"/>
        <v>Bowling Green State</v>
      </c>
      <c r="S500">
        <f t="shared" si="59"/>
        <v>14</v>
      </c>
      <c r="T500" t="str">
        <f t="shared" si="60"/>
        <v>Ohio</v>
      </c>
      <c r="U500">
        <f t="shared" si="61"/>
        <v>49</v>
      </c>
    </row>
    <row r="501" spans="1:21">
      <c r="A501">
        <v>500</v>
      </c>
      <c r="B501">
        <v>9</v>
      </c>
      <c r="C501" t="s">
        <v>540</v>
      </c>
      <c r="D501" s="2">
        <v>0.5</v>
      </c>
      <c r="E501" t="s">
        <v>167</v>
      </c>
      <c r="F501" t="s">
        <v>546</v>
      </c>
      <c r="G501">
        <v>52</v>
      </c>
      <c r="H501" t="s">
        <v>680</v>
      </c>
      <c r="I501" t="s">
        <v>490</v>
      </c>
      <c r="J501">
        <v>27</v>
      </c>
      <c r="L501" t="s">
        <v>303</v>
      </c>
      <c r="M501" t="str">
        <f t="shared" si="62"/>
        <v>(9) Oklahoma</v>
      </c>
      <c r="N501">
        <f t="shared" si="63"/>
        <v>52</v>
      </c>
      <c r="O501" t="str">
        <f t="shared" si="64"/>
        <v>Texas Christian</v>
      </c>
      <c r="P501">
        <f t="shared" si="65"/>
        <v>27</v>
      </c>
      <c r="R501" t="str">
        <f t="shared" si="58"/>
        <v>Oklahoma</v>
      </c>
      <c r="S501">
        <f t="shared" si="59"/>
        <v>52</v>
      </c>
      <c r="T501" t="str">
        <f t="shared" si="60"/>
        <v>Texas Christian</v>
      </c>
      <c r="U501">
        <f t="shared" si="61"/>
        <v>27</v>
      </c>
    </row>
    <row r="502" spans="1:21">
      <c r="A502">
        <v>501</v>
      </c>
      <c r="B502">
        <v>9</v>
      </c>
      <c r="C502" t="s">
        <v>540</v>
      </c>
      <c r="D502" s="2">
        <v>0.8125</v>
      </c>
      <c r="E502" t="s">
        <v>167</v>
      </c>
      <c r="F502" t="s">
        <v>96</v>
      </c>
      <c r="G502">
        <v>37</v>
      </c>
      <c r="H502" t="s">
        <v>680</v>
      </c>
      <c r="I502" t="s">
        <v>130</v>
      </c>
      <c r="J502">
        <v>34</v>
      </c>
      <c r="L502" t="s">
        <v>364</v>
      </c>
      <c r="M502" t="str">
        <f t="shared" si="62"/>
        <v>Old Dominion</v>
      </c>
      <c r="N502">
        <f t="shared" si="63"/>
        <v>37</v>
      </c>
      <c r="O502" t="str">
        <f t="shared" si="64"/>
        <v>Western Kentucky</v>
      </c>
      <c r="P502">
        <f t="shared" si="65"/>
        <v>34</v>
      </c>
      <c r="R502" t="str">
        <f t="shared" si="58"/>
        <v>Old Dominion</v>
      </c>
      <c r="S502">
        <f t="shared" si="59"/>
        <v>37</v>
      </c>
      <c r="T502" t="str">
        <f t="shared" si="60"/>
        <v>Western Kentucky</v>
      </c>
      <c r="U502">
        <f t="shared" si="61"/>
        <v>34</v>
      </c>
    </row>
    <row r="503" spans="1:21">
      <c r="A503">
        <v>502</v>
      </c>
      <c r="B503">
        <v>9</v>
      </c>
      <c r="C503" t="s">
        <v>540</v>
      </c>
      <c r="D503" s="2">
        <v>0.64583333333333337</v>
      </c>
      <c r="E503" t="s">
        <v>167</v>
      </c>
      <c r="F503" t="s">
        <v>547</v>
      </c>
      <c r="G503">
        <v>33</v>
      </c>
      <c r="H503" t="s">
        <v>680</v>
      </c>
      <c r="I503" t="s">
        <v>15</v>
      </c>
      <c r="J503">
        <v>28</v>
      </c>
      <c r="L503" t="s">
        <v>354</v>
      </c>
      <c r="M503" t="str">
        <f t="shared" si="62"/>
        <v>(18) Penn State</v>
      </c>
      <c r="N503">
        <f t="shared" si="63"/>
        <v>33</v>
      </c>
      <c r="O503" t="str">
        <f t="shared" si="64"/>
        <v>Indiana</v>
      </c>
      <c r="P503">
        <f t="shared" si="65"/>
        <v>28</v>
      </c>
      <c r="R503" t="str">
        <f t="shared" si="58"/>
        <v>Penn State</v>
      </c>
      <c r="S503">
        <f t="shared" si="59"/>
        <v>33</v>
      </c>
      <c r="T503" t="str">
        <f t="shared" si="60"/>
        <v>Indiana</v>
      </c>
      <c r="U503">
        <f t="shared" si="61"/>
        <v>28</v>
      </c>
    </row>
    <row r="504" spans="1:21">
      <c r="A504">
        <v>503</v>
      </c>
      <c r="B504">
        <v>9</v>
      </c>
      <c r="C504" t="s">
        <v>540</v>
      </c>
      <c r="D504" s="2">
        <v>0.8125</v>
      </c>
      <c r="E504" t="s">
        <v>167</v>
      </c>
      <c r="F504" t="s">
        <v>101</v>
      </c>
      <c r="G504">
        <v>49</v>
      </c>
      <c r="I504" t="s">
        <v>548</v>
      </c>
      <c r="J504">
        <v>20</v>
      </c>
      <c r="L504" t="s">
        <v>189</v>
      </c>
      <c r="M504" t="str">
        <f t="shared" si="62"/>
        <v>(2) Ohio State</v>
      </c>
      <c r="N504">
        <f t="shared" si="63"/>
        <v>20</v>
      </c>
      <c r="O504" t="str">
        <f t="shared" si="64"/>
        <v>Purdue</v>
      </c>
      <c r="P504">
        <f t="shared" si="65"/>
        <v>49</v>
      </c>
      <c r="R504" t="str">
        <f t="shared" si="58"/>
        <v>Ohio State</v>
      </c>
      <c r="S504">
        <f t="shared" si="59"/>
        <v>20</v>
      </c>
      <c r="T504" t="str">
        <f t="shared" si="60"/>
        <v>Purdue</v>
      </c>
      <c r="U504">
        <f t="shared" si="61"/>
        <v>49</v>
      </c>
    </row>
    <row r="505" spans="1:21">
      <c r="A505">
        <v>504</v>
      </c>
      <c r="B505">
        <v>9</v>
      </c>
      <c r="C505" t="s">
        <v>540</v>
      </c>
      <c r="D505" s="2">
        <v>0.9375</v>
      </c>
      <c r="E505" t="s">
        <v>167</v>
      </c>
      <c r="F505" t="s">
        <v>104</v>
      </c>
      <c r="G505">
        <v>16</v>
      </c>
      <c r="I505" t="s">
        <v>105</v>
      </c>
      <c r="J505">
        <v>13</v>
      </c>
      <c r="L505" t="s">
        <v>385</v>
      </c>
      <c r="M505" t="str">
        <f t="shared" si="62"/>
        <v>San Jose State</v>
      </c>
      <c r="N505">
        <f t="shared" si="63"/>
        <v>13</v>
      </c>
      <c r="O505" t="str">
        <f t="shared" si="64"/>
        <v>San Diego State</v>
      </c>
      <c r="P505">
        <f t="shared" si="65"/>
        <v>16</v>
      </c>
      <c r="R505" t="str">
        <f t="shared" si="58"/>
        <v>San Jose State</v>
      </c>
      <c r="S505">
        <f t="shared" si="59"/>
        <v>13</v>
      </c>
      <c r="T505" t="str">
        <f t="shared" si="60"/>
        <v>San Diego State</v>
      </c>
      <c r="U505">
        <f t="shared" si="61"/>
        <v>16</v>
      </c>
    </row>
    <row r="506" spans="1:21">
      <c r="A506">
        <v>505</v>
      </c>
      <c r="B506">
        <v>9</v>
      </c>
      <c r="C506" t="s">
        <v>540</v>
      </c>
      <c r="D506" s="2">
        <v>0.79166666666666663</v>
      </c>
      <c r="E506" t="s">
        <v>167</v>
      </c>
      <c r="F506" t="s">
        <v>549</v>
      </c>
      <c r="G506">
        <v>38</v>
      </c>
      <c r="I506" t="s">
        <v>38</v>
      </c>
      <c r="J506">
        <v>30</v>
      </c>
      <c r="L506" t="s">
        <v>294</v>
      </c>
      <c r="M506" t="str">
        <f t="shared" si="62"/>
        <v>Connecticut</v>
      </c>
      <c r="N506">
        <f t="shared" si="63"/>
        <v>30</v>
      </c>
      <c r="O506" t="str">
        <f t="shared" si="64"/>
        <v>(21) South Florida</v>
      </c>
      <c r="P506">
        <f t="shared" si="65"/>
        <v>38</v>
      </c>
      <c r="R506" t="str">
        <f t="shared" si="58"/>
        <v>Connecticut</v>
      </c>
      <c r="S506">
        <f t="shared" si="59"/>
        <v>30</v>
      </c>
      <c r="T506" t="str">
        <f t="shared" si="60"/>
        <v>South Florida</v>
      </c>
      <c r="U506">
        <f t="shared" si="61"/>
        <v>38</v>
      </c>
    </row>
    <row r="507" spans="1:21">
      <c r="A507">
        <v>506</v>
      </c>
      <c r="B507">
        <v>9</v>
      </c>
      <c r="C507" t="s">
        <v>540</v>
      </c>
      <c r="D507" s="2">
        <v>0.64583333333333337</v>
      </c>
      <c r="E507" t="s">
        <v>167</v>
      </c>
      <c r="F507" t="s">
        <v>272</v>
      </c>
      <c r="G507">
        <v>27</v>
      </c>
      <c r="H507" t="s">
        <v>680</v>
      </c>
      <c r="I507" t="s">
        <v>122</v>
      </c>
      <c r="J507">
        <v>23</v>
      </c>
      <c r="L507" t="s">
        <v>196</v>
      </c>
      <c r="M507" t="str">
        <f t="shared" si="62"/>
        <v>Southern Methodist</v>
      </c>
      <c r="N507">
        <f t="shared" si="63"/>
        <v>27</v>
      </c>
      <c r="O507" t="str">
        <f t="shared" si="64"/>
        <v>Tulane</v>
      </c>
      <c r="P507">
        <f t="shared" si="65"/>
        <v>23</v>
      </c>
      <c r="R507" t="str">
        <f t="shared" si="58"/>
        <v>Southern Methodist</v>
      </c>
      <c r="S507">
        <f t="shared" si="59"/>
        <v>27</v>
      </c>
      <c r="T507" t="str">
        <f t="shared" si="60"/>
        <v>Tulane</v>
      </c>
      <c r="U507">
        <f t="shared" si="61"/>
        <v>23</v>
      </c>
    </row>
    <row r="508" spans="1:21">
      <c r="A508">
        <v>507</v>
      </c>
      <c r="B508">
        <v>9</v>
      </c>
      <c r="C508" t="s">
        <v>540</v>
      </c>
      <c r="D508" s="2">
        <v>0.79166666666666663</v>
      </c>
      <c r="E508" t="s">
        <v>167</v>
      </c>
      <c r="F508" t="s">
        <v>298</v>
      </c>
      <c r="G508">
        <v>27</v>
      </c>
      <c r="I508" t="s">
        <v>215</v>
      </c>
      <c r="J508">
        <v>17</v>
      </c>
      <c r="L508" t="s">
        <v>300</v>
      </c>
      <c r="M508" t="str">
        <f t="shared" si="62"/>
        <v>Texas-San Antonio</v>
      </c>
      <c r="N508">
        <f t="shared" si="63"/>
        <v>17</v>
      </c>
      <c r="O508" t="str">
        <f t="shared" si="64"/>
        <v>Southern Mississippi</v>
      </c>
      <c r="P508">
        <f t="shared" si="65"/>
        <v>27</v>
      </c>
      <c r="R508" t="str">
        <f t="shared" si="58"/>
        <v>Texas-San Antonio</v>
      </c>
      <c r="S508">
        <f t="shared" si="59"/>
        <v>17</v>
      </c>
      <c r="T508" t="str">
        <f t="shared" si="60"/>
        <v>Southern Mississippi</v>
      </c>
      <c r="U508">
        <f t="shared" si="61"/>
        <v>27</v>
      </c>
    </row>
    <row r="509" spans="1:21">
      <c r="A509">
        <v>508</v>
      </c>
      <c r="B509">
        <v>9</v>
      </c>
      <c r="C509" t="s">
        <v>540</v>
      </c>
      <c r="D509" s="2">
        <v>0.51388888888888895</v>
      </c>
      <c r="E509" t="s">
        <v>167</v>
      </c>
      <c r="F509" t="s">
        <v>112</v>
      </c>
      <c r="G509">
        <v>40</v>
      </c>
      <c r="I509" t="s">
        <v>7</v>
      </c>
      <c r="J509">
        <v>37</v>
      </c>
      <c r="L509" t="s">
        <v>389</v>
      </c>
      <c r="M509" t="str">
        <f t="shared" si="62"/>
        <v>North Carolina</v>
      </c>
      <c r="N509">
        <f t="shared" si="63"/>
        <v>37</v>
      </c>
      <c r="O509" t="str">
        <f t="shared" si="64"/>
        <v>Syracuse</v>
      </c>
      <c r="P509">
        <f t="shared" si="65"/>
        <v>40</v>
      </c>
      <c r="R509" t="str">
        <f t="shared" si="58"/>
        <v>North Carolina</v>
      </c>
      <c r="S509">
        <f t="shared" si="59"/>
        <v>37</v>
      </c>
      <c r="T509" t="str">
        <f t="shared" si="60"/>
        <v>Syracuse</v>
      </c>
      <c r="U509">
        <f t="shared" si="61"/>
        <v>40</v>
      </c>
    </row>
    <row r="510" spans="1:21">
      <c r="A510">
        <v>509</v>
      </c>
      <c r="B510">
        <v>9</v>
      </c>
      <c r="C510" t="s">
        <v>540</v>
      </c>
      <c r="D510" s="2">
        <v>0.5</v>
      </c>
      <c r="E510" t="s">
        <v>167</v>
      </c>
      <c r="F510" t="s">
        <v>114</v>
      </c>
      <c r="G510">
        <v>24</v>
      </c>
      <c r="I510" t="s">
        <v>550</v>
      </c>
      <c r="J510">
        <v>17</v>
      </c>
      <c r="L510" t="s">
        <v>310</v>
      </c>
      <c r="M510" t="str">
        <f t="shared" si="62"/>
        <v>(20) Cincinnati</v>
      </c>
      <c r="N510">
        <f t="shared" si="63"/>
        <v>17</v>
      </c>
      <c r="O510" t="str">
        <f t="shared" si="64"/>
        <v>Temple</v>
      </c>
      <c r="P510">
        <f t="shared" si="65"/>
        <v>24</v>
      </c>
      <c r="R510" t="str">
        <f t="shared" si="58"/>
        <v>Cincinnati</v>
      </c>
      <c r="S510">
        <f t="shared" si="59"/>
        <v>17</v>
      </c>
      <c r="T510" t="str">
        <f t="shared" si="60"/>
        <v>Temple</v>
      </c>
      <c r="U510">
        <f t="shared" si="61"/>
        <v>24</v>
      </c>
    </row>
    <row r="511" spans="1:21">
      <c r="A511">
        <v>510</v>
      </c>
      <c r="B511">
        <v>9</v>
      </c>
      <c r="C511" t="s">
        <v>540</v>
      </c>
      <c r="D511" s="2">
        <v>0.64583333333333337</v>
      </c>
      <c r="E511" t="s">
        <v>167</v>
      </c>
      <c r="F511" t="s">
        <v>117</v>
      </c>
      <c r="G511">
        <v>48</v>
      </c>
      <c r="I511" t="s">
        <v>55</v>
      </c>
      <c r="J511">
        <v>16</v>
      </c>
      <c r="L511" t="s">
        <v>396</v>
      </c>
      <c r="M511" t="str">
        <f t="shared" si="62"/>
        <v>Kansas</v>
      </c>
      <c r="N511">
        <f t="shared" si="63"/>
        <v>16</v>
      </c>
      <c r="O511" t="str">
        <f t="shared" si="64"/>
        <v>Texas Tech</v>
      </c>
      <c r="P511">
        <f t="shared" si="65"/>
        <v>48</v>
      </c>
      <c r="R511" t="str">
        <f t="shared" si="58"/>
        <v>Kansas</v>
      </c>
      <c r="S511">
        <f t="shared" si="59"/>
        <v>16</v>
      </c>
      <c r="T511" t="str">
        <f t="shared" si="60"/>
        <v>Texas Tech</v>
      </c>
      <c r="U511">
        <f t="shared" si="61"/>
        <v>48</v>
      </c>
    </row>
    <row r="512" spans="1:21">
      <c r="A512">
        <v>511</v>
      </c>
      <c r="B512">
        <v>9</v>
      </c>
      <c r="C512" t="s">
        <v>540</v>
      </c>
      <c r="D512" s="2">
        <v>0.9375</v>
      </c>
      <c r="E512" t="s">
        <v>167</v>
      </c>
      <c r="F512" t="s">
        <v>27</v>
      </c>
      <c r="G512">
        <v>31</v>
      </c>
      <c r="I512" t="s">
        <v>8</v>
      </c>
      <c r="J512">
        <v>30</v>
      </c>
      <c r="L512" t="s">
        <v>234</v>
      </c>
      <c r="M512" t="str">
        <f t="shared" si="62"/>
        <v>Arizona</v>
      </c>
      <c r="N512">
        <f t="shared" si="63"/>
        <v>30</v>
      </c>
      <c r="O512" t="str">
        <f t="shared" si="64"/>
        <v>UCLA</v>
      </c>
      <c r="P512">
        <f t="shared" si="65"/>
        <v>31</v>
      </c>
      <c r="R512" t="str">
        <f t="shared" si="58"/>
        <v>Arizona</v>
      </c>
      <c r="S512">
        <f t="shared" si="59"/>
        <v>30</v>
      </c>
      <c r="T512" t="str">
        <f t="shared" si="60"/>
        <v>UCLA</v>
      </c>
      <c r="U512">
        <f t="shared" si="61"/>
        <v>31</v>
      </c>
    </row>
    <row r="513" spans="1:21">
      <c r="A513">
        <v>512</v>
      </c>
      <c r="B513">
        <v>9</v>
      </c>
      <c r="C513" t="s">
        <v>540</v>
      </c>
      <c r="D513" s="2">
        <v>0.83333333333333337</v>
      </c>
      <c r="E513" t="s">
        <v>167</v>
      </c>
      <c r="F513" t="s">
        <v>25</v>
      </c>
      <c r="G513">
        <v>41</v>
      </c>
      <c r="I513" t="s">
        <v>143</v>
      </c>
      <c r="J513">
        <v>28</v>
      </c>
      <c r="L513" t="s">
        <v>195</v>
      </c>
      <c r="M513" t="str">
        <f t="shared" si="62"/>
        <v>Southern California</v>
      </c>
      <c r="N513">
        <f t="shared" si="63"/>
        <v>28</v>
      </c>
      <c r="O513" t="str">
        <f t="shared" si="64"/>
        <v>Utah</v>
      </c>
      <c r="P513">
        <f t="shared" si="65"/>
        <v>41</v>
      </c>
      <c r="R513" t="str">
        <f t="shared" si="58"/>
        <v>Southern California</v>
      </c>
      <c r="S513">
        <f t="shared" si="59"/>
        <v>28</v>
      </c>
      <c r="T513" t="str">
        <f t="shared" si="60"/>
        <v>Utah</v>
      </c>
      <c r="U513">
        <f t="shared" si="61"/>
        <v>41</v>
      </c>
    </row>
    <row r="514" spans="1:21">
      <c r="A514">
        <v>513</v>
      </c>
      <c r="B514">
        <v>9</v>
      </c>
      <c r="C514" t="s">
        <v>540</v>
      </c>
      <c r="D514" s="2">
        <v>0.60416666666666663</v>
      </c>
      <c r="E514" t="s">
        <v>167</v>
      </c>
      <c r="F514" t="s">
        <v>124</v>
      </c>
      <c r="G514">
        <v>24</v>
      </c>
      <c r="H514" t="s">
        <v>680</v>
      </c>
      <c r="I514" t="s">
        <v>133</v>
      </c>
      <c r="J514">
        <v>16</v>
      </c>
      <c r="L514" t="s">
        <v>312</v>
      </c>
      <c r="M514" t="str">
        <f t="shared" si="62"/>
        <v>Utah State</v>
      </c>
      <c r="N514">
        <f t="shared" si="63"/>
        <v>24</v>
      </c>
      <c r="O514" t="str">
        <f t="shared" si="64"/>
        <v>Wyoming</v>
      </c>
      <c r="P514">
        <f t="shared" si="65"/>
        <v>16</v>
      </c>
      <c r="R514" t="str">
        <f t="shared" si="58"/>
        <v>Utah State</v>
      </c>
      <c r="S514">
        <f t="shared" si="59"/>
        <v>24</v>
      </c>
      <c r="T514" t="str">
        <f t="shared" si="60"/>
        <v>Wyoming</v>
      </c>
      <c r="U514">
        <f t="shared" si="61"/>
        <v>16</v>
      </c>
    </row>
    <row r="515" spans="1:21">
      <c r="A515">
        <v>514</v>
      </c>
      <c r="B515">
        <v>9</v>
      </c>
      <c r="C515" t="s">
        <v>540</v>
      </c>
      <c r="D515" s="2">
        <v>0.52083333333333337</v>
      </c>
      <c r="E515" t="s">
        <v>167</v>
      </c>
      <c r="F515" t="s">
        <v>60</v>
      </c>
      <c r="G515">
        <v>28</v>
      </c>
      <c r="H515" t="s">
        <v>680</v>
      </c>
      <c r="I515" t="s">
        <v>39</v>
      </c>
      <c r="J515">
        <v>14</v>
      </c>
      <c r="L515" t="s">
        <v>200</v>
      </c>
      <c r="M515" t="str">
        <f t="shared" si="62"/>
        <v>Virginia</v>
      </c>
      <c r="N515">
        <f t="shared" si="63"/>
        <v>28</v>
      </c>
      <c r="O515" t="str">
        <f t="shared" si="64"/>
        <v>Duke</v>
      </c>
      <c r="P515">
        <f t="shared" si="65"/>
        <v>14</v>
      </c>
      <c r="R515" t="str">
        <f t="shared" ref="R515:R578" si="66">IFERROR(MID(M515,FIND(")",LEFT(M515,5))+2,9999),M515)</f>
        <v>Virginia</v>
      </c>
      <c r="S515">
        <f t="shared" ref="S515:S578" si="67">N515</f>
        <v>28</v>
      </c>
      <c r="T515" t="str">
        <f t="shared" ref="T515:T578" si="68">IFERROR(MID(O515,FIND(")",LEFT(O515,5))+2,9999),O515)</f>
        <v>Duke</v>
      </c>
      <c r="U515">
        <f t="shared" ref="U515:U578" si="69">P515</f>
        <v>14</v>
      </c>
    </row>
    <row r="516" spans="1:21">
      <c r="A516">
        <v>515</v>
      </c>
      <c r="B516">
        <v>9</v>
      </c>
      <c r="C516" t="s">
        <v>540</v>
      </c>
      <c r="D516" s="2">
        <v>0.64583333333333337</v>
      </c>
      <c r="E516" t="s">
        <v>167</v>
      </c>
      <c r="F516" t="s">
        <v>551</v>
      </c>
      <c r="G516">
        <v>27</v>
      </c>
      <c r="I516" t="s">
        <v>1</v>
      </c>
      <c r="J516">
        <v>13</v>
      </c>
      <c r="L516" t="s">
        <v>407</v>
      </c>
      <c r="M516" t="str">
        <f t="shared" si="62"/>
        <v>Colorado</v>
      </c>
      <c r="N516">
        <f t="shared" si="63"/>
        <v>13</v>
      </c>
      <c r="O516" t="str">
        <f t="shared" si="64"/>
        <v>(15) Washington</v>
      </c>
      <c r="P516">
        <f t="shared" si="65"/>
        <v>27</v>
      </c>
      <c r="R516" t="str">
        <f t="shared" si="66"/>
        <v>Colorado</v>
      </c>
      <c r="S516">
        <f t="shared" si="67"/>
        <v>13</v>
      </c>
      <c r="T516" t="str">
        <f t="shared" si="68"/>
        <v>Washington</v>
      </c>
      <c r="U516">
        <f t="shared" si="69"/>
        <v>27</v>
      </c>
    </row>
    <row r="517" spans="1:21">
      <c r="A517">
        <v>516</v>
      </c>
      <c r="B517">
        <v>9</v>
      </c>
      <c r="C517" t="s">
        <v>540</v>
      </c>
      <c r="D517" s="2">
        <v>0.8125</v>
      </c>
      <c r="E517" t="s">
        <v>167</v>
      </c>
      <c r="F517" t="s">
        <v>552</v>
      </c>
      <c r="G517">
        <v>34</v>
      </c>
      <c r="I517" t="s">
        <v>553</v>
      </c>
      <c r="J517">
        <v>20</v>
      </c>
      <c r="L517" t="s">
        <v>408</v>
      </c>
      <c r="M517" t="str">
        <f t="shared" si="62"/>
        <v>(12) Oregon</v>
      </c>
      <c r="N517">
        <f t="shared" si="63"/>
        <v>20</v>
      </c>
      <c r="O517" t="str">
        <f t="shared" si="64"/>
        <v>(25) Washington State</v>
      </c>
      <c r="P517">
        <f t="shared" si="65"/>
        <v>34</v>
      </c>
      <c r="R517" t="str">
        <f t="shared" si="66"/>
        <v>Oregon</v>
      </c>
      <c r="S517">
        <f t="shared" si="67"/>
        <v>20</v>
      </c>
      <c r="T517" t="str">
        <f t="shared" si="68"/>
        <v>Washington State</v>
      </c>
      <c r="U517">
        <f t="shared" si="69"/>
        <v>34</v>
      </c>
    </row>
    <row r="518" spans="1:21">
      <c r="A518">
        <v>517</v>
      </c>
      <c r="B518">
        <v>9</v>
      </c>
      <c r="C518" t="s">
        <v>540</v>
      </c>
      <c r="D518" s="2">
        <v>0.625</v>
      </c>
      <c r="E518" t="s">
        <v>167</v>
      </c>
      <c r="F518" t="s">
        <v>131</v>
      </c>
      <c r="G518">
        <v>35</v>
      </c>
      <c r="H518" t="s">
        <v>680</v>
      </c>
      <c r="I518" t="s">
        <v>30</v>
      </c>
      <c r="J518">
        <v>10</v>
      </c>
      <c r="L518" t="s">
        <v>355</v>
      </c>
      <c r="M518" t="str">
        <f t="shared" ref="M518:M581" si="70">IF($H518="at",F518,I518)</f>
        <v>Western Michigan</v>
      </c>
      <c r="N518">
        <f t="shared" ref="N518:N581" si="71">IF($H518="at",G518,J518)</f>
        <v>35</v>
      </c>
      <c r="O518" t="str">
        <f t="shared" ref="O518:O581" si="72">IF($H518="at",I518,F518)</f>
        <v>Central Michigan</v>
      </c>
      <c r="P518">
        <f t="shared" ref="P518:P581" si="73">IF($H518="at",J518,G518)</f>
        <v>10</v>
      </c>
      <c r="R518" t="str">
        <f t="shared" si="66"/>
        <v>Western Michigan</v>
      </c>
      <c r="S518">
        <f t="shared" si="67"/>
        <v>35</v>
      </c>
      <c r="T518" t="str">
        <f t="shared" si="68"/>
        <v>Central Michigan</v>
      </c>
      <c r="U518">
        <f t="shared" si="69"/>
        <v>10</v>
      </c>
    </row>
    <row r="519" spans="1:21">
      <c r="A519">
        <v>518</v>
      </c>
      <c r="B519">
        <v>9</v>
      </c>
      <c r="C519" t="s">
        <v>540</v>
      </c>
      <c r="D519" s="2">
        <v>0.5</v>
      </c>
      <c r="E519" t="s">
        <v>167</v>
      </c>
      <c r="F519" t="s">
        <v>554</v>
      </c>
      <c r="G519">
        <v>49</v>
      </c>
      <c r="I519" t="s">
        <v>52</v>
      </c>
      <c r="J519">
        <v>20</v>
      </c>
      <c r="L519" t="s">
        <v>210</v>
      </c>
      <c r="M519" t="str">
        <f t="shared" si="70"/>
        <v>Illinois</v>
      </c>
      <c r="N519">
        <f t="shared" si="71"/>
        <v>20</v>
      </c>
      <c r="O519" t="str">
        <f t="shared" si="72"/>
        <v>(23) Wisconsin</v>
      </c>
      <c r="P519">
        <f t="shared" si="73"/>
        <v>49</v>
      </c>
      <c r="R519" t="str">
        <f t="shared" si="66"/>
        <v>Illinois</v>
      </c>
      <c r="S519">
        <f t="shared" si="67"/>
        <v>20</v>
      </c>
      <c r="T519" t="str">
        <f t="shared" si="68"/>
        <v>Wisconsin</v>
      </c>
      <c r="U519">
        <f t="shared" si="69"/>
        <v>49</v>
      </c>
    </row>
    <row r="520" spans="1:21">
      <c r="A520">
        <v>519</v>
      </c>
      <c r="B520">
        <v>10</v>
      </c>
      <c r="C520" t="s">
        <v>555</v>
      </c>
      <c r="D520" s="2">
        <v>0.83333333333333337</v>
      </c>
      <c r="E520" t="s">
        <v>519</v>
      </c>
      <c r="F520" t="s">
        <v>121</v>
      </c>
      <c r="G520">
        <v>38</v>
      </c>
      <c r="H520" t="s">
        <v>680</v>
      </c>
      <c r="I520" t="s">
        <v>106</v>
      </c>
      <c r="J520">
        <v>17</v>
      </c>
      <c r="L520" t="s">
        <v>257</v>
      </c>
      <c r="M520" t="str">
        <f t="shared" si="70"/>
        <v>Troy</v>
      </c>
      <c r="N520">
        <f t="shared" si="71"/>
        <v>38</v>
      </c>
      <c r="O520" t="str">
        <f t="shared" si="72"/>
        <v>South Alabama</v>
      </c>
      <c r="P520">
        <f t="shared" si="73"/>
        <v>17</v>
      </c>
      <c r="R520" t="str">
        <f t="shared" si="66"/>
        <v>Troy</v>
      </c>
      <c r="S520">
        <f t="shared" si="67"/>
        <v>38</v>
      </c>
      <c r="T520" t="str">
        <f t="shared" si="68"/>
        <v>South Alabama</v>
      </c>
      <c r="U520">
        <f t="shared" si="69"/>
        <v>17</v>
      </c>
    </row>
    <row r="521" spans="1:21">
      <c r="A521">
        <v>520</v>
      </c>
      <c r="B521">
        <v>10</v>
      </c>
      <c r="C521" t="s">
        <v>556</v>
      </c>
      <c r="D521" s="2">
        <v>0.8125</v>
      </c>
      <c r="E521" t="s">
        <v>174</v>
      </c>
      <c r="F521" t="s">
        <v>47</v>
      </c>
      <c r="G521">
        <v>34</v>
      </c>
      <c r="I521" t="s">
        <v>557</v>
      </c>
      <c r="J521">
        <v>14</v>
      </c>
      <c r="L521" t="s">
        <v>243</v>
      </c>
      <c r="M521" t="str">
        <f t="shared" si="70"/>
        <v>(25) Appalachian State</v>
      </c>
      <c r="N521">
        <f t="shared" si="71"/>
        <v>14</v>
      </c>
      <c r="O521" t="str">
        <f t="shared" si="72"/>
        <v>Georgia Southern</v>
      </c>
      <c r="P521">
        <f t="shared" si="73"/>
        <v>34</v>
      </c>
      <c r="R521" t="str">
        <f t="shared" si="66"/>
        <v>Appalachian State</v>
      </c>
      <c r="S521">
        <f t="shared" si="67"/>
        <v>14</v>
      </c>
      <c r="T521" t="str">
        <f t="shared" si="68"/>
        <v>Georgia Southern</v>
      </c>
      <c r="U521">
        <f t="shared" si="69"/>
        <v>34</v>
      </c>
    </row>
    <row r="522" spans="1:21">
      <c r="A522">
        <v>521</v>
      </c>
      <c r="B522">
        <v>10</v>
      </c>
      <c r="C522" t="s">
        <v>556</v>
      </c>
      <c r="D522" s="2">
        <v>0.8125</v>
      </c>
      <c r="E522" t="s">
        <v>174</v>
      </c>
      <c r="F522" t="s">
        <v>49</v>
      </c>
      <c r="G522">
        <v>49</v>
      </c>
      <c r="H522" t="s">
        <v>680</v>
      </c>
      <c r="I522" t="s">
        <v>126</v>
      </c>
      <c r="J522">
        <v>28</v>
      </c>
      <c r="L522" t="s">
        <v>402</v>
      </c>
      <c r="M522" t="str">
        <f t="shared" si="70"/>
        <v>Georgia Tech</v>
      </c>
      <c r="N522">
        <f t="shared" si="71"/>
        <v>49</v>
      </c>
      <c r="O522" t="str">
        <f t="shared" si="72"/>
        <v>Virginia Tech</v>
      </c>
      <c r="P522">
        <f t="shared" si="73"/>
        <v>28</v>
      </c>
      <c r="R522" t="str">
        <f t="shared" si="66"/>
        <v>Georgia Tech</v>
      </c>
      <c r="S522">
        <f t="shared" si="67"/>
        <v>49</v>
      </c>
      <c r="T522" t="str">
        <f t="shared" si="68"/>
        <v>Virginia Tech</v>
      </c>
      <c r="U522">
        <f t="shared" si="69"/>
        <v>28</v>
      </c>
    </row>
    <row r="523" spans="1:21">
      <c r="A523">
        <v>522</v>
      </c>
      <c r="B523">
        <v>10</v>
      </c>
      <c r="C523" t="s">
        <v>556</v>
      </c>
      <c r="D523" s="2">
        <v>0.79166666666666663</v>
      </c>
      <c r="E523" t="s">
        <v>174</v>
      </c>
      <c r="F523" t="s">
        <v>3</v>
      </c>
      <c r="G523">
        <v>52</v>
      </c>
      <c r="I523" t="s">
        <v>14</v>
      </c>
      <c r="J523">
        <v>14</v>
      </c>
      <c r="L523" t="s">
        <v>280</v>
      </c>
      <c r="M523" t="str">
        <f t="shared" si="70"/>
        <v>Ball State</v>
      </c>
      <c r="N523">
        <f t="shared" si="71"/>
        <v>14</v>
      </c>
      <c r="O523" t="str">
        <f t="shared" si="72"/>
        <v>Ohio</v>
      </c>
      <c r="P523">
        <f t="shared" si="73"/>
        <v>52</v>
      </c>
      <c r="R523" t="str">
        <f t="shared" si="66"/>
        <v>Ball State</v>
      </c>
      <c r="S523">
        <f t="shared" si="67"/>
        <v>14</v>
      </c>
      <c r="T523" t="str">
        <f t="shared" si="68"/>
        <v>Ohio</v>
      </c>
      <c r="U523">
        <f t="shared" si="69"/>
        <v>52</v>
      </c>
    </row>
    <row r="524" spans="1:21">
      <c r="A524">
        <v>523</v>
      </c>
      <c r="B524">
        <v>10</v>
      </c>
      <c r="C524" t="s">
        <v>556</v>
      </c>
      <c r="D524" s="2">
        <v>0.79166666666666663</v>
      </c>
      <c r="E524" t="s">
        <v>174</v>
      </c>
      <c r="F524" t="s">
        <v>120</v>
      </c>
      <c r="G524">
        <v>51</v>
      </c>
      <c r="H524" t="s">
        <v>680</v>
      </c>
      <c r="I524" t="s">
        <v>131</v>
      </c>
      <c r="J524">
        <v>24</v>
      </c>
      <c r="L524" t="s">
        <v>208</v>
      </c>
      <c r="M524" t="str">
        <f t="shared" si="70"/>
        <v>Toledo</v>
      </c>
      <c r="N524">
        <f t="shared" si="71"/>
        <v>51</v>
      </c>
      <c r="O524" t="str">
        <f t="shared" si="72"/>
        <v>Western Michigan</v>
      </c>
      <c r="P524">
        <f t="shared" si="73"/>
        <v>24</v>
      </c>
      <c r="R524" t="str">
        <f t="shared" si="66"/>
        <v>Toledo</v>
      </c>
      <c r="S524">
        <f t="shared" si="67"/>
        <v>51</v>
      </c>
      <c r="T524" t="str">
        <f t="shared" si="68"/>
        <v>Western Michigan</v>
      </c>
      <c r="U524">
        <f t="shared" si="69"/>
        <v>24</v>
      </c>
    </row>
    <row r="525" spans="1:21">
      <c r="A525">
        <v>524</v>
      </c>
      <c r="B525">
        <v>10</v>
      </c>
      <c r="C525" t="s">
        <v>556</v>
      </c>
      <c r="D525" s="2">
        <v>0.79166666666666663</v>
      </c>
      <c r="E525" t="s">
        <v>174</v>
      </c>
      <c r="F525" t="s">
        <v>558</v>
      </c>
      <c r="G525">
        <v>58</v>
      </c>
      <c r="I525" t="s">
        <v>16</v>
      </c>
      <c r="J525">
        <v>14</v>
      </c>
      <c r="L525" t="s">
        <v>411</v>
      </c>
      <c r="M525" t="str">
        <f t="shared" si="70"/>
        <v>Baylor</v>
      </c>
      <c r="N525">
        <f t="shared" si="71"/>
        <v>14</v>
      </c>
      <c r="O525" t="str">
        <f t="shared" si="72"/>
        <v>(13) West Virginia</v>
      </c>
      <c r="P525">
        <f t="shared" si="73"/>
        <v>58</v>
      </c>
      <c r="R525" t="str">
        <f t="shared" si="66"/>
        <v>Baylor</v>
      </c>
      <c r="S525">
        <f t="shared" si="67"/>
        <v>14</v>
      </c>
      <c r="T525" t="str">
        <f t="shared" si="68"/>
        <v>West Virginia</v>
      </c>
      <c r="U525">
        <f t="shared" si="69"/>
        <v>58</v>
      </c>
    </row>
    <row r="526" spans="1:21">
      <c r="A526">
        <v>525</v>
      </c>
      <c r="B526">
        <v>10</v>
      </c>
      <c r="C526" t="s">
        <v>559</v>
      </c>
      <c r="D526" s="2">
        <v>0.79166666666666663</v>
      </c>
      <c r="E526" t="s">
        <v>198</v>
      </c>
      <c r="F526" t="s">
        <v>20</v>
      </c>
      <c r="G526">
        <v>27</v>
      </c>
      <c r="I526" t="s">
        <v>73</v>
      </c>
      <c r="J526">
        <v>14</v>
      </c>
      <c r="L526" t="s">
        <v>227</v>
      </c>
      <c r="M526" t="str">
        <f t="shared" si="70"/>
        <v>Miami (FL)</v>
      </c>
      <c r="N526">
        <f t="shared" si="71"/>
        <v>14</v>
      </c>
      <c r="O526" t="str">
        <f t="shared" si="72"/>
        <v>Boston College</v>
      </c>
      <c r="P526">
        <f t="shared" si="73"/>
        <v>27</v>
      </c>
      <c r="R526" t="str">
        <f t="shared" si="66"/>
        <v>Miami (FL)</v>
      </c>
      <c r="S526">
        <f t="shared" si="67"/>
        <v>14</v>
      </c>
      <c r="T526" t="str">
        <f t="shared" si="68"/>
        <v>Boston College</v>
      </c>
      <c r="U526">
        <f t="shared" si="69"/>
        <v>27</v>
      </c>
    </row>
    <row r="527" spans="1:21">
      <c r="A527">
        <v>526</v>
      </c>
      <c r="B527">
        <v>10</v>
      </c>
      <c r="C527" t="s">
        <v>559</v>
      </c>
      <c r="D527" s="2">
        <v>0.83333333333333337</v>
      </c>
      <c r="E527" t="s">
        <v>198</v>
      </c>
      <c r="F527" t="s">
        <v>77</v>
      </c>
      <c r="G527">
        <v>38</v>
      </c>
      <c r="I527" t="s">
        <v>15</v>
      </c>
      <c r="J527">
        <v>31</v>
      </c>
      <c r="L527" t="s">
        <v>188</v>
      </c>
      <c r="M527" t="str">
        <f t="shared" si="70"/>
        <v>Indiana</v>
      </c>
      <c r="N527">
        <f t="shared" si="71"/>
        <v>31</v>
      </c>
      <c r="O527" t="str">
        <f t="shared" si="72"/>
        <v>Minnesota</v>
      </c>
      <c r="P527">
        <f t="shared" si="73"/>
        <v>38</v>
      </c>
      <c r="R527" t="str">
        <f t="shared" si="66"/>
        <v>Indiana</v>
      </c>
      <c r="S527">
        <f t="shared" si="67"/>
        <v>31</v>
      </c>
      <c r="T527" t="str">
        <f t="shared" si="68"/>
        <v>Minnesota</v>
      </c>
      <c r="U527">
        <f t="shared" si="69"/>
        <v>38</v>
      </c>
    </row>
    <row r="528" spans="1:21">
      <c r="A528">
        <v>527</v>
      </c>
      <c r="B528">
        <v>10</v>
      </c>
      <c r="C528" t="s">
        <v>559</v>
      </c>
      <c r="D528" s="2">
        <v>0.9375</v>
      </c>
      <c r="E528" t="s">
        <v>198</v>
      </c>
      <c r="F528" t="s">
        <v>560</v>
      </c>
      <c r="G528">
        <v>41</v>
      </c>
      <c r="H528" t="s">
        <v>680</v>
      </c>
      <c r="I528" t="s">
        <v>27</v>
      </c>
      <c r="J528">
        <v>10</v>
      </c>
      <c r="L528" t="s">
        <v>234</v>
      </c>
      <c r="M528" t="str">
        <f t="shared" si="70"/>
        <v>(23) Utah</v>
      </c>
      <c r="N528">
        <f t="shared" si="71"/>
        <v>41</v>
      </c>
      <c r="O528" t="str">
        <f t="shared" si="72"/>
        <v>UCLA</v>
      </c>
      <c r="P528">
        <f t="shared" si="73"/>
        <v>10</v>
      </c>
      <c r="R528" t="str">
        <f t="shared" si="66"/>
        <v>Utah</v>
      </c>
      <c r="S528">
        <f t="shared" si="67"/>
        <v>41</v>
      </c>
      <c r="T528" t="str">
        <f t="shared" si="68"/>
        <v>UCLA</v>
      </c>
      <c r="U528">
        <f t="shared" si="69"/>
        <v>10</v>
      </c>
    </row>
    <row r="529" spans="1:21">
      <c r="A529">
        <v>528</v>
      </c>
      <c r="B529">
        <v>10</v>
      </c>
      <c r="C529" t="s">
        <v>559</v>
      </c>
      <c r="D529" s="2">
        <v>0.91666666666666663</v>
      </c>
      <c r="E529" t="s">
        <v>198</v>
      </c>
      <c r="F529" t="s">
        <v>133</v>
      </c>
      <c r="G529">
        <v>34</v>
      </c>
      <c r="H529" t="s">
        <v>680</v>
      </c>
      <c r="I529" t="s">
        <v>37</v>
      </c>
      <c r="J529">
        <v>21</v>
      </c>
      <c r="L529" t="s">
        <v>168</v>
      </c>
      <c r="M529" t="str">
        <f t="shared" si="70"/>
        <v>Wyoming</v>
      </c>
      <c r="N529">
        <f t="shared" si="71"/>
        <v>34</v>
      </c>
      <c r="O529" t="str">
        <f t="shared" si="72"/>
        <v>Colorado State</v>
      </c>
      <c r="P529">
        <f t="shared" si="73"/>
        <v>21</v>
      </c>
      <c r="R529" t="str">
        <f t="shared" si="66"/>
        <v>Wyoming</v>
      </c>
      <c r="S529">
        <f t="shared" si="67"/>
        <v>34</v>
      </c>
      <c r="T529" t="str">
        <f t="shared" si="68"/>
        <v>Colorado State</v>
      </c>
      <c r="U529">
        <f t="shared" si="69"/>
        <v>21</v>
      </c>
    </row>
    <row r="530" spans="1:21">
      <c r="A530">
        <v>529</v>
      </c>
      <c r="B530">
        <v>10</v>
      </c>
      <c r="C530" t="s">
        <v>561</v>
      </c>
      <c r="D530" s="2">
        <v>0.5</v>
      </c>
      <c r="E530" t="s">
        <v>167</v>
      </c>
      <c r="F530" t="s">
        <v>2</v>
      </c>
      <c r="G530">
        <v>17</v>
      </c>
      <c r="I530" t="s">
        <v>30</v>
      </c>
      <c r="J530">
        <v>10</v>
      </c>
      <c r="L530" t="s">
        <v>331</v>
      </c>
      <c r="M530" t="str">
        <f t="shared" si="70"/>
        <v>Central Michigan</v>
      </c>
      <c r="N530">
        <f t="shared" si="71"/>
        <v>10</v>
      </c>
      <c r="O530" t="str">
        <f t="shared" si="72"/>
        <v>Akron</v>
      </c>
      <c r="P530">
        <f t="shared" si="73"/>
        <v>17</v>
      </c>
      <c r="R530" t="str">
        <f t="shared" si="66"/>
        <v>Central Michigan</v>
      </c>
      <c r="S530">
        <f t="shared" si="67"/>
        <v>10</v>
      </c>
      <c r="T530" t="str">
        <f t="shared" si="68"/>
        <v>Akron</v>
      </c>
      <c r="U530">
        <f t="shared" si="69"/>
        <v>17</v>
      </c>
    </row>
    <row r="531" spans="1:21">
      <c r="A531">
        <v>530</v>
      </c>
      <c r="B531">
        <v>10</v>
      </c>
      <c r="C531" t="s">
        <v>561</v>
      </c>
      <c r="D531" s="2">
        <v>0.8125</v>
      </c>
      <c r="E531" t="s">
        <v>167</v>
      </c>
      <c r="F531" t="s">
        <v>175</v>
      </c>
      <c r="G531">
        <v>19</v>
      </c>
      <c r="H531" t="s">
        <v>680</v>
      </c>
      <c r="I531" t="s">
        <v>275</v>
      </c>
      <c r="J531">
        <v>0</v>
      </c>
      <c r="L531" t="s">
        <v>276</v>
      </c>
      <c r="M531" t="str">
        <f t="shared" si="70"/>
        <v>Alabama-Birmingham</v>
      </c>
      <c r="N531">
        <f t="shared" si="71"/>
        <v>19</v>
      </c>
      <c r="O531" t="str">
        <f t="shared" si="72"/>
        <v>Texas-El Paso</v>
      </c>
      <c r="P531">
        <f t="shared" si="73"/>
        <v>0</v>
      </c>
      <c r="R531" t="str">
        <f t="shared" si="66"/>
        <v>Alabama-Birmingham</v>
      </c>
      <c r="S531">
        <f t="shared" si="67"/>
        <v>19</v>
      </c>
      <c r="T531" t="str">
        <f t="shared" si="68"/>
        <v>Texas-El Paso</v>
      </c>
      <c r="U531">
        <f t="shared" si="69"/>
        <v>0</v>
      </c>
    </row>
    <row r="532" spans="1:21">
      <c r="A532">
        <v>531</v>
      </c>
      <c r="B532">
        <v>10</v>
      </c>
      <c r="C532" t="s">
        <v>561</v>
      </c>
      <c r="D532" s="2">
        <v>0.9375</v>
      </c>
      <c r="E532" t="s">
        <v>167</v>
      </c>
      <c r="F532" t="s">
        <v>8</v>
      </c>
      <c r="G532">
        <v>44</v>
      </c>
      <c r="I532" t="s">
        <v>486</v>
      </c>
      <c r="J532">
        <v>15</v>
      </c>
      <c r="L532" t="s">
        <v>229</v>
      </c>
      <c r="M532" t="str">
        <f t="shared" si="70"/>
        <v>(19) Oregon</v>
      </c>
      <c r="N532">
        <f t="shared" si="71"/>
        <v>15</v>
      </c>
      <c r="O532" t="str">
        <f t="shared" si="72"/>
        <v>Arizona</v>
      </c>
      <c r="P532">
        <f t="shared" si="73"/>
        <v>44</v>
      </c>
      <c r="R532" t="str">
        <f t="shared" si="66"/>
        <v>Oregon</v>
      </c>
      <c r="S532">
        <f t="shared" si="67"/>
        <v>15</v>
      </c>
      <c r="T532" t="str">
        <f t="shared" si="68"/>
        <v>Arizona</v>
      </c>
      <c r="U532">
        <f t="shared" si="69"/>
        <v>44</v>
      </c>
    </row>
    <row r="533" spans="1:21">
      <c r="A533">
        <v>532</v>
      </c>
      <c r="B533">
        <v>10</v>
      </c>
      <c r="C533" t="s">
        <v>561</v>
      </c>
      <c r="D533" s="2">
        <v>0.64583333333333337</v>
      </c>
      <c r="E533" t="s">
        <v>167</v>
      </c>
      <c r="F533" t="s">
        <v>9</v>
      </c>
      <c r="G533">
        <v>38</v>
      </c>
      <c r="H533" t="s">
        <v>680</v>
      </c>
      <c r="I533" t="s">
        <v>143</v>
      </c>
      <c r="J533">
        <v>35</v>
      </c>
      <c r="L533" t="s">
        <v>297</v>
      </c>
      <c r="M533" t="str">
        <f t="shared" si="70"/>
        <v>Arizona State</v>
      </c>
      <c r="N533">
        <f t="shared" si="71"/>
        <v>38</v>
      </c>
      <c r="O533" t="str">
        <f t="shared" si="72"/>
        <v>Southern California</v>
      </c>
      <c r="P533">
        <f t="shared" si="73"/>
        <v>35</v>
      </c>
      <c r="R533" t="str">
        <f t="shared" si="66"/>
        <v>Arizona State</v>
      </c>
      <c r="S533">
        <f t="shared" si="67"/>
        <v>38</v>
      </c>
      <c r="T533" t="str">
        <f t="shared" si="68"/>
        <v>Southern California</v>
      </c>
      <c r="U533">
        <f t="shared" si="69"/>
        <v>35</v>
      </c>
    </row>
    <row r="534" spans="1:21">
      <c r="A534">
        <v>533</v>
      </c>
      <c r="B534">
        <v>10</v>
      </c>
      <c r="C534" t="s">
        <v>561</v>
      </c>
      <c r="D534" s="2">
        <v>0.5</v>
      </c>
      <c r="E534" t="s">
        <v>167</v>
      </c>
      <c r="F534" t="s">
        <v>140</v>
      </c>
      <c r="G534">
        <v>37</v>
      </c>
      <c r="H534" t="s">
        <v>680</v>
      </c>
      <c r="I534" t="s">
        <v>40</v>
      </c>
      <c r="J534">
        <v>22</v>
      </c>
      <c r="L534" t="s">
        <v>201</v>
      </c>
      <c r="M534" t="str">
        <f t="shared" si="70"/>
        <v>Army</v>
      </c>
      <c r="N534">
        <f t="shared" si="71"/>
        <v>37</v>
      </c>
      <c r="O534" t="str">
        <f t="shared" si="72"/>
        <v>Eastern Michigan</v>
      </c>
      <c r="P534">
        <f t="shared" si="73"/>
        <v>22</v>
      </c>
      <c r="R534" t="str">
        <f t="shared" si="66"/>
        <v>Army</v>
      </c>
      <c r="S534">
        <f t="shared" si="67"/>
        <v>37</v>
      </c>
      <c r="T534" t="str">
        <f t="shared" si="68"/>
        <v>Eastern Michigan</v>
      </c>
      <c r="U534">
        <f t="shared" si="69"/>
        <v>22</v>
      </c>
    </row>
    <row r="535" spans="1:21">
      <c r="A535">
        <v>534</v>
      </c>
      <c r="B535">
        <v>10</v>
      </c>
      <c r="C535" t="s">
        <v>561</v>
      </c>
      <c r="D535" s="2">
        <v>0.79166666666666663</v>
      </c>
      <c r="E535" t="s">
        <v>167</v>
      </c>
      <c r="F535" t="s">
        <v>18</v>
      </c>
      <c r="G535">
        <v>48</v>
      </c>
      <c r="H535" t="s">
        <v>680</v>
      </c>
      <c r="I535" t="s">
        <v>0</v>
      </c>
      <c r="J535">
        <v>38</v>
      </c>
      <c r="L535" t="s">
        <v>212</v>
      </c>
      <c r="M535" t="str">
        <f t="shared" si="70"/>
        <v>Boise State</v>
      </c>
      <c r="N535">
        <f t="shared" si="71"/>
        <v>48</v>
      </c>
      <c r="O535" t="str">
        <f t="shared" si="72"/>
        <v>Air Force</v>
      </c>
      <c r="P535">
        <f t="shared" si="73"/>
        <v>38</v>
      </c>
      <c r="R535" t="str">
        <f t="shared" si="66"/>
        <v>Boise State</v>
      </c>
      <c r="S535">
        <f t="shared" si="67"/>
        <v>48</v>
      </c>
      <c r="T535" t="str">
        <f t="shared" si="68"/>
        <v>Air Force</v>
      </c>
      <c r="U535">
        <f t="shared" si="69"/>
        <v>38</v>
      </c>
    </row>
    <row r="536" spans="1:21">
      <c r="A536">
        <v>535</v>
      </c>
      <c r="B536">
        <v>10</v>
      </c>
      <c r="C536" t="s">
        <v>561</v>
      </c>
      <c r="D536" s="2">
        <v>0.77083333333333337</v>
      </c>
      <c r="E536" t="s">
        <v>167</v>
      </c>
      <c r="F536" t="s">
        <v>26</v>
      </c>
      <c r="G536">
        <v>12</v>
      </c>
      <c r="I536" t="s">
        <v>551</v>
      </c>
      <c r="J536">
        <v>10</v>
      </c>
      <c r="L536" t="s">
        <v>232</v>
      </c>
      <c r="M536" t="str">
        <f t="shared" si="70"/>
        <v>(15) Washington</v>
      </c>
      <c r="N536">
        <f t="shared" si="71"/>
        <v>10</v>
      </c>
      <c r="O536" t="str">
        <f t="shared" si="72"/>
        <v>California</v>
      </c>
      <c r="P536">
        <f t="shared" si="73"/>
        <v>12</v>
      </c>
      <c r="R536" t="str">
        <f t="shared" si="66"/>
        <v>Washington</v>
      </c>
      <c r="S536">
        <f t="shared" si="67"/>
        <v>10</v>
      </c>
      <c r="T536" t="str">
        <f t="shared" si="68"/>
        <v>California</v>
      </c>
      <c r="U536">
        <f t="shared" si="69"/>
        <v>12</v>
      </c>
    </row>
    <row r="537" spans="1:21">
      <c r="A537">
        <v>536</v>
      </c>
      <c r="B537">
        <v>10</v>
      </c>
      <c r="C537" t="s">
        <v>561</v>
      </c>
      <c r="D537" s="2">
        <v>0.58333333333333337</v>
      </c>
      <c r="E537" t="s">
        <v>167</v>
      </c>
      <c r="F537" t="s">
        <v>32</v>
      </c>
      <c r="G537">
        <v>20</v>
      </c>
      <c r="I537" t="s">
        <v>298</v>
      </c>
      <c r="J537">
        <v>17</v>
      </c>
      <c r="L537" t="s">
        <v>233</v>
      </c>
      <c r="M537" t="str">
        <f t="shared" si="70"/>
        <v>Southern Mississippi</v>
      </c>
      <c r="N537">
        <f t="shared" si="71"/>
        <v>17</v>
      </c>
      <c r="O537" t="str">
        <f t="shared" si="72"/>
        <v>Charlotte</v>
      </c>
      <c r="P537">
        <f t="shared" si="73"/>
        <v>20</v>
      </c>
      <c r="R537" t="str">
        <f t="shared" si="66"/>
        <v>Southern Mississippi</v>
      </c>
      <c r="S537">
        <f t="shared" si="67"/>
        <v>17</v>
      </c>
      <c r="T537" t="str">
        <f t="shared" si="68"/>
        <v>Charlotte</v>
      </c>
      <c r="U537">
        <f t="shared" si="69"/>
        <v>20</v>
      </c>
    </row>
    <row r="538" spans="1:21">
      <c r="A538">
        <v>537</v>
      </c>
      <c r="B538">
        <v>10</v>
      </c>
      <c r="C538" t="s">
        <v>561</v>
      </c>
      <c r="D538" s="2">
        <v>0.64583333333333337</v>
      </c>
      <c r="E538" t="s">
        <v>167</v>
      </c>
      <c r="F538" t="s">
        <v>33</v>
      </c>
      <c r="G538">
        <v>26</v>
      </c>
      <c r="H538" t="s">
        <v>680</v>
      </c>
      <c r="I538" t="s">
        <v>272</v>
      </c>
      <c r="J538">
        <v>20</v>
      </c>
      <c r="L538" t="s">
        <v>328</v>
      </c>
      <c r="M538" t="str">
        <f t="shared" si="70"/>
        <v>Cincinnati</v>
      </c>
      <c r="N538">
        <f t="shared" si="71"/>
        <v>26</v>
      </c>
      <c r="O538" t="str">
        <f t="shared" si="72"/>
        <v>Southern Methodist</v>
      </c>
      <c r="P538">
        <f t="shared" si="73"/>
        <v>20</v>
      </c>
      <c r="R538" t="str">
        <f t="shared" si="66"/>
        <v>Cincinnati</v>
      </c>
      <c r="S538">
        <f t="shared" si="67"/>
        <v>26</v>
      </c>
      <c r="T538" t="str">
        <f t="shared" si="68"/>
        <v>Southern Methodist</v>
      </c>
      <c r="U538">
        <f t="shared" si="69"/>
        <v>20</v>
      </c>
    </row>
    <row r="539" spans="1:21">
      <c r="A539">
        <v>538</v>
      </c>
      <c r="B539">
        <v>10</v>
      </c>
      <c r="C539" t="s">
        <v>561</v>
      </c>
      <c r="D539" s="2">
        <v>0.5</v>
      </c>
      <c r="E539" t="s">
        <v>167</v>
      </c>
      <c r="F539" t="s">
        <v>235</v>
      </c>
      <c r="G539">
        <v>59</v>
      </c>
      <c r="H539" t="s">
        <v>680</v>
      </c>
      <c r="I539" t="s">
        <v>44</v>
      </c>
      <c r="J539">
        <v>10</v>
      </c>
      <c r="L539" t="s">
        <v>326</v>
      </c>
      <c r="M539" t="str">
        <f t="shared" si="70"/>
        <v>(2) Clemson</v>
      </c>
      <c r="N539">
        <f t="shared" si="71"/>
        <v>59</v>
      </c>
      <c r="O539" t="str">
        <f t="shared" si="72"/>
        <v>Florida State</v>
      </c>
      <c r="P539">
        <f t="shared" si="73"/>
        <v>10</v>
      </c>
      <c r="R539" t="str">
        <f t="shared" si="66"/>
        <v>Clemson</v>
      </c>
      <c r="S539">
        <f t="shared" si="67"/>
        <v>59</v>
      </c>
      <c r="T539" t="str">
        <f t="shared" si="68"/>
        <v>Florida State</v>
      </c>
      <c r="U539">
        <f t="shared" si="69"/>
        <v>10</v>
      </c>
    </row>
    <row r="540" spans="1:21">
      <c r="A540">
        <v>539</v>
      </c>
      <c r="B540">
        <v>10</v>
      </c>
      <c r="C540" t="s">
        <v>561</v>
      </c>
      <c r="D540" s="2">
        <v>0.58333333333333337</v>
      </c>
      <c r="E540" t="s">
        <v>167</v>
      </c>
      <c r="F540" t="s">
        <v>36</v>
      </c>
      <c r="G540">
        <v>37</v>
      </c>
      <c r="H540" t="s">
        <v>680</v>
      </c>
      <c r="I540" t="s">
        <v>48</v>
      </c>
      <c r="J540">
        <v>34</v>
      </c>
      <c r="L540" t="s">
        <v>185</v>
      </c>
      <c r="M540" t="str">
        <f t="shared" si="70"/>
        <v>Coastal Carolina</v>
      </c>
      <c r="N540">
        <f t="shared" si="71"/>
        <v>37</v>
      </c>
      <c r="O540" t="str">
        <f t="shared" si="72"/>
        <v>Georgia State</v>
      </c>
      <c r="P540">
        <f t="shared" si="73"/>
        <v>34</v>
      </c>
      <c r="R540" t="str">
        <f t="shared" si="66"/>
        <v>Coastal Carolina</v>
      </c>
      <c r="S540">
        <f t="shared" si="67"/>
        <v>37</v>
      </c>
      <c r="T540" t="str">
        <f t="shared" si="68"/>
        <v>Georgia State</v>
      </c>
      <c r="U540">
        <f t="shared" si="69"/>
        <v>34</v>
      </c>
    </row>
    <row r="541" spans="1:21">
      <c r="A541">
        <v>540</v>
      </c>
      <c r="B541">
        <v>10</v>
      </c>
      <c r="C541" t="s">
        <v>561</v>
      </c>
      <c r="D541" s="2">
        <v>0.8125</v>
      </c>
      <c r="E541" t="s">
        <v>167</v>
      </c>
      <c r="F541" t="s">
        <v>248</v>
      </c>
      <c r="G541">
        <v>38</v>
      </c>
      <c r="H541" t="s">
        <v>680</v>
      </c>
      <c r="I541" t="s">
        <v>130</v>
      </c>
      <c r="J541">
        <v>17</v>
      </c>
      <c r="L541" t="s">
        <v>364</v>
      </c>
      <c r="M541" t="str">
        <f t="shared" si="70"/>
        <v>Florida International</v>
      </c>
      <c r="N541">
        <f t="shared" si="71"/>
        <v>38</v>
      </c>
      <c r="O541" t="str">
        <f t="shared" si="72"/>
        <v>Western Kentucky</v>
      </c>
      <c r="P541">
        <f t="shared" si="73"/>
        <v>17</v>
      </c>
      <c r="R541" t="str">
        <f t="shared" si="66"/>
        <v>Florida International</v>
      </c>
      <c r="S541">
        <f t="shared" si="67"/>
        <v>38</v>
      </c>
      <c r="T541" t="str">
        <f t="shared" si="68"/>
        <v>Western Kentucky</v>
      </c>
      <c r="U541">
        <f t="shared" si="69"/>
        <v>17</v>
      </c>
    </row>
    <row r="542" spans="1:21">
      <c r="A542">
        <v>541</v>
      </c>
      <c r="B542">
        <v>10</v>
      </c>
      <c r="C542" t="s">
        <v>561</v>
      </c>
      <c r="D542" s="2">
        <v>0.9375</v>
      </c>
      <c r="E542" t="s">
        <v>167</v>
      </c>
      <c r="F542" t="s">
        <v>45</v>
      </c>
      <c r="G542">
        <v>50</v>
      </c>
      <c r="I542" t="s">
        <v>138</v>
      </c>
      <c r="J542">
        <v>20</v>
      </c>
      <c r="L542" t="s">
        <v>239</v>
      </c>
      <c r="M542" t="str">
        <f t="shared" si="70"/>
        <v>Hawaii</v>
      </c>
      <c r="N542">
        <f t="shared" si="71"/>
        <v>20</v>
      </c>
      <c r="O542" t="str">
        <f t="shared" si="72"/>
        <v>Fresno State</v>
      </c>
      <c r="P542">
        <f t="shared" si="73"/>
        <v>50</v>
      </c>
      <c r="R542" t="str">
        <f t="shared" si="66"/>
        <v>Hawaii</v>
      </c>
      <c r="S542">
        <f t="shared" si="67"/>
        <v>20</v>
      </c>
      <c r="T542" t="str">
        <f t="shared" si="68"/>
        <v>Fresno State</v>
      </c>
      <c r="U542">
        <f t="shared" si="69"/>
        <v>50</v>
      </c>
    </row>
    <row r="543" spans="1:21">
      <c r="A543">
        <v>542</v>
      </c>
      <c r="B543">
        <v>10</v>
      </c>
      <c r="C543" t="s">
        <v>561</v>
      </c>
      <c r="D543" s="2">
        <v>0.64583333333333337</v>
      </c>
      <c r="E543" t="s">
        <v>167</v>
      </c>
      <c r="F543" t="s">
        <v>562</v>
      </c>
      <c r="G543">
        <v>36</v>
      </c>
      <c r="I543" t="s">
        <v>563</v>
      </c>
      <c r="J543">
        <v>17</v>
      </c>
      <c r="L543" t="s">
        <v>564</v>
      </c>
      <c r="M543" t="str">
        <f t="shared" si="70"/>
        <v>(9) Florida</v>
      </c>
      <c r="N543">
        <f t="shared" si="71"/>
        <v>17</v>
      </c>
      <c r="O543" t="str">
        <f t="shared" si="72"/>
        <v>(7) Georgia</v>
      </c>
      <c r="P543">
        <f t="shared" si="73"/>
        <v>36</v>
      </c>
      <c r="R543" t="str">
        <f t="shared" si="66"/>
        <v>Florida</v>
      </c>
      <c r="S543">
        <f t="shared" si="67"/>
        <v>17</v>
      </c>
      <c r="T543" t="str">
        <f t="shared" si="68"/>
        <v>Georgia</v>
      </c>
      <c r="U543">
        <f t="shared" si="69"/>
        <v>36</v>
      </c>
    </row>
    <row r="544" spans="1:21">
      <c r="A544">
        <v>543</v>
      </c>
      <c r="B544">
        <v>10</v>
      </c>
      <c r="C544" t="s">
        <v>561</v>
      </c>
      <c r="D544" s="2">
        <v>0.64583333333333337</v>
      </c>
      <c r="E544" t="s">
        <v>167</v>
      </c>
      <c r="F544" t="s">
        <v>51</v>
      </c>
      <c r="G544">
        <v>57</v>
      </c>
      <c r="I544" t="s">
        <v>549</v>
      </c>
      <c r="J544">
        <v>36</v>
      </c>
      <c r="L544" t="s">
        <v>352</v>
      </c>
      <c r="M544" t="str">
        <f t="shared" si="70"/>
        <v>(21) South Florida</v>
      </c>
      <c r="N544">
        <f t="shared" si="71"/>
        <v>36</v>
      </c>
      <c r="O544" t="str">
        <f t="shared" si="72"/>
        <v>Houston</v>
      </c>
      <c r="P544">
        <f t="shared" si="73"/>
        <v>57</v>
      </c>
      <c r="R544" t="str">
        <f t="shared" si="66"/>
        <v>South Florida</v>
      </c>
      <c r="S544">
        <f t="shared" si="67"/>
        <v>36</v>
      </c>
      <c r="T544" t="str">
        <f t="shared" si="68"/>
        <v>Houston</v>
      </c>
      <c r="U544">
        <f t="shared" si="69"/>
        <v>57</v>
      </c>
    </row>
    <row r="545" spans="1:21">
      <c r="A545">
        <v>544</v>
      </c>
      <c r="B545">
        <v>10</v>
      </c>
      <c r="C545" t="s">
        <v>561</v>
      </c>
      <c r="D545" s="2">
        <v>0.5</v>
      </c>
      <c r="E545" t="s">
        <v>167</v>
      </c>
      <c r="F545" t="s">
        <v>54</v>
      </c>
      <c r="G545">
        <v>40</v>
      </c>
      <c r="I545" t="s">
        <v>117</v>
      </c>
      <c r="J545">
        <v>31</v>
      </c>
      <c r="L545" t="s">
        <v>438</v>
      </c>
      <c r="M545" t="str">
        <f t="shared" si="70"/>
        <v>Texas Tech</v>
      </c>
      <c r="N545">
        <f t="shared" si="71"/>
        <v>31</v>
      </c>
      <c r="O545" t="str">
        <f t="shared" si="72"/>
        <v>Iowa State</v>
      </c>
      <c r="P545">
        <f t="shared" si="73"/>
        <v>40</v>
      </c>
      <c r="R545" t="str">
        <f t="shared" si="66"/>
        <v>Texas Tech</v>
      </c>
      <c r="S545">
        <f t="shared" si="67"/>
        <v>31</v>
      </c>
      <c r="T545" t="str">
        <f t="shared" si="68"/>
        <v>Iowa State</v>
      </c>
      <c r="U545">
        <f t="shared" si="69"/>
        <v>40</v>
      </c>
    </row>
    <row r="546" spans="1:21">
      <c r="A546">
        <v>545</v>
      </c>
      <c r="B546">
        <v>10</v>
      </c>
      <c r="C546" t="s">
        <v>561</v>
      </c>
      <c r="D546" s="2">
        <v>0.625</v>
      </c>
      <c r="E546" t="s">
        <v>167</v>
      </c>
      <c r="F546" t="s">
        <v>55</v>
      </c>
      <c r="G546">
        <v>27</v>
      </c>
      <c r="I546" t="s">
        <v>490</v>
      </c>
      <c r="J546">
        <v>26</v>
      </c>
      <c r="L546" t="s">
        <v>269</v>
      </c>
      <c r="M546" t="str">
        <f t="shared" si="70"/>
        <v>Texas Christian</v>
      </c>
      <c r="N546">
        <f t="shared" si="71"/>
        <v>26</v>
      </c>
      <c r="O546" t="str">
        <f t="shared" si="72"/>
        <v>Kansas</v>
      </c>
      <c r="P546">
        <f t="shared" si="73"/>
        <v>27</v>
      </c>
      <c r="R546" t="str">
        <f t="shared" si="66"/>
        <v>Texas Christian</v>
      </c>
      <c r="S546">
        <f t="shared" si="67"/>
        <v>26</v>
      </c>
      <c r="T546" t="str">
        <f t="shared" si="68"/>
        <v>Kansas</v>
      </c>
      <c r="U546">
        <f t="shared" si="69"/>
        <v>27</v>
      </c>
    </row>
    <row r="547" spans="1:21">
      <c r="A547">
        <v>546</v>
      </c>
      <c r="B547">
        <v>10</v>
      </c>
      <c r="C547" t="s">
        <v>561</v>
      </c>
      <c r="D547" s="2">
        <v>0.66666666666666663</v>
      </c>
      <c r="E547" t="s">
        <v>167</v>
      </c>
      <c r="F547" t="s">
        <v>565</v>
      </c>
      <c r="G547">
        <v>15</v>
      </c>
      <c r="H547" t="s">
        <v>680</v>
      </c>
      <c r="I547" t="s">
        <v>81</v>
      </c>
      <c r="J547">
        <v>14</v>
      </c>
      <c r="L547" t="s">
        <v>266</v>
      </c>
      <c r="M547" t="str">
        <f t="shared" si="70"/>
        <v>(12) Kentucky</v>
      </c>
      <c r="N547">
        <f t="shared" si="71"/>
        <v>15</v>
      </c>
      <c r="O547" t="str">
        <f t="shared" si="72"/>
        <v>Missouri</v>
      </c>
      <c r="P547">
        <f t="shared" si="73"/>
        <v>14</v>
      </c>
      <c r="R547" t="str">
        <f t="shared" si="66"/>
        <v>Kentucky</v>
      </c>
      <c r="S547">
        <f t="shared" si="67"/>
        <v>15</v>
      </c>
      <c r="T547" t="str">
        <f t="shared" si="68"/>
        <v>Missouri</v>
      </c>
      <c r="U547">
        <f t="shared" si="69"/>
        <v>14</v>
      </c>
    </row>
    <row r="548" spans="1:21">
      <c r="A548">
        <v>547</v>
      </c>
      <c r="B548">
        <v>10</v>
      </c>
      <c r="C548" t="s">
        <v>561</v>
      </c>
      <c r="D548" s="2">
        <v>0.79166666666666663</v>
      </c>
      <c r="E548" t="s">
        <v>167</v>
      </c>
      <c r="F548" t="s">
        <v>62</v>
      </c>
      <c r="G548">
        <v>47</v>
      </c>
      <c r="I548" t="s">
        <v>11</v>
      </c>
      <c r="J548">
        <v>43</v>
      </c>
      <c r="L548" t="s">
        <v>256</v>
      </c>
      <c r="M548" t="str">
        <f t="shared" si="70"/>
        <v>Arkansas State</v>
      </c>
      <c r="N548">
        <f t="shared" si="71"/>
        <v>43</v>
      </c>
      <c r="O548" t="str">
        <f t="shared" si="72"/>
        <v>Louisiana</v>
      </c>
      <c r="P548">
        <f t="shared" si="73"/>
        <v>47</v>
      </c>
      <c r="R548" t="str">
        <f t="shared" si="66"/>
        <v>Arkansas State</v>
      </c>
      <c r="S548">
        <f t="shared" si="67"/>
        <v>43</v>
      </c>
      <c r="T548" t="str">
        <f t="shared" si="68"/>
        <v>Louisiana</v>
      </c>
      <c r="U548">
        <f t="shared" si="69"/>
        <v>47</v>
      </c>
    </row>
    <row r="549" spans="1:21">
      <c r="A549">
        <v>548</v>
      </c>
      <c r="B549">
        <v>10</v>
      </c>
      <c r="C549" t="s">
        <v>561</v>
      </c>
      <c r="D549" s="2">
        <v>0.5</v>
      </c>
      <c r="E549" t="s">
        <v>167</v>
      </c>
      <c r="F549" t="s">
        <v>63</v>
      </c>
      <c r="G549">
        <v>21</v>
      </c>
      <c r="H549" t="s">
        <v>680</v>
      </c>
      <c r="I549" t="s">
        <v>43</v>
      </c>
      <c r="J549">
        <v>13</v>
      </c>
      <c r="M549" t="str">
        <f t="shared" si="70"/>
        <v>Louisiana Tech</v>
      </c>
      <c r="N549">
        <f t="shared" si="71"/>
        <v>21</v>
      </c>
      <c r="O549" t="str">
        <f t="shared" si="72"/>
        <v>Florida Atlantic</v>
      </c>
      <c r="P549">
        <f t="shared" si="73"/>
        <v>13</v>
      </c>
      <c r="R549" t="str">
        <f t="shared" si="66"/>
        <v>Louisiana Tech</v>
      </c>
      <c r="S549">
        <f t="shared" si="67"/>
        <v>21</v>
      </c>
      <c r="T549" t="str">
        <f t="shared" si="68"/>
        <v>Florida Atlantic</v>
      </c>
      <c r="U549">
        <f t="shared" si="69"/>
        <v>13</v>
      </c>
    </row>
    <row r="550" spans="1:21">
      <c r="A550">
        <v>549</v>
      </c>
      <c r="B550">
        <v>10</v>
      </c>
      <c r="C550" t="s">
        <v>561</v>
      </c>
      <c r="D550" s="2">
        <v>0.64583333333333337</v>
      </c>
      <c r="E550" t="s">
        <v>167</v>
      </c>
      <c r="F550" t="s">
        <v>70</v>
      </c>
      <c r="G550">
        <v>63</v>
      </c>
      <c r="I550" t="s">
        <v>52</v>
      </c>
      <c r="J550">
        <v>33</v>
      </c>
      <c r="L550" t="s">
        <v>445</v>
      </c>
      <c r="M550" t="str">
        <f t="shared" si="70"/>
        <v>Illinois</v>
      </c>
      <c r="N550">
        <f t="shared" si="71"/>
        <v>33</v>
      </c>
      <c r="O550" t="str">
        <f t="shared" si="72"/>
        <v>Maryland</v>
      </c>
      <c r="P550">
        <f t="shared" si="73"/>
        <v>63</v>
      </c>
      <c r="R550" t="str">
        <f t="shared" si="66"/>
        <v>Illinois</v>
      </c>
      <c r="S550">
        <f t="shared" si="67"/>
        <v>33</v>
      </c>
      <c r="T550" t="str">
        <f t="shared" si="68"/>
        <v>Maryland</v>
      </c>
      <c r="U550">
        <f t="shared" si="69"/>
        <v>63</v>
      </c>
    </row>
    <row r="551" spans="1:21">
      <c r="A551">
        <v>550</v>
      </c>
      <c r="B551">
        <v>10</v>
      </c>
      <c r="C551" t="s">
        <v>561</v>
      </c>
      <c r="D551" s="2">
        <v>0.5</v>
      </c>
      <c r="E551" t="s">
        <v>167</v>
      </c>
      <c r="F551" t="s">
        <v>21</v>
      </c>
      <c r="G551">
        <v>22</v>
      </c>
      <c r="H551" t="s">
        <v>680</v>
      </c>
      <c r="I551" t="s">
        <v>38</v>
      </c>
      <c r="J551">
        <v>17</v>
      </c>
      <c r="L551" t="s">
        <v>183</v>
      </c>
      <c r="M551" t="str">
        <f t="shared" si="70"/>
        <v>Massachusetts</v>
      </c>
      <c r="N551">
        <f t="shared" si="71"/>
        <v>22</v>
      </c>
      <c r="O551" t="str">
        <f t="shared" si="72"/>
        <v>Connecticut</v>
      </c>
      <c r="P551">
        <f t="shared" si="73"/>
        <v>17</v>
      </c>
      <c r="R551" t="str">
        <f t="shared" si="66"/>
        <v>Massachusetts</v>
      </c>
      <c r="S551">
        <f t="shared" si="67"/>
        <v>22</v>
      </c>
      <c r="T551" t="str">
        <f t="shared" si="68"/>
        <v>Connecticut</v>
      </c>
      <c r="U551">
        <f t="shared" si="69"/>
        <v>17</v>
      </c>
    </row>
    <row r="552" spans="1:21">
      <c r="A552">
        <v>551</v>
      </c>
      <c r="B552">
        <v>10</v>
      </c>
      <c r="C552" t="s">
        <v>561</v>
      </c>
      <c r="D552" s="2">
        <v>0.5</v>
      </c>
      <c r="E552" t="s">
        <v>167</v>
      </c>
      <c r="F552" t="s">
        <v>75</v>
      </c>
      <c r="G552">
        <v>23</v>
      </c>
      <c r="I552" t="s">
        <v>101</v>
      </c>
      <c r="J552">
        <v>13</v>
      </c>
      <c r="L552" t="s">
        <v>203</v>
      </c>
      <c r="M552" t="str">
        <f t="shared" si="70"/>
        <v>Purdue</v>
      </c>
      <c r="N552">
        <f t="shared" si="71"/>
        <v>13</v>
      </c>
      <c r="O552" t="str">
        <f t="shared" si="72"/>
        <v>Michigan State</v>
      </c>
      <c r="P552">
        <f t="shared" si="73"/>
        <v>23</v>
      </c>
      <c r="R552" t="str">
        <f t="shared" si="66"/>
        <v>Purdue</v>
      </c>
      <c r="S552">
        <f t="shared" si="67"/>
        <v>13</v>
      </c>
      <c r="T552" t="str">
        <f t="shared" si="68"/>
        <v>Michigan State</v>
      </c>
      <c r="U552">
        <f t="shared" si="69"/>
        <v>23</v>
      </c>
    </row>
    <row r="553" spans="1:21">
      <c r="A553">
        <v>552</v>
      </c>
      <c r="B553">
        <v>10</v>
      </c>
      <c r="C553" t="s">
        <v>561</v>
      </c>
      <c r="D553" s="2">
        <v>0.64583333333333337</v>
      </c>
      <c r="E553" t="s">
        <v>167</v>
      </c>
      <c r="F553" t="s">
        <v>308</v>
      </c>
      <c r="G553">
        <v>51</v>
      </c>
      <c r="H553" t="s">
        <v>680</v>
      </c>
      <c r="I553" t="s">
        <v>96</v>
      </c>
      <c r="J553">
        <v>17</v>
      </c>
      <c r="L553" t="s">
        <v>349</v>
      </c>
      <c r="M553" t="str">
        <f t="shared" si="70"/>
        <v>Middle Tennessee State</v>
      </c>
      <c r="N553">
        <f t="shared" si="71"/>
        <v>51</v>
      </c>
      <c r="O553" t="str">
        <f t="shared" si="72"/>
        <v>Old Dominion</v>
      </c>
      <c r="P553">
        <f t="shared" si="73"/>
        <v>17</v>
      </c>
      <c r="R553" t="str">
        <f t="shared" si="66"/>
        <v>Middle Tennessee State</v>
      </c>
      <c r="S553">
        <f t="shared" si="67"/>
        <v>51</v>
      </c>
      <c r="T553" t="str">
        <f t="shared" si="68"/>
        <v>Old Dominion</v>
      </c>
      <c r="U553">
        <f t="shared" si="69"/>
        <v>17</v>
      </c>
    </row>
    <row r="554" spans="1:21">
      <c r="A554">
        <v>553</v>
      </c>
      <c r="B554">
        <v>10</v>
      </c>
      <c r="C554" t="s">
        <v>561</v>
      </c>
      <c r="D554" s="2">
        <v>0.79166666666666663</v>
      </c>
      <c r="E554" t="s">
        <v>167</v>
      </c>
      <c r="F554" t="s">
        <v>80</v>
      </c>
      <c r="G554">
        <v>28</v>
      </c>
      <c r="I554" t="s">
        <v>566</v>
      </c>
      <c r="J554">
        <v>13</v>
      </c>
      <c r="L554" t="s">
        <v>264</v>
      </c>
      <c r="M554" t="str">
        <f t="shared" si="70"/>
        <v>(16) Texas A&amp;M</v>
      </c>
      <c r="N554">
        <f t="shared" si="71"/>
        <v>13</v>
      </c>
      <c r="O554" t="str">
        <f t="shared" si="72"/>
        <v>Mississippi State</v>
      </c>
      <c r="P554">
        <f t="shared" si="73"/>
        <v>28</v>
      </c>
      <c r="R554" t="str">
        <f t="shared" si="66"/>
        <v>Texas A&amp;M</v>
      </c>
      <c r="S554">
        <f t="shared" si="67"/>
        <v>13</v>
      </c>
      <c r="T554" t="str">
        <f t="shared" si="68"/>
        <v>Mississippi State</v>
      </c>
      <c r="U554">
        <f t="shared" si="69"/>
        <v>28</v>
      </c>
    </row>
    <row r="555" spans="1:21">
      <c r="A555">
        <v>554</v>
      </c>
      <c r="B555">
        <v>10</v>
      </c>
      <c r="C555" t="s">
        <v>561</v>
      </c>
      <c r="D555" s="2">
        <v>0.5</v>
      </c>
      <c r="E555" t="s">
        <v>167</v>
      </c>
      <c r="F555" t="s">
        <v>83</v>
      </c>
      <c r="G555">
        <v>45</v>
      </c>
      <c r="I555" t="s">
        <v>428</v>
      </c>
      <c r="J555">
        <v>9</v>
      </c>
      <c r="L555" t="s">
        <v>346</v>
      </c>
      <c r="M555" t="str">
        <f t="shared" si="70"/>
        <v>Bethune-Cookman</v>
      </c>
      <c r="N555">
        <f t="shared" si="71"/>
        <v>9</v>
      </c>
      <c r="O555" t="str">
        <f t="shared" si="72"/>
        <v>Nebraska</v>
      </c>
      <c r="P555">
        <f t="shared" si="73"/>
        <v>45</v>
      </c>
      <c r="R555" t="str">
        <f t="shared" si="66"/>
        <v>Bethune-Cookman</v>
      </c>
      <c r="S555">
        <f t="shared" si="67"/>
        <v>9</v>
      </c>
      <c r="T555" t="str">
        <f t="shared" si="68"/>
        <v>Nebraska</v>
      </c>
      <c r="U555">
        <f t="shared" si="69"/>
        <v>45</v>
      </c>
    </row>
    <row r="556" spans="1:21">
      <c r="A556">
        <v>555</v>
      </c>
      <c r="B556">
        <v>10</v>
      </c>
      <c r="C556" t="s">
        <v>561</v>
      </c>
      <c r="D556" s="2">
        <v>0.9375</v>
      </c>
      <c r="E556" t="s">
        <v>167</v>
      </c>
      <c r="F556" t="s">
        <v>84</v>
      </c>
      <c r="G556">
        <v>28</v>
      </c>
      <c r="I556" t="s">
        <v>104</v>
      </c>
      <c r="J556">
        <v>24</v>
      </c>
      <c r="L556" t="s">
        <v>205</v>
      </c>
      <c r="M556" t="str">
        <f t="shared" si="70"/>
        <v>San Diego State</v>
      </c>
      <c r="N556">
        <f t="shared" si="71"/>
        <v>24</v>
      </c>
      <c r="O556" t="str">
        <f t="shared" si="72"/>
        <v>Nevada</v>
      </c>
      <c r="P556">
        <f t="shared" si="73"/>
        <v>28</v>
      </c>
      <c r="R556" t="str">
        <f t="shared" si="66"/>
        <v>San Diego State</v>
      </c>
      <c r="S556">
        <f t="shared" si="67"/>
        <v>24</v>
      </c>
      <c r="T556" t="str">
        <f t="shared" si="68"/>
        <v>Nevada</v>
      </c>
      <c r="U556">
        <f t="shared" si="69"/>
        <v>28</v>
      </c>
    </row>
    <row r="557" spans="1:21">
      <c r="A557">
        <v>556</v>
      </c>
      <c r="B557">
        <v>10</v>
      </c>
      <c r="C557" t="s">
        <v>561</v>
      </c>
      <c r="D557" s="2">
        <v>0.66666666666666663</v>
      </c>
      <c r="E557" t="s">
        <v>167</v>
      </c>
      <c r="F557" t="s">
        <v>89</v>
      </c>
      <c r="G557">
        <v>41</v>
      </c>
      <c r="I557" t="s">
        <v>102</v>
      </c>
      <c r="J557">
        <v>17</v>
      </c>
      <c r="L557" t="s">
        <v>273</v>
      </c>
      <c r="M557" t="str">
        <f t="shared" si="70"/>
        <v>Rice</v>
      </c>
      <c r="N557">
        <f t="shared" si="71"/>
        <v>17</v>
      </c>
      <c r="O557" t="str">
        <f t="shared" si="72"/>
        <v>North Texas</v>
      </c>
      <c r="P557">
        <f t="shared" si="73"/>
        <v>41</v>
      </c>
      <c r="R557" t="str">
        <f t="shared" si="66"/>
        <v>Rice</v>
      </c>
      <c r="S557">
        <f t="shared" si="67"/>
        <v>17</v>
      </c>
      <c r="T557" t="str">
        <f t="shared" si="68"/>
        <v>North Texas</v>
      </c>
      <c r="U557">
        <f t="shared" si="69"/>
        <v>41</v>
      </c>
    </row>
    <row r="558" spans="1:21">
      <c r="A558">
        <v>557</v>
      </c>
      <c r="B558">
        <v>10</v>
      </c>
      <c r="C558" t="s">
        <v>561</v>
      </c>
      <c r="D558" s="2">
        <v>0.64583333333333337</v>
      </c>
      <c r="E558" t="s">
        <v>167</v>
      </c>
      <c r="F558" t="s">
        <v>250</v>
      </c>
      <c r="G558">
        <v>7</v>
      </c>
      <c r="H558" t="s">
        <v>680</v>
      </c>
      <c r="I558" t="s">
        <v>228</v>
      </c>
      <c r="J558">
        <v>6</v>
      </c>
      <c r="L558" t="s">
        <v>342</v>
      </c>
      <c r="M558" t="str">
        <f t="shared" si="70"/>
        <v>Northern Illinois</v>
      </c>
      <c r="N558">
        <f t="shared" si="71"/>
        <v>7</v>
      </c>
      <c r="O558" t="str">
        <f t="shared" si="72"/>
        <v>Brigham Young</v>
      </c>
      <c r="P558">
        <f t="shared" si="73"/>
        <v>6</v>
      </c>
      <c r="R558" t="str">
        <f t="shared" si="66"/>
        <v>Northern Illinois</v>
      </c>
      <c r="S558">
        <f t="shared" si="67"/>
        <v>7</v>
      </c>
      <c r="T558" t="str">
        <f t="shared" si="68"/>
        <v>Brigham Young</v>
      </c>
      <c r="U558">
        <f t="shared" si="69"/>
        <v>6</v>
      </c>
    </row>
    <row r="559" spans="1:21">
      <c r="A559">
        <v>558</v>
      </c>
      <c r="B559">
        <v>10</v>
      </c>
      <c r="C559" t="s">
        <v>561</v>
      </c>
      <c r="D559" s="2">
        <v>0.5</v>
      </c>
      <c r="E559" t="s">
        <v>167</v>
      </c>
      <c r="F559" t="s">
        <v>91</v>
      </c>
      <c r="G559">
        <v>31</v>
      </c>
      <c r="I559" t="s">
        <v>567</v>
      </c>
      <c r="J559">
        <v>17</v>
      </c>
      <c r="L559" t="s">
        <v>347</v>
      </c>
      <c r="M559" t="str">
        <f t="shared" si="70"/>
        <v>(20) Wisconsin</v>
      </c>
      <c r="N559">
        <f t="shared" si="71"/>
        <v>17</v>
      </c>
      <c r="O559" t="str">
        <f t="shared" si="72"/>
        <v>Northwestern</v>
      </c>
      <c r="P559">
        <f t="shared" si="73"/>
        <v>31</v>
      </c>
      <c r="R559" t="str">
        <f t="shared" si="66"/>
        <v>Wisconsin</v>
      </c>
      <c r="S559">
        <f t="shared" si="67"/>
        <v>17</v>
      </c>
      <c r="T559" t="str">
        <f t="shared" si="68"/>
        <v>Northwestern</v>
      </c>
      <c r="U559">
        <f t="shared" si="69"/>
        <v>31</v>
      </c>
    </row>
    <row r="560" spans="1:21">
      <c r="A560">
        <v>559</v>
      </c>
      <c r="B560">
        <v>10</v>
      </c>
      <c r="C560" t="s">
        <v>561</v>
      </c>
      <c r="D560" s="2">
        <v>0.83333333333333337</v>
      </c>
      <c r="E560" t="s">
        <v>167</v>
      </c>
      <c r="F560" t="s">
        <v>568</v>
      </c>
      <c r="G560">
        <v>44</v>
      </c>
      <c r="I560" t="s">
        <v>82</v>
      </c>
      <c r="J560">
        <v>22</v>
      </c>
      <c r="L560" t="s">
        <v>385</v>
      </c>
      <c r="M560" t="str">
        <f t="shared" si="70"/>
        <v>Navy</v>
      </c>
      <c r="N560">
        <f t="shared" si="71"/>
        <v>22</v>
      </c>
      <c r="O560" t="str">
        <f t="shared" si="72"/>
        <v>(3) Notre Dame</v>
      </c>
      <c r="P560">
        <f t="shared" si="73"/>
        <v>44</v>
      </c>
      <c r="R560" t="str">
        <f t="shared" si="66"/>
        <v>Navy</v>
      </c>
      <c r="S560">
        <f t="shared" si="67"/>
        <v>22</v>
      </c>
      <c r="T560" t="str">
        <f t="shared" si="68"/>
        <v>Notre Dame</v>
      </c>
      <c r="U560">
        <f t="shared" si="69"/>
        <v>44</v>
      </c>
    </row>
    <row r="561" spans="1:21">
      <c r="A561">
        <v>560</v>
      </c>
      <c r="B561">
        <v>10</v>
      </c>
      <c r="C561" t="s">
        <v>561</v>
      </c>
      <c r="D561" s="2">
        <v>0.64583333333333337</v>
      </c>
      <c r="E561" t="s">
        <v>167</v>
      </c>
      <c r="F561" t="s">
        <v>569</v>
      </c>
      <c r="G561">
        <v>51</v>
      </c>
      <c r="I561" t="s">
        <v>56</v>
      </c>
      <c r="J561">
        <v>14</v>
      </c>
      <c r="L561" t="s">
        <v>284</v>
      </c>
      <c r="M561" t="str">
        <f t="shared" si="70"/>
        <v>Kansas State</v>
      </c>
      <c r="N561">
        <f t="shared" si="71"/>
        <v>14</v>
      </c>
      <c r="O561" t="str">
        <f t="shared" si="72"/>
        <v>(8) Oklahoma</v>
      </c>
      <c r="P561">
        <f t="shared" si="73"/>
        <v>51</v>
      </c>
      <c r="R561" t="str">
        <f t="shared" si="66"/>
        <v>Kansas State</v>
      </c>
      <c r="S561">
        <f t="shared" si="67"/>
        <v>14</v>
      </c>
      <c r="T561" t="str">
        <f t="shared" si="68"/>
        <v>Oklahoma</v>
      </c>
      <c r="U561">
        <f t="shared" si="69"/>
        <v>51</v>
      </c>
    </row>
    <row r="562" spans="1:21">
      <c r="A562">
        <v>561</v>
      </c>
      <c r="B562">
        <v>10</v>
      </c>
      <c r="C562" t="s">
        <v>561</v>
      </c>
      <c r="D562" s="2">
        <v>0.83333333333333337</v>
      </c>
      <c r="E562" t="s">
        <v>167</v>
      </c>
      <c r="F562" t="s">
        <v>95</v>
      </c>
      <c r="G562">
        <v>38</v>
      </c>
      <c r="I562" t="s">
        <v>570</v>
      </c>
      <c r="J562">
        <v>35</v>
      </c>
      <c r="L562" t="s">
        <v>191</v>
      </c>
      <c r="M562" t="str">
        <f t="shared" si="70"/>
        <v>(6) Texas</v>
      </c>
      <c r="N562">
        <f t="shared" si="71"/>
        <v>35</v>
      </c>
      <c r="O562" t="str">
        <f t="shared" si="72"/>
        <v>Oklahoma State</v>
      </c>
      <c r="P562">
        <f t="shared" si="73"/>
        <v>38</v>
      </c>
      <c r="R562" t="str">
        <f t="shared" si="66"/>
        <v>Texas</v>
      </c>
      <c r="S562">
        <f t="shared" si="67"/>
        <v>35</v>
      </c>
      <c r="T562" t="str">
        <f t="shared" si="68"/>
        <v>Oklahoma State</v>
      </c>
      <c r="U562">
        <f t="shared" si="69"/>
        <v>38</v>
      </c>
    </row>
    <row r="563" spans="1:21">
      <c r="A563">
        <v>562</v>
      </c>
      <c r="B563">
        <v>10</v>
      </c>
      <c r="C563" t="s">
        <v>561</v>
      </c>
      <c r="D563" s="2">
        <v>0.625</v>
      </c>
      <c r="E563" t="s">
        <v>167</v>
      </c>
      <c r="F563" t="s">
        <v>98</v>
      </c>
      <c r="G563">
        <v>41</v>
      </c>
      <c r="H563" t="s">
        <v>680</v>
      </c>
      <c r="I563" t="s">
        <v>1</v>
      </c>
      <c r="J563">
        <v>34</v>
      </c>
      <c r="L563" t="s">
        <v>426</v>
      </c>
      <c r="M563" t="str">
        <f t="shared" si="70"/>
        <v>Oregon State</v>
      </c>
      <c r="N563">
        <f t="shared" si="71"/>
        <v>41</v>
      </c>
      <c r="O563" t="str">
        <f t="shared" si="72"/>
        <v>Colorado</v>
      </c>
      <c r="P563">
        <f t="shared" si="73"/>
        <v>34</v>
      </c>
      <c r="R563" t="str">
        <f t="shared" si="66"/>
        <v>Oregon State</v>
      </c>
      <c r="S563">
        <f t="shared" si="67"/>
        <v>41</v>
      </c>
      <c r="T563" t="str">
        <f t="shared" si="68"/>
        <v>Colorado</v>
      </c>
      <c r="U563">
        <f t="shared" si="69"/>
        <v>34</v>
      </c>
    </row>
    <row r="564" spans="1:21">
      <c r="A564">
        <v>563</v>
      </c>
      <c r="B564">
        <v>10</v>
      </c>
      <c r="C564" t="s">
        <v>561</v>
      </c>
      <c r="D564" s="2">
        <v>0.64583333333333337</v>
      </c>
      <c r="E564" t="s">
        <v>167</v>
      </c>
      <c r="F564" t="s">
        <v>571</v>
      </c>
      <c r="G564">
        <v>30</v>
      </c>
      <c r="I564" t="s">
        <v>572</v>
      </c>
      <c r="J564">
        <v>24</v>
      </c>
      <c r="L564" t="s">
        <v>289</v>
      </c>
      <c r="M564" t="str">
        <f t="shared" si="70"/>
        <v>(18) Iowa</v>
      </c>
      <c r="N564">
        <f t="shared" si="71"/>
        <v>24</v>
      </c>
      <c r="O564" t="str">
        <f t="shared" si="72"/>
        <v>(17) Penn State</v>
      </c>
      <c r="P564">
        <f t="shared" si="73"/>
        <v>30</v>
      </c>
      <c r="R564" t="str">
        <f t="shared" si="66"/>
        <v>Iowa</v>
      </c>
      <c r="S564">
        <f t="shared" si="67"/>
        <v>24</v>
      </c>
      <c r="T564" t="str">
        <f t="shared" si="68"/>
        <v>Penn State</v>
      </c>
      <c r="U564">
        <f t="shared" si="69"/>
        <v>30</v>
      </c>
    </row>
    <row r="565" spans="1:21">
      <c r="A565">
        <v>564</v>
      </c>
      <c r="B565">
        <v>10</v>
      </c>
      <c r="C565" t="s">
        <v>561</v>
      </c>
      <c r="D565" s="2">
        <v>0.64583333333333337</v>
      </c>
      <c r="E565" t="s">
        <v>167</v>
      </c>
      <c r="F565" t="s">
        <v>100</v>
      </c>
      <c r="G565">
        <v>54</v>
      </c>
      <c r="I565" t="s">
        <v>39</v>
      </c>
      <c r="J565">
        <v>45</v>
      </c>
      <c r="L565" t="s">
        <v>291</v>
      </c>
      <c r="M565" t="str">
        <f t="shared" si="70"/>
        <v>Duke</v>
      </c>
      <c r="N565">
        <f t="shared" si="71"/>
        <v>45</v>
      </c>
      <c r="O565" t="str">
        <f t="shared" si="72"/>
        <v>Pittsburgh</v>
      </c>
      <c r="P565">
        <f t="shared" si="73"/>
        <v>54</v>
      </c>
      <c r="R565" t="str">
        <f t="shared" si="66"/>
        <v>Duke</v>
      </c>
      <c r="S565">
        <f t="shared" si="67"/>
        <v>45</v>
      </c>
      <c r="T565" t="str">
        <f t="shared" si="68"/>
        <v>Pittsburgh</v>
      </c>
      <c r="U565">
        <f t="shared" si="69"/>
        <v>54</v>
      </c>
    </row>
    <row r="566" spans="1:21">
      <c r="A566">
        <v>565</v>
      </c>
      <c r="B566">
        <v>10</v>
      </c>
      <c r="C566" t="s">
        <v>561</v>
      </c>
      <c r="D566" s="2">
        <v>0.77083333333333337</v>
      </c>
      <c r="E566" t="s">
        <v>167</v>
      </c>
      <c r="F566" t="s">
        <v>105</v>
      </c>
      <c r="G566">
        <v>50</v>
      </c>
      <c r="I566" t="s">
        <v>296</v>
      </c>
      <c r="J566">
        <v>37</v>
      </c>
      <c r="L566" t="s">
        <v>181</v>
      </c>
      <c r="M566" t="str">
        <f t="shared" si="70"/>
        <v>Nevada-Las Vegas</v>
      </c>
      <c r="N566">
        <f t="shared" si="71"/>
        <v>37</v>
      </c>
      <c r="O566" t="str">
        <f t="shared" si="72"/>
        <v>San Jose State</v>
      </c>
      <c r="P566">
        <f t="shared" si="73"/>
        <v>50</v>
      </c>
      <c r="R566" t="str">
        <f t="shared" si="66"/>
        <v>Nevada-Las Vegas</v>
      </c>
      <c r="S566">
        <f t="shared" si="67"/>
        <v>37</v>
      </c>
      <c r="T566" t="str">
        <f t="shared" si="68"/>
        <v>San Jose State</v>
      </c>
      <c r="U566">
        <f t="shared" si="69"/>
        <v>50</v>
      </c>
    </row>
    <row r="567" spans="1:21">
      <c r="A567">
        <v>566</v>
      </c>
      <c r="B567">
        <v>10</v>
      </c>
      <c r="C567" t="s">
        <v>561</v>
      </c>
      <c r="D567" s="2">
        <v>0.8125</v>
      </c>
      <c r="E567" t="s">
        <v>167</v>
      </c>
      <c r="F567" t="s">
        <v>35</v>
      </c>
      <c r="G567">
        <v>27</v>
      </c>
      <c r="I567" t="s">
        <v>72</v>
      </c>
      <c r="J567">
        <v>24</v>
      </c>
      <c r="L567" t="s">
        <v>293</v>
      </c>
      <c r="M567" t="str">
        <f t="shared" si="70"/>
        <v>Tennessee</v>
      </c>
      <c r="N567">
        <f t="shared" si="71"/>
        <v>24</v>
      </c>
      <c r="O567" t="str">
        <f t="shared" si="72"/>
        <v>South Carolina</v>
      </c>
      <c r="P567">
        <f t="shared" si="73"/>
        <v>27</v>
      </c>
      <c r="R567" t="str">
        <f t="shared" si="66"/>
        <v>Tennessee</v>
      </c>
      <c r="S567">
        <f t="shared" si="67"/>
        <v>24</v>
      </c>
      <c r="T567" t="str">
        <f t="shared" si="68"/>
        <v>South Carolina</v>
      </c>
      <c r="U567">
        <f t="shared" si="69"/>
        <v>27</v>
      </c>
    </row>
    <row r="568" spans="1:21">
      <c r="A568">
        <v>567</v>
      </c>
      <c r="B568">
        <v>10</v>
      </c>
      <c r="C568" t="s">
        <v>561</v>
      </c>
      <c r="D568" s="2">
        <v>0.79166666666666663</v>
      </c>
      <c r="E568" t="s">
        <v>167</v>
      </c>
      <c r="F568" t="s">
        <v>112</v>
      </c>
      <c r="G568">
        <v>51</v>
      </c>
      <c r="I568" t="s">
        <v>573</v>
      </c>
      <c r="J568">
        <v>41</v>
      </c>
      <c r="L568" t="s">
        <v>389</v>
      </c>
      <c r="M568" t="str">
        <f t="shared" si="70"/>
        <v>(22) North Carolina State</v>
      </c>
      <c r="N568">
        <f t="shared" si="71"/>
        <v>41</v>
      </c>
      <c r="O568" t="str">
        <f t="shared" si="72"/>
        <v>Syracuse</v>
      </c>
      <c r="P568">
        <f t="shared" si="73"/>
        <v>51</v>
      </c>
      <c r="R568" t="str">
        <f t="shared" si="66"/>
        <v>North Carolina State</v>
      </c>
      <c r="S568">
        <f t="shared" si="67"/>
        <v>41</v>
      </c>
      <c r="T568" t="str">
        <f t="shared" si="68"/>
        <v>Syracuse</v>
      </c>
      <c r="U568">
        <f t="shared" si="69"/>
        <v>51</v>
      </c>
    </row>
    <row r="569" spans="1:21">
      <c r="A569">
        <v>568</v>
      </c>
      <c r="B569">
        <v>10</v>
      </c>
      <c r="C569" t="s">
        <v>561</v>
      </c>
      <c r="D569" s="2">
        <v>0.79166666666666663</v>
      </c>
      <c r="E569" t="s">
        <v>167</v>
      </c>
      <c r="F569" t="s">
        <v>116</v>
      </c>
      <c r="G569">
        <v>27</v>
      </c>
      <c r="I569" t="s">
        <v>87</v>
      </c>
      <c r="J569">
        <v>20</v>
      </c>
      <c r="L569" t="s">
        <v>394</v>
      </c>
      <c r="M569" t="str">
        <f t="shared" si="70"/>
        <v>New Mexico State</v>
      </c>
      <c r="N569">
        <f t="shared" si="71"/>
        <v>20</v>
      </c>
      <c r="O569" t="str">
        <f t="shared" si="72"/>
        <v>Texas State</v>
      </c>
      <c r="P569">
        <f t="shared" si="73"/>
        <v>27</v>
      </c>
      <c r="R569" t="str">
        <f t="shared" si="66"/>
        <v>New Mexico State</v>
      </c>
      <c r="S569">
        <f t="shared" si="67"/>
        <v>20</v>
      </c>
      <c r="T569" t="str">
        <f t="shared" si="68"/>
        <v>Texas State</v>
      </c>
      <c r="U569">
        <f t="shared" si="69"/>
        <v>27</v>
      </c>
    </row>
    <row r="570" spans="1:21">
      <c r="A570">
        <v>569</v>
      </c>
      <c r="B570">
        <v>10</v>
      </c>
      <c r="C570" t="s">
        <v>561</v>
      </c>
      <c r="D570" s="2">
        <v>0.79166666666666663</v>
      </c>
      <c r="E570" t="s">
        <v>167</v>
      </c>
      <c r="F570" t="s">
        <v>122</v>
      </c>
      <c r="G570">
        <v>24</v>
      </c>
      <c r="H570" t="s">
        <v>680</v>
      </c>
      <c r="I570" t="s">
        <v>123</v>
      </c>
      <c r="J570">
        <v>17</v>
      </c>
      <c r="L570" t="s">
        <v>307</v>
      </c>
      <c r="M570" t="str">
        <f t="shared" si="70"/>
        <v>Tulane</v>
      </c>
      <c r="N570">
        <f t="shared" si="71"/>
        <v>24</v>
      </c>
      <c r="O570" t="str">
        <f t="shared" si="72"/>
        <v>Tulsa</v>
      </c>
      <c r="P570">
        <f t="shared" si="73"/>
        <v>17</v>
      </c>
      <c r="R570" t="str">
        <f t="shared" si="66"/>
        <v>Tulane</v>
      </c>
      <c r="S570">
        <f t="shared" si="67"/>
        <v>24</v>
      </c>
      <c r="T570" t="str">
        <f t="shared" si="68"/>
        <v>Tulsa</v>
      </c>
      <c r="U570">
        <f t="shared" si="69"/>
        <v>17</v>
      </c>
    </row>
    <row r="571" spans="1:21">
      <c r="A571">
        <v>570</v>
      </c>
      <c r="B571">
        <v>10</v>
      </c>
      <c r="C571" t="s">
        <v>561</v>
      </c>
      <c r="D571" s="2">
        <v>0.66666666666666663</v>
      </c>
      <c r="E571" t="s">
        <v>167</v>
      </c>
      <c r="F571" t="s">
        <v>124</v>
      </c>
      <c r="G571">
        <v>61</v>
      </c>
      <c r="I571" t="s">
        <v>86</v>
      </c>
      <c r="J571">
        <v>19</v>
      </c>
      <c r="L571" t="s">
        <v>399</v>
      </c>
      <c r="M571" t="str">
        <f t="shared" si="70"/>
        <v>New Mexico</v>
      </c>
      <c r="N571">
        <f t="shared" si="71"/>
        <v>19</v>
      </c>
      <c r="O571" t="str">
        <f t="shared" si="72"/>
        <v>Utah State</v>
      </c>
      <c r="P571">
        <f t="shared" si="73"/>
        <v>61</v>
      </c>
      <c r="R571" t="str">
        <f t="shared" si="66"/>
        <v>New Mexico</v>
      </c>
      <c r="S571">
        <f t="shared" si="67"/>
        <v>19</v>
      </c>
      <c r="T571" t="str">
        <f t="shared" si="68"/>
        <v>Utah State</v>
      </c>
      <c r="U571">
        <f t="shared" si="69"/>
        <v>61</v>
      </c>
    </row>
    <row r="572" spans="1:21">
      <c r="A572">
        <v>571</v>
      </c>
      <c r="B572">
        <v>10</v>
      </c>
      <c r="C572" t="s">
        <v>561</v>
      </c>
      <c r="D572" s="2">
        <v>0.5</v>
      </c>
      <c r="E572" t="s">
        <v>167</v>
      </c>
      <c r="F572" t="s">
        <v>125</v>
      </c>
      <c r="G572">
        <v>45</v>
      </c>
      <c r="H572" t="s">
        <v>680</v>
      </c>
      <c r="I572" t="s">
        <v>10</v>
      </c>
      <c r="J572">
        <v>31</v>
      </c>
      <c r="L572" t="s">
        <v>218</v>
      </c>
      <c r="M572" t="str">
        <f t="shared" si="70"/>
        <v>Vanderbilt</v>
      </c>
      <c r="N572">
        <f t="shared" si="71"/>
        <v>45</v>
      </c>
      <c r="O572" t="str">
        <f t="shared" si="72"/>
        <v>Arkansas</v>
      </c>
      <c r="P572">
        <f t="shared" si="73"/>
        <v>31</v>
      </c>
      <c r="R572" t="str">
        <f t="shared" si="66"/>
        <v>Vanderbilt</v>
      </c>
      <c r="S572">
        <f t="shared" si="67"/>
        <v>45</v>
      </c>
      <c r="T572" t="str">
        <f t="shared" si="68"/>
        <v>Arkansas</v>
      </c>
      <c r="U572">
        <f t="shared" si="69"/>
        <v>31</v>
      </c>
    </row>
    <row r="573" spans="1:21">
      <c r="A573">
        <v>572</v>
      </c>
      <c r="B573">
        <v>10</v>
      </c>
      <c r="C573" t="s">
        <v>561</v>
      </c>
      <c r="D573" s="2">
        <v>0.51388888888888895</v>
      </c>
      <c r="E573" t="s">
        <v>167</v>
      </c>
      <c r="F573" t="s">
        <v>60</v>
      </c>
      <c r="G573">
        <v>31</v>
      </c>
      <c r="I573" t="s">
        <v>7</v>
      </c>
      <c r="J573">
        <v>21</v>
      </c>
      <c r="L573" t="s">
        <v>311</v>
      </c>
      <c r="M573" t="str">
        <f t="shared" si="70"/>
        <v>North Carolina</v>
      </c>
      <c r="N573">
        <f t="shared" si="71"/>
        <v>21</v>
      </c>
      <c r="O573" t="str">
        <f t="shared" si="72"/>
        <v>Virginia</v>
      </c>
      <c r="P573">
        <f t="shared" si="73"/>
        <v>31</v>
      </c>
      <c r="R573" t="str">
        <f t="shared" si="66"/>
        <v>North Carolina</v>
      </c>
      <c r="S573">
        <f t="shared" si="67"/>
        <v>21</v>
      </c>
      <c r="T573" t="str">
        <f t="shared" si="68"/>
        <v>Virginia</v>
      </c>
      <c r="U573">
        <f t="shared" si="69"/>
        <v>31</v>
      </c>
    </row>
    <row r="574" spans="1:21">
      <c r="A574">
        <v>573</v>
      </c>
      <c r="B574">
        <v>10</v>
      </c>
      <c r="C574" t="s">
        <v>561</v>
      </c>
      <c r="D574" s="2">
        <v>0.5</v>
      </c>
      <c r="E574" t="s">
        <v>167</v>
      </c>
      <c r="F574" t="s">
        <v>127</v>
      </c>
      <c r="G574">
        <v>56</v>
      </c>
      <c r="H574" t="s">
        <v>680</v>
      </c>
      <c r="I574" t="s">
        <v>67</v>
      </c>
      <c r="J574">
        <v>35</v>
      </c>
      <c r="L574" t="s">
        <v>362</v>
      </c>
      <c r="M574" t="str">
        <f t="shared" si="70"/>
        <v>Wake Forest</v>
      </c>
      <c r="N574">
        <f t="shared" si="71"/>
        <v>56</v>
      </c>
      <c r="O574" t="str">
        <f t="shared" si="72"/>
        <v>Louisville</v>
      </c>
      <c r="P574">
        <f t="shared" si="73"/>
        <v>35</v>
      </c>
      <c r="R574" t="str">
        <f t="shared" si="66"/>
        <v>Wake Forest</v>
      </c>
      <c r="S574">
        <f t="shared" si="67"/>
        <v>56</v>
      </c>
      <c r="T574" t="str">
        <f t="shared" si="68"/>
        <v>Louisville</v>
      </c>
      <c r="U574">
        <f t="shared" si="69"/>
        <v>35</v>
      </c>
    </row>
    <row r="575" spans="1:21">
      <c r="A575">
        <v>574</v>
      </c>
      <c r="B575">
        <v>10</v>
      </c>
      <c r="C575" t="s">
        <v>561</v>
      </c>
      <c r="D575" s="2">
        <v>0.79166666666666663</v>
      </c>
      <c r="E575" t="s">
        <v>167</v>
      </c>
      <c r="F575" t="s">
        <v>574</v>
      </c>
      <c r="G575">
        <v>41</v>
      </c>
      <c r="H575" t="s">
        <v>680</v>
      </c>
      <c r="I575" t="s">
        <v>575</v>
      </c>
      <c r="J575">
        <v>38</v>
      </c>
      <c r="L575" t="s">
        <v>207</v>
      </c>
      <c r="M575" t="str">
        <f t="shared" si="70"/>
        <v>(14) Washington State</v>
      </c>
      <c r="N575">
        <f t="shared" si="71"/>
        <v>41</v>
      </c>
      <c r="O575" t="str">
        <f t="shared" si="72"/>
        <v>(24) Stanford</v>
      </c>
      <c r="P575">
        <f t="shared" si="73"/>
        <v>38</v>
      </c>
      <c r="R575" t="str">
        <f t="shared" si="66"/>
        <v>Washington State</v>
      </c>
      <c r="S575">
        <f t="shared" si="67"/>
        <v>41</v>
      </c>
      <c r="T575" t="str">
        <f t="shared" si="68"/>
        <v>Stanford</v>
      </c>
      <c r="U575">
        <f t="shared" si="69"/>
        <v>38</v>
      </c>
    </row>
    <row r="576" spans="1:21">
      <c r="A576">
        <v>575</v>
      </c>
      <c r="B576">
        <v>11</v>
      </c>
      <c r="C576" t="s">
        <v>576</v>
      </c>
      <c r="D576" s="2">
        <v>0.83333333333333337</v>
      </c>
      <c r="E576" t="s">
        <v>519</v>
      </c>
      <c r="F576" t="s">
        <v>23</v>
      </c>
      <c r="G576">
        <v>51</v>
      </c>
      <c r="I576" t="s">
        <v>74</v>
      </c>
      <c r="J576">
        <v>42</v>
      </c>
      <c r="L576" t="s">
        <v>231</v>
      </c>
      <c r="M576" t="str">
        <f t="shared" si="70"/>
        <v>Miami (OH)</v>
      </c>
      <c r="N576">
        <f t="shared" si="71"/>
        <v>42</v>
      </c>
      <c r="O576" t="str">
        <f t="shared" si="72"/>
        <v>Buffalo</v>
      </c>
      <c r="P576">
        <f t="shared" si="73"/>
        <v>51</v>
      </c>
      <c r="R576" t="str">
        <f t="shared" si="66"/>
        <v>Miami (OH)</v>
      </c>
      <c r="S576">
        <f t="shared" si="67"/>
        <v>42</v>
      </c>
      <c r="T576" t="str">
        <f t="shared" si="68"/>
        <v>Buffalo</v>
      </c>
      <c r="U576">
        <f t="shared" si="69"/>
        <v>51</v>
      </c>
    </row>
    <row r="577" spans="1:21">
      <c r="A577">
        <v>576</v>
      </c>
      <c r="B577">
        <v>11</v>
      </c>
      <c r="C577" t="s">
        <v>576</v>
      </c>
      <c r="D577" s="2">
        <v>0.83333333333333337</v>
      </c>
      <c r="E577" t="s">
        <v>519</v>
      </c>
      <c r="F577" t="s">
        <v>57</v>
      </c>
      <c r="G577">
        <v>35</v>
      </c>
      <c r="H577" t="s">
        <v>680</v>
      </c>
      <c r="I577" t="s">
        <v>286</v>
      </c>
      <c r="J577">
        <v>28</v>
      </c>
      <c r="L577" t="s">
        <v>367</v>
      </c>
      <c r="M577" t="str">
        <f t="shared" si="70"/>
        <v>Kent State</v>
      </c>
      <c r="N577">
        <f t="shared" si="71"/>
        <v>35</v>
      </c>
      <c r="O577" t="str">
        <f t="shared" si="72"/>
        <v>Bowling Green State</v>
      </c>
      <c r="P577">
        <f t="shared" si="73"/>
        <v>28</v>
      </c>
      <c r="R577" t="str">
        <f t="shared" si="66"/>
        <v>Kent State</v>
      </c>
      <c r="S577">
        <f t="shared" si="67"/>
        <v>35</v>
      </c>
      <c r="T577" t="str">
        <f t="shared" si="68"/>
        <v>Bowling Green State</v>
      </c>
      <c r="U577">
        <f t="shared" si="69"/>
        <v>28</v>
      </c>
    </row>
    <row r="578" spans="1:21">
      <c r="A578">
        <v>577</v>
      </c>
      <c r="B578">
        <v>11</v>
      </c>
      <c r="C578" t="s">
        <v>577</v>
      </c>
      <c r="D578" s="2">
        <v>0.8125</v>
      </c>
      <c r="E578" t="s">
        <v>414</v>
      </c>
      <c r="F578" t="s">
        <v>120</v>
      </c>
      <c r="G578">
        <v>45</v>
      </c>
      <c r="I578" t="s">
        <v>14</v>
      </c>
      <c r="J578">
        <v>13</v>
      </c>
      <c r="L578" t="s">
        <v>305</v>
      </c>
      <c r="M578" t="str">
        <f t="shared" si="70"/>
        <v>Ball State</v>
      </c>
      <c r="N578">
        <f t="shared" si="71"/>
        <v>13</v>
      </c>
      <c r="O578" t="str">
        <f t="shared" si="72"/>
        <v>Toledo</v>
      </c>
      <c r="P578">
        <f t="shared" si="73"/>
        <v>45</v>
      </c>
      <c r="R578" t="str">
        <f t="shared" si="66"/>
        <v>Ball State</v>
      </c>
      <c r="S578">
        <f t="shared" si="67"/>
        <v>13</v>
      </c>
      <c r="T578" t="str">
        <f t="shared" si="68"/>
        <v>Toledo</v>
      </c>
      <c r="U578">
        <f t="shared" si="69"/>
        <v>45</v>
      </c>
    </row>
    <row r="579" spans="1:21">
      <c r="A579">
        <v>578</v>
      </c>
      <c r="B579">
        <v>11</v>
      </c>
      <c r="C579" t="s">
        <v>578</v>
      </c>
      <c r="D579" s="2">
        <v>0.8125</v>
      </c>
      <c r="E579" t="s">
        <v>174</v>
      </c>
      <c r="F579" t="s">
        <v>579</v>
      </c>
      <c r="G579">
        <v>52</v>
      </c>
      <c r="I579" t="s">
        <v>114</v>
      </c>
      <c r="J579">
        <v>40</v>
      </c>
      <c r="L579" t="s">
        <v>344</v>
      </c>
      <c r="M579" t="str">
        <f t="shared" si="70"/>
        <v>Temple</v>
      </c>
      <c r="N579">
        <f t="shared" si="71"/>
        <v>40</v>
      </c>
      <c r="O579" t="str">
        <f t="shared" si="72"/>
        <v>(9) Central Florida</v>
      </c>
      <c r="P579">
        <f t="shared" si="73"/>
        <v>52</v>
      </c>
      <c r="R579" t="str">
        <f t="shared" ref="R579:R642" si="74">IFERROR(MID(M579,FIND(")",LEFT(M579,5))+2,9999),M579)</f>
        <v>Temple</v>
      </c>
      <c r="S579">
        <f t="shared" ref="S579:S642" si="75">N579</f>
        <v>40</v>
      </c>
      <c r="T579" t="str">
        <f t="shared" ref="T579:T642" si="76">IFERROR(MID(O579,FIND(")",LEFT(O579,5))+2,9999),O579)</f>
        <v>Central Florida</v>
      </c>
      <c r="U579">
        <f t="shared" ref="U579:U642" si="77">P579</f>
        <v>52</v>
      </c>
    </row>
    <row r="580" spans="1:21">
      <c r="A580">
        <v>579</v>
      </c>
      <c r="B580">
        <v>11</v>
      </c>
      <c r="C580" t="s">
        <v>578</v>
      </c>
      <c r="D580" s="2">
        <v>0.79166666666666663</v>
      </c>
      <c r="E580" t="s">
        <v>174</v>
      </c>
      <c r="F580" t="s">
        <v>250</v>
      </c>
      <c r="G580">
        <v>36</v>
      </c>
      <c r="H580" t="s">
        <v>680</v>
      </c>
      <c r="I580" t="s">
        <v>2</v>
      </c>
      <c r="J580">
        <v>26</v>
      </c>
      <c r="L580" t="s">
        <v>331</v>
      </c>
      <c r="M580" t="str">
        <f t="shared" si="70"/>
        <v>Northern Illinois</v>
      </c>
      <c r="N580">
        <f t="shared" si="71"/>
        <v>36</v>
      </c>
      <c r="O580" t="str">
        <f t="shared" si="72"/>
        <v>Akron</v>
      </c>
      <c r="P580">
        <f t="shared" si="73"/>
        <v>26</v>
      </c>
      <c r="R580" t="str">
        <f t="shared" si="74"/>
        <v>Northern Illinois</v>
      </c>
      <c r="S580">
        <f t="shared" si="75"/>
        <v>36</v>
      </c>
      <c r="T580" t="str">
        <f t="shared" si="76"/>
        <v>Akron</v>
      </c>
      <c r="U580">
        <f t="shared" si="77"/>
        <v>26</v>
      </c>
    </row>
    <row r="581" spans="1:21">
      <c r="A581">
        <v>580</v>
      </c>
      <c r="B581">
        <v>11</v>
      </c>
      <c r="C581" t="s">
        <v>578</v>
      </c>
      <c r="D581" s="2">
        <v>0.79166666666666663</v>
      </c>
      <c r="E581" t="s">
        <v>174</v>
      </c>
      <c r="F581" t="s">
        <v>3</v>
      </c>
      <c r="G581">
        <v>59</v>
      </c>
      <c r="H581" t="s">
        <v>680</v>
      </c>
      <c r="I581" t="s">
        <v>131</v>
      </c>
      <c r="J581">
        <v>14</v>
      </c>
      <c r="L581" t="s">
        <v>208</v>
      </c>
      <c r="M581" t="str">
        <f t="shared" si="70"/>
        <v>Ohio</v>
      </c>
      <c r="N581">
        <f t="shared" si="71"/>
        <v>59</v>
      </c>
      <c r="O581" t="str">
        <f t="shared" si="72"/>
        <v>Western Michigan</v>
      </c>
      <c r="P581">
        <f t="shared" si="73"/>
        <v>14</v>
      </c>
      <c r="R581" t="str">
        <f t="shared" si="74"/>
        <v>Ohio</v>
      </c>
      <c r="S581">
        <f t="shared" si="75"/>
        <v>59</v>
      </c>
      <c r="T581" t="str">
        <f t="shared" si="76"/>
        <v>Western Michigan</v>
      </c>
      <c r="U581">
        <f t="shared" si="77"/>
        <v>14</v>
      </c>
    </row>
    <row r="582" spans="1:21">
      <c r="A582">
        <v>581</v>
      </c>
      <c r="B582">
        <v>11</v>
      </c>
      <c r="C582" t="s">
        <v>580</v>
      </c>
      <c r="D582" s="2">
        <v>0.9375</v>
      </c>
      <c r="E582" t="s">
        <v>198</v>
      </c>
      <c r="F582" t="s">
        <v>8</v>
      </c>
      <c r="G582">
        <v>42</v>
      </c>
      <c r="I582" t="s">
        <v>1</v>
      </c>
      <c r="J582">
        <v>34</v>
      </c>
      <c r="L582" t="s">
        <v>229</v>
      </c>
      <c r="M582" t="str">
        <f t="shared" ref="M582:M645" si="78">IF($H582="at",F582,I582)</f>
        <v>Colorado</v>
      </c>
      <c r="N582">
        <f t="shared" ref="N582:N645" si="79">IF($H582="at",G582,J582)</f>
        <v>34</v>
      </c>
      <c r="O582" t="str">
        <f t="shared" ref="O582:O645" si="80">IF($H582="at",I582,F582)</f>
        <v>Arizona</v>
      </c>
      <c r="P582">
        <f t="shared" ref="P582:P645" si="81">IF($H582="at",J582,G582)</f>
        <v>42</v>
      </c>
      <c r="R582" t="str">
        <f t="shared" si="74"/>
        <v>Colorado</v>
      </c>
      <c r="S582">
        <f t="shared" si="75"/>
        <v>34</v>
      </c>
      <c r="T582" t="str">
        <f t="shared" si="76"/>
        <v>Arizona</v>
      </c>
      <c r="U582">
        <f t="shared" si="77"/>
        <v>42</v>
      </c>
    </row>
    <row r="583" spans="1:21">
      <c r="A583">
        <v>582</v>
      </c>
      <c r="B583">
        <v>11</v>
      </c>
      <c r="C583" t="s">
        <v>580</v>
      </c>
      <c r="D583" s="2">
        <v>0.83333333333333337</v>
      </c>
      <c r="E583" t="s">
        <v>198</v>
      </c>
      <c r="F583" t="s">
        <v>308</v>
      </c>
      <c r="G583">
        <v>29</v>
      </c>
      <c r="I583" t="s">
        <v>130</v>
      </c>
      <c r="J583">
        <v>10</v>
      </c>
      <c r="L583" t="s">
        <v>372</v>
      </c>
      <c r="M583" t="str">
        <f t="shared" si="78"/>
        <v>Western Kentucky</v>
      </c>
      <c r="N583">
        <f t="shared" si="79"/>
        <v>10</v>
      </c>
      <c r="O583" t="str">
        <f t="shared" si="80"/>
        <v>Middle Tennessee State</v>
      </c>
      <c r="P583">
        <f t="shared" si="81"/>
        <v>29</v>
      </c>
      <c r="R583" t="str">
        <f t="shared" si="74"/>
        <v>Western Kentucky</v>
      </c>
      <c r="S583">
        <f t="shared" si="75"/>
        <v>10</v>
      </c>
      <c r="T583" t="str">
        <f t="shared" si="76"/>
        <v>Middle Tennessee State</v>
      </c>
      <c r="U583">
        <f t="shared" si="77"/>
        <v>29</v>
      </c>
    </row>
    <row r="584" spans="1:21">
      <c r="A584">
        <v>583</v>
      </c>
      <c r="B584">
        <v>11</v>
      </c>
      <c r="C584" t="s">
        <v>580</v>
      </c>
      <c r="D584" s="2">
        <v>0.8125</v>
      </c>
      <c r="E584" t="s">
        <v>198</v>
      </c>
      <c r="F584" t="s">
        <v>100</v>
      </c>
      <c r="G584">
        <v>23</v>
      </c>
      <c r="H584" t="s">
        <v>680</v>
      </c>
      <c r="I584" t="s">
        <v>581</v>
      </c>
      <c r="J584">
        <v>13</v>
      </c>
      <c r="L584" t="s">
        <v>311</v>
      </c>
      <c r="M584" t="str">
        <f t="shared" si="78"/>
        <v>Pittsburgh</v>
      </c>
      <c r="N584">
        <f t="shared" si="79"/>
        <v>23</v>
      </c>
      <c r="O584" t="str">
        <f t="shared" si="80"/>
        <v>(23) Virginia</v>
      </c>
      <c r="P584">
        <f t="shared" si="81"/>
        <v>13</v>
      </c>
      <c r="R584" t="str">
        <f t="shared" si="74"/>
        <v>Pittsburgh</v>
      </c>
      <c r="S584">
        <f t="shared" si="75"/>
        <v>23</v>
      </c>
      <c r="T584" t="str">
        <f t="shared" si="76"/>
        <v>Virginia</v>
      </c>
      <c r="U584">
        <f t="shared" si="77"/>
        <v>13</v>
      </c>
    </row>
    <row r="585" spans="1:21">
      <c r="A585">
        <v>584</v>
      </c>
      <c r="B585">
        <v>11</v>
      </c>
      <c r="C585" t="s">
        <v>582</v>
      </c>
      <c r="D585" s="2">
        <v>0.83333333333333337</v>
      </c>
      <c r="E585" t="s">
        <v>167</v>
      </c>
      <c r="F585" t="s">
        <v>213</v>
      </c>
      <c r="G585">
        <v>29</v>
      </c>
      <c r="H585" t="s">
        <v>680</v>
      </c>
      <c r="I585" t="s">
        <v>583</v>
      </c>
      <c r="J585">
        <v>0</v>
      </c>
      <c r="L585" t="s">
        <v>359</v>
      </c>
      <c r="M585" t="str">
        <f t="shared" si="78"/>
        <v>(1) Alabama</v>
      </c>
      <c r="N585">
        <f t="shared" si="79"/>
        <v>29</v>
      </c>
      <c r="O585" t="str">
        <f t="shared" si="80"/>
        <v>(4) Louisiana State</v>
      </c>
      <c r="P585">
        <f t="shared" si="81"/>
        <v>0</v>
      </c>
      <c r="R585" t="str">
        <f t="shared" si="74"/>
        <v>Alabama</v>
      </c>
      <c r="S585">
        <f t="shared" si="75"/>
        <v>29</v>
      </c>
      <c r="T585" t="str">
        <f t="shared" si="76"/>
        <v>Louisiana State</v>
      </c>
      <c r="U585">
        <f t="shared" si="77"/>
        <v>0</v>
      </c>
    </row>
    <row r="586" spans="1:21">
      <c r="A586">
        <v>585</v>
      </c>
      <c r="B586">
        <v>11</v>
      </c>
      <c r="C586" t="s">
        <v>582</v>
      </c>
      <c r="D586" s="2">
        <v>0.8125</v>
      </c>
      <c r="E586" t="s">
        <v>167</v>
      </c>
      <c r="F586" t="s">
        <v>175</v>
      </c>
      <c r="G586">
        <v>52</v>
      </c>
      <c r="I586" t="s">
        <v>215</v>
      </c>
      <c r="J586">
        <v>3</v>
      </c>
      <c r="L586" t="s">
        <v>177</v>
      </c>
      <c r="M586" t="str">
        <f t="shared" si="78"/>
        <v>Texas-San Antonio</v>
      </c>
      <c r="N586">
        <f t="shared" si="79"/>
        <v>3</v>
      </c>
      <c r="O586" t="str">
        <f t="shared" si="80"/>
        <v>Alabama-Birmingham</v>
      </c>
      <c r="P586">
        <f t="shared" si="81"/>
        <v>52</v>
      </c>
      <c r="R586" t="str">
        <f t="shared" si="74"/>
        <v>Texas-San Antonio</v>
      </c>
      <c r="S586">
        <f t="shared" si="75"/>
        <v>3</v>
      </c>
      <c r="T586" t="str">
        <f t="shared" si="76"/>
        <v>Alabama-Birmingham</v>
      </c>
      <c r="U586">
        <f t="shared" si="77"/>
        <v>52</v>
      </c>
    </row>
    <row r="587" spans="1:21">
      <c r="A587">
        <v>586</v>
      </c>
      <c r="B587">
        <v>11</v>
      </c>
      <c r="C587" t="s">
        <v>582</v>
      </c>
      <c r="D587" s="2">
        <v>0.70833333333333337</v>
      </c>
      <c r="E587" t="s">
        <v>167</v>
      </c>
      <c r="F587" t="s">
        <v>6</v>
      </c>
      <c r="G587">
        <v>23</v>
      </c>
      <c r="H587" t="s">
        <v>680</v>
      </c>
      <c r="I587" t="s">
        <v>36</v>
      </c>
      <c r="J587">
        <v>7</v>
      </c>
      <c r="L587" t="s">
        <v>345</v>
      </c>
      <c r="M587" t="str">
        <f t="shared" si="78"/>
        <v>Appalachian State</v>
      </c>
      <c r="N587">
        <f t="shared" si="79"/>
        <v>23</v>
      </c>
      <c r="O587" t="str">
        <f t="shared" si="80"/>
        <v>Coastal Carolina</v>
      </c>
      <c r="P587">
        <f t="shared" si="81"/>
        <v>7</v>
      </c>
      <c r="R587" t="str">
        <f t="shared" si="74"/>
        <v>Appalachian State</v>
      </c>
      <c r="S587">
        <f t="shared" si="75"/>
        <v>23</v>
      </c>
      <c r="T587" t="str">
        <f t="shared" si="76"/>
        <v>Coastal Carolina</v>
      </c>
      <c r="U587">
        <f t="shared" si="77"/>
        <v>7</v>
      </c>
    </row>
    <row r="588" spans="1:21">
      <c r="A588">
        <v>587</v>
      </c>
      <c r="B588">
        <v>11</v>
      </c>
      <c r="C588" t="s">
        <v>582</v>
      </c>
      <c r="D588" s="2">
        <v>0.66666666666666663</v>
      </c>
      <c r="E588" t="s">
        <v>167</v>
      </c>
      <c r="F588" t="s">
        <v>9</v>
      </c>
      <c r="G588">
        <v>38</v>
      </c>
      <c r="I588" t="s">
        <v>584</v>
      </c>
      <c r="J588">
        <v>20</v>
      </c>
      <c r="L588" t="s">
        <v>216</v>
      </c>
      <c r="M588" t="str">
        <f t="shared" si="78"/>
        <v>(16) Utah</v>
      </c>
      <c r="N588">
        <f t="shared" si="79"/>
        <v>20</v>
      </c>
      <c r="O588" t="str">
        <f t="shared" si="80"/>
        <v>Arizona State</v>
      </c>
      <c r="P588">
        <f t="shared" si="81"/>
        <v>38</v>
      </c>
      <c r="R588" t="str">
        <f t="shared" si="74"/>
        <v>Utah</v>
      </c>
      <c r="S588">
        <f t="shared" si="75"/>
        <v>20</v>
      </c>
      <c r="T588" t="str">
        <f t="shared" si="76"/>
        <v>Arizona State</v>
      </c>
      <c r="U588">
        <f t="shared" si="77"/>
        <v>38</v>
      </c>
    </row>
    <row r="589" spans="1:21">
      <c r="A589">
        <v>588</v>
      </c>
      <c r="B589">
        <v>11</v>
      </c>
      <c r="C589" t="s">
        <v>582</v>
      </c>
      <c r="D589" s="2">
        <v>0.625</v>
      </c>
      <c r="E589" t="s">
        <v>167</v>
      </c>
      <c r="F589" t="s">
        <v>11</v>
      </c>
      <c r="G589">
        <v>38</v>
      </c>
      <c r="I589" t="s">
        <v>106</v>
      </c>
      <c r="J589">
        <v>14</v>
      </c>
      <c r="L589" t="s">
        <v>220</v>
      </c>
      <c r="M589" t="str">
        <f t="shared" si="78"/>
        <v>South Alabama</v>
      </c>
      <c r="N589">
        <f t="shared" si="79"/>
        <v>14</v>
      </c>
      <c r="O589" t="str">
        <f t="shared" si="80"/>
        <v>Arkansas State</v>
      </c>
      <c r="P589">
        <f t="shared" si="81"/>
        <v>38</v>
      </c>
      <c r="R589" t="str">
        <f t="shared" si="74"/>
        <v>South Alabama</v>
      </c>
      <c r="S589">
        <f t="shared" si="75"/>
        <v>14</v>
      </c>
      <c r="T589" t="str">
        <f t="shared" si="76"/>
        <v>Arkansas State</v>
      </c>
      <c r="U589">
        <f t="shared" si="77"/>
        <v>38</v>
      </c>
    </row>
    <row r="590" spans="1:21">
      <c r="A590">
        <v>589</v>
      </c>
      <c r="B590">
        <v>11</v>
      </c>
      <c r="C590" t="s">
        <v>582</v>
      </c>
      <c r="D590" s="2">
        <v>0.5</v>
      </c>
      <c r="E590" t="s">
        <v>167</v>
      </c>
      <c r="F590" t="s">
        <v>140</v>
      </c>
      <c r="G590">
        <v>17</v>
      </c>
      <c r="I590" t="s">
        <v>0</v>
      </c>
      <c r="J590">
        <v>14</v>
      </c>
      <c r="L590" t="s">
        <v>334</v>
      </c>
      <c r="M590" t="str">
        <f t="shared" si="78"/>
        <v>Air Force</v>
      </c>
      <c r="N590">
        <f t="shared" si="79"/>
        <v>14</v>
      </c>
      <c r="O590" t="str">
        <f t="shared" si="80"/>
        <v>Army</v>
      </c>
      <c r="P590">
        <f t="shared" si="81"/>
        <v>17</v>
      </c>
      <c r="R590" t="str">
        <f t="shared" si="74"/>
        <v>Air Force</v>
      </c>
      <c r="S590">
        <f t="shared" si="75"/>
        <v>14</v>
      </c>
      <c r="T590" t="str">
        <f t="shared" si="76"/>
        <v>Army</v>
      </c>
      <c r="U590">
        <f t="shared" si="77"/>
        <v>17</v>
      </c>
    </row>
    <row r="591" spans="1:21">
      <c r="A591">
        <v>590</v>
      </c>
      <c r="B591">
        <v>11</v>
      </c>
      <c r="C591" t="s">
        <v>582</v>
      </c>
      <c r="D591" s="2">
        <v>0.5</v>
      </c>
      <c r="E591" t="s">
        <v>167</v>
      </c>
      <c r="F591" t="s">
        <v>13</v>
      </c>
      <c r="G591">
        <v>28</v>
      </c>
      <c r="I591" t="s">
        <v>585</v>
      </c>
      <c r="J591">
        <v>24</v>
      </c>
      <c r="L591" t="s">
        <v>337</v>
      </c>
      <c r="M591" t="str">
        <f t="shared" si="78"/>
        <v>(25) Texas A&amp;M</v>
      </c>
      <c r="N591">
        <f t="shared" si="79"/>
        <v>24</v>
      </c>
      <c r="O591" t="str">
        <f t="shared" si="80"/>
        <v>Auburn</v>
      </c>
      <c r="P591">
        <f t="shared" si="81"/>
        <v>28</v>
      </c>
      <c r="R591" t="str">
        <f t="shared" si="74"/>
        <v>Texas A&amp;M</v>
      </c>
      <c r="S591">
        <f t="shared" si="75"/>
        <v>24</v>
      </c>
      <c r="T591" t="str">
        <f t="shared" si="76"/>
        <v>Auburn</v>
      </c>
      <c r="U591">
        <f t="shared" si="77"/>
        <v>28</v>
      </c>
    </row>
    <row r="592" spans="1:21">
      <c r="A592">
        <v>591</v>
      </c>
      <c r="B592">
        <v>11</v>
      </c>
      <c r="C592" t="s">
        <v>582</v>
      </c>
      <c r="D592" s="2">
        <v>0.5</v>
      </c>
      <c r="E592" t="s">
        <v>167</v>
      </c>
      <c r="F592" t="s">
        <v>16</v>
      </c>
      <c r="G592">
        <v>35</v>
      </c>
      <c r="I592" t="s">
        <v>95</v>
      </c>
      <c r="J592">
        <v>31</v>
      </c>
      <c r="L592" t="s">
        <v>224</v>
      </c>
      <c r="M592" t="str">
        <f t="shared" si="78"/>
        <v>Oklahoma State</v>
      </c>
      <c r="N592">
        <f t="shared" si="79"/>
        <v>31</v>
      </c>
      <c r="O592" t="str">
        <f t="shared" si="80"/>
        <v>Baylor</v>
      </c>
      <c r="P592">
        <f t="shared" si="81"/>
        <v>35</v>
      </c>
      <c r="R592" t="str">
        <f t="shared" si="74"/>
        <v>Oklahoma State</v>
      </c>
      <c r="S592">
        <f t="shared" si="75"/>
        <v>31</v>
      </c>
      <c r="T592" t="str">
        <f t="shared" si="76"/>
        <v>Baylor</v>
      </c>
      <c r="U592">
        <f t="shared" si="77"/>
        <v>35</v>
      </c>
    </row>
    <row r="593" spans="1:21">
      <c r="A593">
        <v>592</v>
      </c>
      <c r="B593">
        <v>11</v>
      </c>
      <c r="C593" t="s">
        <v>582</v>
      </c>
      <c r="D593" s="2">
        <v>0.92708333333333337</v>
      </c>
      <c r="E593" t="s">
        <v>167</v>
      </c>
      <c r="F593" t="s">
        <v>18</v>
      </c>
      <c r="G593">
        <v>21</v>
      </c>
      <c r="I593" t="s">
        <v>228</v>
      </c>
      <c r="J593">
        <v>16</v>
      </c>
      <c r="L593" t="s">
        <v>340</v>
      </c>
      <c r="M593" t="str">
        <f t="shared" si="78"/>
        <v>Brigham Young</v>
      </c>
      <c r="N593">
        <f t="shared" si="79"/>
        <v>16</v>
      </c>
      <c r="O593" t="str">
        <f t="shared" si="80"/>
        <v>Boise State</v>
      </c>
      <c r="P593">
        <f t="shared" si="81"/>
        <v>21</v>
      </c>
      <c r="R593" t="str">
        <f t="shared" si="74"/>
        <v>Brigham Young</v>
      </c>
      <c r="S593">
        <f t="shared" si="75"/>
        <v>16</v>
      </c>
      <c r="T593" t="str">
        <f t="shared" si="76"/>
        <v>Boise State</v>
      </c>
      <c r="U593">
        <f t="shared" si="77"/>
        <v>21</v>
      </c>
    </row>
    <row r="594" spans="1:21">
      <c r="A594">
        <v>593</v>
      </c>
      <c r="B594">
        <v>11</v>
      </c>
      <c r="C594" t="s">
        <v>582</v>
      </c>
      <c r="D594" s="2">
        <v>0.65625</v>
      </c>
      <c r="E594" t="s">
        <v>167</v>
      </c>
      <c r="F594" t="s">
        <v>586</v>
      </c>
      <c r="G594">
        <v>31</v>
      </c>
      <c r="H594" t="s">
        <v>680</v>
      </c>
      <c r="I594" t="s">
        <v>126</v>
      </c>
      <c r="J594">
        <v>21</v>
      </c>
      <c r="L594" t="s">
        <v>402</v>
      </c>
      <c r="M594" t="str">
        <f t="shared" si="78"/>
        <v>(24) Boston College</v>
      </c>
      <c r="N594">
        <f t="shared" si="79"/>
        <v>31</v>
      </c>
      <c r="O594" t="str">
        <f t="shared" si="80"/>
        <v>Virginia Tech</v>
      </c>
      <c r="P594">
        <f t="shared" si="81"/>
        <v>21</v>
      </c>
      <c r="R594" t="str">
        <f t="shared" si="74"/>
        <v>Boston College</v>
      </c>
      <c r="S594">
        <f t="shared" si="75"/>
        <v>31</v>
      </c>
      <c r="T594" t="str">
        <f t="shared" si="76"/>
        <v>Virginia Tech</v>
      </c>
      <c r="U594">
        <f t="shared" si="77"/>
        <v>21</v>
      </c>
    </row>
    <row r="595" spans="1:21">
      <c r="A595">
        <v>594</v>
      </c>
      <c r="B595">
        <v>11</v>
      </c>
      <c r="C595" t="s">
        <v>582</v>
      </c>
      <c r="D595" s="2">
        <v>0.64583333333333337</v>
      </c>
      <c r="E595" t="s">
        <v>167</v>
      </c>
      <c r="F595" t="s">
        <v>33</v>
      </c>
      <c r="G595">
        <v>42</v>
      </c>
      <c r="I595" t="s">
        <v>82</v>
      </c>
      <c r="J595">
        <v>0</v>
      </c>
      <c r="L595" t="s">
        <v>424</v>
      </c>
      <c r="M595" t="str">
        <f t="shared" si="78"/>
        <v>Navy</v>
      </c>
      <c r="N595">
        <f t="shared" si="79"/>
        <v>0</v>
      </c>
      <c r="O595" t="str">
        <f t="shared" si="80"/>
        <v>Cincinnati</v>
      </c>
      <c r="P595">
        <f t="shared" si="81"/>
        <v>42</v>
      </c>
      <c r="R595" t="str">
        <f t="shared" si="74"/>
        <v>Navy</v>
      </c>
      <c r="S595">
        <f t="shared" si="75"/>
        <v>0</v>
      </c>
      <c r="T595" t="str">
        <f t="shared" si="76"/>
        <v>Cincinnati</v>
      </c>
      <c r="U595">
        <f t="shared" si="77"/>
        <v>42</v>
      </c>
    </row>
    <row r="596" spans="1:21">
      <c r="A596">
        <v>595</v>
      </c>
      <c r="B596">
        <v>11</v>
      </c>
      <c r="C596" t="s">
        <v>582</v>
      </c>
      <c r="D596" s="2">
        <v>0.5</v>
      </c>
      <c r="E596" t="s">
        <v>167</v>
      </c>
      <c r="F596" t="s">
        <v>235</v>
      </c>
      <c r="G596">
        <v>77</v>
      </c>
      <c r="I596" t="s">
        <v>67</v>
      </c>
      <c r="J596">
        <v>16</v>
      </c>
      <c r="L596" t="s">
        <v>236</v>
      </c>
      <c r="M596" t="str">
        <f t="shared" si="78"/>
        <v>Louisville</v>
      </c>
      <c r="N596">
        <f t="shared" si="79"/>
        <v>16</v>
      </c>
      <c r="O596" t="str">
        <f t="shared" si="80"/>
        <v>(2) Clemson</v>
      </c>
      <c r="P596">
        <f t="shared" si="81"/>
        <v>77</v>
      </c>
      <c r="R596" t="str">
        <f t="shared" si="74"/>
        <v>Louisville</v>
      </c>
      <c r="S596">
        <f t="shared" si="75"/>
        <v>16</v>
      </c>
      <c r="T596" t="str">
        <f t="shared" si="76"/>
        <v>Clemson</v>
      </c>
      <c r="U596">
        <f t="shared" si="77"/>
        <v>77</v>
      </c>
    </row>
    <row r="597" spans="1:21">
      <c r="A597">
        <v>596</v>
      </c>
      <c r="B597">
        <v>11</v>
      </c>
      <c r="C597" t="s">
        <v>582</v>
      </c>
      <c r="D597" s="2">
        <v>0.79166666666666663</v>
      </c>
      <c r="E597" t="s">
        <v>167</v>
      </c>
      <c r="F597" t="s">
        <v>39</v>
      </c>
      <c r="G597">
        <v>20</v>
      </c>
      <c r="H597" t="s">
        <v>680</v>
      </c>
      <c r="I597" t="s">
        <v>73</v>
      </c>
      <c r="J597">
        <v>12</v>
      </c>
      <c r="L597" t="s">
        <v>369</v>
      </c>
      <c r="M597" t="str">
        <f t="shared" si="78"/>
        <v>Duke</v>
      </c>
      <c r="N597">
        <f t="shared" si="79"/>
        <v>20</v>
      </c>
      <c r="O597" t="str">
        <f t="shared" si="80"/>
        <v>Miami (FL)</v>
      </c>
      <c r="P597">
        <f t="shared" si="81"/>
        <v>12</v>
      </c>
      <c r="R597" t="str">
        <f t="shared" si="74"/>
        <v>Duke</v>
      </c>
      <c r="S597">
        <f t="shared" si="75"/>
        <v>20</v>
      </c>
      <c r="T597" t="str">
        <f t="shared" si="76"/>
        <v>Miami (FL)</v>
      </c>
      <c r="U597">
        <f t="shared" si="77"/>
        <v>12</v>
      </c>
    </row>
    <row r="598" spans="1:21">
      <c r="A598">
        <v>597</v>
      </c>
      <c r="B598">
        <v>11</v>
      </c>
      <c r="C598" t="s">
        <v>582</v>
      </c>
      <c r="D598" s="2">
        <v>0.5</v>
      </c>
      <c r="E598" t="s">
        <v>167</v>
      </c>
      <c r="F598" t="s">
        <v>40</v>
      </c>
      <c r="G598">
        <v>17</v>
      </c>
      <c r="I598" t="s">
        <v>30</v>
      </c>
      <c r="J598">
        <v>7</v>
      </c>
      <c r="L598" t="s">
        <v>201</v>
      </c>
      <c r="M598" t="str">
        <f t="shared" si="78"/>
        <v>Central Michigan</v>
      </c>
      <c r="N598">
        <f t="shared" si="79"/>
        <v>7</v>
      </c>
      <c r="O598" t="str">
        <f t="shared" si="80"/>
        <v>Eastern Michigan</v>
      </c>
      <c r="P598">
        <f t="shared" si="81"/>
        <v>17</v>
      </c>
      <c r="R598" t="str">
        <f t="shared" si="74"/>
        <v>Central Michigan</v>
      </c>
      <c r="S598">
        <f t="shared" si="75"/>
        <v>7</v>
      </c>
      <c r="T598" t="str">
        <f t="shared" si="76"/>
        <v>Eastern Michigan</v>
      </c>
      <c r="U598">
        <f t="shared" si="77"/>
        <v>17</v>
      </c>
    </row>
    <row r="599" spans="1:21">
      <c r="A599">
        <v>598</v>
      </c>
      <c r="B599">
        <v>11</v>
      </c>
      <c r="C599" t="s">
        <v>582</v>
      </c>
      <c r="D599" s="2">
        <v>0.8125</v>
      </c>
      <c r="E599" t="s">
        <v>167</v>
      </c>
      <c r="F599" t="s">
        <v>43</v>
      </c>
      <c r="G599">
        <v>49</v>
      </c>
      <c r="H599" t="s">
        <v>680</v>
      </c>
      <c r="I599" t="s">
        <v>248</v>
      </c>
      <c r="J599">
        <v>14</v>
      </c>
      <c r="L599" t="s">
        <v>249</v>
      </c>
      <c r="M599" t="str">
        <f t="shared" si="78"/>
        <v>Florida Atlantic</v>
      </c>
      <c r="N599">
        <f t="shared" si="79"/>
        <v>49</v>
      </c>
      <c r="O599" t="str">
        <f t="shared" si="80"/>
        <v>Florida International</v>
      </c>
      <c r="P599">
        <f t="shared" si="81"/>
        <v>14</v>
      </c>
      <c r="R599" t="str">
        <f t="shared" si="74"/>
        <v>Florida Atlantic</v>
      </c>
      <c r="S599">
        <f t="shared" si="75"/>
        <v>49</v>
      </c>
      <c r="T599" t="str">
        <f t="shared" si="76"/>
        <v>Florida International</v>
      </c>
      <c r="U599">
        <f t="shared" si="77"/>
        <v>14</v>
      </c>
    </row>
    <row r="600" spans="1:21">
      <c r="A600">
        <v>599</v>
      </c>
      <c r="B600">
        <v>11</v>
      </c>
      <c r="C600" t="s">
        <v>582</v>
      </c>
      <c r="D600" s="2">
        <v>0.9375</v>
      </c>
      <c r="E600" t="s">
        <v>167</v>
      </c>
      <c r="F600" t="s">
        <v>587</v>
      </c>
      <c r="G600">
        <v>48</v>
      </c>
      <c r="H600" t="s">
        <v>680</v>
      </c>
      <c r="I600" t="s">
        <v>296</v>
      </c>
      <c r="J600">
        <v>3</v>
      </c>
      <c r="L600" t="s">
        <v>376</v>
      </c>
      <c r="M600" t="str">
        <f t="shared" si="78"/>
        <v>(20) Fresno State</v>
      </c>
      <c r="N600">
        <f t="shared" si="79"/>
        <v>48</v>
      </c>
      <c r="O600" t="str">
        <f t="shared" si="80"/>
        <v>Nevada-Las Vegas</v>
      </c>
      <c r="P600">
        <f t="shared" si="81"/>
        <v>3</v>
      </c>
      <c r="R600" t="str">
        <f t="shared" si="74"/>
        <v>Fresno State</v>
      </c>
      <c r="S600">
        <f t="shared" si="75"/>
        <v>48</v>
      </c>
      <c r="T600" t="str">
        <f t="shared" si="76"/>
        <v>Nevada-Las Vegas</v>
      </c>
      <c r="U600">
        <f t="shared" si="77"/>
        <v>3</v>
      </c>
    </row>
    <row r="601" spans="1:21">
      <c r="A601">
        <v>600</v>
      </c>
      <c r="B601">
        <v>11</v>
      </c>
      <c r="C601" t="s">
        <v>582</v>
      </c>
      <c r="D601" s="2">
        <v>0.64583333333333337</v>
      </c>
      <c r="E601" t="s">
        <v>167</v>
      </c>
      <c r="F601" t="s">
        <v>588</v>
      </c>
      <c r="G601">
        <v>34</v>
      </c>
      <c r="H601" t="s">
        <v>680</v>
      </c>
      <c r="I601" t="s">
        <v>589</v>
      </c>
      <c r="J601">
        <v>17</v>
      </c>
      <c r="L601" t="s">
        <v>253</v>
      </c>
      <c r="M601" t="str">
        <f t="shared" si="78"/>
        <v>(6) Georgia</v>
      </c>
      <c r="N601">
        <f t="shared" si="79"/>
        <v>34</v>
      </c>
      <c r="O601" t="str">
        <f t="shared" si="80"/>
        <v>(11) Kentucky</v>
      </c>
      <c r="P601">
        <f t="shared" si="81"/>
        <v>17</v>
      </c>
      <c r="R601" t="str">
        <f t="shared" si="74"/>
        <v>Georgia</v>
      </c>
      <c r="S601">
        <f t="shared" si="75"/>
        <v>34</v>
      </c>
      <c r="T601" t="str">
        <f t="shared" si="76"/>
        <v>Kentucky</v>
      </c>
      <c r="U601">
        <f t="shared" si="77"/>
        <v>17</v>
      </c>
    </row>
    <row r="602" spans="1:21">
      <c r="A602">
        <v>601</v>
      </c>
      <c r="B602">
        <v>11</v>
      </c>
      <c r="C602" t="s">
        <v>582</v>
      </c>
      <c r="D602" s="2">
        <v>0.51041666666666663</v>
      </c>
      <c r="E602" t="s">
        <v>167</v>
      </c>
      <c r="F602" t="s">
        <v>49</v>
      </c>
      <c r="G602">
        <v>38</v>
      </c>
      <c r="H602" t="s">
        <v>680</v>
      </c>
      <c r="I602" t="s">
        <v>7</v>
      </c>
      <c r="J602">
        <v>28</v>
      </c>
      <c r="L602" t="s">
        <v>466</v>
      </c>
      <c r="M602" t="str">
        <f t="shared" si="78"/>
        <v>Georgia Tech</v>
      </c>
      <c r="N602">
        <f t="shared" si="79"/>
        <v>38</v>
      </c>
      <c r="O602" t="str">
        <f t="shared" si="80"/>
        <v>North Carolina</v>
      </c>
      <c r="P602">
        <f t="shared" si="81"/>
        <v>28</v>
      </c>
      <c r="R602" t="str">
        <f t="shared" si="74"/>
        <v>Georgia Tech</v>
      </c>
      <c r="S602">
        <f t="shared" si="75"/>
        <v>38</v>
      </c>
      <c r="T602" t="str">
        <f t="shared" si="76"/>
        <v>North Carolina</v>
      </c>
      <c r="U602">
        <f t="shared" si="77"/>
        <v>28</v>
      </c>
    </row>
    <row r="603" spans="1:21">
      <c r="A603">
        <v>602</v>
      </c>
      <c r="B603">
        <v>11</v>
      </c>
      <c r="C603" t="s">
        <v>582</v>
      </c>
      <c r="D603" s="2">
        <v>0.64583333333333337</v>
      </c>
      <c r="E603" t="s">
        <v>167</v>
      </c>
      <c r="F603" t="s">
        <v>52</v>
      </c>
      <c r="G603">
        <v>55</v>
      </c>
      <c r="I603" t="s">
        <v>77</v>
      </c>
      <c r="J603">
        <v>31</v>
      </c>
      <c r="L603" t="s">
        <v>247</v>
      </c>
      <c r="M603" t="str">
        <f t="shared" si="78"/>
        <v>Minnesota</v>
      </c>
      <c r="N603">
        <f t="shared" si="79"/>
        <v>31</v>
      </c>
      <c r="O603" t="str">
        <f t="shared" si="80"/>
        <v>Illinois</v>
      </c>
      <c r="P603">
        <f t="shared" si="81"/>
        <v>55</v>
      </c>
      <c r="R603" t="str">
        <f t="shared" si="74"/>
        <v>Minnesota</v>
      </c>
      <c r="S603">
        <f t="shared" si="75"/>
        <v>31</v>
      </c>
      <c r="T603" t="str">
        <f t="shared" si="76"/>
        <v>Illinois</v>
      </c>
      <c r="U603">
        <f t="shared" si="77"/>
        <v>55</v>
      </c>
    </row>
    <row r="604" spans="1:21">
      <c r="A604">
        <v>603</v>
      </c>
      <c r="B604">
        <v>11</v>
      </c>
      <c r="C604" t="s">
        <v>582</v>
      </c>
      <c r="D604" s="2">
        <v>0.5</v>
      </c>
      <c r="E604" t="s">
        <v>167</v>
      </c>
      <c r="F604" t="s">
        <v>54</v>
      </c>
      <c r="G604">
        <v>27</v>
      </c>
      <c r="H604" t="s">
        <v>680</v>
      </c>
      <c r="I604" t="s">
        <v>55</v>
      </c>
      <c r="J604">
        <v>3</v>
      </c>
      <c r="L604" t="s">
        <v>269</v>
      </c>
      <c r="M604" t="str">
        <f t="shared" si="78"/>
        <v>Iowa State</v>
      </c>
      <c r="N604">
        <f t="shared" si="79"/>
        <v>27</v>
      </c>
      <c r="O604" t="str">
        <f t="shared" si="80"/>
        <v>Kansas</v>
      </c>
      <c r="P604">
        <f t="shared" si="81"/>
        <v>3</v>
      </c>
      <c r="R604" t="str">
        <f t="shared" si="74"/>
        <v>Iowa State</v>
      </c>
      <c r="S604">
        <f t="shared" si="75"/>
        <v>27</v>
      </c>
      <c r="T604" t="str">
        <f t="shared" si="76"/>
        <v>Kansas</v>
      </c>
      <c r="U604">
        <f t="shared" si="77"/>
        <v>3</v>
      </c>
    </row>
    <row r="605" spans="1:21">
      <c r="A605">
        <v>604</v>
      </c>
      <c r="B605">
        <v>11</v>
      </c>
      <c r="C605" t="s">
        <v>582</v>
      </c>
      <c r="D605" s="2">
        <v>0.625</v>
      </c>
      <c r="E605" t="s">
        <v>167</v>
      </c>
      <c r="F605" t="s">
        <v>66</v>
      </c>
      <c r="G605">
        <v>44</v>
      </c>
      <c r="I605" t="s">
        <v>47</v>
      </c>
      <c r="J605">
        <v>25</v>
      </c>
      <c r="L605" t="s">
        <v>187</v>
      </c>
      <c r="M605" t="str">
        <f t="shared" si="78"/>
        <v>Georgia Southern</v>
      </c>
      <c r="N605">
        <f t="shared" si="79"/>
        <v>25</v>
      </c>
      <c r="O605" t="str">
        <f t="shared" si="80"/>
        <v>Louisiana-Monroe</v>
      </c>
      <c r="P605">
        <f t="shared" si="81"/>
        <v>44</v>
      </c>
      <c r="R605" t="str">
        <f t="shared" si="74"/>
        <v>Georgia Southern</v>
      </c>
      <c r="S605">
        <f t="shared" si="75"/>
        <v>25</v>
      </c>
      <c r="T605" t="str">
        <f t="shared" si="76"/>
        <v>Louisiana-Monroe</v>
      </c>
      <c r="U605">
        <f t="shared" si="77"/>
        <v>44</v>
      </c>
    </row>
    <row r="606" spans="1:21">
      <c r="A606">
        <v>605</v>
      </c>
      <c r="B606">
        <v>11</v>
      </c>
      <c r="C606" t="s">
        <v>582</v>
      </c>
      <c r="D606" s="2">
        <v>0.64583333333333337</v>
      </c>
      <c r="E606" t="s">
        <v>167</v>
      </c>
      <c r="F606" t="s">
        <v>21</v>
      </c>
      <c r="G606">
        <v>62</v>
      </c>
      <c r="I606" t="s">
        <v>59</v>
      </c>
      <c r="J606">
        <v>59</v>
      </c>
      <c r="L606" t="s">
        <v>169</v>
      </c>
      <c r="M606" t="str">
        <f t="shared" si="78"/>
        <v>Liberty</v>
      </c>
      <c r="N606">
        <f t="shared" si="79"/>
        <v>59</v>
      </c>
      <c r="O606" t="str">
        <f t="shared" si="80"/>
        <v>Massachusetts</v>
      </c>
      <c r="P606">
        <f t="shared" si="81"/>
        <v>62</v>
      </c>
      <c r="R606" t="str">
        <f t="shared" si="74"/>
        <v>Liberty</v>
      </c>
      <c r="S606">
        <f t="shared" si="75"/>
        <v>59</v>
      </c>
      <c r="T606" t="str">
        <f t="shared" si="76"/>
        <v>Massachusetts</v>
      </c>
      <c r="U606">
        <f t="shared" si="77"/>
        <v>62</v>
      </c>
    </row>
    <row r="607" spans="1:21">
      <c r="A607">
        <v>606</v>
      </c>
      <c r="B607">
        <v>11</v>
      </c>
      <c r="C607" t="s">
        <v>582</v>
      </c>
      <c r="D607" s="2">
        <v>0.5</v>
      </c>
      <c r="E607" t="s">
        <v>167</v>
      </c>
      <c r="F607" t="s">
        <v>71</v>
      </c>
      <c r="G607">
        <v>59</v>
      </c>
      <c r="H607" t="s">
        <v>680</v>
      </c>
      <c r="I607" t="s">
        <v>41</v>
      </c>
      <c r="J607">
        <v>41</v>
      </c>
      <c r="L607" t="s">
        <v>321</v>
      </c>
      <c r="M607" t="str">
        <f t="shared" si="78"/>
        <v>Memphis</v>
      </c>
      <c r="N607">
        <f t="shared" si="79"/>
        <v>59</v>
      </c>
      <c r="O607" t="str">
        <f t="shared" si="80"/>
        <v>East Carolina</v>
      </c>
      <c r="P607">
        <f t="shared" si="81"/>
        <v>41</v>
      </c>
      <c r="R607" t="str">
        <f t="shared" si="74"/>
        <v>Memphis</v>
      </c>
      <c r="S607">
        <f t="shared" si="75"/>
        <v>59</v>
      </c>
      <c r="T607" t="str">
        <f t="shared" si="76"/>
        <v>East Carolina</v>
      </c>
      <c r="U607">
        <f t="shared" si="77"/>
        <v>41</v>
      </c>
    </row>
    <row r="608" spans="1:21">
      <c r="A608">
        <v>607</v>
      </c>
      <c r="B608">
        <v>11</v>
      </c>
      <c r="C608" t="s">
        <v>582</v>
      </c>
      <c r="D608" s="2">
        <v>0.65625</v>
      </c>
      <c r="E608" t="s">
        <v>167</v>
      </c>
      <c r="F608" t="s">
        <v>590</v>
      </c>
      <c r="G608">
        <v>42</v>
      </c>
      <c r="I608" t="s">
        <v>591</v>
      </c>
      <c r="J608">
        <v>7</v>
      </c>
      <c r="L608" t="s">
        <v>371</v>
      </c>
      <c r="M608" t="str">
        <f t="shared" si="78"/>
        <v>(14) Penn State</v>
      </c>
      <c r="N608">
        <f t="shared" si="79"/>
        <v>7</v>
      </c>
      <c r="O608" t="str">
        <f t="shared" si="80"/>
        <v>(5) Michigan</v>
      </c>
      <c r="P608">
        <f t="shared" si="81"/>
        <v>42</v>
      </c>
      <c r="R608" t="str">
        <f t="shared" si="74"/>
        <v>Penn State</v>
      </c>
      <c r="S608">
        <f t="shared" si="75"/>
        <v>7</v>
      </c>
      <c r="T608" t="str">
        <f t="shared" si="76"/>
        <v>Michigan</v>
      </c>
      <c r="U608">
        <f t="shared" si="77"/>
        <v>42</v>
      </c>
    </row>
    <row r="609" spans="1:21">
      <c r="A609">
        <v>608</v>
      </c>
      <c r="B609">
        <v>11</v>
      </c>
      <c r="C609" t="s">
        <v>582</v>
      </c>
      <c r="D609" s="2">
        <v>0.5</v>
      </c>
      <c r="E609" t="s">
        <v>167</v>
      </c>
      <c r="F609" t="s">
        <v>75</v>
      </c>
      <c r="G609">
        <v>24</v>
      </c>
      <c r="H609" t="s">
        <v>680</v>
      </c>
      <c r="I609" t="s">
        <v>70</v>
      </c>
      <c r="J609">
        <v>3</v>
      </c>
      <c r="L609" t="s">
        <v>445</v>
      </c>
      <c r="M609" t="str">
        <f t="shared" si="78"/>
        <v>Michigan State</v>
      </c>
      <c r="N609">
        <f t="shared" si="79"/>
        <v>24</v>
      </c>
      <c r="O609" t="str">
        <f t="shared" si="80"/>
        <v>Maryland</v>
      </c>
      <c r="P609">
        <f t="shared" si="81"/>
        <v>3</v>
      </c>
      <c r="R609" t="str">
        <f t="shared" si="74"/>
        <v>Michigan State</v>
      </c>
      <c r="S609">
        <f t="shared" si="75"/>
        <v>24</v>
      </c>
      <c r="T609" t="str">
        <f t="shared" si="76"/>
        <v>Maryland</v>
      </c>
      <c r="U609">
        <f t="shared" si="77"/>
        <v>3</v>
      </c>
    </row>
    <row r="610" spans="1:21">
      <c r="A610">
        <v>609</v>
      </c>
      <c r="B610">
        <v>11</v>
      </c>
      <c r="C610" t="s">
        <v>582</v>
      </c>
      <c r="D610" s="2">
        <v>0.8125</v>
      </c>
      <c r="E610" t="s">
        <v>167</v>
      </c>
      <c r="F610" t="s">
        <v>592</v>
      </c>
      <c r="G610">
        <v>45</v>
      </c>
      <c r="I610" t="s">
        <v>63</v>
      </c>
      <c r="J610">
        <v>3</v>
      </c>
      <c r="L610" t="s">
        <v>264</v>
      </c>
      <c r="M610" t="str">
        <f t="shared" si="78"/>
        <v>Louisiana Tech</v>
      </c>
      <c r="N610">
        <f t="shared" si="79"/>
        <v>3</v>
      </c>
      <c r="O610" t="str">
        <f t="shared" si="80"/>
        <v>(21) Mississippi State</v>
      </c>
      <c r="P610">
        <f t="shared" si="81"/>
        <v>45</v>
      </c>
      <c r="R610" t="str">
        <f t="shared" si="74"/>
        <v>Louisiana Tech</v>
      </c>
      <c r="S610">
        <f t="shared" si="75"/>
        <v>3</v>
      </c>
      <c r="T610" t="str">
        <f t="shared" si="76"/>
        <v>Mississippi State</v>
      </c>
      <c r="U610">
        <f t="shared" si="77"/>
        <v>45</v>
      </c>
    </row>
    <row r="611" spans="1:21">
      <c r="A611">
        <v>610</v>
      </c>
      <c r="B611">
        <v>11</v>
      </c>
      <c r="C611" t="s">
        <v>582</v>
      </c>
      <c r="D611" s="2">
        <v>0.66666666666666663</v>
      </c>
      <c r="E611" t="s">
        <v>167</v>
      </c>
      <c r="F611" t="s">
        <v>81</v>
      </c>
      <c r="G611">
        <v>38</v>
      </c>
      <c r="H611" t="s">
        <v>680</v>
      </c>
      <c r="I611" t="s">
        <v>593</v>
      </c>
      <c r="J611">
        <v>17</v>
      </c>
      <c r="L611" t="s">
        <v>238</v>
      </c>
      <c r="M611" t="str">
        <f t="shared" si="78"/>
        <v>Missouri</v>
      </c>
      <c r="N611">
        <f t="shared" si="79"/>
        <v>38</v>
      </c>
      <c r="O611" t="str">
        <f t="shared" si="80"/>
        <v>(13) Florida</v>
      </c>
      <c r="P611">
        <f t="shared" si="81"/>
        <v>17</v>
      </c>
      <c r="R611" t="str">
        <f t="shared" si="74"/>
        <v>Missouri</v>
      </c>
      <c r="S611">
        <f t="shared" si="75"/>
        <v>38</v>
      </c>
      <c r="T611" t="str">
        <f t="shared" si="76"/>
        <v>Florida</v>
      </c>
      <c r="U611">
        <f t="shared" si="77"/>
        <v>17</v>
      </c>
    </row>
    <row r="612" spans="1:21">
      <c r="A612">
        <v>611</v>
      </c>
      <c r="B612">
        <v>11</v>
      </c>
      <c r="C612" t="s">
        <v>582</v>
      </c>
      <c r="D612" s="2">
        <v>0.66666666666666663</v>
      </c>
      <c r="E612" t="s">
        <v>167</v>
      </c>
      <c r="F612" t="s">
        <v>87</v>
      </c>
      <c r="G612">
        <v>52</v>
      </c>
      <c r="I612" t="s">
        <v>244</v>
      </c>
      <c r="J612">
        <v>42</v>
      </c>
      <c r="L612" t="s">
        <v>172</v>
      </c>
      <c r="M612" t="str">
        <f t="shared" si="78"/>
        <v>Alcorn State</v>
      </c>
      <c r="N612">
        <f t="shared" si="79"/>
        <v>42</v>
      </c>
      <c r="O612" t="str">
        <f t="shared" si="80"/>
        <v>New Mexico State</v>
      </c>
      <c r="P612">
        <f t="shared" si="81"/>
        <v>52</v>
      </c>
      <c r="R612" t="str">
        <f t="shared" si="74"/>
        <v>Alcorn State</v>
      </c>
      <c r="S612">
        <f t="shared" si="75"/>
        <v>42</v>
      </c>
      <c r="T612" t="str">
        <f t="shared" si="76"/>
        <v>New Mexico State</v>
      </c>
      <c r="U612">
        <f t="shared" si="77"/>
        <v>52</v>
      </c>
    </row>
    <row r="613" spans="1:21">
      <c r="A613">
        <v>612</v>
      </c>
      <c r="B613">
        <v>11</v>
      </c>
      <c r="C613" t="s">
        <v>582</v>
      </c>
      <c r="D613" s="2">
        <v>0.64583333333333337</v>
      </c>
      <c r="E613" t="s">
        <v>167</v>
      </c>
      <c r="F613" t="s">
        <v>270</v>
      </c>
      <c r="G613">
        <v>47</v>
      </c>
      <c r="I613" t="s">
        <v>44</v>
      </c>
      <c r="J613">
        <v>28</v>
      </c>
      <c r="L613" t="s">
        <v>271</v>
      </c>
      <c r="M613" t="str">
        <f t="shared" si="78"/>
        <v>Florida State</v>
      </c>
      <c r="N613">
        <f t="shared" si="79"/>
        <v>28</v>
      </c>
      <c r="O613" t="str">
        <f t="shared" si="80"/>
        <v>North Carolina State</v>
      </c>
      <c r="P613">
        <f t="shared" si="81"/>
        <v>47</v>
      </c>
      <c r="R613" t="str">
        <f t="shared" si="74"/>
        <v>Florida State</v>
      </c>
      <c r="S613">
        <f t="shared" si="75"/>
        <v>28</v>
      </c>
      <c r="T613" t="str">
        <f t="shared" si="76"/>
        <v>North Carolina State</v>
      </c>
      <c r="U613">
        <f t="shared" si="77"/>
        <v>47</v>
      </c>
    </row>
    <row r="614" spans="1:21">
      <c r="A614">
        <v>613</v>
      </c>
      <c r="B614">
        <v>11</v>
      </c>
      <c r="C614" t="s">
        <v>582</v>
      </c>
      <c r="D614" s="2">
        <v>0.80208333333333337</v>
      </c>
      <c r="E614" t="s">
        <v>167</v>
      </c>
      <c r="F614" t="s">
        <v>568</v>
      </c>
      <c r="G614">
        <v>31</v>
      </c>
      <c r="H614" t="s">
        <v>680</v>
      </c>
      <c r="I614" t="s">
        <v>91</v>
      </c>
      <c r="J614">
        <v>21</v>
      </c>
      <c r="L614" t="s">
        <v>347</v>
      </c>
      <c r="M614" t="str">
        <f t="shared" si="78"/>
        <v>(3) Notre Dame</v>
      </c>
      <c r="N614">
        <f t="shared" si="79"/>
        <v>31</v>
      </c>
      <c r="O614" t="str">
        <f t="shared" si="80"/>
        <v>Northwestern</v>
      </c>
      <c r="P614">
        <f t="shared" si="81"/>
        <v>21</v>
      </c>
      <c r="R614" t="str">
        <f t="shared" si="74"/>
        <v>Notre Dame</v>
      </c>
      <c r="S614">
        <f t="shared" si="75"/>
        <v>31</v>
      </c>
      <c r="T614" t="str">
        <f t="shared" si="76"/>
        <v>Northwestern</v>
      </c>
      <c r="U614">
        <f t="shared" si="77"/>
        <v>21</v>
      </c>
    </row>
    <row r="615" spans="1:21">
      <c r="A615">
        <v>614</v>
      </c>
      <c r="B615">
        <v>11</v>
      </c>
      <c r="C615" t="s">
        <v>582</v>
      </c>
      <c r="D615" s="2">
        <v>0.5</v>
      </c>
      <c r="E615" t="s">
        <v>167</v>
      </c>
      <c r="F615" t="s">
        <v>594</v>
      </c>
      <c r="G615">
        <v>36</v>
      </c>
      <c r="I615" t="s">
        <v>83</v>
      </c>
      <c r="J615">
        <v>31</v>
      </c>
      <c r="L615" t="s">
        <v>282</v>
      </c>
      <c r="M615" t="str">
        <f t="shared" si="78"/>
        <v>Nebraska</v>
      </c>
      <c r="N615">
        <f t="shared" si="79"/>
        <v>31</v>
      </c>
      <c r="O615" t="str">
        <f t="shared" si="80"/>
        <v>(8) Ohio State</v>
      </c>
      <c r="P615">
        <f t="shared" si="81"/>
        <v>36</v>
      </c>
      <c r="R615" t="str">
        <f t="shared" si="74"/>
        <v>Nebraska</v>
      </c>
      <c r="S615">
        <f t="shared" si="75"/>
        <v>31</v>
      </c>
      <c r="T615" t="str">
        <f t="shared" si="76"/>
        <v>Ohio State</v>
      </c>
      <c r="U615">
        <f t="shared" si="77"/>
        <v>36</v>
      </c>
    </row>
    <row r="616" spans="1:21">
      <c r="A616">
        <v>615</v>
      </c>
      <c r="B616">
        <v>11</v>
      </c>
      <c r="C616" t="s">
        <v>582</v>
      </c>
      <c r="D616" s="2">
        <v>0.83333333333333337</v>
      </c>
      <c r="E616" t="s">
        <v>167</v>
      </c>
      <c r="F616" t="s">
        <v>283</v>
      </c>
      <c r="G616">
        <v>51</v>
      </c>
      <c r="H616" t="s">
        <v>680</v>
      </c>
      <c r="I616" t="s">
        <v>117</v>
      </c>
      <c r="J616">
        <v>46</v>
      </c>
      <c r="L616" t="s">
        <v>396</v>
      </c>
      <c r="M616" t="str">
        <f t="shared" si="78"/>
        <v>(7) Oklahoma</v>
      </c>
      <c r="N616">
        <f t="shared" si="79"/>
        <v>51</v>
      </c>
      <c r="O616" t="str">
        <f t="shared" si="80"/>
        <v>Texas Tech</v>
      </c>
      <c r="P616">
        <f t="shared" si="81"/>
        <v>46</v>
      </c>
      <c r="R616" t="str">
        <f t="shared" si="74"/>
        <v>Oklahoma</v>
      </c>
      <c r="S616">
        <f t="shared" si="75"/>
        <v>51</v>
      </c>
      <c r="T616" t="str">
        <f t="shared" si="76"/>
        <v>Texas Tech</v>
      </c>
      <c r="U616">
        <f t="shared" si="77"/>
        <v>46</v>
      </c>
    </row>
    <row r="617" spans="1:21">
      <c r="A617">
        <v>616</v>
      </c>
      <c r="B617">
        <v>11</v>
      </c>
      <c r="C617" t="s">
        <v>582</v>
      </c>
      <c r="D617" s="2">
        <v>0.8125</v>
      </c>
      <c r="E617" t="s">
        <v>167</v>
      </c>
      <c r="F617" t="s">
        <v>97</v>
      </c>
      <c r="G617">
        <v>42</v>
      </c>
      <c r="I617" t="s">
        <v>27</v>
      </c>
      <c r="J617">
        <v>21</v>
      </c>
      <c r="L617" t="s">
        <v>287</v>
      </c>
      <c r="M617" t="str">
        <f t="shared" si="78"/>
        <v>UCLA</v>
      </c>
      <c r="N617">
        <f t="shared" si="79"/>
        <v>21</v>
      </c>
      <c r="O617" t="str">
        <f t="shared" si="80"/>
        <v>Oregon</v>
      </c>
      <c r="P617">
        <f t="shared" si="81"/>
        <v>42</v>
      </c>
      <c r="R617" t="str">
        <f t="shared" si="74"/>
        <v>UCLA</v>
      </c>
      <c r="S617">
        <f t="shared" si="75"/>
        <v>21</v>
      </c>
      <c r="T617" t="str">
        <f t="shared" si="76"/>
        <v>Oregon</v>
      </c>
      <c r="U617">
        <f t="shared" si="77"/>
        <v>42</v>
      </c>
    </row>
    <row r="618" spans="1:21">
      <c r="A618">
        <v>617</v>
      </c>
      <c r="B618">
        <v>11</v>
      </c>
      <c r="C618" t="s">
        <v>582</v>
      </c>
      <c r="D618" s="2">
        <v>0.64583333333333337</v>
      </c>
      <c r="E618" t="s">
        <v>167</v>
      </c>
      <c r="F618" t="s">
        <v>101</v>
      </c>
      <c r="G618">
        <v>38</v>
      </c>
      <c r="I618" t="s">
        <v>542</v>
      </c>
      <c r="J618">
        <v>36</v>
      </c>
      <c r="L618" t="s">
        <v>189</v>
      </c>
      <c r="M618" t="str">
        <f t="shared" si="78"/>
        <v>(19) Iowa</v>
      </c>
      <c r="N618">
        <f t="shared" si="79"/>
        <v>36</v>
      </c>
      <c r="O618" t="str">
        <f t="shared" si="80"/>
        <v>Purdue</v>
      </c>
      <c r="P618">
        <f t="shared" si="81"/>
        <v>38</v>
      </c>
      <c r="R618" t="str">
        <f t="shared" si="74"/>
        <v>Iowa</v>
      </c>
      <c r="S618">
        <f t="shared" si="75"/>
        <v>36</v>
      </c>
      <c r="T618" t="str">
        <f t="shared" si="76"/>
        <v>Purdue</v>
      </c>
      <c r="U618">
        <f t="shared" si="77"/>
        <v>38</v>
      </c>
    </row>
    <row r="619" spans="1:21">
      <c r="A619">
        <v>618</v>
      </c>
      <c r="B619">
        <v>11</v>
      </c>
      <c r="C619" t="s">
        <v>582</v>
      </c>
      <c r="D619" s="2">
        <v>0.92708333333333337</v>
      </c>
      <c r="E619" t="s">
        <v>167</v>
      </c>
      <c r="F619" t="s">
        <v>104</v>
      </c>
      <c r="G619">
        <v>31</v>
      </c>
      <c r="H619" t="s">
        <v>680</v>
      </c>
      <c r="I619" t="s">
        <v>86</v>
      </c>
      <c r="J619">
        <v>23</v>
      </c>
      <c r="L619" t="s">
        <v>267</v>
      </c>
      <c r="M619" t="str">
        <f t="shared" si="78"/>
        <v>San Diego State</v>
      </c>
      <c r="N619">
        <f t="shared" si="79"/>
        <v>31</v>
      </c>
      <c r="O619" t="str">
        <f t="shared" si="80"/>
        <v>New Mexico</v>
      </c>
      <c r="P619">
        <f t="shared" si="81"/>
        <v>23</v>
      </c>
      <c r="R619" t="str">
        <f t="shared" si="74"/>
        <v>San Diego State</v>
      </c>
      <c r="S619">
        <f t="shared" si="75"/>
        <v>31</v>
      </c>
      <c r="T619" t="str">
        <f t="shared" si="76"/>
        <v>New Mexico</v>
      </c>
      <c r="U619">
        <f t="shared" si="77"/>
        <v>23</v>
      </c>
    </row>
    <row r="620" spans="1:21">
      <c r="A620">
        <v>619</v>
      </c>
      <c r="B620">
        <v>11</v>
      </c>
      <c r="C620" t="s">
        <v>582</v>
      </c>
      <c r="D620" s="2">
        <v>0.5</v>
      </c>
      <c r="E620" t="s">
        <v>167</v>
      </c>
      <c r="F620" t="s">
        <v>35</v>
      </c>
      <c r="G620">
        <v>48</v>
      </c>
      <c r="H620" t="s">
        <v>680</v>
      </c>
      <c r="I620" t="s">
        <v>79</v>
      </c>
      <c r="J620">
        <v>44</v>
      </c>
      <c r="L620" t="s">
        <v>374</v>
      </c>
      <c r="M620" t="str">
        <f t="shared" si="78"/>
        <v>South Carolina</v>
      </c>
      <c r="N620">
        <f t="shared" si="79"/>
        <v>48</v>
      </c>
      <c r="O620" t="str">
        <f t="shared" si="80"/>
        <v>Mississippi</v>
      </c>
      <c r="P620">
        <f t="shared" si="81"/>
        <v>44</v>
      </c>
      <c r="R620" t="str">
        <f t="shared" si="74"/>
        <v>South Carolina</v>
      </c>
      <c r="S620">
        <f t="shared" si="75"/>
        <v>48</v>
      </c>
      <c r="T620" t="str">
        <f t="shared" si="76"/>
        <v>Mississippi</v>
      </c>
      <c r="U620">
        <f t="shared" si="77"/>
        <v>44</v>
      </c>
    </row>
    <row r="621" spans="1:21">
      <c r="A621">
        <v>620</v>
      </c>
      <c r="B621">
        <v>11</v>
      </c>
      <c r="C621" t="s">
        <v>582</v>
      </c>
      <c r="D621" s="2">
        <v>0.91666666666666663</v>
      </c>
      <c r="E621" t="s">
        <v>167</v>
      </c>
      <c r="F621" t="s">
        <v>143</v>
      </c>
      <c r="G621">
        <v>38</v>
      </c>
      <c r="H621" t="s">
        <v>680</v>
      </c>
      <c r="I621" t="s">
        <v>98</v>
      </c>
      <c r="J621">
        <v>21</v>
      </c>
      <c r="L621" t="s">
        <v>382</v>
      </c>
      <c r="M621" t="str">
        <f t="shared" si="78"/>
        <v>Southern California</v>
      </c>
      <c r="N621">
        <f t="shared" si="79"/>
        <v>38</v>
      </c>
      <c r="O621" t="str">
        <f t="shared" si="80"/>
        <v>Oregon State</v>
      </c>
      <c r="P621">
        <f t="shared" si="81"/>
        <v>21</v>
      </c>
      <c r="R621" t="str">
        <f t="shared" si="74"/>
        <v>Southern California</v>
      </c>
      <c r="S621">
        <f t="shared" si="75"/>
        <v>38</v>
      </c>
      <c r="T621" t="str">
        <f t="shared" si="76"/>
        <v>Oregon State</v>
      </c>
      <c r="U621">
        <f t="shared" si="77"/>
        <v>21</v>
      </c>
    </row>
    <row r="622" spans="1:21">
      <c r="A622">
        <v>621</v>
      </c>
      <c r="B622">
        <v>11</v>
      </c>
      <c r="C622" t="s">
        <v>582</v>
      </c>
      <c r="D622" s="2">
        <v>0.79166666666666663</v>
      </c>
      <c r="E622" t="s">
        <v>167</v>
      </c>
      <c r="F622" t="s">
        <v>272</v>
      </c>
      <c r="G622">
        <v>45</v>
      </c>
      <c r="I622" t="s">
        <v>595</v>
      </c>
      <c r="J622">
        <v>31</v>
      </c>
      <c r="L622" t="s">
        <v>328</v>
      </c>
      <c r="M622" t="str">
        <f t="shared" si="78"/>
        <v>(17) Houston</v>
      </c>
      <c r="N622">
        <f t="shared" si="79"/>
        <v>31</v>
      </c>
      <c r="O622" t="str">
        <f t="shared" si="80"/>
        <v>Southern Methodist</v>
      </c>
      <c r="P622">
        <f t="shared" si="81"/>
        <v>45</v>
      </c>
      <c r="R622" t="str">
        <f t="shared" si="74"/>
        <v>Houston</v>
      </c>
      <c r="S622">
        <f t="shared" si="75"/>
        <v>31</v>
      </c>
      <c r="T622" t="str">
        <f t="shared" si="76"/>
        <v>Southern Methodist</v>
      </c>
      <c r="U622">
        <f t="shared" si="77"/>
        <v>45</v>
      </c>
    </row>
    <row r="623" spans="1:21">
      <c r="A623">
        <v>622</v>
      </c>
      <c r="B623">
        <v>11</v>
      </c>
      <c r="C623" t="s">
        <v>582</v>
      </c>
      <c r="D623" s="2">
        <v>0.625</v>
      </c>
      <c r="E623" t="s">
        <v>167</v>
      </c>
      <c r="F623" t="s">
        <v>298</v>
      </c>
      <c r="G623">
        <v>26</v>
      </c>
      <c r="I623" t="s">
        <v>68</v>
      </c>
      <c r="J623">
        <v>24</v>
      </c>
      <c r="L623" t="s">
        <v>300</v>
      </c>
      <c r="M623" t="str">
        <f t="shared" si="78"/>
        <v>Marshall</v>
      </c>
      <c r="N623">
        <f t="shared" si="79"/>
        <v>24</v>
      </c>
      <c r="O623" t="str">
        <f t="shared" si="80"/>
        <v>Southern Mississippi</v>
      </c>
      <c r="P623">
        <f t="shared" si="81"/>
        <v>26</v>
      </c>
      <c r="R623" t="str">
        <f t="shared" si="74"/>
        <v>Marshall</v>
      </c>
      <c r="S623">
        <f t="shared" si="75"/>
        <v>24</v>
      </c>
      <c r="T623" t="str">
        <f t="shared" si="76"/>
        <v>Southern Mississippi</v>
      </c>
      <c r="U623">
        <f t="shared" si="77"/>
        <v>26</v>
      </c>
    </row>
    <row r="624" spans="1:21">
      <c r="A624">
        <v>623</v>
      </c>
      <c r="B624">
        <v>11</v>
      </c>
      <c r="C624" t="s">
        <v>582</v>
      </c>
      <c r="D624" s="2">
        <v>0.5</v>
      </c>
      <c r="E624" t="s">
        <v>167</v>
      </c>
      <c r="F624" t="s">
        <v>596</v>
      </c>
      <c r="G624">
        <v>41</v>
      </c>
      <c r="H624" t="s">
        <v>680</v>
      </c>
      <c r="I624" t="s">
        <v>127</v>
      </c>
      <c r="J624">
        <v>24</v>
      </c>
      <c r="L624" t="s">
        <v>404</v>
      </c>
      <c r="M624" t="str">
        <f t="shared" si="78"/>
        <v>(22) Syracuse</v>
      </c>
      <c r="N624">
        <f t="shared" si="79"/>
        <v>41</v>
      </c>
      <c r="O624" t="str">
        <f t="shared" si="80"/>
        <v>Wake Forest</v>
      </c>
      <c r="P624">
        <f t="shared" si="81"/>
        <v>24</v>
      </c>
      <c r="R624" t="str">
        <f t="shared" si="74"/>
        <v>Syracuse</v>
      </c>
      <c r="S624">
        <f t="shared" si="75"/>
        <v>41</v>
      </c>
      <c r="T624" t="str">
        <f t="shared" si="76"/>
        <v>Wake Forest</v>
      </c>
      <c r="U624">
        <f t="shared" si="77"/>
        <v>24</v>
      </c>
    </row>
    <row r="625" spans="1:21">
      <c r="A625">
        <v>624</v>
      </c>
      <c r="B625">
        <v>11</v>
      </c>
      <c r="C625" t="s">
        <v>582</v>
      </c>
      <c r="D625" s="2">
        <v>0.66666666666666663</v>
      </c>
      <c r="E625" t="s">
        <v>167</v>
      </c>
      <c r="F625" t="s">
        <v>72</v>
      </c>
      <c r="G625">
        <v>14</v>
      </c>
      <c r="I625" t="s">
        <v>32</v>
      </c>
      <c r="J625">
        <v>3</v>
      </c>
      <c r="L625" t="s">
        <v>391</v>
      </c>
      <c r="M625" t="str">
        <f t="shared" si="78"/>
        <v>Charlotte</v>
      </c>
      <c r="N625">
        <f t="shared" si="79"/>
        <v>3</v>
      </c>
      <c r="O625" t="str">
        <f t="shared" si="80"/>
        <v>Tennessee</v>
      </c>
      <c r="P625">
        <f t="shared" si="81"/>
        <v>14</v>
      </c>
      <c r="R625" t="str">
        <f t="shared" si="74"/>
        <v>Charlotte</v>
      </c>
      <c r="S625">
        <f t="shared" si="75"/>
        <v>3</v>
      </c>
      <c r="T625" t="str">
        <f t="shared" si="76"/>
        <v>Tennessee</v>
      </c>
      <c r="U625">
        <f t="shared" si="77"/>
        <v>14</v>
      </c>
    </row>
    <row r="626" spans="1:21">
      <c r="A626">
        <v>625</v>
      </c>
      <c r="B626">
        <v>11</v>
      </c>
      <c r="C626" t="s">
        <v>582</v>
      </c>
      <c r="D626" s="2">
        <v>0.64583333333333337</v>
      </c>
      <c r="E626" t="s">
        <v>167</v>
      </c>
      <c r="F626" t="s">
        <v>490</v>
      </c>
      <c r="G626">
        <v>14</v>
      </c>
      <c r="I626" t="s">
        <v>56</v>
      </c>
      <c r="J626">
        <v>13</v>
      </c>
      <c r="L626" t="s">
        <v>303</v>
      </c>
      <c r="M626" t="str">
        <f t="shared" si="78"/>
        <v>Kansas State</v>
      </c>
      <c r="N626">
        <f t="shared" si="79"/>
        <v>13</v>
      </c>
      <c r="O626" t="str">
        <f t="shared" si="80"/>
        <v>Texas Christian</v>
      </c>
      <c r="P626">
        <f t="shared" si="81"/>
        <v>14</v>
      </c>
      <c r="R626" t="str">
        <f t="shared" si="74"/>
        <v>Kansas State</v>
      </c>
      <c r="S626">
        <f t="shared" si="75"/>
        <v>13</v>
      </c>
      <c r="T626" t="str">
        <f t="shared" si="76"/>
        <v>Texas Christian</v>
      </c>
      <c r="U626">
        <f t="shared" si="77"/>
        <v>14</v>
      </c>
    </row>
    <row r="627" spans="1:21">
      <c r="A627">
        <v>626</v>
      </c>
      <c r="B627">
        <v>11</v>
      </c>
      <c r="C627" t="s">
        <v>582</v>
      </c>
      <c r="D627" s="2">
        <v>0.58333333333333337</v>
      </c>
      <c r="E627" t="s">
        <v>167</v>
      </c>
      <c r="F627" t="s">
        <v>116</v>
      </c>
      <c r="G627">
        <v>40</v>
      </c>
      <c r="H627" t="s">
        <v>680</v>
      </c>
      <c r="I627" t="s">
        <v>48</v>
      </c>
      <c r="J627">
        <v>31</v>
      </c>
      <c r="L627" t="s">
        <v>185</v>
      </c>
      <c r="M627" t="str">
        <f t="shared" si="78"/>
        <v>Texas State</v>
      </c>
      <c r="N627">
        <f t="shared" si="79"/>
        <v>40</v>
      </c>
      <c r="O627" t="str">
        <f t="shared" si="80"/>
        <v>Georgia State</v>
      </c>
      <c r="P627">
        <f t="shared" si="81"/>
        <v>31</v>
      </c>
      <c r="R627" t="str">
        <f t="shared" si="74"/>
        <v>Texas State</v>
      </c>
      <c r="S627">
        <f t="shared" si="75"/>
        <v>40</v>
      </c>
      <c r="T627" t="str">
        <f t="shared" si="76"/>
        <v>Georgia State</v>
      </c>
      <c r="U627">
        <f t="shared" si="77"/>
        <v>31</v>
      </c>
    </row>
    <row r="628" spans="1:21">
      <c r="A628">
        <v>627</v>
      </c>
      <c r="B628">
        <v>11</v>
      </c>
      <c r="C628" t="s">
        <v>582</v>
      </c>
      <c r="D628" s="2">
        <v>0.64583333333333337</v>
      </c>
      <c r="E628" t="s">
        <v>167</v>
      </c>
      <c r="F628" t="s">
        <v>275</v>
      </c>
      <c r="G628">
        <v>34</v>
      </c>
      <c r="H628" t="s">
        <v>680</v>
      </c>
      <c r="I628" t="s">
        <v>102</v>
      </c>
      <c r="J628">
        <v>26</v>
      </c>
      <c r="L628" t="s">
        <v>171</v>
      </c>
      <c r="M628" t="str">
        <f t="shared" si="78"/>
        <v>Texas-El Paso</v>
      </c>
      <c r="N628">
        <f t="shared" si="79"/>
        <v>34</v>
      </c>
      <c r="O628" t="str">
        <f t="shared" si="80"/>
        <v>Rice</v>
      </c>
      <c r="P628">
        <f t="shared" si="81"/>
        <v>26</v>
      </c>
      <c r="R628" t="str">
        <f t="shared" si="74"/>
        <v>Texas-El Paso</v>
      </c>
      <c r="S628">
        <f t="shared" si="75"/>
        <v>34</v>
      </c>
      <c r="T628" t="str">
        <f t="shared" si="76"/>
        <v>Rice</v>
      </c>
      <c r="U628">
        <f t="shared" si="77"/>
        <v>26</v>
      </c>
    </row>
    <row r="629" spans="1:21">
      <c r="A629">
        <v>628</v>
      </c>
      <c r="B629">
        <v>11</v>
      </c>
      <c r="C629" t="s">
        <v>582</v>
      </c>
      <c r="D629" s="2">
        <v>0.64583333333333337</v>
      </c>
      <c r="E629" t="s">
        <v>167</v>
      </c>
      <c r="F629" t="s">
        <v>121</v>
      </c>
      <c r="G629">
        <v>26</v>
      </c>
      <c r="I629" t="s">
        <v>62</v>
      </c>
      <c r="J629">
        <v>16</v>
      </c>
      <c r="L629" t="s">
        <v>226</v>
      </c>
      <c r="M629" t="str">
        <f t="shared" si="78"/>
        <v>Louisiana</v>
      </c>
      <c r="N629">
        <f t="shared" si="79"/>
        <v>16</v>
      </c>
      <c r="O629" t="str">
        <f t="shared" si="80"/>
        <v>Troy</v>
      </c>
      <c r="P629">
        <f t="shared" si="81"/>
        <v>26</v>
      </c>
      <c r="R629" t="str">
        <f t="shared" si="74"/>
        <v>Louisiana</v>
      </c>
      <c r="S629">
        <f t="shared" si="75"/>
        <v>16</v>
      </c>
      <c r="T629" t="str">
        <f t="shared" si="76"/>
        <v>Troy</v>
      </c>
      <c r="U629">
        <f t="shared" si="77"/>
        <v>26</v>
      </c>
    </row>
    <row r="630" spans="1:21">
      <c r="A630">
        <v>629</v>
      </c>
      <c r="B630">
        <v>11</v>
      </c>
      <c r="C630" t="s">
        <v>582</v>
      </c>
      <c r="D630" s="2">
        <v>0.64583333333333337</v>
      </c>
      <c r="E630" t="s">
        <v>167</v>
      </c>
      <c r="F630" t="s">
        <v>122</v>
      </c>
      <c r="G630">
        <v>41</v>
      </c>
      <c r="H630" t="s">
        <v>680</v>
      </c>
      <c r="I630" t="s">
        <v>107</v>
      </c>
      <c r="J630">
        <v>15</v>
      </c>
      <c r="L630" t="s">
        <v>294</v>
      </c>
      <c r="M630" t="str">
        <f t="shared" si="78"/>
        <v>Tulane</v>
      </c>
      <c r="N630">
        <f t="shared" si="79"/>
        <v>41</v>
      </c>
      <c r="O630" t="str">
        <f t="shared" si="80"/>
        <v>South Florida</v>
      </c>
      <c r="P630">
        <f t="shared" si="81"/>
        <v>15</v>
      </c>
      <c r="R630" t="str">
        <f t="shared" si="74"/>
        <v>Tulane</v>
      </c>
      <c r="S630">
        <f t="shared" si="75"/>
        <v>41</v>
      </c>
      <c r="T630" t="str">
        <f t="shared" si="76"/>
        <v>South Florida</v>
      </c>
      <c r="U630">
        <f t="shared" si="77"/>
        <v>15</v>
      </c>
    </row>
    <row r="631" spans="1:21">
      <c r="A631">
        <v>630</v>
      </c>
      <c r="B631">
        <v>11</v>
      </c>
      <c r="C631" t="s">
        <v>582</v>
      </c>
      <c r="D631" s="2">
        <v>0.79166666666666663</v>
      </c>
      <c r="E631" t="s">
        <v>167</v>
      </c>
      <c r="F631" t="s">
        <v>123</v>
      </c>
      <c r="G631">
        <v>49</v>
      </c>
      <c r="I631" t="s">
        <v>38</v>
      </c>
      <c r="J631">
        <v>19</v>
      </c>
      <c r="L631" t="s">
        <v>307</v>
      </c>
      <c r="M631" t="str">
        <f t="shared" si="78"/>
        <v>Connecticut</v>
      </c>
      <c r="N631">
        <f t="shared" si="79"/>
        <v>19</v>
      </c>
      <c r="O631" t="str">
        <f t="shared" si="80"/>
        <v>Tulsa</v>
      </c>
      <c r="P631">
        <f t="shared" si="81"/>
        <v>49</v>
      </c>
      <c r="R631" t="str">
        <f t="shared" si="74"/>
        <v>Connecticut</v>
      </c>
      <c r="S631">
        <f t="shared" si="75"/>
        <v>19</v>
      </c>
      <c r="T631" t="str">
        <f t="shared" si="76"/>
        <v>Tulsa</v>
      </c>
      <c r="U631">
        <f t="shared" si="77"/>
        <v>49</v>
      </c>
    </row>
    <row r="632" spans="1:21">
      <c r="A632">
        <v>631</v>
      </c>
      <c r="B632">
        <v>11</v>
      </c>
      <c r="C632" t="s">
        <v>582</v>
      </c>
      <c r="D632" s="2">
        <v>0.99930555555555556</v>
      </c>
      <c r="E632" t="s">
        <v>167</v>
      </c>
      <c r="F632" t="s">
        <v>597</v>
      </c>
      <c r="G632">
        <v>56</v>
      </c>
      <c r="H632" t="s">
        <v>680</v>
      </c>
      <c r="I632" t="s">
        <v>138</v>
      </c>
      <c r="J632">
        <v>17</v>
      </c>
      <c r="L632" t="s">
        <v>246</v>
      </c>
      <c r="M632" t="str">
        <f t="shared" si="78"/>
        <v>(18) Utah State</v>
      </c>
      <c r="N632">
        <f t="shared" si="79"/>
        <v>56</v>
      </c>
      <c r="O632" t="str">
        <f t="shared" si="80"/>
        <v>Hawaii</v>
      </c>
      <c r="P632">
        <f t="shared" si="81"/>
        <v>17</v>
      </c>
      <c r="R632" t="str">
        <f t="shared" si="74"/>
        <v>Utah State</v>
      </c>
      <c r="S632">
        <f t="shared" si="75"/>
        <v>56</v>
      </c>
      <c r="T632" t="str">
        <f t="shared" si="76"/>
        <v>Hawaii</v>
      </c>
      <c r="U632">
        <f t="shared" si="77"/>
        <v>17</v>
      </c>
    </row>
    <row r="633" spans="1:21">
      <c r="A633">
        <v>632</v>
      </c>
      <c r="B633">
        <v>11</v>
      </c>
      <c r="C633" t="s">
        <v>582</v>
      </c>
      <c r="D633" s="2">
        <v>0.875</v>
      </c>
      <c r="E633" t="s">
        <v>167</v>
      </c>
      <c r="F633" t="s">
        <v>128</v>
      </c>
      <c r="G633">
        <v>27</v>
      </c>
      <c r="I633" t="s">
        <v>111</v>
      </c>
      <c r="J633">
        <v>23</v>
      </c>
      <c r="L633" t="s">
        <v>407</v>
      </c>
      <c r="M633" t="str">
        <f t="shared" si="78"/>
        <v>Stanford</v>
      </c>
      <c r="N633">
        <f t="shared" si="79"/>
        <v>23</v>
      </c>
      <c r="O633" t="str">
        <f t="shared" si="80"/>
        <v>Washington</v>
      </c>
      <c r="P633">
        <f t="shared" si="81"/>
        <v>27</v>
      </c>
      <c r="R633" t="str">
        <f t="shared" si="74"/>
        <v>Stanford</v>
      </c>
      <c r="S633">
        <f t="shared" si="75"/>
        <v>23</v>
      </c>
      <c r="T633" t="str">
        <f t="shared" si="76"/>
        <v>Washington</v>
      </c>
      <c r="U633">
        <f t="shared" si="77"/>
        <v>27</v>
      </c>
    </row>
    <row r="634" spans="1:21">
      <c r="A634">
        <v>633</v>
      </c>
      <c r="B634">
        <v>11</v>
      </c>
      <c r="C634" t="s">
        <v>582</v>
      </c>
      <c r="D634" s="2">
        <v>0.94791666666666663</v>
      </c>
      <c r="E634" t="s">
        <v>167</v>
      </c>
      <c r="F634" t="s">
        <v>598</v>
      </c>
      <c r="G634">
        <v>19</v>
      </c>
      <c r="I634" t="s">
        <v>26</v>
      </c>
      <c r="J634">
        <v>13</v>
      </c>
      <c r="L634" t="s">
        <v>408</v>
      </c>
      <c r="M634" t="str">
        <f t="shared" si="78"/>
        <v>California</v>
      </c>
      <c r="N634">
        <f t="shared" si="79"/>
        <v>13</v>
      </c>
      <c r="O634" t="str">
        <f t="shared" si="80"/>
        <v>(10) Washington State</v>
      </c>
      <c r="P634">
        <f t="shared" si="81"/>
        <v>19</v>
      </c>
      <c r="R634" t="str">
        <f t="shared" si="74"/>
        <v>California</v>
      </c>
      <c r="S634">
        <f t="shared" si="75"/>
        <v>13</v>
      </c>
      <c r="T634" t="str">
        <f t="shared" si="76"/>
        <v>Washington State</v>
      </c>
      <c r="U634">
        <f t="shared" si="77"/>
        <v>19</v>
      </c>
    </row>
    <row r="635" spans="1:21">
      <c r="A635">
        <v>634</v>
      </c>
      <c r="B635">
        <v>11</v>
      </c>
      <c r="C635" t="s">
        <v>582</v>
      </c>
      <c r="D635" s="2">
        <v>0.64583333333333337</v>
      </c>
      <c r="E635" t="s">
        <v>167</v>
      </c>
      <c r="F635" t="s">
        <v>472</v>
      </c>
      <c r="G635">
        <v>42</v>
      </c>
      <c r="H635" t="s">
        <v>680</v>
      </c>
      <c r="I635" t="s">
        <v>599</v>
      </c>
      <c r="J635">
        <v>41</v>
      </c>
      <c r="L635" t="s">
        <v>392</v>
      </c>
      <c r="M635" t="str">
        <f t="shared" si="78"/>
        <v>(12) West Virginia</v>
      </c>
      <c r="N635">
        <f t="shared" si="79"/>
        <v>42</v>
      </c>
      <c r="O635" t="str">
        <f t="shared" si="80"/>
        <v>(15) Texas</v>
      </c>
      <c r="P635">
        <f t="shared" si="81"/>
        <v>41</v>
      </c>
      <c r="R635" t="str">
        <f t="shared" si="74"/>
        <v>West Virginia</v>
      </c>
      <c r="S635">
        <f t="shared" si="75"/>
        <v>42</v>
      </c>
      <c r="T635" t="str">
        <f t="shared" si="76"/>
        <v>Texas</v>
      </c>
      <c r="U635">
        <f t="shared" si="77"/>
        <v>41</v>
      </c>
    </row>
    <row r="636" spans="1:21">
      <c r="A636">
        <v>635</v>
      </c>
      <c r="B636">
        <v>11</v>
      </c>
      <c r="C636" t="s">
        <v>582</v>
      </c>
      <c r="D636" s="2">
        <v>0.5</v>
      </c>
      <c r="E636" t="s">
        <v>167</v>
      </c>
      <c r="F636" t="s">
        <v>132</v>
      </c>
      <c r="G636">
        <v>31</v>
      </c>
      <c r="I636" t="s">
        <v>103</v>
      </c>
      <c r="J636">
        <v>17</v>
      </c>
      <c r="L636" t="s">
        <v>210</v>
      </c>
      <c r="M636" t="str">
        <f t="shared" si="78"/>
        <v>Rutgers</v>
      </c>
      <c r="N636">
        <f t="shared" si="79"/>
        <v>17</v>
      </c>
      <c r="O636" t="str">
        <f t="shared" si="80"/>
        <v>Wisconsin</v>
      </c>
      <c r="P636">
        <f t="shared" si="81"/>
        <v>31</v>
      </c>
      <c r="R636" t="str">
        <f t="shared" si="74"/>
        <v>Rutgers</v>
      </c>
      <c r="S636">
        <f t="shared" si="75"/>
        <v>17</v>
      </c>
      <c r="T636" t="str">
        <f t="shared" si="76"/>
        <v>Wisconsin</v>
      </c>
      <c r="U636">
        <f t="shared" si="77"/>
        <v>31</v>
      </c>
    </row>
    <row r="637" spans="1:21">
      <c r="A637">
        <v>636</v>
      </c>
      <c r="B637">
        <v>11</v>
      </c>
      <c r="C637" t="s">
        <v>582</v>
      </c>
      <c r="D637" s="2">
        <v>0.58333333333333337</v>
      </c>
      <c r="E637" t="s">
        <v>167</v>
      </c>
      <c r="F637" t="s">
        <v>133</v>
      </c>
      <c r="G637">
        <v>24</v>
      </c>
      <c r="I637" t="s">
        <v>105</v>
      </c>
      <c r="J637">
        <v>9</v>
      </c>
      <c r="L637" t="s">
        <v>312</v>
      </c>
      <c r="M637" t="str">
        <f t="shared" si="78"/>
        <v>San Jose State</v>
      </c>
      <c r="N637">
        <f t="shared" si="79"/>
        <v>9</v>
      </c>
      <c r="O637" t="str">
        <f t="shared" si="80"/>
        <v>Wyoming</v>
      </c>
      <c r="P637">
        <f t="shared" si="81"/>
        <v>24</v>
      </c>
      <c r="R637" t="str">
        <f t="shared" si="74"/>
        <v>San Jose State</v>
      </c>
      <c r="S637">
        <f t="shared" si="75"/>
        <v>9</v>
      </c>
      <c r="T637" t="str">
        <f t="shared" si="76"/>
        <v>Wyoming</v>
      </c>
      <c r="U637">
        <f t="shared" si="77"/>
        <v>24</v>
      </c>
    </row>
    <row r="638" spans="1:21">
      <c r="A638">
        <v>637</v>
      </c>
      <c r="B638">
        <v>12</v>
      </c>
      <c r="C638" t="s">
        <v>600</v>
      </c>
      <c r="D638" s="2">
        <v>0.8125</v>
      </c>
      <c r="E638" t="s">
        <v>519</v>
      </c>
      <c r="F638" t="s">
        <v>23</v>
      </c>
      <c r="G638">
        <v>48</v>
      </c>
      <c r="I638" t="s">
        <v>57</v>
      </c>
      <c r="J638">
        <v>14</v>
      </c>
      <c r="L638" t="s">
        <v>231</v>
      </c>
      <c r="M638" t="str">
        <f t="shared" si="78"/>
        <v>Kent State</v>
      </c>
      <c r="N638">
        <f t="shared" si="79"/>
        <v>14</v>
      </c>
      <c r="O638" t="str">
        <f t="shared" si="80"/>
        <v>Buffalo</v>
      </c>
      <c r="P638">
        <f t="shared" si="81"/>
        <v>48</v>
      </c>
      <c r="R638" t="str">
        <f t="shared" si="74"/>
        <v>Kent State</v>
      </c>
      <c r="S638">
        <f t="shared" si="75"/>
        <v>14</v>
      </c>
      <c r="T638" t="str">
        <f t="shared" si="76"/>
        <v>Buffalo</v>
      </c>
      <c r="U638">
        <f t="shared" si="77"/>
        <v>48</v>
      </c>
    </row>
    <row r="639" spans="1:21">
      <c r="A639">
        <v>638</v>
      </c>
      <c r="B639">
        <v>12</v>
      </c>
      <c r="C639" t="s">
        <v>601</v>
      </c>
      <c r="D639" s="2">
        <v>0.79166666666666663</v>
      </c>
      <c r="E639" t="s">
        <v>414</v>
      </c>
      <c r="F639" t="s">
        <v>74</v>
      </c>
      <c r="G639">
        <v>30</v>
      </c>
      <c r="I639" t="s">
        <v>3</v>
      </c>
      <c r="J639">
        <v>28</v>
      </c>
      <c r="L639" t="s">
        <v>258</v>
      </c>
      <c r="M639" t="str">
        <f t="shared" si="78"/>
        <v>Ohio</v>
      </c>
      <c r="N639">
        <f t="shared" si="79"/>
        <v>28</v>
      </c>
      <c r="O639" t="str">
        <f t="shared" si="80"/>
        <v>Miami (OH)</v>
      </c>
      <c r="P639">
        <f t="shared" si="81"/>
        <v>30</v>
      </c>
      <c r="R639" t="str">
        <f t="shared" si="74"/>
        <v>Ohio</v>
      </c>
      <c r="S639">
        <f t="shared" si="75"/>
        <v>28</v>
      </c>
      <c r="T639" t="str">
        <f t="shared" si="76"/>
        <v>Miami (OH)</v>
      </c>
      <c r="U639">
        <f t="shared" si="77"/>
        <v>30</v>
      </c>
    </row>
    <row r="640" spans="1:21">
      <c r="A640">
        <v>639</v>
      </c>
      <c r="B640">
        <v>12</v>
      </c>
      <c r="C640" t="s">
        <v>601</v>
      </c>
      <c r="D640" s="2">
        <v>0.83333333333333337</v>
      </c>
      <c r="E640" t="s">
        <v>414</v>
      </c>
      <c r="F640" t="s">
        <v>250</v>
      </c>
      <c r="G640">
        <v>38</v>
      </c>
      <c r="I640" t="s">
        <v>120</v>
      </c>
      <c r="J640">
        <v>15</v>
      </c>
      <c r="L640" t="s">
        <v>398</v>
      </c>
      <c r="M640" t="str">
        <f t="shared" si="78"/>
        <v>Toledo</v>
      </c>
      <c r="N640">
        <f t="shared" si="79"/>
        <v>15</v>
      </c>
      <c r="O640" t="str">
        <f t="shared" si="80"/>
        <v>Northern Illinois</v>
      </c>
      <c r="P640">
        <f t="shared" si="81"/>
        <v>38</v>
      </c>
      <c r="R640" t="str">
        <f t="shared" si="74"/>
        <v>Toledo</v>
      </c>
      <c r="S640">
        <f t="shared" si="75"/>
        <v>15</v>
      </c>
      <c r="T640" t="str">
        <f t="shared" si="76"/>
        <v>Northern Illinois</v>
      </c>
      <c r="U640">
        <f t="shared" si="77"/>
        <v>38</v>
      </c>
    </row>
    <row r="641" spans="1:21">
      <c r="A641">
        <v>640</v>
      </c>
      <c r="B641">
        <v>12</v>
      </c>
      <c r="C641" t="s">
        <v>602</v>
      </c>
      <c r="D641" s="2">
        <v>0.8125</v>
      </c>
      <c r="E641" t="s">
        <v>174</v>
      </c>
      <c r="F641" t="s">
        <v>127</v>
      </c>
      <c r="G641">
        <v>27</v>
      </c>
      <c r="H641" t="s">
        <v>680</v>
      </c>
      <c r="I641" t="s">
        <v>573</v>
      </c>
      <c r="J641">
        <v>23</v>
      </c>
      <c r="L641" t="s">
        <v>271</v>
      </c>
      <c r="M641" t="str">
        <f t="shared" si="78"/>
        <v>Wake Forest</v>
      </c>
      <c r="N641">
        <f t="shared" si="79"/>
        <v>27</v>
      </c>
      <c r="O641" t="str">
        <f t="shared" si="80"/>
        <v>(22) North Carolina State</v>
      </c>
      <c r="P641">
        <f t="shared" si="81"/>
        <v>23</v>
      </c>
      <c r="R641" t="str">
        <f t="shared" si="74"/>
        <v>Wake Forest</v>
      </c>
      <c r="S641">
        <f t="shared" si="75"/>
        <v>27</v>
      </c>
      <c r="T641" t="str">
        <f t="shared" si="76"/>
        <v>North Carolina State</v>
      </c>
      <c r="U641">
        <f t="shared" si="77"/>
        <v>23</v>
      </c>
    </row>
    <row r="642" spans="1:21">
      <c r="A642">
        <v>641</v>
      </c>
      <c r="B642">
        <v>12</v>
      </c>
      <c r="C642" t="s">
        <v>603</v>
      </c>
      <c r="D642" s="2">
        <v>0.92708333333333337</v>
      </c>
      <c r="E642" t="s">
        <v>198</v>
      </c>
      <c r="F642" t="s">
        <v>18</v>
      </c>
      <c r="G642">
        <v>24</v>
      </c>
      <c r="I642" t="s">
        <v>604</v>
      </c>
      <c r="J642">
        <v>17</v>
      </c>
      <c r="L642" t="s">
        <v>340</v>
      </c>
      <c r="M642" t="str">
        <f t="shared" si="78"/>
        <v>(16) Fresno State</v>
      </c>
      <c r="N642">
        <f t="shared" si="79"/>
        <v>17</v>
      </c>
      <c r="O642" t="str">
        <f t="shared" si="80"/>
        <v>Boise State</v>
      </c>
      <c r="P642">
        <f t="shared" si="81"/>
        <v>24</v>
      </c>
      <c r="R642" t="str">
        <f t="shared" si="74"/>
        <v>Fresno State</v>
      </c>
      <c r="S642">
        <f t="shared" si="75"/>
        <v>17</v>
      </c>
      <c r="T642" t="str">
        <f t="shared" si="76"/>
        <v>Boise State</v>
      </c>
      <c r="U642">
        <f t="shared" si="77"/>
        <v>24</v>
      </c>
    </row>
    <row r="643" spans="1:21">
      <c r="A643">
        <v>642</v>
      </c>
      <c r="B643">
        <v>12</v>
      </c>
      <c r="C643" t="s">
        <v>603</v>
      </c>
      <c r="D643" s="2">
        <v>0.79166666666666663</v>
      </c>
      <c r="E643" t="s">
        <v>198</v>
      </c>
      <c r="F643" t="s">
        <v>605</v>
      </c>
      <c r="G643">
        <v>54</v>
      </c>
      <c r="I643" t="s">
        <v>67</v>
      </c>
      <c r="J643">
        <v>23</v>
      </c>
      <c r="L643" t="s">
        <v>389</v>
      </c>
      <c r="M643" t="str">
        <f t="shared" si="78"/>
        <v>Louisville</v>
      </c>
      <c r="N643">
        <f t="shared" si="79"/>
        <v>23</v>
      </c>
      <c r="O643" t="str">
        <f t="shared" si="80"/>
        <v>(13) Syracuse</v>
      </c>
      <c r="P643">
        <f t="shared" si="81"/>
        <v>54</v>
      </c>
      <c r="R643" t="str">
        <f t="shared" ref="R643:R706" si="82">IFERROR(MID(M643,FIND(")",LEFT(M643,5))+2,9999),M643)</f>
        <v>Louisville</v>
      </c>
      <c r="S643">
        <f t="shared" ref="S643:S706" si="83">N643</f>
        <v>23</v>
      </c>
      <c r="T643" t="str">
        <f t="shared" ref="T643:T706" si="84">IFERROR(MID(O643,FIND(")",LEFT(O643,5))+2,9999),O643)</f>
        <v>Syracuse</v>
      </c>
      <c r="U643">
        <f t="shared" ref="U643:U706" si="85">P643</f>
        <v>54</v>
      </c>
    </row>
    <row r="644" spans="1:21">
      <c r="A644">
        <v>643</v>
      </c>
      <c r="B644">
        <v>12</v>
      </c>
      <c r="C644" t="s">
        <v>606</v>
      </c>
      <c r="D644" s="2">
        <v>0.64583333333333337</v>
      </c>
      <c r="E644" t="s">
        <v>167</v>
      </c>
      <c r="F644" t="s">
        <v>0</v>
      </c>
      <c r="G644">
        <v>42</v>
      </c>
      <c r="I644" t="s">
        <v>86</v>
      </c>
      <c r="J644">
        <v>24</v>
      </c>
      <c r="L644" t="s">
        <v>212</v>
      </c>
      <c r="M644" t="str">
        <f t="shared" si="78"/>
        <v>New Mexico</v>
      </c>
      <c r="N644">
        <f t="shared" si="79"/>
        <v>24</v>
      </c>
      <c r="O644" t="str">
        <f t="shared" si="80"/>
        <v>Air Force</v>
      </c>
      <c r="P644">
        <f t="shared" si="81"/>
        <v>42</v>
      </c>
      <c r="R644" t="str">
        <f t="shared" si="82"/>
        <v>New Mexico</v>
      </c>
      <c r="S644">
        <f t="shared" si="83"/>
        <v>24</v>
      </c>
      <c r="T644" t="str">
        <f t="shared" si="84"/>
        <v>Air Force</v>
      </c>
      <c r="U644">
        <f t="shared" si="85"/>
        <v>42</v>
      </c>
    </row>
    <row r="645" spans="1:21">
      <c r="A645">
        <v>644</v>
      </c>
      <c r="B645">
        <v>12</v>
      </c>
      <c r="C645" t="s">
        <v>606</v>
      </c>
      <c r="D645" s="2">
        <v>0.64583333333333337</v>
      </c>
      <c r="E645" t="s">
        <v>167</v>
      </c>
      <c r="F645" t="s">
        <v>213</v>
      </c>
      <c r="G645">
        <v>24</v>
      </c>
      <c r="I645" t="s">
        <v>263</v>
      </c>
      <c r="J645">
        <v>0</v>
      </c>
      <c r="L645" t="s">
        <v>332</v>
      </c>
      <c r="M645" t="str">
        <f t="shared" si="78"/>
        <v>(18) Mississippi State</v>
      </c>
      <c r="N645">
        <f t="shared" si="79"/>
        <v>0</v>
      </c>
      <c r="O645" t="str">
        <f t="shared" si="80"/>
        <v>(1) Alabama</v>
      </c>
      <c r="P645">
        <f t="shared" si="81"/>
        <v>24</v>
      </c>
      <c r="R645" t="str">
        <f t="shared" si="82"/>
        <v>Mississippi State</v>
      </c>
      <c r="S645">
        <f t="shared" si="83"/>
        <v>0</v>
      </c>
      <c r="T645" t="str">
        <f t="shared" si="84"/>
        <v>Alabama</v>
      </c>
      <c r="U645">
        <f t="shared" si="85"/>
        <v>24</v>
      </c>
    </row>
    <row r="646" spans="1:21">
      <c r="A646">
        <v>645</v>
      </c>
      <c r="B646">
        <v>12</v>
      </c>
      <c r="C646" t="s">
        <v>606</v>
      </c>
      <c r="D646" s="2">
        <v>0.8125</v>
      </c>
      <c r="E646" t="s">
        <v>167</v>
      </c>
      <c r="F646" t="s">
        <v>175</v>
      </c>
      <c r="G646">
        <v>26</v>
      </c>
      <c r="I646" t="s">
        <v>298</v>
      </c>
      <c r="J646">
        <v>23</v>
      </c>
      <c r="L646" t="s">
        <v>177</v>
      </c>
      <c r="M646" t="str">
        <f t="shared" ref="M646:M709" si="86">IF($H646="at",F646,I646)</f>
        <v>Southern Mississippi</v>
      </c>
      <c r="N646">
        <f t="shared" ref="N646:N709" si="87">IF($H646="at",G646,J646)</f>
        <v>23</v>
      </c>
      <c r="O646" t="str">
        <f t="shared" ref="O646:O709" si="88">IF($H646="at",I646,F646)</f>
        <v>Alabama-Birmingham</v>
      </c>
      <c r="P646">
        <f t="shared" ref="P646:P709" si="89">IF($H646="at",J646,G646)</f>
        <v>26</v>
      </c>
      <c r="R646" t="str">
        <f t="shared" si="82"/>
        <v>Southern Mississippi</v>
      </c>
      <c r="S646">
        <f t="shared" si="83"/>
        <v>23</v>
      </c>
      <c r="T646" t="str">
        <f t="shared" si="84"/>
        <v>Alabama-Birmingham</v>
      </c>
      <c r="U646">
        <f t="shared" si="85"/>
        <v>26</v>
      </c>
    </row>
    <row r="647" spans="1:21">
      <c r="A647">
        <v>646</v>
      </c>
      <c r="B647">
        <v>12</v>
      </c>
      <c r="C647" t="s">
        <v>606</v>
      </c>
      <c r="D647" s="2">
        <v>0.66666666666666663</v>
      </c>
      <c r="E647" t="s">
        <v>167</v>
      </c>
      <c r="F647" t="s">
        <v>6</v>
      </c>
      <c r="G647">
        <v>38</v>
      </c>
      <c r="H647" t="s">
        <v>680</v>
      </c>
      <c r="I647" t="s">
        <v>116</v>
      </c>
      <c r="J647">
        <v>7</v>
      </c>
      <c r="L647" t="s">
        <v>394</v>
      </c>
      <c r="M647" t="str">
        <f t="shared" si="86"/>
        <v>Appalachian State</v>
      </c>
      <c r="N647">
        <f t="shared" si="87"/>
        <v>38</v>
      </c>
      <c r="O647" t="str">
        <f t="shared" si="88"/>
        <v>Texas State</v>
      </c>
      <c r="P647">
        <f t="shared" si="89"/>
        <v>7</v>
      </c>
      <c r="R647" t="str">
        <f t="shared" si="82"/>
        <v>Appalachian State</v>
      </c>
      <c r="S647">
        <f t="shared" si="83"/>
        <v>38</v>
      </c>
      <c r="T647" t="str">
        <f t="shared" si="84"/>
        <v>Texas State</v>
      </c>
      <c r="U647">
        <f t="shared" si="85"/>
        <v>7</v>
      </c>
    </row>
    <row r="648" spans="1:21">
      <c r="A648">
        <v>647</v>
      </c>
      <c r="B648">
        <v>12</v>
      </c>
      <c r="C648" t="s">
        <v>606</v>
      </c>
      <c r="D648" s="2">
        <v>0.58333333333333337</v>
      </c>
      <c r="E648" t="s">
        <v>167</v>
      </c>
      <c r="F648" t="s">
        <v>9</v>
      </c>
      <c r="G648">
        <v>31</v>
      </c>
      <c r="I648" t="s">
        <v>27</v>
      </c>
      <c r="J648">
        <v>28</v>
      </c>
      <c r="L648" t="s">
        <v>216</v>
      </c>
      <c r="M648" t="str">
        <f t="shared" si="86"/>
        <v>UCLA</v>
      </c>
      <c r="N648">
        <f t="shared" si="87"/>
        <v>28</v>
      </c>
      <c r="O648" t="str">
        <f t="shared" si="88"/>
        <v>Arizona State</v>
      </c>
      <c r="P648">
        <f t="shared" si="89"/>
        <v>31</v>
      </c>
      <c r="R648" t="str">
        <f t="shared" si="82"/>
        <v>UCLA</v>
      </c>
      <c r="S648">
        <f t="shared" si="83"/>
        <v>28</v>
      </c>
      <c r="T648" t="str">
        <f t="shared" si="84"/>
        <v>Arizona State</v>
      </c>
      <c r="U648">
        <f t="shared" si="85"/>
        <v>31</v>
      </c>
    </row>
    <row r="649" spans="1:21">
      <c r="A649">
        <v>648</v>
      </c>
      <c r="B649">
        <v>12</v>
      </c>
      <c r="C649" t="s">
        <v>606</v>
      </c>
      <c r="D649" s="2">
        <v>0.70833333333333337</v>
      </c>
      <c r="E649" t="s">
        <v>167</v>
      </c>
      <c r="F649" t="s">
        <v>11</v>
      </c>
      <c r="G649">
        <v>44</v>
      </c>
      <c r="H649" t="s">
        <v>680</v>
      </c>
      <c r="I649" t="s">
        <v>36</v>
      </c>
      <c r="J649">
        <v>16</v>
      </c>
      <c r="L649" t="s">
        <v>345</v>
      </c>
      <c r="M649" t="str">
        <f t="shared" si="86"/>
        <v>Arkansas State</v>
      </c>
      <c r="N649">
        <f t="shared" si="87"/>
        <v>44</v>
      </c>
      <c r="O649" t="str">
        <f t="shared" si="88"/>
        <v>Coastal Carolina</v>
      </c>
      <c r="P649">
        <f t="shared" si="89"/>
        <v>16</v>
      </c>
      <c r="R649" t="str">
        <f t="shared" si="82"/>
        <v>Arkansas State</v>
      </c>
      <c r="S649">
        <f t="shared" si="83"/>
        <v>44</v>
      </c>
      <c r="T649" t="str">
        <f t="shared" si="84"/>
        <v>Coastal Carolina</v>
      </c>
      <c r="U649">
        <f t="shared" si="85"/>
        <v>16</v>
      </c>
    </row>
    <row r="650" spans="1:21">
      <c r="A650">
        <v>649</v>
      </c>
      <c r="B650">
        <v>12</v>
      </c>
      <c r="C650" t="s">
        <v>606</v>
      </c>
      <c r="D650" s="2">
        <v>0.5</v>
      </c>
      <c r="E650" t="s">
        <v>167</v>
      </c>
      <c r="F650" t="s">
        <v>140</v>
      </c>
      <c r="G650">
        <v>31</v>
      </c>
      <c r="I650" t="s">
        <v>65</v>
      </c>
      <c r="J650">
        <v>13</v>
      </c>
      <c r="L650" t="s">
        <v>334</v>
      </c>
      <c r="M650" t="str">
        <f t="shared" si="86"/>
        <v>Lafayette</v>
      </c>
      <c r="N650">
        <f t="shared" si="87"/>
        <v>13</v>
      </c>
      <c r="O650" t="str">
        <f t="shared" si="88"/>
        <v>Army</v>
      </c>
      <c r="P650">
        <f t="shared" si="89"/>
        <v>31</v>
      </c>
      <c r="R650" t="str">
        <f t="shared" si="82"/>
        <v>Lafayette</v>
      </c>
      <c r="S650">
        <f t="shared" si="83"/>
        <v>13</v>
      </c>
      <c r="T650" t="str">
        <f t="shared" si="84"/>
        <v>Army</v>
      </c>
      <c r="U650">
        <f t="shared" si="85"/>
        <v>31</v>
      </c>
    </row>
    <row r="651" spans="1:21">
      <c r="A651">
        <v>650</v>
      </c>
      <c r="B651">
        <v>12</v>
      </c>
      <c r="C651" t="s">
        <v>606</v>
      </c>
      <c r="D651" s="2">
        <v>0.625</v>
      </c>
      <c r="E651" t="s">
        <v>167</v>
      </c>
      <c r="F651" t="s">
        <v>286</v>
      </c>
      <c r="G651">
        <v>24</v>
      </c>
      <c r="H651" t="s">
        <v>680</v>
      </c>
      <c r="I651" t="s">
        <v>30</v>
      </c>
      <c r="J651">
        <v>13</v>
      </c>
      <c r="L651" t="s">
        <v>355</v>
      </c>
      <c r="M651" t="str">
        <f t="shared" si="86"/>
        <v>Bowling Green State</v>
      </c>
      <c r="N651">
        <f t="shared" si="87"/>
        <v>24</v>
      </c>
      <c r="O651" t="str">
        <f t="shared" si="88"/>
        <v>Central Michigan</v>
      </c>
      <c r="P651">
        <f t="shared" si="89"/>
        <v>13</v>
      </c>
      <c r="R651" t="str">
        <f t="shared" si="82"/>
        <v>Bowling Green State</v>
      </c>
      <c r="S651">
        <f t="shared" si="83"/>
        <v>24</v>
      </c>
      <c r="T651" t="str">
        <f t="shared" si="84"/>
        <v>Central Michigan</v>
      </c>
      <c r="U651">
        <f t="shared" si="85"/>
        <v>13</v>
      </c>
    </row>
    <row r="652" spans="1:21">
      <c r="A652">
        <v>651</v>
      </c>
      <c r="B652">
        <v>12</v>
      </c>
      <c r="C652" t="s">
        <v>606</v>
      </c>
      <c r="D652" s="2">
        <v>0.5</v>
      </c>
      <c r="E652" t="s">
        <v>167</v>
      </c>
      <c r="F652" t="s">
        <v>228</v>
      </c>
      <c r="G652">
        <v>35</v>
      </c>
      <c r="H652" t="s">
        <v>680</v>
      </c>
      <c r="I652" t="s">
        <v>21</v>
      </c>
      <c r="J652">
        <v>16</v>
      </c>
      <c r="L652" t="s">
        <v>607</v>
      </c>
      <c r="M652" t="str">
        <f t="shared" si="86"/>
        <v>Brigham Young</v>
      </c>
      <c r="N652">
        <f t="shared" si="87"/>
        <v>35</v>
      </c>
      <c r="O652" t="str">
        <f t="shared" si="88"/>
        <v>Massachusetts</v>
      </c>
      <c r="P652">
        <f t="shared" si="89"/>
        <v>16</v>
      </c>
      <c r="R652" t="str">
        <f t="shared" si="82"/>
        <v>Brigham Young</v>
      </c>
      <c r="S652">
        <f t="shared" si="83"/>
        <v>35</v>
      </c>
      <c r="T652" t="str">
        <f t="shared" si="84"/>
        <v>Massachusetts</v>
      </c>
      <c r="U652">
        <f t="shared" si="85"/>
        <v>16</v>
      </c>
    </row>
    <row r="653" spans="1:21">
      <c r="A653">
        <v>652</v>
      </c>
      <c r="B653">
        <v>12</v>
      </c>
      <c r="C653" t="s">
        <v>606</v>
      </c>
      <c r="D653" s="2">
        <v>0.9375</v>
      </c>
      <c r="E653" t="s">
        <v>167</v>
      </c>
      <c r="F653" t="s">
        <v>26</v>
      </c>
      <c r="G653">
        <v>15</v>
      </c>
      <c r="H653" t="s">
        <v>680</v>
      </c>
      <c r="I653" t="s">
        <v>143</v>
      </c>
      <c r="J653">
        <v>14</v>
      </c>
      <c r="L653" t="s">
        <v>297</v>
      </c>
      <c r="M653" t="str">
        <f t="shared" si="86"/>
        <v>California</v>
      </c>
      <c r="N653">
        <f t="shared" si="87"/>
        <v>15</v>
      </c>
      <c r="O653" t="str">
        <f t="shared" si="88"/>
        <v>Southern California</v>
      </c>
      <c r="P653">
        <f t="shared" si="89"/>
        <v>14</v>
      </c>
      <c r="R653" t="str">
        <f t="shared" si="82"/>
        <v>California</v>
      </c>
      <c r="S653">
        <f t="shared" si="83"/>
        <v>15</v>
      </c>
      <c r="T653" t="str">
        <f t="shared" si="84"/>
        <v>Southern California</v>
      </c>
      <c r="U653">
        <f t="shared" si="85"/>
        <v>14</v>
      </c>
    </row>
    <row r="654" spans="1:21">
      <c r="A654">
        <v>653</v>
      </c>
      <c r="B654">
        <v>12</v>
      </c>
      <c r="C654" t="s">
        <v>606</v>
      </c>
      <c r="D654" s="2">
        <v>0.5</v>
      </c>
      <c r="E654" t="s">
        <v>167</v>
      </c>
      <c r="F654" t="s">
        <v>608</v>
      </c>
      <c r="G654">
        <v>35</v>
      </c>
      <c r="I654" t="s">
        <v>82</v>
      </c>
      <c r="J654">
        <v>24</v>
      </c>
      <c r="L654" t="s">
        <v>344</v>
      </c>
      <c r="M654" t="str">
        <f t="shared" si="86"/>
        <v>Navy</v>
      </c>
      <c r="N654">
        <f t="shared" si="87"/>
        <v>24</v>
      </c>
      <c r="O654" t="str">
        <f t="shared" si="88"/>
        <v>(11) Central Florida</v>
      </c>
      <c r="P654">
        <f t="shared" si="89"/>
        <v>35</v>
      </c>
      <c r="R654" t="str">
        <f t="shared" si="82"/>
        <v>Navy</v>
      </c>
      <c r="S654">
        <f t="shared" si="83"/>
        <v>24</v>
      </c>
      <c r="T654" t="str">
        <f t="shared" si="84"/>
        <v>Central Florida</v>
      </c>
      <c r="U654">
        <f t="shared" si="85"/>
        <v>35</v>
      </c>
    </row>
    <row r="655" spans="1:21">
      <c r="A655">
        <v>654</v>
      </c>
      <c r="B655">
        <v>12</v>
      </c>
      <c r="C655" t="s">
        <v>606</v>
      </c>
      <c r="D655" s="2">
        <v>0.79166666666666663</v>
      </c>
      <c r="E655" t="s">
        <v>167</v>
      </c>
      <c r="F655" t="s">
        <v>609</v>
      </c>
      <c r="G655">
        <v>35</v>
      </c>
      <c r="I655" t="s">
        <v>107</v>
      </c>
      <c r="J655">
        <v>23</v>
      </c>
      <c r="L655" t="s">
        <v>424</v>
      </c>
      <c r="M655" t="str">
        <f t="shared" si="86"/>
        <v>South Florida</v>
      </c>
      <c r="N655">
        <f t="shared" si="87"/>
        <v>23</v>
      </c>
      <c r="O655" t="str">
        <f t="shared" si="88"/>
        <v>(25) Cincinnati</v>
      </c>
      <c r="P655">
        <f t="shared" si="89"/>
        <v>35</v>
      </c>
      <c r="R655" t="str">
        <f t="shared" si="82"/>
        <v>South Florida</v>
      </c>
      <c r="S655">
        <f t="shared" si="83"/>
        <v>23</v>
      </c>
      <c r="T655" t="str">
        <f t="shared" si="84"/>
        <v>Cincinnati</v>
      </c>
      <c r="U655">
        <f t="shared" si="85"/>
        <v>35</v>
      </c>
    </row>
    <row r="656" spans="1:21">
      <c r="A656">
        <v>655</v>
      </c>
      <c r="B656">
        <v>12</v>
      </c>
      <c r="C656" t="s">
        <v>606</v>
      </c>
      <c r="D656" s="2">
        <v>0.83333333333333337</v>
      </c>
      <c r="E656" t="s">
        <v>167</v>
      </c>
      <c r="F656" t="s">
        <v>235</v>
      </c>
      <c r="G656">
        <v>27</v>
      </c>
      <c r="H656" t="s">
        <v>680</v>
      </c>
      <c r="I656" t="s">
        <v>610</v>
      </c>
      <c r="J656">
        <v>7</v>
      </c>
      <c r="L656" t="s">
        <v>227</v>
      </c>
      <c r="M656" t="str">
        <f t="shared" si="86"/>
        <v>(2) Clemson</v>
      </c>
      <c r="N656">
        <f t="shared" si="87"/>
        <v>27</v>
      </c>
      <c r="O656" t="str">
        <f t="shared" si="88"/>
        <v>(17) Boston College</v>
      </c>
      <c r="P656">
        <f t="shared" si="89"/>
        <v>7</v>
      </c>
      <c r="R656" t="str">
        <f t="shared" si="82"/>
        <v>Clemson</v>
      </c>
      <c r="S656">
        <f t="shared" si="83"/>
        <v>27</v>
      </c>
      <c r="T656" t="str">
        <f t="shared" si="84"/>
        <v>Boston College</v>
      </c>
      <c r="U656">
        <f t="shared" si="85"/>
        <v>7</v>
      </c>
    </row>
    <row r="657" spans="1:21">
      <c r="A657">
        <v>656</v>
      </c>
      <c r="B657">
        <v>12</v>
      </c>
      <c r="C657" t="s">
        <v>606</v>
      </c>
      <c r="D657" s="2">
        <v>0.51388888888888895</v>
      </c>
      <c r="E657" t="s">
        <v>167</v>
      </c>
      <c r="F657" t="s">
        <v>39</v>
      </c>
      <c r="G657">
        <v>42</v>
      </c>
      <c r="I657" t="s">
        <v>7</v>
      </c>
      <c r="J657">
        <v>35</v>
      </c>
      <c r="L657" t="s">
        <v>200</v>
      </c>
      <c r="M657" t="str">
        <f t="shared" si="86"/>
        <v>North Carolina</v>
      </c>
      <c r="N657">
        <f t="shared" si="87"/>
        <v>35</v>
      </c>
      <c r="O657" t="str">
        <f t="shared" si="88"/>
        <v>Duke</v>
      </c>
      <c r="P657">
        <f t="shared" si="89"/>
        <v>42</v>
      </c>
      <c r="R657" t="str">
        <f t="shared" si="82"/>
        <v>North Carolina</v>
      </c>
      <c r="S657">
        <f t="shared" si="83"/>
        <v>35</v>
      </c>
      <c r="T657" t="str">
        <f t="shared" si="84"/>
        <v>Duke</v>
      </c>
      <c r="U657">
        <f t="shared" si="85"/>
        <v>42</v>
      </c>
    </row>
    <row r="658" spans="1:21">
      <c r="A658">
        <v>657</v>
      </c>
      <c r="B658">
        <v>12</v>
      </c>
      <c r="C658" t="s">
        <v>606</v>
      </c>
      <c r="D658" s="2">
        <v>0.5</v>
      </c>
      <c r="E658" t="s">
        <v>167</v>
      </c>
      <c r="F658" t="s">
        <v>40</v>
      </c>
      <c r="G658">
        <v>27</v>
      </c>
      <c r="I658" t="s">
        <v>2</v>
      </c>
      <c r="J658">
        <v>7</v>
      </c>
      <c r="L658" t="s">
        <v>201</v>
      </c>
      <c r="M658" t="str">
        <f t="shared" si="86"/>
        <v>Akron</v>
      </c>
      <c r="N658">
        <f t="shared" si="87"/>
        <v>7</v>
      </c>
      <c r="O658" t="str">
        <f t="shared" si="88"/>
        <v>Eastern Michigan</v>
      </c>
      <c r="P658">
        <f t="shared" si="89"/>
        <v>27</v>
      </c>
      <c r="R658" t="str">
        <f t="shared" si="82"/>
        <v>Akron</v>
      </c>
      <c r="S658">
        <f t="shared" si="83"/>
        <v>7</v>
      </c>
      <c r="T658" t="str">
        <f t="shared" si="84"/>
        <v>Eastern Michigan</v>
      </c>
      <c r="U658">
        <f t="shared" si="85"/>
        <v>27</v>
      </c>
    </row>
    <row r="659" spans="1:21">
      <c r="A659">
        <v>658</v>
      </c>
      <c r="B659">
        <v>12</v>
      </c>
      <c r="C659" t="s">
        <v>606</v>
      </c>
      <c r="D659" s="2">
        <v>0.5</v>
      </c>
      <c r="E659" t="s">
        <v>167</v>
      </c>
      <c r="F659" t="s">
        <v>611</v>
      </c>
      <c r="G659">
        <v>35</v>
      </c>
      <c r="I659" t="s">
        <v>35</v>
      </c>
      <c r="J659">
        <v>31</v>
      </c>
      <c r="L659" t="s">
        <v>238</v>
      </c>
      <c r="M659" t="str">
        <f t="shared" si="86"/>
        <v>South Carolina</v>
      </c>
      <c r="N659">
        <f t="shared" si="87"/>
        <v>31</v>
      </c>
      <c r="O659" t="str">
        <f t="shared" si="88"/>
        <v>(19) Florida</v>
      </c>
      <c r="P659">
        <f t="shared" si="89"/>
        <v>35</v>
      </c>
      <c r="R659" t="str">
        <f t="shared" si="82"/>
        <v>South Carolina</v>
      </c>
      <c r="S659">
        <f t="shared" si="83"/>
        <v>31</v>
      </c>
      <c r="T659" t="str">
        <f t="shared" si="84"/>
        <v>Florida</v>
      </c>
      <c r="U659">
        <f t="shared" si="85"/>
        <v>35</v>
      </c>
    </row>
    <row r="660" spans="1:21">
      <c r="A660">
        <v>659</v>
      </c>
      <c r="B660">
        <v>12</v>
      </c>
      <c r="C660" t="s">
        <v>606</v>
      </c>
      <c r="D660" s="2">
        <v>0.70833333333333337</v>
      </c>
      <c r="E660" t="s">
        <v>167</v>
      </c>
      <c r="F660" t="s">
        <v>43</v>
      </c>
      <c r="G660">
        <v>34</v>
      </c>
      <c r="I660" t="s">
        <v>130</v>
      </c>
      <c r="J660">
        <v>15</v>
      </c>
      <c r="L660" t="s">
        <v>348</v>
      </c>
      <c r="M660" t="str">
        <f t="shared" si="86"/>
        <v>Western Kentucky</v>
      </c>
      <c r="N660">
        <f t="shared" si="87"/>
        <v>15</v>
      </c>
      <c r="O660" t="str">
        <f t="shared" si="88"/>
        <v>Florida Atlantic</v>
      </c>
      <c r="P660">
        <f t="shared" si="89"/>
        <v>34</v>
      </c>
      <c r="R660" t="str">
        <f t="shared" si="82"/>
        <v>Western Kentucky</v>
      </c>
      <c r="S660">
        <f t="shared" si="83"/>
        <v>15</v>
      </c>
      <c r="T660" t="str">
        <f t="shared" si="84"/>
        <v>Florida Atlantic</v>
      </c>
      <c r="U660">
        <f t="shared" si="85"/>
        <v>34</v>
      </c>
    </row>
    <row r="661" spans="1:21">
      <c r="A661">
        <v>660</v>
      </c>
      <c r="B661">
        <v>12</v>
      </c>
      <c r="C661" t="s">
        <v>606</v>
      </c>
      <c r="D661" s="2">
        <v>0.79166666666666663</v>
      </c>
      <c r="E661" t="s">
        <v>167</v>
      </c>
      <c r="F661" t="s">
        <v>248</v>
      </c>
      <c r="G661">
        <v>45</v>
      </c>
      <c r="H661" t="s">
        <v>680</v>
      </c>
      <c r="I661" t="s">
        <v>215</v>
      </c>
      <c r="J661">
        <v>7</v>
      </c>
      <c r="L661" t="s">
        <v>338</v>
      </c>
      <c r="M661" t="str">
        <f t="shared" si="86"/>
        <v>Florida International</v>
      </c>
      <c r="N661">
        <f t="shared" si="87"/>
        <v>45</v>
      </c>
      <c r="O661" t="str">
        <f t="shared" si="88"/>
        <v>Texas-San Antonio</v>
      </c>
      <c r="P661">
        <f t="shared" si="89"/>
        <v>7</v>
      </c>
      <c r="R661" t="str">
        <f t="shared" si="82"/>
        <v>Florida International</v>
      </c>
      <c r="S661">
        <f t="shared" si="83"/>
        <v>45</v>
      </c>
      <c r="T661" t="str">
        <f t="shared" si="84"/>
        <v>Texas-San Antonio</v>
      </c>
      <c r="U661">
        <f t="shared" si="85"/>
        <v>7</v>
      </c>
    </row>
    <row r="662" spans="1:21">
      <c r="A662">
        <v>661</v>
      </c>
      <c r="B662">
        <v>12</v>
      </c>
      <c r="C662" t="s">
        <v>606</v>
      </c>
      <c r="D662" s="2">
        <v>0.79166666666666663</v>
      </c>
      <c r="E662" t="s">
        <v>167</v>
      </c>
      <c r="F662" t="s">
        <v>612</v>
      </c>
      <c r="G662">
        <v>27</v>
      </c>
      <c r="I662" t="s">
        <v>13</v>
      </c>
      <c r="J662">
        <v>10</v>
      </c>
      <c r="L662" t="s">
        <v>241</v>
      </c>
      <c r="M662" t="str">
        <f t="shared" si="86"/>
        <v>Auburn</v>
      </c>
      <c r="N662">
        <f t="shared" si="87"/>
        <v>10</v>
      </c>
      <c r="O662" t="str">
        <f t="shared" si="88"/>
        <v>(5) Georgia</v>
      </c>
      <c r="P662">
        <f t="shared" si="89"/>
        <v>27</v>
      </c>
      <c r="R662" t="str">
        <f t="shared" si="82"/>
        <v>Auburn</v>
      </c>
      <c r="S662">
        <f t="shared" si="83"/>
        <v>10</v>
      </c>
      <c r="T662" t="str">
        <f t="shared" si="84"/>
        <v>Georgia</v>
      </c>
      <c r="U662">
        <f t="shared" si="85"/>
        <v>27</v>
      </c>
    </row>
    <row r="663" spans="1:21">
      <c r="A663">
        <v>662</v>
      </c>
      <c r="B663">
        <v>12</v>
      </c>
      <c r="C663" t="s">
        <v>606</v>
      </c>
      <c r="D663" s="2">
        <v>0.79166666666666663</v>
      </c>
      <c r="E663" t="s">
        <v>167</v>
      </c>
      <c r="F663" t="s">
        <v>49</v>
      </c>
      <c r="G663">
        <v>27</v>
      </c>
      <c r="I663" t="s">
        <v>73</v>
      </c>
      <c r="J663">
        <v>21</v>
      </c>
      <c r="L663" t="s">
        <v>245</v>
      </c>
      <c r="M663" t="str">
        <f t="shared" si="86"/>
        <v>Miami (FL)</v>
      </c>
      <c r="N663">
        <f t="shared" si="87"/>
        <v>21</v>
      </c>
      <c r="O663" t="str">
        <f t="shared" si="88"/>
        <v>Georgia Tech</v>
      </c>
      <c r="P663">
        <f t="shared" si="89"/>
        <v>27</v>
      </c>
      <c r="R663" t="str">
        <f t="shared" si="82"/>
        <v>Miami (FL)</v>
      </c>
      <c r="S663">
        <f t="shared" si="83"/>
        <v>21</v>
      </c>
      <c r="T663" t="str">
        <f t="shared" si="84"/>
        <v>Georgia Tech</v>
      </c>
      <c r="U663">
        <f t="shared" si="85"/>
        <v>27</v>
      </c>
    </row>
    <row r="664" spans="1:21">
      <c r="A664">
        <v>663</v>
      </c>
      <c r="B664">
        <v>12</v>
      </c>
      <c r="C664" t="s">
        <v>606</v>
      </c>
      <c r="D664" s="2">
        <v>0.5</v>
      </c>
      <c r="E664" t="s">
        <v>167</v>
      </c>
      <c r="F664" t="s">
        <v>15</v>
      </c>
      <c r="G664">
        <v>34</v>
      </c>
      <c r="I664" t="s">
        <v>70</v>
      </c>
      <c r="J664">
        <v>32</v>
      </c>
      <c r="L664" t="s">
        <v>354</v>
      </c>
      <c r="M664" t="str">
        <f t="shared" si="86"/>
        <v>Maryland</v>
      </c>
      <c r="N664">
        <f t="shared" si="87"/>
        <v>32</v>
      </c>
      <c r="O664" t="str">
        <f t="shared" si="88"/>
        <v>Indiana</v>
      </c>
      <c r="P664">
        <f t="shared" si="89"/>
        <v>34</v>
      </c>
      <c r="R664" t="str">
        <f t="shared" si="82"/>
        <v>Maryland</v>
      </c>
      <c r="S664">
        <f t="shared" si="83"/>
        <v>32</v>
      </c>
      <c r="T664" t="str">
        <f t="shared" si="84"/>
        <v>Indiana</v>
      </c>
      <c r="U664">
        <f t="shared" si="85"/>
        <v>34</v>
      </c>
    </row>
    <row r="665" spans="1:21">
      <c r="A665">
        <v>664</v>
      </c>
      <c r="B665">
        <v>12</v>
      </c>
      <c r="C665" t="s">
        <v>606</v>
      </c>
      <c r="D665" s="2">
        <v>0.64583333333333337</v>
      </c>
      <c r="E665" t="s">
        <v>167</v>
      </c>
      <c r="F665" t="s">
        <v>613</v>
      </c>
      <c r="G665">
        <v>28</v>
      </c>
      <c r="I665" t="s">
        <v>16</v>
      </c>
      <c r="J665">
        <v>14</v>
      </c>
      <c r="L665" t="s">
        <v>438</v>
      </c>
      <c r="M665" t="str">
        <f t="shared" si="86"/>
        <v>Baylor</v>
      </c>
      <c r="N665">
        <f t="shared" si="87"/>
        <v>14</v>
      </c>
      <c r="O665" t="str">
        <f t="shared" si="88"/>
        <v>(23) Iowa State</v>
      </c>
      <c r="P665">
        <f t="shared" si="89"/>
        <v>28</v>
      </c>
      <c r="R665" t="str">
        <f t="shared" si="82"/>
        <v>Baylor</v>
      </c>
      <c r="S665">
        <f t="shared" si="83"/>
        <v>14</v>
      </c>
      <c r="T665" t="str">
        <f t="shared" si="84"/>
        <v>Iowa State</v>
      </c>
      <c r="U665">
        <f t="shared" si="85"/>
        <v>28</v>
      </c>
    </row>
    <row r="666" spans="1:21">
      <c r="A666">
        <v>665</v>
      </c>
      <c r="B666">
        <v>12</v>
      </c>
      <c r="C666" t="s">
        <v>606</v>
      </c>
      <c r="D666" s="2">
        <v>0.5</v>
      </c>
      <c r="E666" t="s">
        <v>167</v>
      </c>
      <c r="F666" t="s">
        <v>56</v>
      </c>
      <c r="G666">
        <v>21</v>
      </c>
      <c r="I666" t="s">
        <v>55</v>
      </c>
      <c r="J666">
        <v>17</v>
      </c>
      <c r="L666" t="s">
        <v>252</v>
      </c>
      <c r="M666" t="str">
        <f t="shared" si="86"/>
        <v>Kansas</v>
      </c>
      <c r="N666">
        <f t="shared" si="87"/>
        <v>17</v>
      </c>
      <c r="O666" t="str">
        <f t="shared" si="88"/>
        <v>Kansas State</v>
      </c>
      <c r="P666">
        <f t="shared" si="89"/>
        <v>21</v>
      </c>
      <c r="R666" t="str">
        <f t="shared" si="82"/>
        <v>Kansas</v>
      </c>
      <c r="S666">
        <f t="shared" si="83"/>
        <v>17</v>
      </c>
      <c r="T666" t="str">
        <f t="shared" si="84"/>
        <v>Kansas State</v>
      </c>
      <c r="U666">
        <f t="shared" si="85"/>
        <v>21</v>
      </c>
    </row>
    <row r="667" spans="1:21">
      <c r="A667">
        <v>666</v>
      </c>
      <c r="B667">
        <v>12</v>
      </c>
      <c r="C667" t="s">
        <v>606</v>
      </c>
      <c r="D667" s="2">
        <v>0.70833333333333337</v>
      </c>
      <c r="E667" t="s">
        <v>167</v>
      </c>
      <c r="F667" t="s">
        <v>62</v>
      </c>
      <c r="G667">
        <v>36</v>
      </c>
      <c r="I667" t="s">
        <v>48</v>
      </c>
      <c r="J667">
        <v>22</v>
      </c>
      <c r="L667" t="s">
        <v>256</v>
      </c>
      <c r="M667" t="str">
        <f t="shared" si="86"/>
        <v>Georgia State</v>
      </c>
      <c r="N667">
        <f t="shared" si="87"/>
        <v>22</v>
      </c>
      <c r="O667" t="str">
        <f t="shared" si="88"/>
        <v>Louisiana</v>
      </c>
      <c r="P667">
        <f t="shared" si="89"/>
        <v>36</v>
      </c>
      <c r="R667" t="str">
        <f t="shared" si="82"/>
        <v>Georgia State</v>
      </c>
      <c r="S667">
        <f t="shared" si="83"/>
        <v>22</v>
      </c>
      <c r="T667" t="str">
        <f t="shared" si="84"/>
        <v>Louisiana</v>
      </c>
      <c r="U667">
        <f t="shared" si="85"/>
        <v>36</v>
      </c>
    </row>
    <row r="668" spans="1:21">
      <c r="A668">
        <v>667</v>
      </c>
      <c r="B668">
        <v>12</v>
      </c>
      <c r="C668" t="s">
        <v>606</v>
      </c>
      <c r="D668" s="2">
        <v>0.8125</v>
      </c>
      <c r="E668" t="s">
        <v>167</v>
      </c>
      <c r="F668" t="s">
        <v>614</v>
      </c>
      <c r="G668">
        <v>24</v>
      </c>
      <c r="H668" t="s">
        <v>680</v>
      </c>
      <c r="I668" t="s">
        <v>10</v>
      </c>
      <c r="J668">
        <v>17</v>
      </c>
      <c r="L668" t="s">
        <v>218</v>
      </c>
      <c r="M668" t="str">
        <f t="shared" si="86"/>
        <v>(9) Louisiana State</v>
      </c>
      <c r="N668">
        <f t="shared" si="87"/>
        <v>24</v>
      </c>
      <c r="O668" t="str">
        <f t="shared" si="88"/>
        <v>Arkansas</v>
      </c>
      <c r="P668">
        <f t="shared" si="89"/>
        <v>17</v>
      </c>
      <c r="R668" t="str">
        <f t="shared" si="82"/>
        <v>Louisiana State</v>
      </c>
      <c r="S668">
        <f t="shared" si="83"/>
        <v>24</v>
      </c>
      <c r="T668" t="str">
        <f t="shared" si="84"/>
        <v>Arkansas</v>
      </c>
      <c r="U668">
        <f t="shared" si="85"/>
        <v>17</v>
      </c>
    </row>
    <row r="669" spans="1:21">
      <c r="A669">
        <v>668</v>
      </c>
      <c r="B669">
        <v>12</v>
      </c>
      <c r="C669" t="s">
        <v>606</v>
      </c>
      <c r="D669" s="2">
        <v>0.79166666666666663</v>
      </c>
      <c r="E669" t="s">
        <v>167</v>
      </c>
      <c r="F669" t="s">
        <v>63</v>
      </c>
      <c r="G669">
        <v>28</v>
      </c>
      <c r="I669" t="s">
        <v>102</v>
      </c>
      <c r="J669">
        <v>13</v>
      </c>
      <c r="L669" t="s">
        <v>360</v>
      </c>
      <c r="M669" t="str">
        <f t="shared" si="86"/>
        <v>Rice</v>
      </c>
      <c r="N669">
        <f t="shared" si="87"/>
        <v>13</v>
      </c>
      <c r="O669" t="str">
        <f t="shared" si="88"/>
        <v>Louisiana Tech</v>
      </c>
      <c r="P669">
        <f t="shared" si="89"/>
        <v>28</v>
      </c>
      <c r="R669" t="str">
        <f t="shared" si="82"/>
        <v>Rice</v>
      </c>
      <c r="S669">
        <f t="shared" si="83"/>
        <v>13</v>
      </c>
      <c r="T669" t="str">
        <f t="shared" si="84"/>
        <v>Louisiana Tech</v>
      </c>
      <c r="U669">
        <f t="shared" si="85"/>
        <v>28</v>
      </c>
    </row>
    <row r="670" spans="1:21">
      <c r="A670">
        <v>669</v>
      </c>
      <c r="B670">
        <v>12</v>
      </c>
      <c r="C670" t="s">
        <v>606</v>
      </c>
      <c r="D670" s="2">
        <v>0.70833333333333337</v>
      </c>
      <c r="E670" t="s">
        <v>167</v>
      </c>
      <c r="F670" t="s">
        <v>66</v>
      </c>
      <c r="G670">
        <v>38</v>
      </c>
      <c r="H670" t="s">
        <v>680</v>
      </c>
      <c r="I670" t="s">
        <v>106</v>
      </c>
      <c r="J670">
        <v>10</v>
      </c>
      <c r="L670" t="s">
        <v>257</v>
      </c>
      <c r="M670" t="str">
        <f t="shared" si="86"/>
        <v>Louisiana-Monroe</v>
      </c>
      <c r="N670">
        <f t="shared" si="87"/>
        <v>38</v>
      </c>
      <c r="O670" t="str">
        <f t="shared" si="88"/>
        <v>South Alabama</v>
      </c>
      <c r="P670">
        <f t="shared" si="89"/>
        <v>10</v>
      </c>
      <c r="R670" t="str">
        <f t="shared" si="82"/>
        <v>Louisiana-Monroe</v>
      </c>
      <c r="S670">
        <f t="shared" si="83"/>
        <v>38</v>
      </c>
      <c r="T670" t="str">
        <f t="shared" si="84"/>
        <v>South Alabama</v>
      </c>
      <c r="U670">
        <f t="shared" si="85"/>
        <v>10</v>
      </c>
    </row>
    <row r="671" spans="1:21">
      <c r="A671">
        <v>670</v>
      </c>
      <c r="B671">
        <v>12</v>
      </c>
      <c r="C671" t="s">
        <v>606</v>
      </c>
      <c r="D671" s="2">
        <v>0.60416666666666663</v>
      </c>
      <c r="E671" t="s">
        <v>167</v>
      </c>
      <c r="F671" t="s">
        <v>68</v>
      </c>
      <c r="G671">
        <v>30</v>
      </c>
      <c r="I671" t="s">
        <v>32</v>
      </c>
      <c r="J671">
        <v>13</v>
      </c>
      <c r="L671" t="s">
        <v>366</v>
      </c>
      <c r="M671" t="str">
        <f t="shared" si="86"/>
        <v>Charlotte</v>
      </c>
      <c r="N671">
        <f t="shared" si="87"/>
        <v>13</v>
      </c>
      <c r="O671" t="str">
        <f t="shared" si="88"/>
        <v>Marshall</v>
      </c>
      <c r="P671">
        <f t="shared" si="89"/>
        <v>30</v>
      </c>
      <c r="R671" t="str">
        <f t="shared" si="82"/>
        <v>Charlotte</v>
      </c>
      <c r="S671">
        <f t="shared" si="83"/>
        <v>13</v>
      </c>
      <c r="T671" t="str">
        <f t="shared" si="84"/>
        <v>Marshall</v>
      </c>
      <c r="U671">
        <f t="shared" si="85"/>
        <v>30</v>
      </c>
    </row>
    <row r="672" spans="1:21">
      <c r="A672">
        <v>671</v>
      </c>
      <c r="B672">
        <v>12</v>
      </c>
      <c r="C672" t="s">
        <v>606</v>
      </c>
      <c r="D672" s="2">
        <v>0.5</v>
      </c>
      <c r="E672" t="s">
        <v>167</v>
      </c>
      <c r="F672" t="s">
        <v>71</v>
      </c>
      <c r="G672">
        <v>47</v>
      </c>
      <c r="I672" t="s">
        <v>123</v>
      </c>
      <c r="J672">
        <v>21</v>
      </c>
      <c r="L672" t="s">
        <v>261</v>
      </c>
      <c r="M672" t="str">
        <f t="shared" si="86"/>
        <v>Tulsa</v>
      </c>
      <c r="N672">
        <f t="shared" si="87"/>
        <v>21</v>
      </c>
      <c r="O672" t="str">
        <f t="shared" si="88"/>
        <v>Memphis</v>
      </c>
      <c r="P672">
        <f t="shared" si="89"/>
        <v>47</v>
      </c>
      <c r="R672" t="str">
        <f t="shared" si="82"/>
        <v>Tulsa</v>
      </c>
      <c r="S672">
        <f t="shared" si="83"/>
        <v>21</v>
      </c>
      <c r="T672" t="str">
        <f t="shared" si="84"/>
        <v>Memphis</v>
      </c>
      <c r="U672">
        <f t="shared" si="85"/>
        <v>47</v>
      </c>
    </row>
    <row r="673" spans="1:21">
      <c r="A673">
        <v>672</v>
      </c>
      <c r="B673">
        <v>12</v>
      </c>
      <c r="C673" t="s">
        <v>606</v>
      </c>
      <c r="D673" s="2">
        <v>0.64583333333333337</v>
      </c>
      <c r="E673" t="s">
        <v>167</v>
      </c>
      <c r="F673" t="s">
        <v>615</v>
      </c>
      <c r="G673">
        <v>42</v>
      </c>
      <c r="H673" t="s">
        <v>680</v>
      </c>
      <c r="I673" t="s">
        <v>103</v>
      </c>
      <c r="J673">
        <v>7</v>
      </c>
      <c r="L673" t="s">
        <v>292</v>
      </c>
      <c r="M673" t="str">
        <f t="shared" si="86"/>
        <v>(4) Michigan</v>
      </c>
      <c r="N673">
        <f t="shared" si="87"/>
        <v>42</v>
      </c>
      <c r="O673" t="str">
        <f t="shared" si="88"/>
        <v>Rutgers</v>
      </c>
      <c r="P673">
        <f t="shared" si="89"/>
        <v>7</v>
      </c>
      <c r="R673" t="str">
        <f t="shared" si="82"/>
        <v>Michigan</v>
      </c>
      <c r="S673">
        <f t="shared" si="83"/>
        <v>42</v>
      </c>
      <c r="T673" t="str">
        <f t="shared" si="84"/>
        <v>Rutgers</v>
      </c>
      <c r="U673">
        <f t="shared" si="85"/>
        <v>7</v>
      </c>
    </row>
    <row r="674" spans="1:21">
      <c r="A674">
        <v>673</v>
      </c>
      <c r="B674">
        <v>12</v>
      </c>
      <c r="C674" t="s">
        <v>606</v>
      </c>
      <c r="D674" s="2">
        <v>0.625</v>
      </c>
      <c r="E674" t="s">
        <v>167</v>
      </c>
      <c r="F674" t="s">
        <v>308</v>
      </c>
      <c r="G674">
        <v>48</v>
      </c>
      <c r="H674" t="s">
        <v>680</v>
      </c>
      <c r="I674" t="s">
        <v>275</v>
      </c>
      <c r="J674">
        <v>32</v>
      </c>
      <c r="L674" t="s">
        <v>276</v>
      </c>
      <c r="M674" t="str">
        <f t="shared" si="86"/>
        <v>Middle Tennessee State</v>
      </c>
      <c r="N674">
        <f t="shared" si="87"/>
        <v>48</v>
      </c>
      <c r="O674" t="str">
        <f t="shared" si="88"/>
        <v>Texas-El Paso</v>
      </c>
      <c r="P674">
        <f t="shared" si="89"/>
        <v>32</v>
      </c>
      <c r="R674" t="str">
        <f t="shared" si="82"/>
        <v>Middle Tennessee State</v>
      </c>
      <c r="S674">
        <f t="shared" si="83"/>
        <v>48</v>
      </c>
      <c r="T674" t="str">
        <f t="shared" si="84"/>
        <v>Texas-El Paso</v>
      </c>
      <c r="U674">
        <f t="shared" si="85"/>
        <v>32</v>
      </c>
    </row>
    <row r="675" spans="1:21">
      <c r="A675">
        <v>674</v>
      </c>
      <c r="B675">
        <v>12</v>
      </c>
      <c r="C675" t="s">
        <v>606</v>
      </c>
      <c r="D675" s="2">
        <v>0.64583333333333337</v>
      </c>
      <c r="E675" t="s">
        <v>167</v>
      </c>
      <c r="F675" t="s">
        <v>77</v>
      </c>
      <c r="G675">
        <v>41</v>
      </c>
      <c r="I675" t="s">
        <v>101</v>
      </c>
      <c r="J675">
        <v>10</v>
      </c>
      <c r="L675" t="s">
        <v>188</v>
      </c>
      <c r="M675" t="str">
        <f t="shared" si="86"/>
        <v>Purdue</v>
      </c>
      <c r="N675">
        <f t="shared" si="87"/>
        <v>10</v>
      </c>
      <c r="O675" t="str">
        <f t="shared" si="88"/>
        <v>Minnesota</v>
      </c>
      <c r="P675">
        <f t="shared" si="89"/>
        <v>41</v>
      </c>
      <c r="R675" t="str">
        <f t="shared" si="82"/>
        <v>Purdue</v>
      </c>
      <c r="S675">
        <f t="shared" si="83"/>
        <v>10</v>
      </c>
      <c r="T675" t="str">
        <f t="shared" si="84"/>
        <v>Minnesota</v>
      </c>
      <c r="U675">
        <f t="shared" si="85"/>
        <v>41</v>
      </c>
    </row>
    <row r="676" spans="1:21">
      <c r="A676">
        <v>675</v>
      </c>
      <c r="B676">
        <v>12</v>
      </c>
      <c r="C676" t="s">
        <v>606</v>
      </c>
      <c r="D676" s="2">
        <v>0.5</v>
      </c>
      <c r="E676" t="s">
        <v>167</v>
      </c>
      <c r="F676" t="s">
        <v>81</v>
      </c>
      <c r="G676">
        <v>33</v>
      </c>
      <c r="I676" t="s">
        <v>125</v>
      </c>
      <c r="J676">
        <v>28</v>
      </c>
      <c r="L676" t="s">
        <v>266</v>
      </c>
      <c r="M676" t="str">
        <f t="shared" si="86"/>
        <v>Vanderbilt</v>
      </c>
      <c r="N676">
        <f t="shared" si="87"/>
        <v>28</v>
      </c>
      <c r="O676" t="str">
        <f t="shared" si="88"/>
        <v>Missouri</v>
      </c>
      <c r="P676">
        <f t="shared" si="89"/>
        <v>33</v>
      </c>
      <c r="R676" t="str">
        <f t="shared" si="82"/>
        <v>Vanderbilt</v>
      </c>
      <c r="S676">
        <f t="shared" si="83"/>
        <v>28</v>
      </c>
      <c r="T676" t="str">
        <f t="shared" si="84"/>
        <v>Missouri</v>
      </c>
      <c r="U676">
        <f t="shared" si="85"/>
        <v>33</v>
      </c>
    </row>
    <row r="677" spans="1:21">
      <c r="A677">
        <v>676</v>
      </c>
      <c r="B677">
        <v>12</v>
      </c>
      <c r="C677" t="s">
        <v>606</v>
      </c>
      <c r="D677" s="2">
        <v>0.5</v>
      </c>
      <c r="E677" t="s">
        <v>167</v>
      </c>
      <c r="F677" t="s">
        <v>83</v>
      </c>
      <c r="G677">
        <v>54</v>
      </c>
      <c r="I677" t="s">
        <v>52</v>
      </c>
      <c r="J677">
        <v>35</v>
      </c>
      <c r="L677" t="s">
        <v>346</v>
      </c>
      <c r="M677" t="str">
        <f t="shared" si="86"/>
        <v>Illinois</v>
      </c>
      <c r="N677">
        <f t="shared" si="87"/>
        <v>35</v>
      </c>
      <c r="O677" t="str">
        <f t="shared" si="88"/>
        <v>Nebraska</v>
      </c>
      <c r="P677">
        <f t="shared" si="89"/>
        <v>54</v>
      </c>
      <c r="R677" t="str">
        <f t="shared" si="82"/>
        <v>Illinois</v>
      </c>
      <c r="S677">
        <f t="shared" si="83"/>
        <v>35</v>
      </c>
      <c r="T677" t="str">
        <f t="shared" si="84"/>
        <v>Nebraska</v>
      </c>
      <c r="U677">
        <f t="shared" si="85"/>
        <v>54</v>
      </c>
    </row>
    <row r="678" spans="1:21">
      <c r="A678">
        <v>677</v>
      </c>
      <c r="B678">
        <v>12</v>
      </c>
      <c r="C678" t="s">
        <v>606</v>
      </c>
      <c r="D678" s="2">
        <v>0.9375</v>
      </c>
      <c r="E678" t="s">
        <v>167</v>
      </c>
      <c r="F678" t="s">
        <v>84</v>
      </c>
      <c r="G678">
        <v>49</v>
      </c>
      <c r="I678" t="s">
        <v>37</v>
      </c>
      <c r="J678">
        <v>10</v>
      </c>
      <c r="L678" t="s">
        <v>205</v>
      </c>
      <c r="M678" t="str">
        <f t="shared" si="86"/>
        <v>Colorado State</v>
      </c>
      <c r="N678">
        <f t="shared" si="87"/>
        <v>10</v>
      </c>
      <c r="O678" t="str">
        <f t="shared" si="88"/>
        <v>Nevada</v>
      </c>
      <c r="P678">
        <f t="shared" si="89"/>
        <v>49</v>
      </c>
      <c r="R678" t="str">
        <f t="shared" si="82"/>
        <v>Colorado State</v>
      </c>
      <c r="S678">
        <f t="shared" si="83"/>
        <v>10</v>
      </c>
      <c r="T678" t="str">
        <f t="shared" si="84"/>
        <v>Nevada</v>
      </c>
      <c r="U678">
        <f t="shared" si="85"/>
        <v>49</v>
      </c>
    </row>
    <row r="679" spans="1:21">
      <c r="A679">
        <v>678</v>
      </c>
      <c r="B679">
        <v>12</v>
      </c>
      <c r="C679" t="s">
        <v>606</v>
      </c>
      <c r="D679" s="2">
        <v>0.9375</v>
      </c>
      <c r="E679" t="s">
        <v>167</v>
      </c>
      <c r="F679" t="s">
        <v>296</v>
      </c>
      <c r="G679">
        <v>27</v>
      </c>
      <c r="H679" t="s">
        <v>680</v>
      </c>
      <c r="I679" t="s">
        <v>104</v>
      </c>
      <c r="J679">
        <v>24</v>
      </c>
      <c r="L679" t="s">
        <v>385</v>
      </c>
      <c r="M679" t="str">
        <f t="shared" si="86"/>
        <v>Nevada-Las Vegas</v>
      </c>
      <c r="N679">
        <f t="shared" si="87"/>
        <v>27</v>
      </c>
      <c r="O679" t="str">
        <f t="shared" si="88"/>
        <v>San Diego State</v>
      </c>
      <c r="P679">
        <f t="shared" si="89"/>
        <v>24</v>
      </c>
      <c r="R679" t="str">
        <f t="shared" si="82"/>
        <v>Nevada-Las Vegas</v>
      </c>
      <c r="S679">
        <f t="shared" si="83"/>
        <v>27</v>
      </c>
      <c r="T679" t="str">
        <f t="shared" si="84"/>
        <v>San Diego State</v>
      </c>
      <c r="U679">
        <f t="shared" si="85"/>
        <v>24</v>
      </c>
    </row>
    <row r="680" spans="1:21">
      <c r="A680">
        <v>679</v>
      </c>
      <c r="B680">
        <v>12</v>
      </c>
      <c r="C680" t="s">
        <v>606</v>
      </c>
      <c r="D680" s="2">
        <v>0.64583333333333337</v>
      </c>
      <c r="E680" t="s">
        <v>167</v>
      </c>
      <c r="F680" t="s">
        <v>91</v>
      </c>
      <c r="G680">
        <v>14</v>
      </c>
      <c r="H680" t="s">
        <v>680</v>
      </c>
      <c r="I680" t="s">
        <v>53</v>
      </c>
      <c r="J680">
        <v>10</v>
      </c>
      <c r="L680" t="s">
        <v>251</v>
      </c>
      <c r="M680" t="str">
        <f t="shared" si="86"/>
        <v>Northwestern</v>
      </c>
      <c r="N680">
        <f t="shared" si="87"/>
        <v>14</v>
      </c>
      <c r="O680" t="str">
        <f t="shared" si="88"/>
        <v>Iowa</v>
      </c>
      <c r="P680">
        <f t="shared" si="89"/>
        <v>10</v>
      </c>
      <c r="R680" t="str">
        <f t="shared" si="82"/>
        <v>Northwestern</v>
      </c>
      <c r="S680">
        <f t="shared" si="83"/>
        <v>14</v>
      </c>
      <c r="T680" t="str">
        <f t="shared" si="84"/>
        <v>Iowa</v>
      </c>
      <c r="U680">
        <f t="shared" si="85"/>
        <v>10</v>
      </c>
    </row>
    <row r="681" spans="1:21">
      <c r="A681">
        <v>680</v>
      </c>
      <c r="B681">
        <v>12</v>
      </c>
      <c r="C681" t="s">
        <v>606</v>
      </c>
      <c r="D681" s="2">
        <v>0.8125</v>
      </c>
      <c r="E681" t="s">
        <v>167</v>
      </c>
      <c r="F681" t="s">
        <v>568</v>
      </c>
      <c r="G681">
        <v>42</v>
      </c>
      <c r="I681" t="s">
        <v>44</v>
      </c>
      <c r="J681">
        <v>13</v>
      </c>
      <c r="L681" t="s">
        <v>279</v>
      </c>
      <c r="M681" t="str">
        <f t="shared" si="86"/>
        <v>Florida State</v>
      </c>
      <c r="N681">
        <f t="shared" si="87"/>
        <v>13</v>
      </c>
      <c r="O681" t="str">
        <f t="shared" si="88"/>
        <v>(3) Notre Dame</v>
      </c>
      <c r="P681">
        <f t="shared" si="89"/>
        <v>42</v>
      </c>
      <c r="R681" t="str">
        <f t="shared" si="82"/>
        <v>Florida State</v>
      </c>
      <c r="S681">
        <f t="shared" si="83"/>
        <v>13</v>
      </c>
      <c r="T681" t="str">
        <f t="shared" si="84"/>
        <v>Notre Dame</v>
      </c>
      <c r="U681">
        <f t="shared" si="85"/>
        <v>42</v>
      </c>
    </row>
    <row r="682" spans="1:21">
      <c r="A682">
        <v>681</v>
      </c>
      <c r="B682">
        <v>12</v>
      </c>
      <c r="C682" t="s">
        <v>606</v>
      </c>
      <c r="D682" s="2">
        <v>0.5</v>
      </c>
      <c r="E682" t="s">
        <v>167</v>
      </c>
      <c r="F682" t="s">
        <v>594</v>
      </c>
      <c r="G682">
        <v>26</v>
      </c>
      <c r="H682" t="s">
        <v>680</v>
      </c>
      <c r="I682" t="s">
        <v>465</v>
      </c>
      <c r="J682">
        <v>6</v>
      </c>
      <c r="L682" t="s">
        <v>203</v>
      </c>
      <c r="M682" t="str">
        <f t="shared" si="86"/>
        <v>(8) Ohio State</v>
      </c>
      <c r="N682">
        <f t="shared" si="87"/>
        <v>26</v>
      </c>
      <c r="O682" t="str">
        <f t="shared" si="88"/>
        <v>(24) Michigan State</v>
      </c>
      <c r="P682">
        <f t="shared" si="89"/>
        <v>6</v>
      </c>
      <c r="R682" t="str">
        <f t="shared" si="82"/>
        <v>Ohio State</v>
      </c>
      <c r="S682">
        <f t="shared" si="83"/>
        <v>26</v>
      </c>
      <c r="T682" t="str">
        <f t="shared" si="84"/>
        <v>Michigan State</v>
      </c>
      <c r="U682">
        <f t="shared" si="85"/>
        <v>6</v>
      </c>
    </row>
    <row r="683" spans="1:21">
      <c r="A683">
        <v>682</v>
      </c>
      <c r="B683">
        <v>12</v>
      </c>
      <c r="C683" t="s">
        <v>606</v>
      </c>
      <c r="D683" s="2">
        <v>0.64583333333333337</v>
      </c>
      <c r="E683" t="s">
        <v>167</v>
      </c>
      <c r="F683" t="s">
        <v>379</v>
      </c>
      <c r="G683">
        <v>48</v>
      </c>
      <c r="I683" t="s">
        <v>95</v>
      </c>
      <c r="J683">
        <v>47</v>
      </c>
      <c r="L683" t="s">
        <v>284</v>
      </c>
      <c r="M683" t="str">
        <f t="shared" si="86"/>
        <v>Oklahoma State</v>
      </c>
      <c r="N683">
        <f t="shared" si="87"/>
        <v>47</v>
      </c>
      <c r="O683" t="str">
        <f t="shared" si="88"/>
        <v>(6) Oklahoma</v>
      </c>
      <c r="P683">
        <f t="shared" si="89"/>
        <v>48</v>
      </c>
      <c r="R683" t="str">
        <f t="shared" si="82"/>
        <v>Oklahoma State</v>
      </c>
      <c r="S683">
        <f t="shared" si="83"/>
        <v>47</v>
      </c>
      <c r="T683" t="str">
        <f t="shared" si="84"/>
        <v>Oklahoma</v>
      </c>
      <c r="U683">
        <f t="shared" si="85"/>
        <v>48</v>
      </c>
    </row>
    <row r="684" spans="1:21">
      <c r="A684">
        <v>683</v>
      </c>
      <c r="B684">
        <v>12</v>
      </c>
      <c r="C684" t="s">
        <v>606</v>
      </c>
      <c r="D684" s="2">
        <v>0.64583333333333337</v>
      </c>
      <c r="E684" t="s">
        <v>167</v>
      </c>
      <c r="F684" t="s">
        <v>96</v>
      </c>
      <c r="G684">
        <v>34</v>
      </c>
      <c r="I684" t="s">
        <v>89</v>
      </c>
      <c r="J684">
        <v>31</v>
      </c>
      <c r="L684" t="s">
        <v>349</v>
      </c>
      <c r="M684" t="str">
        <f t="shared" si="86"/>
        <v>North Texas</v>
      </c>
      <c r="N684">
        <f t="shared" si="87"/>
        <v>31</v>
      </c>
      <c r="O684" t="str">
        <f t="shared" si="88"/>
        <v>Old Dominion</v>
      </c>
      <c r="P684">
        <f t="shared" si="89"/>
        <v>34</v>
      </c>
      <c r="R684" t="str">
        <f t="shared" si="82"/>
        <v>North Texas</v>
      </c>
      <c r="S684">
        <f t="shared" si="83"/>
        <v>31</v>
      </c>
      <c r="T684" t="str">
        <f t="shared" si="84"/>
        <v>Old Dominion</v>
      </c>
      <c r="U684">
        <f t="shared" si="85"/>
        <v>34</v>
      </c>
    </row>
    <row r="685" spans="1:21">
      <c r="A685">
        <v>684</v>
      </c>
      <c r="B685">
        <v>12</v>
      </c>
      <c r="C685" t="s">
        <v>606</v>
      </c>
      <c r="D685" s="2">
        <v>0.5</v>
      </c>
      <c r="E685" t="s">
        <v>167</v>
      </c>
      <c r="F685" t="s">
        <v>616</v>
      </c>
      <c r="G685">
        <v>22</v>
      </c>
      <c r="I685" t="s">
        <v>132</v>
      </c>
      <c r="J685">
        <v>10</v>
      </c>
      <c r="L685" t="s">
        <v>289</v>
      </c>
      <c r="M685" t="str">
        <f t="shared" si="86"/>
        <v>Wisconsin</v>
      </c>
      <c r="N685">
        <f t="shared" si="87"/>
        <v>10</v>
      </c>
      <c r="O685" t="str">
        <f t="shared" si="88"/>
        <v>(21) Penn State</v>
      </c>
      <c r="P685">
        <f t="shared" si="89"/>
        <v>22</v>
      </c>
      <c r="R685" t="str">
        <f t="shared" si="82"/>
        <v>Wisconsin</v>
      </c>
      <c r="S685">
        <f t="shared" si="83"/>
        <v>10</v>
      </c>
      <c r="T685" t="str">
        <f t="shared" si="84"/>
        <v>Penn State</v>
      </c>
      <c r="U685">
        <f t="shared" si="85"/>
        <v>22</v>
      </c>
    </row>
    <row r="686" spans="1:21">
      <c r="A686">
        <v>685</v>
      </c>
      <c r="B686">
        <v>12</v>
      </c>
      <c r="C686" t="s">
        <v>606</v>
      </c>
      <c r="D686" s="2">
        <v>0.64583333333333337</v>
      </c>
      <c r="E686" t="s">
        <v>167</v>
      </c>
      <c r="F686" t="s">
        <v>100</v>
      </c>
      <c r="G686">
        <v>52</v>
      </c>
      <c r="I686" t="s">
        <v>126</v>
      </c>
      <c r="J686">
        <v>22</v>
      </c>
      <c r="L686" t="s">
        <v>291</v>
      </c>
      <c r="M686" t="str">
        <f t="shared" si="86"/>
        <v>Virginia Tech</v>
      </c>
      <c r="N686">
        <f t="shared" si="87"/>
        <v>22</v>
      </c>
      <c r="O686" t="str">
        <f t="shared" si="88"/>
        <v>Pittsburgh</v>
      </c>
      <c r="P686">
        <f t="shared" si="89"/>
        <v>52</v>
      </c>
      <c r="R686" t="str">
        <f t="shared" si="82"/>
        <v>Virginia Tech</v>
      </c>
      <c r="S686">
        <f t="shared" si="83"/>
        <v>22</v>
      </c>
      <c r="T686" t="str">
        <f t="shared" si="84"/>
        <v>Pittsburgh</v>
      </c>
      <c r="U686">
        <f t="shared" si="85"/>
        <v>52</v>
      </c>
    </row>
    <row r="687" spans="1:21">
      <c r="A687">
        <v>686</v>
      </c>
      <c r="B687">
        <v>12</v>
      </c>
      <c r="C687" t="s">
        <v>606</v>
      </c>
      <c r="D687" s="2">
        <v>0.5</v>
      </c>
      <c r="E687" t="s">
        <v>167</v>
      </c>
      <c r="F687" t="s">
        <v>272</v>
      </c>
      <c r="G687">
        <v>62</v>
      </c>
      <c r="H687" t="s">
        <v>680</v>
      </c>
      <c r="I687" t="s">
        <v>38</v>
      </c>
      <c r="J687">
        <v>50</v>
      </c>
      <c r="L687" t="s">
        <v>183</v>
      </c>
      <c r="M687" t="str">
        <f t="shared" si="86"/>
        <v>Southern Methodist</v>
      </c>
      <c r="N687">
        <f t="shared" si="87"/>
        <v>62</v>
      </c>
      <c r="O687" t="str">
        <f t="shared" si="88"/>
        <v>Connecticut</v>
      </c>
      <c r="P687">
        <f t="shared" si="89"/>
        <v>50</v>
      </c>
      <c r="R687" t="str">
        <f t="shared" si="82"/>
        <v>Southern Methodist</v>
      </c>
      <c r="S687">
        <f t="shared" si="83"/>
        <v>62</v>
      </c>
      <c r="T687" t="str">
        <f t="shared" si="84"/>
        <v>Connecticut</v>
      </c>
      <c r="U687">
        <f t="shared" si="85"/>
        <v>50</v>
      </c>
    </row>
    <row r="688" spans="1:21">
      <c r="A688">
        <v>687</v>
      </c>
      <c r="B688">
        <v>12</v>
      </c>
      <c r="C688" t="s">
        <v>606</v>
      </c>
      <c r="D688" s="2">
        <v>0.875</v>
      </c>
      <c r="E688" t="s">
        <v>167</v>
      </c>
      <c r="F688" t="s">
        <v>111</v>
      </c>
      <c r="G688">
        <v>48</v>
      </c>
      <c r="I688" t="s">
        <v>98</v>
      </c>
      <c r="J688">
        <v>17</v>
      </c>
      <c r="L688" t="s">
        <v>207</v>
      </c>
      <c r="M688" t="str">
        <f t="shared" si="86"/>
        <v>Oregon State</v>
      </c>
      <c r="N688">
        <f t="shared" si="87"/>
        <v>17</v>
      </c>
      <c r="O688" t="str">
        <f t="shared" si="88"/>
        <v>Stanford</v>
      </c>
      <c r="P688">
        <f t="shared" si="89"/>
        <v>48</v>
      </c>
      <c r="R688" t="str">
        <f t="shared" si="82"/>
        <v>Oregon State</v>
      </c>
      <c r="S688">
        <f t="shared" si="83"/>
        <v>17</v>
      </c>
      <c r="T688" t="str">
        <f t="shared" si="84"/>
        <v>Stanford</v>
      </c>
      <c r="U688">
        <f t="shared" si="85"/>
        <v>48</v>
      </c>
    </row>
    <row r="689" spans="1:21">
      <c r="A689">
        <v>688</v>
      </c>
      <c r="B689">
        <v>12</v>
      </c>
      <c r="C689" t="s">
        <v>606</v>
      </c>
      <c r="D689" s="2">
        <v>0.79166666666666663</v>
      </c>
      <c r="E689" t="s">
        <v>167</v>
      </c>
      <c r="F689" t="s">
        <v>114</v>
      </c>
      <c r="G689">
        <v>59</v>
      </c>
      <c r="H689" t="s">
        <v>680</v>
      </c>
      <c r="I689" t="s">
        <v>51</v>
      </c>
      <c r="J689">
        <v>49</v>
      </c>
      <c r="L689" t="s">
        <v>352</v>
      </c>
      <c r="M689" t="str">
        <f t="shared" si="86"/>
        <v>Temple</v>
      </c>
      <c r="N689">
        <f t="shared" si="87"/>
        <v>59</v>
      </c>
      <c r="O689" t="str">
        <f t="shared" si="88"/>
        <v>Houston</v>
      </c>
      <c r="P689">
        <f t="shared" si="89"/>
        <v>49</v>
      </c>
      <c r="R689" t="str">
        <f t="shared" si="82"/>
        <v>Temple</v>
      </c>
      <c r="S689">
        <f t="shared" si="83"/>
        <v>59</v>
      </c>
      <c r="T689" t="str">
        <f t="shared" si="84"/>
        <v>Houston</v>
      </c>
      <c r="U689">
        <f t="shared" si="85"/>
        <v>49</v>
      </c>
    </row>
    <row r="690" spans="1:21">
      <c r="A690">
        <v>689</v>
      </c>
      <c r="B690">
        <v>12</v>
      </c>
      <c r="C690" t="s">
        <v>606</v>
      </c>
      <c r="D690" s="2">
        <v>0.64583333333333337</v>
      </c>
      <c r="E690" t="s">
        <v>167</v>
      </c>
      <c r="F690" t="s">
        <v>72</v>
      </c>
      <c r="G690">
        <v>24</v>
      </c>
      <c r="I690" t="s">
        <v>565</v>
      </c>
      <c r="J690">
        <v>7</v>
      </c>
      <c r="L690" t="s">
        <v>391</v>
      </c>
      <c r="M690" t="str">
        <f t="shared" si="86"/>
        <v>(12) Kentucky</v>
      </c>
      <c r="N690">
        <f t="shared" si="87"/>
        <v>7</v>
      </c>
      <c r="O690" t="str">
        <f t="shared" si="88"/>
        <v>Tennessee</v>
      </c>
      <c r="P690">
        <f t="shared" si="89"/>
        <v>24</v>
      </c>
      <c r="R690" t="str">
        <f t="shared" si="82"/>
        <v>Kentucky</v>
      </c>
      <c r="S690">
        <f t="shared" si="83"/>
        <v>7</v>
      </c>
      <c r="T690" t="str">
        <f t="shared" si="84"/>
        <v>Tennessee</v>
      </c>
      <c r="U690">
        <f t="shared" si="85"/>
        <v>24</v>
      </c>
    </row>
    <row r="691" spans="1:21">
      <c r="A691">
        <v>690</v>
      </c>
      <c r="B691">
        <v>12</v>
      </c>
      <c r="C691" t="s">
        <v>606</v>
      </c>
      <c r="D691" s="2">
        <v>0.8125</v>
      </c>
      <c r="E691" t="s">
        <v>167</v>
      </c>
      <c r="F691" t="s">
        <v>599</v>
      </c>
      <c r="G691">
        <v>41</v>
      </c>
      <c r="H691" t="s">
        <v>680</v>
      </c>
      <c r="I691" t="s">
        <v>117</v>
      </c>
      <c r="J691">
        <v>34</v>
      </c>
      <c r="L691" t="s">
        <v>396</v>
      </c>
      <c r="M691" t="str">
        <f t="shared" si="86"/>
        <v>(15) Texas</v>
      </c>
      <c r="N691">
        <f t="shared" si="87"/>
        <v>41</v>
      </c>
      <c r="O691" t="str">
        <f t="shared" si="88"/>
        <v>Texas Tech</v>
      </c>
      <c r="P691">
        <f t="shared" si="89"/>
        <v>34</v>
      </c>
      <c r="R691" t="str">
        <f t="shared" si="82"/>
        <v>Texas</v>
      </c>
      <c r="S691">
        <f t="shared" si="83"/>
        <v>41</v>
      </c>
      <c r="T691" t="str">
        <f t="shared" si="84"/>
        <v>Texas Tech</v>
      </c>
      <c r="U691">
        <f t="shared" si="85"/>
        <v>34</v>
      </c>
    </row>
    <row r="692" spans="1:21">
      <c r="A692">
        <v>691</v>
      </c>
      <c r="B692">
        <v>12</v>
      </c>
      <c r="C692" t="s">
        <v>606</v>
      </c>
      <c r="D692" s="2">
        <v>0.5</v>
      </c>
      <c r="E692" t="s">
        <v>167</v>
      </c>
      <c r="F692" t="s">
        <v>115</v>
      </c>
      <c r="G692">
        <v>38</v>
      </c>
      <c r="I692" t="s">
        <v>79</v>
      </c>
      <c r="J692">
        <v>24</v>
      </c>
      <c r="L692" t="s">
        <v>193</v>
      </c>
      <c r="M692" t="str">
        <f t="shared" si="86"/>
        <v>Mississippi</v>
      </c>
      <c r="N692">
        <f t="shared" si="87"/>
        <v>24</v>
      </c>
      <c r="O692" t="str">
        <f t="shared" si="88"/>
        <v>Texas A&amp;M</v>
      </c>
      <c r="P692">
        <f t="shared" si="89"/>
        <v>38</v>
      </c>
      <c r="R692" t="str">
        <f t="shared" si="82"/>
        <v>Mississippi</v>
      </c>
      <c r="S692">
        <f t="shared" si="83"/>
        <v>24</v>
      </c>
      <c r="T692" t="str">
        <f t="shared" si="84"/>
        <v>Texas A&amp;M</v>
      </c>
      <c r="U692">
        <f t="shared" si="85"/>
        <v>38</v>
      </c>
    </row>
    <row r="693" spans="1:21">
      <c r="A693">
        <v>692</v>
      </c>
      <c r="B693">
        <v>12</v>
      </c>
      <c r="C693" t="s">
        <v>606</v>
      </c>
      <c r="D693" s="2">
        <v>0.54166666666666663</v>
      </c>
      <c r="E693" t="s">
        <v>167</v>
      </c>
      <c r="F693" t="s">
        <v>121</v>
      </c>
      <c r="G693">
        <v>35</v>
      </c>
      <c r="H693" t="s">
        <v>680</v>
      </c>
      <c r="I693" t="s">
        <v>47</v>
      </c>
      <c r="J693">
        <v>21</v>
      </c>
      <c r="L693" t="s">
        <v>243</v>
      </c>
      <c r="M693" t="str">
        <f t="shared" si="86"/>
        <v>Troy</v>
      </c>
      <c r="N693">
        <f t="shared" si="87"/>
        <v>35</v>
      </c>
      <c r="O693" t="str">
        <f t="shared" si="88"/>
        <v>Georgia Southern</v>
      </c>
      <c r="P693">
        <f t="shared" si="89"/>
        <v>21</v>
      </c>
      <c r="R693" t="str">
        <f t="shared" si="82"/>
        <v>Troy</v>
      </c>
      <c r="S693">
        <f t="shared" si="83"/>
        <v>35</v>
      </c>
      <c r="T693" t="str">
        <f t="shared" si="84"/>
        <v>Georgia Southern</v>
      </c>
      <c r="U693">
        <f t="shared" si="85"/>
        <v>21</v>
      </c>
    </row>
    <row r="694" spans="1:21">
      <c r="A694">
        <v>693</v>
      </c>
      <c r="B694">
        <v>12</v>
      </c>
      <c r="C694" t="s">
        <v>606</v>
      </c>
      <c r="D694" s="2">
        <v>0.66666666666666663</v>
      </c>
      <c r="E694" t="s">
        <v>167</v>
      </c>
      <c r="F694" t="s">
        <v>122</v>
      </c>
      <c r="G694">
        <v>24</v>
      </c>
      <c r="I694" t="s">
        <v>41</v>
      </c>
      <c r="J694">
        <v>18</v>
      </c>
      <c r="L694" t="s">
        <v>196</v>
      </c>
      <c r="M694" t="str">
        <f t="shared" si="86"/>
        <v>East Carolina</v>
      </c>
      <c r="N694">
        <f t="shared" si="87"/>
        <v>18</v>
      </c>
      <c r="O694" t="str">
        <f t="shared" si="88"/>
        <v>Tulane</v>
      </c>
      <c r="P694">
        <f t="shared" si="89"/>
        <v>24</v>
      </c>
      <c r="R694" t="str">
        <f t="shared" si="82"/>
        <v>East Carolina</v>
      </c>
      <c r="S694">
        <f t="shared" si="83"/>
        <v>18</v>
      </c>
      <c r="T694" t="str">
        <f t="shared" si="84"/>
        <v>Tulane</v>
      </c>
      <c r="U694">
        <f t="shared" si="85"/>
        <v>24</v>
      </c>
    </row>
    <row r="695" spans="1:21">
      <c r="A695">
        <v>694</v>
      </c>
      <c r="B695">
        <v>12</v>
      </c>
      <c r="C695" t="s">
        <v>606</v>
      </c>
      <c r="D695" s="2">
        <v>0.72916666666666663</v>
      </c>
      <c r="E695" t="s">
        <v>167</v>
      </c>
      <c r="F695" t="s">
        <v>25</v>
      </c>
      <c r="G695">
        <v>32</v>
      </c>
      <c r="I695" t="s">
        <v>97</v>
      </c>
      <c r="J695">
        <v>25</v>
      </c>
      <c r="L695" t="s">
        <v>195</v>
      </c>
      <c r="M695" t="str">
        <f t="shared" si="86"/>
        <v>Oregon</v>
      </c>
      <c r="N695">
        <f t="shared" si="87"/>
        <v>25</v>
      </c>
      <c r="O695" t="str">
        <f t="shared" si="88"/>
        <v>Utah</v>
      </c>
      <c r="P695">
        <f t="shared" si="89"/>
        <v>32</v>
      </c>
      <c r="R695" t="str">
        <f t="shared" si="82"/>
        <v>Oregon</v>
      </c>
      <c r="S695">
        <f t="shared" si="83"/>
        <v>25</v>
      </c>
      <c r="T695" t="str">
        <f t="shared" si="84"/>
        <v>Utah</v>
      </c>
      <c r="U695">
        <f t="shared" si="85"/>
        <v>32</v>
      </c>
    </row>
    <row r="696" spans="1:21">
      <c r="A696">
        <v>695</v>
      </c>
      <c r="B696">
        <v>12</v>
      </c>
      <c r="C696" t="s">
        <v>606</v>
      </c>
      <c r="D696" s="2">
        <v>0.66666666666666663</v>
      </c>
      <c r="E696" t="s">
        <v>167</v>
      </c>
      <c r="F696" t="s">
        <v>617</v>
      </c>
      <c r="G696">
        <v>62</v>
      </c>
      <c r="I696" t="s">
        <v>105</v>
      </c>
      <c r="J696">
        <v>24</v>
      </c>
      <c r="L696" t="s">
        <v>399</v>
      </c>
      <c r="M696" t="str">
        <f t="shared" si="86"/>
        <v>San Jose State</v>
      </c>
      <c r="N696">
        <f t="shared" si="87"/>
        <v>24</v>
      </c>
      <c r="O696" t="str">
        <f t="shared" si="88"/>
        <v>(14) Utah State</v>
      </c>
      <c r="P696">
        <f t="shared" si="89"/>
        <v>62</v>
      </c>
      <c r="R696" t="str">
        <f t="shared" si="82"/>
        <v>San Jose State</v>
      </c>
      <c r="S696">
        <f t="shared" si="83"/>
        <v>24</v>
      </c>
      <c r="T696" t="str">
        <f t="shared" si="84"/>
        <v>Utah State</v>
      </c>
      <c r="U696">
        <f t="shared" si="85"/>
        <v>62</v>
      </c>
    </row>
    <row r="697" spans="1:21">
      <c r="A697">
        <v>696</v>
      </c>
      <c r="B697">
        <v>12</v>
      </c>
      <c r="C697" t="s">
        <v>606</v>
      </c>
      <c r="D697" s="2">
        <v>0.625</v>
      </c>
      <c r="E697" t="s">
        <v>167</v>
      </c>
      <c r="F697" t="s">
        <v>60</v>
      </c>
      <c r="G697">
        <v>45</v>
      </c>
      <c r="I697" t="s">
        <v>59</v>
      </c>
      <c r="J697">
        <v>24</v>
      </c>
      <c r="L697" t="s">
        <v>311</v>
      </c>
      <c r="M697" t="str">
        <f t="shared" si="86"/>
        <v>Liberty</v>
      </c>
      <c r="N697">
        <f t="shared" si="87"/>
        <v>24</v>
      </c>
      <c r="O697" t="str">
        <f t="shared" si="88"/>
        <v>Virginia</v>
      </c>
      <c r="P697">
        <f t="shared" si="89"/>
        <v>45</v>
      </c>
      <c r="R697" t="str">
        <f t="shared" si="82"/>
        <v>Liberty</v>
      </c>
      <c r="S697">
        <f t="shared" si="83"/>
        <v>24</v>
      </c>
      <c r="T697" t="str">
        <f t="shared" si="84"/>
        <v>Virginia</v>
      </c>
      <c r="U697">
        <f t="shared" si="85"/>
        <v>45</v>
      </c>
    </row>
    <row r="698" spans="1:21">
      <c r="A698">
        <v>697</v>
      </c>
      <c r="B698">
        <v>12</v>
      </c>
      <c r="C698" t="s">
        <v>606</v>
      </c>
      <c r="D698" s="2">
        <v>0.64583333333333337</v>
      </c>
      <c r="E698" t="s">
        <v>167</v>
      </c>
      <c r="F698" t="s">
        <v>598</v>
      </c>
      <c r="G698">
        <v>31</v>
      </c>
      <c r="H698" t="s">
        <v>680</v>
      </c>
      <c r="I698" t="s">
        <v>1</v>
      </c>
      <c r="J698">
        <v>7</v>
      </c>
      <c r="L698" t="s">
        <v>426</v>
      </c>
      <c r="M698" t="str">
        <f t="shared" si="86"/>
        <v>(10) Washington State</v>
      </c>
      <c r="N698">
        <f t="shared" si="87"/>
        <v>31</v>
      </c>
      <c r="O698" t="str">
        <f t="shared" si="88"/>
        <v>Colorado</v>
      </c>
      <c r="P698">
        <f t="shared" si="89"/>
        <v>7</v>
      </c>
      <c r="R698" t="str">
        <f t="shared" si="82"/>
        <v>Washington State</v>
      </c>
      <c r="S698">
        <f t="shared" si="83"/>
        <v>31</v>
      </c>
      <c r="T698" t="str">
        <f t="shared" si="84"/>
        <v>Colorado</v>
      </c>
      <c r="U698">
        <f t="shared" si="85"/>
        <v>7</v>
      </c>
    </row>
    <row r="699" spans="1:21">
      <c r="A699">
        <v>698</v>
      </c>
      <c r="B699">
        <v>12</v>
      </c>
      <c r="C699" t="s">
        <v>606</v>
      </c>
      <c r="D699" s="2">
        <v>0.5</v>
      </c>
      <c r="E699" t="s">
        <v>167</v>
      </c>
      <c r="F699" t="s">
        <v>618</v>
      </c>
      <c r="G699">
        <v>47</v>
      </c>
      <c r="I699" t="s">
        <v>490</v>
      </c>
      <c r="J699">
        <v>10</v>
      </c>
      <c r="L699" t="s">
        <v>411</v>
      </c>
      <c r="M699" t="str">
        <f t="shared" si="86"/>
        <v>Texas Christian</v>
      </c>
      <c r="N699">
        <f t="shared" si="87"/>
        <v>10</v>
      </c>
      <c r="O699" t="str">
        <f t="shared" si="88"/>
        <v>(7) West Virginia</v>
      </c>
      <c r="P699">
        <f t="shared" si="89"/>
        <v>47</v>
      </c>
      <c r="R699" t="str">
        <f t="shared" si="82"/>
        <v>Texas Christian</v>
      </c>
      <c r="S699">
        <f t="shared" si="83"/>
        <v>10</v>
      </c>
      <c r="T699" t="str">
        <f t="shared" si="84"/>
        <v>West Virginia</v>
      </c>
      <c r="U699">
        <f t="shared" si="85"/>
        <v>47</v>
      </c>
    </row>
    <row r="700" spans="1:21">
      <c r="A700">
        <v>699</v>
      </c>
      <c r="B700">
        <v>13</v>
      </c>
      <c r="C700" t="s">
        <v>619</v>
      </c>
      <c r="D700" s="2">
        <v>0.75</v>
      </c>
      <c r="E700" t="s">
        <v>519</v>
      </c>
      <c r="F700" t="s">
        <v>14</v>
      </c>
      <c r="G700">
        <v>42</v>
      </c>
      <c r="I700" t="s">
        <v>131</v>
      </c>
      <c r="J700">
        <v>41</v>
      </c>
      <c r="L700" t="s">
        <v>179</v>
      </c>
      <c r="M700" t="str">
        <f t="shared" si="86"/>
        <v>Western Michigan</v>
      </c>
      <c r="N700">
        <f t="shared" si="87"/>
        <v>41</v>
      </c>
      <c r="O700" t="str">
        <f t="shared" si="88"/>
        <v>Ball State</v>
      </c>
      <c r="P700">
        <f t="shared" si="89"/>
        <v>42</v>
      </c>
      <c r="R700" t="str">
        <f t="shared" si="82"/>
        <v>Western Michigan</v>
      </c>
      <c r="S700">
        <f t="shared" si="83"/>
        <v>41</v>
      </c>
      <c r="T700" t="str">
        <f t="shared" si="84"/>
        <v>Ball State</v>
      </c>
      <c r="U700">
        <f t="shared" si="85"/>
        <v>42</v>
      </c>
    </row>
    <row r="701" spans="1:21">
      <c r="A701">
        <v>700</v>
      </c>
      <c r="B701">
        <v>13</v>
      </c>
      <c r="C701" t="s">
        <v>620</v>
      </c>
      <c r="D701" s="2">
        <v>0.83333333333333337</v>
      </c>
      <c r="E701" t="s">
        <v>414</v>
      </c>
      <c r="F701" t="s">
        <v>74</v>
      </c>
      <c r="G701">
        <v>13</v>
      </c>
      <c r="H701" t="s">
        <v>680</v>
      </c>
      <c r="I701" t="s">
        <v>250</v>
      </c>
      <c r="J701">
        <v>7</v>
      </c>
      <c r="L701" t="s">
        <v>398</v>
      </c>
      <c r="M701" t="str">
        <f t="shared" si="86"/>
        <v>Miami (OH)</v>
      </c>
      <c r="N701">
        <f t="shared" si="87"/>
        <v>13</v>
      </c>
      <c r="O701" t="str">
        <f t="shared" si="88"/>
        <v>Northern Illinois</v>
      </c>
      <c r="P701">
        <f t="shared" si="89"/>
        <v>7</v>
      </c>
      <c r="R701" t="str">
        <f t="shared" si="82"/>
        <v>Miami (OH)</v>
      </c>
      <c r="S701">
        <f t="shared" si="83"/>
        <v>13</v>
      </c>
      <c r="T701" t="str">
        <f t="shared" si="84"/>
        <v>Northern Illinois</v>
      </c>
      <c r="U701">
        <f t="shared" si="85"/>
        <v>7</v>
      </c>
    </row>
    <row r="702" spans="1:21">
      <c r="A702">
        <v>701</v>
      </c>
      <c r="B702">
        <v>13</v>
      </c>
      <c r="C702" t="s">
        <v>620</v>
      </c>
      <c r="D702" s="2">
        <v>0.79166666666666663</v>
      </c>
      <c r="E702" t="s">
        <v>414</v>
      </c>
      <c r="F702" t="s">
        <v>3</v>
      </c>
      <c r="G702">
        <v>52</v>
      </c>
      <c r="I702" t="s">
        <v>23</v>
      </c>
      <c r="J702">
        <v>17</v>
      </c>
      <c r="L702" t="s">
        <v>280</v>
      </c>
      <c r="M702" t="str">
        <f t="shared" si="86"/>
        <v>Buffalo</v>
      </c>
      <c r="N702">
        <f t="shared" si="87"/>
        <v>17</v>
      </c>
      <c r="O702" t="str">
        <f t="shared" si="88"/>
        <v>Ohio</v>
      </c>
      <c r="P702">
        <f t="shared" si="89"/>
        <v>52</v>
      </c>
      <c r="R702" t="str">
        <f t="shared" si="82"/>
        <v>Buffalo</v>
      </c>
      <c r="S702">
        <f t="shared" si="83"/>
        <v>17</v>
      </c>
      <c r="T702" t="str">
        <f t="shared" si="84"/>
        <v>Ohio</v>
      </c>
      <c r="U702">
        <f t="shared" si="85"/>
        <v>52</v>
      </c>
    </row>
    <row r="703" spans="1:21">
      <c r="A703">
        <v>702</v>
      </c>
      <c r="B703">
        <v>13</v>
      </c>
      <c r="C703" t="s">
        <v>621</v>
      </c>
      <c r="D703" s="2">
        <v>0.83333333333333337</v>
      </c>
      <c r="E703" t="s">
        <v>174</v>
      </c>
      <c r="F703" t="s">
        <v>51</v>
      </c>
      <c r="G703">
        <v>48</v>
      </c>
      <c r="I703" t="s">
        <v>122</v>
      </c>
      <c r="J703">
        <v>17</v>
      </c>
      <c r="L703" t="s">
        <v>352</v>
      </c>
      <c r="M703" t="str">
        <f t="shared" si="86"/>
        <v>Tulane</v>
      </c>
      <c r="N703">
        <f t="shared" si="87"/>
        <v>17</v>
      </c>
      <c r="O703" t="str">
        <f t="shared" si="88"/>
        <v>Houston</v>
      </c>
      <c r="P703">
        <f t="shared" si="89"/>
        <v>48</v>
      </c>
      <c r="R703" t="str">
        <f t="shared" si="82"/>
        <v>Tulane</v>
      </c>
      <c r="S703">
        <f t="shared" si="83"/>
        <v>17</v>
      </c>
      <c r="T703" t="str">
        <f t="shared" si="84"/>
        <v>Houston</v>
      </c>
      <c r="U703">
        <f t="shared" si="85"/>
        <v>48</v>
      </c>
    </row>
    <row r="704" spans="1:21">
      <c r="A704">
        <v>703</v>
      </c>
      <c r="B704">
        <v>13</v>
      </c>
      <c r="C704" t="s">
        <v>621</v>
      </c>
      <c r="D704" s="2">
        <v>0.89583333333333337</v>
      </c>
      <c r="E704" t="s">
        <v>174</v>
      </c>
      <c r="F704" t="s">
        <v>89</v>
      </c>
      <c r="G704">
        <v>41</v>
      </c>
      <c r="I704" t="s">
        <v>43</v>
      </c>
      <c r="J704">
        <v>38</v>
      </c>
      <c r="L704" t="s">
        <v>273</v>
      </c>
      <c r="M704" t="str">
        <f t="shared" si="86"/>
        <v>Florida Atlantic</v>
      </c>
      <c r="N704">
        <f t="shared" si="87"/>
        <v>38</v>
      </c>
      <c r="O704" t="str">
        <f t="shared" si="88"/>
        <v>North Texas</v>
      </c>
      <c r="P704">
        <f t="shared" si="89"/>
        <v>41</v>
      </c>
      <c r="R704" t="str">
        <f t="shared" si="82"/>
        <v>Florida Atlantic</v>
      </c>
      <c r="S704">
        <f t="shared" si="83"/>
        <v>38</v>
      </c>
      <c r="T704" t="str">
        <f t="shared" si="84"/>
        <v>North Texas</v>
      </c>
      <c r="U704">
        <f t="shared" si="85"/>
        <v>41</v>
      </c>
    </row>
    <row r="705" spans="1:21">
      <c r="A705">
        <v>704</v>
      </c>
      <c r="B705">
        <v>13</v>
      </c>
      <c r="C705" t="s">
        <v>621</v>
      </c>
      <c r="D705" s="2">
        <v>0.75</v>
      </c>
      <c r="E705" t="s">
        <v>174</v>
      </c>
      <c r="F705" t="s">
        <v>120</v>
      </c>
      <c r="G705">
        <v>56</v>
      </c>
      <c r="H705" t="s">
        <v>680</v>
      </c>
      <c r="I705" t="s">
        <v>57</v>
      </c>
      <c r="J705">
        <v>34</v>
      </c>
      <c r="L705" t="s">
        <v>356</v>
      </c>
      <c r="M705" t="str">
        <f t="shared" si="86"/>
        <v>Toledo</v>
      </c>
      <c r="N705">
        <f t="shared" si="87"/>
        <v>56</v>
      </c>
      <c r="O705" t="str">
        <f t="shared" si="88"/>
        <v>Kent State</v>
      </c>
      <c r="P705">
        <f t="shared" si="89"/>
        <v>34</v>
      </c>
      <c r="R705" t="str">
        <f t="shared" si="82"/>
        <v>Toledo</v>
      </c>
      <c r="S705">
        <f t="shared" si="83"/>
        <v>56</v>
      </c>
      <c r="T705" t="str">
        <f t="shared" si="84"/>
        <v>Kent State</v>
      </c>
      <c r="U705">
        <f t="shared" si="85"/>
        <v>34</v>
      </c>
    </row>
    <row r="706" spans="1:21">
      <c r="A706">
        <v>705</v>
      </c>
      <c r="B706">
        <v>13</v>
      </c>
      <c r="C706" t="s">
        <v>622</v>
      </c>
      <c r="D706" s="2">
        <v>0.875</v>
      </c>
      <c r="E706" t="s">
        <v>198</v>
      </c>
      <c r="F706" t="s">
        <v>623</v>
      </c>
      <c r="G706">
        <v>45</v>
      </c>
      <c r="H706" t="s">
        <v>680</v>
      </c>
      <c r="I706" t="s">
        <v>86</v>
      </c>
      <c r="J706">
        <v>14</v>
      </c>
      <c r="L706" t="s">
        <v>267</v>
      </c>
      <c r="M706" t="str">
        <f t="shared" si="86"/>
        <v>(23) Boise State</v>
      </c>
      <c r="N706">
        <f t="shared" si="87"/>
        <v>45</v>
      </c>
      <c r="O706" t="str">
        <f t="shared" si="88"/>
        <v>New Mexico</v>
      </c>
      <c r="P706">
        <f t="shared" si="89"/>
        <v>14</v>
      </c>
      <c r="R706" t="str">
        <f t="shared" si="82"/>
        <v>Boise State</v>
      </c>
      <c r="S706">
        <f t="shared" si="83"/>
        <v>45</v>
      </c>
      <c r="T706" t="str">
        <f t="shared" si="84"/>
        <v>New Mexico</v>
      </c>
      <c r="U706">
        <f t="shared" si="85"/>
        <v>14</v>
      </c>
    </row>
    <row r="707" spans="1:21">
      <c r="A707">
        <v>706</v>
      </c>
      <c r="B707">
        <v>13</v>
      </c>
      <c r="C707" t="s">
        <v>622</v>
      </c>
      <c r="D707" s="2">
        <v>0.875</v>
      </c>
      <c r="E707" t="s">
        <v>198</v>
      </c>
      <c r="F707" t="s">
        <v>71</v>
      </c>
      <c r="G707">
        <v>28</v>
      </c>
      <c r="H707" t="s">
        <v>680</v>
      </c>
      <c r="I707" t="s">
        <v>272</v>
      </c>
      <c r="J707">
        <v>18</v>
      </c>
      <c r="L707" t="s">
        <v>328</v>
      </c>
      <c r="M707" t="str">
        <f t="shared" si="86"/>
        <v>Memphis</v>
      </c>
      <c r="N707">
        <f t="shared" si="87"/>
        <v>28</v>
      </c>
      <c r="O707" t="str">
        <f t="shared" si="88"/>
        <v>Southern Methodist</v>
      </c>
      <c r="P707">
        <f t="shared" si="89"/>
        <v>18</v>
      </c>
      <c r="R707" t="str">
        <f t="shared" ref="R707:R770" si="90">IFERROR(MID(M707,FIND(")",LEFT(M707,5))+2,9999),M707)</f>
        <v>Memphis</v>
      </c>
      <c r="S707">
        <f t="shared" ref="S707:S770" si="91">N707</f>
        <v>28</v>
      </c>
      <c r="T707" t="str">
        <f t="shared" ref="T707:T770" si="92">IFERROR(MID(O707,FIND(")",LEFT(O707,5))+2,9999),O707)</f>
        <v>Southern Methodist</v>
      </c>
      <c r="U707">
        <f t="shared" ref="U707:U770" si="93">P707</f>
        <v>18</v>
      </c>
    </row>
    <row r="708" spans="1:21">
      <c r="A708">
        <v>707</v>
      </c>
      <c r="B708">
        <v>13</v>
      </c>
      <c r="C708" t="s">
        <v>624</v>
      </c>
      <c r="D708" s="2">
        <v>0.5</v>
      </c>
      <c r="E708" t="s">
        <v>167</v>
      </c>
      <c r="F708" t="s">
        <v>213</v>
      </c>
      <c r="G708">
        <v>50</v>
      </c>
      <c r="I708" t="s">
        <v>625</v>
      </c>
      <c r="J708">
        <v>17</v>
      </c>
      <c r="L708" t="s">
        <v>332</v>
      </c>
      <c r="M708" t="str">
        <f t="shared" si="86"/>
        <v>Citadel</v>
      </c>
      <c r="N708">
        <f t="shared" si="87"/>
        <v>17</v>
      </c>
      <c r="O708" t="str">
        <f t="shared" si="88"/>
        <v>(1) Alabama</v>
      </c>
      <c r="P708">
        <f t="shared" si="89"/>
        <v>50</v>
      </c>
      <c r="R708" t="str">
        <f t="shared" si="90"/>
        <v>Citadel</v>
      </c>
      <c r="S708">
        <f t="shared" si="91"/>
        <v>17</v>
      </c>
      <c r="T708" t="str">
        <f t="shared" si="92"/>
        <v>Alabama</v>
      </c>
      <c r="U708">
        <f t="shared" si="93"/>
        <v>50</v>
      </c>
    </row>
    <row r="709" spans="1:21">
      <c r="A709">
        <v>708</v>
      </c>
      <c r="B709">
        <v>13</v>
      </c>
      <c r="C709" t="s">
        <v>624</v>
      </c>
      <c r="D709" s="2">
        <v>0.60416666666666663</v>
      </c>
      <c r="E709" t="s">
        <v>167</v>
      </c>
      <c r="F709" t="s">
        <v>6</v>
      </c>
      <c r="G709">
        <v>45</v>
      </c>
      <c r="I709" t="s">
        <v>48</v>
      </c>
      <c r="J709">
        <v>17</v>
      </c>
      <c r="L709" t="s">
        <v>456</v>
      </c>
      <c r="M709" t="str">
        <f t="shared" si="86"/>
        <v>Georgia State</v>
      </c>
      <c r="N709">
        <f t="shared" si="87"/>
        <v>17</v>
      </c>
      <c r="O709" t="str">
        <f t="shared" si="88"/>
        <v>Appalachian State</v>
      </c>
      <c r="P709">
        <f t="shared" si="89"/>
        <v>45</v>
      </c>
      <c r="R709" t="str">
        <f t="shared" si="90"/>
        <v>Georgia State</v>
      </c>
      <c r="S709">
        <f t="shared" si="91"/>
        <v>17</v>
      </c>
      <c r="T709" t="str">
        <f t="shared" si="92"/>
        <v>Appalachian State</v>
      </c>
      <c r="U709">
        <f t="shared" si="93"/>
        <v>45</v>
      </c>
    </row>
    <row r="710" spans="1:21">
      <c r="A710">
        <v>709</v>
      </c>
      <c r="B710">
        <v>13</v>
      </c>
      <c r="C710" t="s">
        <v>624</v>
      </c>
      <c r="D710" s="2">
        <v>0.625</v>
      </c>
      <c r="E710" t="s">
        <v>167</v>
      </c>
      <c r="F710" t="s">
        <v>11</v>
      </c>
      <c r="G710">
        <v>31</v>
      </c>
      <c r="I710" t="s">
        <v>66</v>
      </c>
      <c r="J710">
        <v>17</v>
      </c>
      <c r="L710" t="s">
        <v>220</v>
      </c>
      <c r="M710" t="str">
        <f t="shared" ref="M710:M773" si="94">IF($H710="at",F710,I710)</f>
        <v>Louisiana-Monroe</v>
      </c>
      <c r="N710">
        <f t="shared" ref="N710:N773" si="95">IF($H710="at",G710,J710)</f>
        <v>17</v>
      </c>
      <c r="O710" t="str">
        <f t="shared" ref="O710:O773" si="96">IF($H710="at",I710,F710)</f>
        <v>Arkansas State</v>
      </c>
      <c r="P710">
        <f t="shared" ref="P710:P773" si="97">IF($H710="at",J710,G710)</f>
        <v>31</v>
      </c>
      <c r="R710" t="str">
        <f t="shared" si="90"/>
        <v>Louisiana-Monroe</v>
      </c>
      <c r="S710">
        <f t="shared" si="91"/>
        <v>17</v>
      </c>
      <c r="T710" t="str">
        <f t="shared" si="92"/>
        <v>Arkansas State</v>
      </c>
      <c r="U710">
        <f t="shared" si="93"/>
        <v>31</v>
      </c>
    </row>
    <row r="711" spans="1:21">
      <c r="A711">
        <v>710</v>
      </c>
      <c r="B711">
        <v>13</v>
      </c>
      <c r="C711" t="s">
        <v>624</v>
      </c>
      <c r="D711" s="2">
        <v>0.5</v>
      </c>
      <c r="E711" t="s">
        <v>167</v>
      </c>
      <c r="F711" t="s">
        <v>140</v>
      </c>
      <c r="G711">
        <v>28</v>
      </c>
      <c r="I711" t="s">
        <v>626</v>
      </c>
      <c r="J711">
        <v>14</v>
      </c>
      <c r="L711" t="s">
        <v>334</v>
      </c>
      <c r="M711" t="str">
        <f t="shared" si="94"/>
        <v>Colgate</v>
      </c>
      <c r="N711">
        <f t="shared" si="95"/>
        <v>14</v>
      </c>
      <c r="O711" t="str">
        <f t="shared" si="96"/>
        <v>Army</v>
      </c>
      <c r="P711">
        <f t="shared" si="97"/>
        <v>28</v>
      </c>
      <c r="R711" t="str">
        <f t="shared" si="90"/>
        <v>Colgate</v>
      </c>
      <c r="S711">
        <f t="shared" si="91"/>
        <v>14</v>
      </c>
      <c r="T711" t="str">
        <f t="shared" si="92"/>
        <v>Army</v>
      </c>
      <c r="U711">
        <f t="shared" si="93"/>
        <v>28</v>
      </c>
    </row>
    <row r="712" spans="1:21">
      <c r="A712">
        <v>711</v>
      </c>
      <c r="B712">
        <v>13</v>
      </c>
      <c r="C712" t="s">
        <v>624</v>
      </c>
      <c r="D712" s="2">
        <v>0.66666666666666663</v>
      </c>
      <c r="E712" t="s">
        <v>167</v>
      </c>
      <c r="F712" t="s">
        <v>13</v>
      </c>
      <c r="G712">
        <v>53</v>
      </c>
      <c r="I712" t="s">
        <v>59</v>
      </c>
      <c r="J712">
        <v>0</v>
      </c>
      <c r="L712" t="s">
        <v>337</v>
      </c>
      <c r="M712" t="str">
        <f t="shared" si="94"/>
        <v>Liberty</v>
      </c>
      <c r="N712">
        <f t="shared" si="95"/>
        <v>0</v>
      </c>
      <c r="O712" t="str">
        <f t="shared" si="96"/>
        <v>Auburn</v>
      </c>
      <c r="P712">
        <f t="shared" si="97"/>
        <v>53</v>
      </c>
      <c r="R712" t="str">
        <f t="shared" si="90"/>
        <v>Liberty</v>
      </c>
      <c r="S712">
        <f t="shared" si="91"/>
        <v>0</v>
      </c>
      <c r="T712" t="str">
        <f t="shared" si="92"/>
        <v>Auburn</v>
      </c>
      <c r="U712">
        <f t="shared" si="93"/>
        <v>53</v>
      </c>
    </row>
    <row r="713" spans="1:21">
      <c r="A713">
        <v>712</v>
      </c>
      <c r="B713">
        <v>13</v>
      </c>
      <c r="C713" t="s">
        <v>624</v>
      </c>
      <c r="D713" s="2">
        <v>0.64583333333333337</v>
      </c>
      <c r="E713" t="s">
        <v>167</v>
      </c>
      <c r="F713" t="s">
        <v>286</v>
      </c>
      <c r="G713">
        <v>21</v>
      </c>
      <c r="H713" t="s">
        <v>680</v>
      </c>
      <c r="I713" t="s">
        <v>2</v>
      </c>
      <c r="J713">
        <v>6</v>
      </c>
      <c r="L713" t="s">
        <v>331</v>
      </c>
      <c r="M713" t="str">
        <f t="shared" si="94"/>
        <v>Bowling Green State</v>
      </c>
      <c r="N713">
        <f t="shared" si="95"/>
        <v>21</v>
      </c>
      <c r="O713" t="str">
        <f t="shared" si="96"/>
        <v>Akron</v>
      </c>
      <c r="P713">
        <f t="shared" si="97"/>
        <v>6</v>
      </c>
      <c r="R713" t="str">
        <f t="shared" si="90"/>
        <v>Bowling Green State</v>
      </c>
      <c r="S713">
        <f t="shared" si="91"/>
        <v>21</v>
      </c>
      <c r="T713" t="str">
        <f t="shared" si="92"/>
        <v>Akron</v>
      </c>
      <c r="U713">
        <f t="shared" si="93"/>
        <v>6</v>
      </c>
    </row>
    <row r="714" spans="1:21">
      <c r="A714">
        <v>713</v>
      </c>
      <c r="B714">
        <v>13</v>
      </c>
      <c r="C714" t="s">
        <v>624</v>
      </c>
      <c r="D714" s="2">
        <v>0.92708333333333337</v>
      </c>
      <c r="E714" t="s">
        <v>167</v>
      </c>
      <c r="F714" t="s">
        <v>228</v>
      </c>
      <c r="G714">
        <v>45</v>
      </c>
      <c r="I714" t="s">
        <v>87</v>
      </c>
      <c r="J714">
        <v>10</v>
      </c>
      <c r="L714" t="s">
        <v>342</v>
      </c>
      <c r="M714" t="str">
        <f t="shared" si="94"/>
        <v>New Mexico State</v>
      </c>
      <c r="N714">
        <f t="shared" si="95"/>
        <v>10</v>
      </c>
      <c r="O714" t="str">
        <f t="shared" si="96"/>
        <v>Brigham Young</v>
      </c>
      <c r="P714">
        <f t="shared" si="97"/>
        <v>45</v>
      </c>
      <c r="R714" t="str">
        <f t="shared" si="90"/>
        <v>New Mexico State</v>
      </c>
      <c r="S714">
        <f t="shared" si="91"/>
        <v>10</v>
      </c>
      <c r="T714" t="str">
        <f t="shared" si="92"/>
        <v>Brigham Young</v>
      </c>
      <c r="U714">
        <f t="shared" si="93"/>
        <v>45</v>
      </c>
    </row>
    <row r="715" spans="1:21">
      <c r="A715">
        <v>714</v>
      </c>
      <c r="B715">
        <v>13</v>
      </c>
      <c r="C715" t="s">
        <v>624</v>
      </c>
      <c r="D715" s="2">
        <v>0.83333333333333337</v>
      </c>
      <c r="E715" t="s">
        <v>167</v>
      </c>
      <c r="F715" t="s">
        <v>608</v>
      </c>
      <c r="G715">
        <v>38</v>
      </c>
      <c r="I715" t="s">
        <v>627</v>
      </c>
      <c r="J715">
        <v>13</v>
      </c>
      <c r="L715" t="s">
        <v>344</v>
      </c>
      <c r="M715" t="str">
        <f t="shared" si="94"/>
        <v>(19) Cincinnati</v>
      </c>
      <c r="N715">
        <f t="shared" si="95"/>
        <v>13</v>
      </c>
      <c r="O715" t="str">
        <f t="shared" si="96"/>
        <v>(11) Central Florida</v>
      </c>
      <c r="P715">
        <f t="shared" si="97"/>
        <v>38</v>
      </c>
      <c r="R715" t="str">
        <f t="shared" si="90"/>
        <v>Cincinnati</v>
      </c>
      <c r="S715">
        <f t="shared" si="91"/>
        <v>13</v>
      </c>
      <c r="T715" t="str">
        <f t="shared" si="92"/>
        <v>Central Florida</v>
      </c>
      <c r="U715">
        <f t="shared" si="93"/>
        <v>38</v>
      </c>
    </row>
    <row r="716" spans="1:21">
      <c r="A716">
        <v>715</v>
      </c>
      <c r="B716">
        <v>13</v>
      </c>
      <c r="C716" t="s">
        <v>624</v>
      </c>
      <c r="D716" s="2">
        <v>0.79166666666666663</v>
      </c>
      <c r="E716" t="s">
        <v>167</v>
      </c>
      <c r="F716" t="s">
        <v>235</v>
      </c>
      <c r="G716">
        <v>35</v>
      </c>
      <c r="I716" t="s">
        <v>39</v>
      </c>
      <c r="J716">
        <v>6</v>
      </c>
      <c r="L716" t="s">
        <v>236</v>
      </c>
      <c r="M716" t="str">
        <f t="shared" si="94"/>
        <v>Duke</v>
      </c>
      <c r="N716">
        <f t="shared" si="95"/>
        <v>6</v>
      </c>
      <c r="O716" t="str">
        <f t="shared" si="96"/>
        <v>(2) Clemson</v>
      </c>
      <c r="P716">
        <f t="shared" si="97"/>
        <v>35</v>
      </c>
      <c r="R716" t="str">
        <f t="shared" si="90"/>
        <v>Duke</v>
      </c>
      <c r="S716">
        <f t="shared" si="91"/>
        <v>6</v>
      </c>
      <c r="T716" t="str">
        <f t="shared" si="92"/>
        <v>Clemson</v>
      </c>
      <c r="U716">
        <f t="shared" si="93"/>
        <v>35</v>
      </c>
    </row>
    <row r="717" spans="1:21">
      <c r="A717">
        <v>716</v>
      </c>
      <c r="B717">
        <v>13</v>
      </c>
      <c r="C717" t="s">
        <v>624</v>
      </c>
      <c r="D717" s="2">
        <v>0.79166666666666663</v>
      </c>
      <c r="E717" t="s">
        <v>167</v>
      </c>
      <c r="F717" t="s">
        <v>41</v>
      </c>
      <c r="G717">
        <v>55</v>
      </c>
      <c r="I717" t="s">
        <v>38</v>
      </c>
      <c r="J717">
        <v>21</v>
      </c>
      <c r="L717" t="s">
        <v>321</v>
      </c>
      <c r="M717" t="str">
        <f t="shared" si="94"/>
        <v>Connecticut</v>
      </c>
      <c r="N717">
        <f t="shared" si="95"/>
        <v>21</v>
      </c>
      <c r="O717" t="str">
        <f t="shared" si="96"/>
        <v>East Carolina</v>
      </c>
      <c r="P717">
        <f t="shared" si="97"/>
        <v>55</v>
      </c>
      <c r="R717" t="str">
        <f t="shared" si="90"/>
        <v>Connecticut</v>
      </c>
      <c r="S717">
        <f t="shared" si="91"/>
        <v>21</v>
      </c>
      <c r="T717" t="str">
        <f t="shared" si="92"/>
        <v>East Carolina</v>
      </c>
      <c r="U717">
        <f t="shared" si="93"/>
        <v>55</v>
      </c>
    </row>
    <row r="718" spans="1:21">
      <c r="A718">
        <v>717</v>
      </c>
      <c r="B718">
        <v>13</v>
      </c>
      <c r="C718" t="s">
        <v>624</v>
      </c>
      <c r="D718" s="2">
        <v>0.5</v>
      </c>
      <c r="E718" t="s">
        <v>167</v>
      </c>
      <c r="F718" t="s">
        <v>628</v>
      </c>
      <c r="G718">
        <v>63</v>
      </c>
      <c r="I718" t="s">
        <v>19</v>
      </c>
      <c r="J718">
        <v>10</v>
      </c>
      <c r="L718" t="s">
        <v>238</v>
      </c>
      <c r="M718" t="str">
        <f t="shared" si="94"/>
        <v>Idaho</v>
      </c>
      <c r="N718">
        <f t="shared" si="95"/>
        <v>10</v>
      </c>
      <c r="O718" t="str">
        <f t="shared" si="96"/>
        <v>(15) Florida</v>
      </c>
      <c r="P718">
        <f t="shared" si="97"/>
        <v>63</v>
      </c>
      <c r="R718" t="str">
        <f t="shared" si="90"/>
        <v>Idaho</v>
      </c>
      <c r="S718">
        <f t="shared" si="91"/>
        <v>10</v>
      </c>
      <c r="T718" t="str">
        <f t="shared" si="92"/>
        <v>Florida</v>
      </c>
      <c r="U718">
        <f t="shared" si="93"/>
        <v>63</v>
      </c>
    </row>
    <row r="719" spans="1:21">
      <c r="A719">
        <v>718</v>
      </c>
      <c r="B719">
        <v>13</v>
      </c>
      <c r="C719" t="s">
        <v>624</v>
      </c>
      <c r="D719" s="2">
        <v>0.58333333333333337</v>
      </c>
      <c r="E719" t="s">
        <v>167</v>
      </c>
      <c r="F719" t="s">
        <v>248</v>
      </c>
      <c r="G719">
        <v>42</v>
      </c>
      <c r="H719" t="s">
        <v>680</v>
      </c>
      <c r="I719" t="s">
        <v>32</v>
      </c>
      <c r="J719">
        <v>35</v>
      </c>
      <c r="L719" t="s">
        <v>233</v>
      </c>
      <c r="M719" t="str">
        <f t="shared" si="94"/>
        <v>Florida International</v>
      </c>
      <c r="N719">
        <f t="shared" si="95"/>
        <v>42</v>
      </c>
      <c r="O719" t="str">
        <f t="shared" si="96"/>
        <v>Charlotte</v>
      </c>
      <c r="P719">
        <f t="shared" si="97"/>
        <v>35</v>
      </c>
      <c r="R719" t="str">
        <f t="shared" si="90"/>
        <v>Florida International</v>
      </c>
      <c r="S719">
        <f t="shared" si="91"/>
        <v>42</v>
      </c>
      <c r="T719" t="str">
        <f t="shared" si="92"/>
        <v>Charlotte</v>
      </c>
      <c r="U719">
        <f t="shared" si="93"/>
        <v>35</v>
      </c>
    </row>
    <row r="720" spans="1:21">
      <c r="A720">
        <v>719</v>
      </c>
      <c r="B720">
        <v>13</v>
      </c>
      <c r="C720" t="s">
        <v>624</v>
      </c>
      <c r="D720" s="2">
        <v>0.64583333333333337</v>
      </c>
      <c r="E720" t="s">
        <v>167</v>
      </c>
      <c r="F720" t="s">
        <v>44</v>
      </c>
      <c r="G720">
        <v>22</v>
      </c>
      <c r="I720" t="s">
        <v>629</v>
      </c>
      <c r="J720">
        <v>21</v>
      </c>
      <c r="L720" t="s">
        <v>326</v>
      </c>
      <c r="M720" t="str">
        <f t="shared" si="94"/>
        <v>(22) Boston College</v>
      </c>
      <c r="N720">
        <f t="shared" si="95"/>
        <v>21</v>
      </c>
      <c r="O720" t="str">
        <f t="shared" si="96"/>
        <v>Florida State</v>
      </c>
      <c r="P720">
        <f t="shared" si="97"/>
        <v>22</v>
      </c>
      <c r="R720" t="str">
        <f t="shared" si="90"/>
        <v>Boston College</v>
      </c>
      <c r="S720">
        <f t="shared" si="91"/>
        <v>21</v>
      </c>
      <c r="T720" t="str">
        <f t="shared" si="92"/>
        <v>Florida State</v>
      </c>
      <c r="U720">
        <f t="shared" si="93"/>
        <v>22</v>
      </c>
    </row>
    <row r="721" spans="1:21">
      <c r="A721">
        <v>720</v>
      </c>
      <c r="B721">
        <v>13</v>
      </c>
      <c r="C721" t="s">
        <v>624</v>
      </c>
      <c r="D721" s="2">
        <v>0.9375</v>
      </c>
      <c r="E721" t="s">
        <v>167</v>
      </c>
      <c r="F721" t="s">
        <v>45</v>
      </c>
      <c r="G721">
        <v>23</v>
      </c>
      <c r="I721" t="s">
        <v>104</v>
      </c>
      <c r="J721">
        <v>14</v>
      </c>
      <c r="L721" t="s">
        <v>239</v>
      </c>
      <c r="M721" t="str">
        <f t="shared" si="94"/>
        <v>San Diego State</v>
      </c>
      <c r="N721">
        <f t="shared" si="95"/>
        <v>14</v>
      </c>
      <c r="O721" t="str">
        <f t="shared" si="96"/>
        <v>Fresno State</v>
      </c>
      <c r="P721">
        <f t="shared" si="97"/>
        <v>23</v>
      </c>
      <c r="R721" t="str">
        <f t="shared" si="90"/>
        <v>San Diego State</v>
      </c>
      <c r="S721">
        <f t="shared" si="91"/>
        <v>14</v>
      </c>
      <c r="T721" t="str">
        <f t="shared" si="92"/>
        <v>Fresno State</v>
      </c>
      <c r="U721">
        <f t="shared" si="93"/>
        <v>23</v>
      </c>
    </row>
    <row r="722" spans="1:21">
      <c r="A722">
        <v>721</v>
      </c>
      <c r="B722">
        <v>13</v>
      </c>
      <c r="C722" t="s">
        <v>624</v>
      </c>
      <c r="D722" s="2">
        <v>0.66666666666666663</v>
      </c>
      <c r="E722" t="s">
        <v>167</v>
      </c>
      <c r="F722" t="s">
        <v>612</v>
      </c>
      <c r="G722">
        <v>66</v>
      </c>
      <c r="I722" t="s">
        <v>21</v>
      </c>
      <c r="J722">
        <v>27</v>
      </c>
      <c r="L722" t="s">
        <v>241</v>
      </c>
      <c r="M722" t="str">
        <f t="shared" si="94"/>
        <v>Massachusetts</v>
      </c>
      <c r="N722">
        <f t="shared" si="95"/>
        <v>27</v>
      </c>
      <c r="O722" t="str">
        <f t="shared" si="96"/>
        <v>(5) Georgia</v>
      </c>
      <c r="P722">
        <f t="shared" si="97"/>
        <v>66</v>
      </c>
      <c r="R722" t="str">
        <f t="shared" si="90"/>
        <v>Massachusetts</v>
      </c>
      <c r="S722">
        <f t="shared" si="91"/>
        <v>27</v>
      </c>
      <c r="T722" t="str">
        <f t="shared" si="92"/>
        <v>Georgia</v>
      </c>
      <c r="U722">
        <f t="shared" si="93"/>
        <v>66</v>
      </c>
    </row>
    <row r="723" spans="1:21">
      <c r="A723">
        <v>722</v>
      </c>
      <c r="B723">
        <v>13</v>
      </c>
      <c r="C723" t="s">
        <v>624</v>
      </c>
      <c r="D723" s="2">
        <v>0.70833333333333337</v>
      </c>
      <c r="E723" t="s">
        <v>167</v>
      </c>
      <c r="F723" t="s">
        <v>47</v>
      </c>
      <c r="G723">
        <v>41</v>
      </c>
      <c r="H723" t="s">
        <v>680</v>
      </c>
      <c r="I723" t="s">
        <v>36</v>
      </c>
      <c r="J723">
        <v>17</v>
      </c>
      <c r="L723" t="s">
        <v>345</v>
      </c>
      <c r="M723" t="str">
        <f t="shared" si="94"/>
        <v>Georgia Southern</v>
      </c>
      <c r="N723">
        <f t="shared" si="95"/>
        <v>41</v>
      </c>
      <c r="O723" t="str">
        <f t="shared" si="96"/>
        <v>Coastal Carolina</v>
      </c>
      <c r="P723">
        <f t="shared" si="97"/>
        <v>17</v>
      </c>
      <c r="R723" t="str">
        <f t="shared" si="90"/>
        <v>Georgia Southern</v>
      </c>
      <c r="S723">
        <f t="shared" si="91"/>
        <v>41</v>
      </c>
      <c r="T723" t="str">
        <f t="shared" si="92"/>
        <v>Coastal Carolina</v>
      </c>
      <c r="U723">
        <f t="shared" si="93"/>
        <v>17</v>
      </c>
    </row>
    <row r="724" spans="1:21">
      <c r="A724">
        <v>723</v>
      </c>
      <c r="B724">
        <v>13</v>
      </c>
      <c r="C724" t="s">
        <v>624</v>
      </c>
      <c r="D724" s="2">
        <v>0.64583333333333337</v>
      </c>
      <c r="E724" t="s">
        <v>167</v>
      </c>
      <c r="F724" t="s">
        <v>49</v>
      </c>
      <c r="G724">
        <v>30</v>
      </c>
      <c r="I724" t="s">
        <v>60</v>
      </c>
      <c r="J724">
        <v>27</v>
      </c>
      <c r="L724" t="s">
        <v>245</v>
      </c>
      <c r="M724" t="str">
        <f t="shared" si="94"/>
        <v>Virginia</v>
      </c>
      <c r="N724">
        <f t="shared" si="95"/>
        <v>27</v>
      </c>
      <c r="O724" t="str">
        <f t="shared" si="96"/>
        <v>Georgia Tech</v>
      </c>
      <c r="P724">
        <f t="shared" si="97"/>
        <v>30</v>
      </c>
      <c r="R724" t="str">
        <f t="shared" si="90"/>
        <v>Virginia</v>
      </c>
      <c r="S724">
        <f t="shared" si="91"/>
        <v>27</v>
      </c>
      <c r="T724" t="str">
        <f t="shared" si="92"/>
        <v>Georgia Tech</v>
      </c>
      <c r="U724">
        <f t="shared" si="93"/>
        <v>30</v>
      </c>
    </row>
    <row r="725" spans="1:21">
      <c r="A725">
        <v>724</v>
      </c>
      <c r="B725">
        <v>13</v>
      </c>
      <c r="C725" t="s">
        <v>624</v>
      </c>
      <c r="D725" s="2">
        <v>0.95833333333333337</v>
      </c>
      <c r="E725" t="s">
        <v>167</v>
      </c>
      <c r="F725" t="s">
        <v>138</v>
      </c>
      <c r="G725">
        <v>35</v>
      </c>
      <c r="I725" t="s">
        <v>296</v>
      </c>
      <c r="J725">
        <v>28</v>
      </c>
      <c r="L725" t="s">
        <v>246</v>
      </c>
      <c r="M725" t="str">
        <f t="shared" si="94"/>
        <v>Nevada-Las Vegas</v>
      </c>
      <c r="N725">
        <f t="shared" si="95"/>
        <v>28</v>
      </c>
      <c r="O725" t="str">
        <f t="shared" si="96"/>
        <v>Hawaii</v>
      </c>
      <c r="P725">
        <f t="shared" si="97"/>
        <v>35</v>
      </c>
      <c r="R725" t="str">
        <f t="shared" si="90"/>
        <v>Nevada-Las Vegas</v>
      </c>
      <c r="S725">
        <f t="shared" si="91"/>
        <v>28</v>
      </c>
      <c r="T725" t="str">
        <f t="shared" si="92"/>
        <v>Hawaii</v>
      </c>
      <c r="U725">
        <f t="shared" si="93"/>
        <v>35</v>
      </c>
    </row>
    <row r="726" spans="1:21">
      <c r="A726">
        <v>725</v>
      </c>
      <c r="B726">
        <v>13</v>
      </c>
      <c r="C726" t="s">
        <v>624</v>
      </c>
      <c r="D726" s="2">
        <v>0.64583333333333337</v>
      </c>
      <c r="E726" t="s">
        <v>167</v>
      </c>
      <c r="F726" t="s">
        <v>53</v>
      </c>
      <c r="G726">
        <v>63</v>
      </c>
      <c r="H726" t="s">
        <v>680</v>
      </c>
      <c r="I726" t="s">
        <v>52</v>
      </c>
      <c r="J726">
        <v>0</v>
      </c>
      <c r="L726" t="s">
        <v>247</v>
      </c>
      <c r="M726" t="str">
        <f t="shared" si="94"/>
        <v>Iowa</v>
      </c>
      <c r="N726">
        <f t="shared" si="95"/>
        <v>63</v>
      </c>
      <c r="O726" t="str">
        <f t="shared" si="96"/>
        <v>Illinois</v>
      </c>
      <c r="P726">
        <f t="shared" si="97"/>
        <v>0</v>
      </c>
      <c r="R726" t="str">
        <f t="shared" si="90"/>
        <v>Iowa</v>
      </c>
      <c r="S726">
        <f t="shared" si="91"/>
        <v>63</v>
      </c>
      <c r="T726" t="str">
        <f t="shared" si="92"/>
        <v>Illinois</v>
      </c>
      <c r="U726">
        <f t="shared" si="93"/>
        <v>0</v>
      </c>
    </row>
    <row r="727" spans="1:21">
      <c r="A727">
        <v>726</v>
      </c>
      <c r="B727">
        <v>13</v>
      </c>
      <c r="C727" t="s">
        <v>624</v>
      </c>
      <c r="D727" s="2">
        <v>0.64583333333333337</v>
      </c>
      <c r="E727" t="s">
        <v>167</v>
      </c>
      <c r="F727" t="s">
        <v>56</v>
      </c>
      <c r="G727">
        <v>21</v>
      </c>
      <c r="I727" t="s">
        <v>117</v>
      </c>
      <c r="J727">
        <v>6</v>
      </c>
      <c r="L727" t="s">
        <v>252</v>
      </c>
      <c r="M727" t="str">
        <f t="shared" si="94"/>
        <v>Texas Tech</v>
      </c>
      <c r="N727">
        <f t="shared" si="95"/>
        <v>6</v>
      </c>
      <c r="O727" t="str">
        <f t="shared" si="96"/>
        <v>Kansas State</v>
      </c>
      <c r="P727">
        <f t="shared" si="97"/>
        <v>21</v>
      </c>
      <c r="R727" t="str">
        <f t="shared" si="90"/>
        <v>Texas Tech</v>
      </c>
      <c r="S727">
        <f t="shared" si="91"/>
        <v>6</v>
      </c>
      <c r="T727" t="str">
        <f t="shared" si="92"/>
        <v>Kansas State</v>
      </c>
      <c r="U727">
        <f t="shared" si="93"/>
        <v>21</v>
      </c>
    </row>
    <row r="728" spans="1:21">
      <c r="A728">
        <v>727</v>
      </c>
      <c r="B728">
        <v>13</v>
      </c>
      <c r="C728" t="s">
        <v>624</v>
      </c>
      <c r="D728" s="2">
        <v>0.5</v>
      </c>
      <c r="E728" t="s">
        <v>167</v>
      </c>
      <c r="F728" t="s">
        <v>630</v>
      </c>
      <c r="G728">
        <v>34</v>
      </c>
      <c r="I728" t="s">
        <v>308</v>
      </c>
      <c r="J728">
        <v>23</v>
      </c>
      <c r="L728" t="s">
        <v>253</v>
      </c>
      <c r="M728" t="str">
        <f t="shared" si="94"/>
        <v>Middle Tennessee State</v>
      </c>
      <c r="N728">
        <f t="shared" si="95"/>
        <v>23</v>
      </c>
      <c r="O728" t="str">
        <f t="shared" si="96"/>
        <v>(20) Kentucky</v>
      </c>
      <c r="P728">
        <f t="shared" si="97"/>
        <v>34</v>
      </c>
      <c r="R728" t="str">
        <f t="shared" si="90"/>
        <v>Middle Tennessee State</v>
      </c>
      <c r="S728">
        <f t="shared" si="91"/>
        <v>23</v>
      </c>
      <c r="T728" t="str">
        <f t="shared" si="92"/>
        <v>Kentucky</v>
      </c>
      <c r="U728">
        <f t="shared" si="93"/>
        <v>34</v>
      </c>
    </row>
    <row r="729" spans="1:21">
      <c r="A729">
        <v>728</v>
      </c>
      <c r="B729">
        <v>13</v>
      </c>
      <c r="C729" t="s">
        <v>624</v>
      </c>
      <c r="D729" s="2">
        <v>0.70833333333333337</v>
      </c>
      <c r="E729" t="s">
        <v>167</v>
      </c>
      <c r="F729" t="s">
        <v>62</v>
      </c>
      <c r="G729">
        <v>48</v>
      </c>
      <c r="I729" t="s">
        <v>106</v>
      </c>
      <c r="J729">
        <v>38</v>
      </c>
      <c r="L729" t="s">
        <v>256</v>
      </c>
      <c r="M729" t="str">
        <f t="shared" si="94"/>
        <v>South Alabama</v>
      </c>
      <c r="N729">
        <f t="shared" si="95"/>
        <v>38</v>
      </c>
      <c r="O729" t="str">
        <f t="shared" si="96"/>
        <v>Louisiana</v>
      </c>
      <c r="P729">
        <f t="shared" si="97"/>
        <v>48</v>
      </c>
      <c r="R729" t="str">
        <f t="shared" si="90"/>
        <v>South Alabama</v>
      </c>
      <c r="S729">
        <f t="shared" si="91"/>
        <v>38</v>
      </c>
      <c r="T729" t="str">
        <f t="shared" si="92"/>
        <v>Louisiana</v>
      </c>
      <c r="U729">
        <f t="shared" si="93"/>
        <v>48</v>
      </c>
    </row>
    <row r="730" spans="1:21">
      <c r="A730">
        <v>729</v>
      </c>
      <c r="B730">
        <v>13</v>
      </c>
      <c r="C730" t="s">
        <v>624</v>
      </c>
      <c r="D730" s="2">
        <v>0.8125</v>
      </c>
      <c r="E730" t="s">
        <v>167</v>
      </c>
      <c r="F730" t="s">
        <v>631</v>
      </c>
      <c r="G730">
        <v>42</v>
      </c>
      <c r="I730" t="s">
        <v>102</v>
      </c>
      <c r="J730">
        <v>10</v>
      </c>
      <c r="L730" t="s">
        <v>359</v>
      </c>
      <c r="M730" t="str">
        <f t="shared" si="94"/>
        <v>Rice</v>
      </c>
      <c r="N730">
        <f t="shared" si="95"/>
        <v>10</v>
      </c>
      <c r="O730" t="str">
        <f t="shared" si="96"/>
        <v>(10) Louisiana State</v>
      </c>
      <c r="P730">
        <f t="shared" si="97"/>
        <v>42</v>
      </c>
      <c r="R730" t="str">
        <f t="shared" si="90"/>
        <v>Rice</v>
      </c>
      <c r="S730">
        <f t="shared" si="91"/>
        <v>10</v>
      </c>
      <c r="T730" t="str">
        <f t="shared" si="92"/>
        <v>Louisiana State</v>
      </c>
      <c r="U730">
        <f t="shared" si="93"/>
        <v>42</v>
      </c>
    </row>
    <row r="731" spans="1:21">
      <c r="A731">
        <v>730</v>
      </c>
      <c r="B731">
        <v>13</v>
      </c>
      <c r="C731" t="s">
        <v>624</v>
      </c>
      <c r="D731" s="2">
        <v>0.60416666666666663</v>
      </c>
      <c r="E731" t="s">
        <v>167</v>
      </c>
      <c r="F731" t="s">
        <v>68</v>
      </c>
      <c r="G731">
        <v>23</v>
      </c>
      <c r="I731" t="s">
        <v>215</v>
      </c>
      <c r="J731">
        <v>0</v>
      </c>
      <c r="L731" t="s">
        <v>366</v>
      </c>
      <c r="M731" t="str">
        <f t="shared" si="94"/>
        <v>Texas-San Antonio</v>
      </c>
      <c r="N731">
        <f t="shared" si="95"/>
        <v>0</v>
      </c>
      <c r="O731" t="str">
        <f t="shared" si="96"/>
        <v>Marshall</v>
      </c>
      <c r="P731">
        <f t="shared" si="97"/>
        <v>23</v>
      </c>
      <c r="R731" t="str">
        <f t="shared" si="90"/>
        <v>Texas-San Antonio</v>
      </c>
      <c r="S731">
        <f t="shared" si="91"/>
        <v>0</v>
      </c>
      <c r="T731" t="str">
        <f t="shared" si="92"/>
        <v>Marshall</v>
      </c>
      <c r="U731">
        <f t="shared" si="93"/>
        <v>23</v>
      </c>
    </row>
    <row r="732" spans="1:21">
      <c r="A732">
        <v>731</v>
      </c>
      <c r="B732">
        <v>13</v>
      </c>
      <c r="C732" t="s">
        <v>624</v>
      </c>
      <c r="D732" s="2">
        <v>0.64583333333333337</v>
      </c>
      <c r="E732" t="s">
        <v>167</v>
      </c>
      <c r="F732" t="s">
        <v>73</v>
      </c>
      <c r="G732">
        <v>38</v>
      </c>
      <c r="H732" t="s">
        <v>680</v>
      </c>
      <c r="I732" t="s">
        <v>126</v>
      </c>
      <c r="J732">
        <v>14</v>
      </c>
      <c r="L732" t="s">
        <v>402</v>
      </c>
      <c r="M732" t="str">
        <f t="shared" si="94"/>
        <v>Miami (FL)</v>
      </c>
      <c r="N732">
        <f t="shared" si="95"/>
        <v>38</v>
      </c>
      <c r="O732" t="str">
        <f t="shared" si="96"/>
        <v>Virginia Tech</v>
      </c>
      <c r="P732">
        <f t="shared" si="97"/>
        <v>14</v>
      </c>
      <c r="R732" t="str">
        <f t="shared" si="90"/>
        <v>Miami (FL)</v>
      </c>
      <c r="S732">
        <f t="shared" si="91"/>
        <v>38</v>
      </c>
      <c r="T732" t="str">
        <f t="shared" si="92"/>
        <v>Virginia Tech</v>
      </c>
      <c r="U732">
        <f t="shared" si="93"/>
        <v>14</v>
      </c>
    </row>
    <row r="733" spans="1:21">
      <c r="A733">
        <v>732</v>
      </c>
      <c r="B733">
        <v>13</v>
      </c>
      <c r="C733" t="s">
        <v>624</v>
      </c>
      <c r="D733" s="2">
        <v>0.66666666666666663</v>
      </c>
      <c r="E733" t="s">
        <v>167</v>
      </c>
      <c r="F733" t="s">
        <v>615</v>
      </c>
      <c r="G733">
        <v>31</v>
      </c>
      <c r="I733" t="s">
        <v>15</v>
      </c>
      <c r="J733">
        <v>20</v>
      </c>
      <c r="L733" t="s">
        <v>371</v>
      </c>
      <c r="M733" t="str">
        <f t="shared" si="94"/>
        <v>Indiana</v>
      </c>
      <c r="N733">
        <f t="shared" si="95"/>
        <v>20</v>
      </c>
      <c r="O733" t="str">
        <f t="shared" si="96"/>
        <v>(4) Michigan</v>
      </c>
      <c r="P733">
        <f t="shared" si="97"/>
        <v>31</v>
      </c>
      <c r="R733" t="str">
        <f t="shared" si="90"/>
        <v>Indiana</v>
      </c>
      <c r="S733">
        <f t="shared" si="91"/>
        <v>20</v>
      </c>
      <c r="T733" t="str">
        <f t="shared" si="92"/>
        <v>Michigan</v>
      </c>
      <c r="U733">
        <f t="shared" si="93"/>
        <v>31</v>
      </c>
    </row>
    <row r="734" spans="1:21">
      <c r="A734">
        <v>733</v>
      </c>
      <c r="B734">
        <v>13</v>
      </c>
      <c r="C734" t="s">
        <v>624</v>
      </c>
      <c r="D734" s="2">
        <v>0.5</v>
      </c>
      <c r="E734" t="s">
        <v>167</v>
      </c>
      <c r="F734" t="s">
        <v>632</v>
      </c>
      <c r="G734">
        <v>52</v>
      </c>
      <c r="I734" t="s">
        <v>10</v>
      </c>
      <c r="J734">
        <v>6</v>
      </c>
      <c r="L734" t="s">
        <v>264</v>
      </c>
      <c r="M734" t="str">
        <f t="shared" si="94"/>
        <v>Arkansas</v>
      </c>
      <c r="N734">
        <f t="shared" si="95"/>
        <v>6</v>
      </c>
      <c r="O734" t="str">
        <f t="shared" si="96"/>
        <v>(25) Mississippi State</v>
      </c>
      <c r="P734">
        <f t="shared" si="97"/>
        <v>52</v>
      </c>
      <c r="R734" t="str">
        <f t="shared" si="90"/>
        <v>Arkansas</v>
      </c>
      <c r="S734">
        <f t="shared" si="91"/>
        <v>6</v>
      </c>
      <c r="T734" t="str">
        <f t="shared" si="92"/>
        <v>Mississippi State</v>
      </c>
      <c r="U734">
        <f t="shared" si="93"/>
        <v>52</v>
      </c>
    </row>
    <row r="735" spans="1:21">
      <c r="A735">
        <v>734</v>
      </c>
      <c r="B735">
        <v>13</v>
      </c>
      <c r="C735" t="s">
        <v>624</v>
      </c>
      <c r="D735" s="2">
        <v>0.64583333333333337</v>
      </c>
      <c r="E735" t="s">
        <v>167</v>
      </c>
      <c r="F735" t="s">
        <v>81</v>
      </c>
      <c r="G735">
        <v>50</v>
      </c>
      <c r="H735" t="s">
        <v>680</v>
      </c>
      <c r="I735" t="s">
        <v>72</v>
      </c>
      <c r="J735">
        <v>17</v>
      </c>
      <c r="L735" t="s">
        <v>391</v>
      </c>
      <c r="M735" t="str">
        <f t="shared" si="94"/>
        <v>Missouri</v>
      </c>
      <c r="N735">
        <f t="shared" si="95"/>
        <v>50</v>
      </c>
      <c r="O735" t="str">
        <f t="shared" si="96"/>
        <v>Tennessee</v>
      </c>
      <c r="P735">
        <f t="shared" si="97"/>
        <v>17</v>
      </c>
      <c r="R735" t="str">
        <f t="shared" si="90"/>
        <v>Missouri</v>
      </c>
      <c r="S735">
        <f t="shared" si="91"/>
        <v>50</v>
      </c>
      <c r="T735" t="str">
        <f t="shared" si="92"/>
        <v>Tennessee</v>
      </c>
      <c r="U735">
        <f t="shared" si="93"/>
        <v>17</v>
      </c>
    </row>
    <row r="736" spans="1:21">
      <c r="A736">
        <v>735</v>
      </c>
      <c r="B736">
        <v>13</v>
      </c>
      <c r="C736" t="s">
        <v>624</v>
      </c>
      <c r="D736" s="2">
        <v>0.64583333333333337</v>
      </c>
      <c r="E736" t="s">
        <v>167</v>
      </c>
      <c r="F736" t="s">
        <v>82</v>
      </c>
      <c r="G736">
        <v>37</v>
      </c>
      <c r="I736" t="s">
        <v>123</v>
      </c>
      <c r="J736">
        <v>29</v>
      </c>
      <c r="L736" t="s">
        <v>375</v>
      </c>
      <c r="M736" t="str">
        <f t="shared" si="94"/>
        <v>Tulsa</v>
      </c>
      <c r="N736">
        <f t="shared" si="95"/>
        <v>29</v>
      </c>
      <c r="O736" t="str">
        <f t="shared" si="96"/>
        <v>Navy</v>
      </c>
      <c r="P736">
        <f t="shared" si="97"/>
        <v>37</v>
      </c>
      <c r="R736" t="str">
        <f t="shared" si="90"/>
        <v>Tulsa</v>
      </c>
      <c r="S736">
        <f t="shared" si="91"/>
        <v>29</v>
      </c>
      <c r="T736" t="str">
        <f t="shared" si="92"/>
        <v>Navy</v>
      </c>
      <c r="U736">
        <f t="shared" si="93"/>
        <v>37</v>
      </c>
    </row>
    <row r="737" spans="1:21">
      <c r="A737">
        <v>736</v>
      </c>
      <c r="B737">
        <v>13</v>
      </c>
      <c r="C737" t="s">
        <v>624</v>
      </c>
      <c r="D737" s="2">
        <v>0.5</v>
      </c>
      <c r="E737" t="s">
        <v>167</v>
      </c>
      <c r="F737" t="s">
        <v>83</v>
      </c>
      <c r="G737">
        <v>9</v>
      </c>
      <c r="I737" t="s">
        <v>75</v>
      </c>
      <c r="J737">
        <v>6</v>
      </c>
      <c r="L737" t="s">
        <v>346</v>
      </c>
      <c r="M737" t="str">
        <f t="shared" si="94"/>
        <v>Michigan State</v>
      </c>
      <c r="N737">
        <f t="shared" si="95"/>
        <v>6</v>
      </c>
      <c r="O737" t="str">
        <f t="shared" si="96"/>
        <v>Nebraska</v>
      </c>
      <c r="P737">
        <f t="shared" si="97"/>
        <v>9</v>
      </c>
      <c r="R737" t="str">
        <f t="shared" si="90"/>
        <v>Michigan State</v>
      </c>
      <c r="S737">
        <f t="shared" si="91"/>
        <v>6</v>
      </c>
      <c r="T737" t="str">
        <f t="shared" si="92"/>
        <v>Nebraska</v>
      </c>
      <c r="U737">
        <f t="shared" si="93"/>
        <v>9</v>
      </c>
    </row>
    <row r="738" spans="1:21">
      <c r="A738">
        <v>737</v>
      </c>
      <c r="B738">
        <v>13</v>
      </c>
      <c r="C738" t="s">
        <v>624</v>
      </c>
      <c r="D738" s="2">
        <v>0.625</v>
      </c>
      <c r="E738" t="s">
        <v>167</v>
      </c>
      <c r="F738" t="s">
        <v>84</v>
      </c>
      <c r="G738">
        <v>21</v>
      </c>
      <c r="H738" t="s">
        <v>680</v>
      </c>
      <c r="I738" t="s">
        <v>105</v>
      </c>
      <c r="J738">
        <v>12</v>
      </c>
      <c r="L738" t="s">
        <v>181</v>
      </c>
      <c r="M738" t="str">
        <f t="shared" si="94"/>
        <v>Nevada</v>
      </c>
      <c r="N738">
        <f t="shared" si="95"/>
        <v>21</v>
      </c>
      <c r="O738" t="str">
        <f t="shared" si="96"/>
        <v>San Jose State</v>
      </c>
      <c r="P738">
        <f t="shared" si="97"/>
        <v>12</v>
      </c>
      <c r="R738" t="str">
        <f t="shared" si="90"/>
        <v>Nevada</v>
      </c>
      <c r="S738">
        <f t="shared" si="91"/>
        <v>21</v>
      </c>
      <c r="T738" t="str">
        <f t="shared" si="92"/>
        <v>San Jose State</v>
      </c>
      <c r="U738">
        <f t="shared" si="93"/>
        <v>12</v>
      </c>
    </row>
    <row r="739" spans="1:21">
      <c r="A739">
        <v>738</v>
      </c>
      <c r="B739">
        <v>13</v>
      </c>
      <c r="C739" t="s">
        <v>624</v>
      </c>
      <c r="D739" s="2">
        <v>0.625</v>
      </c>
      <c r="E739" t="s">
        <v>167</v>
      </c>
      <c r="F739" t="s">
        <v>7</v>
      </c>
      <c r="G739">
        <v>49</v>
      </c>
      <c r="I739" t="s">
        <v>633</v>
      </c>
      <c r="J739">
        <v>26</v>
      </c>
      <c r="L739" t="s">
        <v>466</v>
      </c>
      <c r="M739" t="str">
        <f t="shared" si="94"/>
        <v>Western Carolina</v>
      </c>
      <c r="N739">
        <f t="shared" si="95"/>
        <v>26</v>
      </c>
      <c r="O739" t="str">
        <f t="shared" si="96"/>
        <v>North Carolina</v>
      </c>
      <c r="P739">
        <f t="shared" si="97"/>
        <v>49</v>
      </c>
      <c r="R739" t="str">
        <f t="shared" si="90"/>
        <v>Western Carolina</v>
      </c>
      <c r="S739">
        <f t="shared" si="91"/>
        <v>26</v>
      </c>
      <c r="T739" t="str">
        <f t="shared" si="92"/>
        <v>North Carolina</v>
      </c>
      <c r="U739">
        <f t="shared" si="93"/>
        <v>49</v>
      </c>
    </row>
    <row r="740" spans="1:21">
      <c r="A740">
        <v>739</v>
      </c>
      <c r="B740">
        <v>13</v>
      </c>
      <c r="C740" t="s">
        <v>624</v>
      </c>
      <c r="D740" s="2">
        <v>0.51388888888888895</v>
      </c>
      <c r="E740" t="s">
        <v>167</v>
      </c>
      <c r="F740" t="s">
        <v>270</v>
      </c>
      <c r="G740">
        <v>52</v>
      </c>
      <c r="H740" t="s">
        <v>680</v>
      </c>
      <c r="I740" t="s">
        <v>67</v>
      </c>
      <c r="J740">
        <v>10</v>
      </c>
      <c r="L740" t="s">
        <v>362</v>
      </c>
      <c r="M740" t="str">
        <f t="shared" si="94"/>
        <v>North Carolina State</v>
      </c>
      <c r="N740">
        <f t="shared" si="95"/>
        <v>52</v>
      </c>
      <c r="O740" t="str">
        <f t="shared" si="96"/>
        <v>Louisville</v>
      </c>
      <c r="P740">
        <f t="shared" si="97"/>
        <v>10</v>
      </c>
      <c r="R740" t="str">
        <f t="shared" si="90"/>
        <v>North Carolina State</v>
      </c>
      <c r="S740">
        <f t="shared" si="91"/>
        <v>52</v>
      </c>
      <c r="T740" t="str">
        <f t="shared" si="92"/>
        <v>Louisville</v>
      </c>
      <c r="U740">
        <f t="shared" si="93"/>
        <v>10</v>
      </c>
    </row>
    <row r="741" spans="1:21">
      <c r="A741">
        <v>740</v>
      </c>
      <c r="B741">
        <v>13</v>
      </c>
      <c r="C741" t="s">
        <v>624</v>
      </c>
      <c r="D741" s="2">
        <v>0.5</v>
      </c>
      <c r="E741" t="s">
        <v>167</v>
      </c>
      <c r="F741" t="s">
        <v>634</v>
      </c>
      <c r="G741">
        <v>24</v>
      </c>
      <c r="H741" t="s">
        <v>680</v>
      </c>
      <c r="I741" t="s">
        <v>77</v>
      </c>
      <c r="J741">
        <v>14</v>
      </c>
      <c r="L741" t="s">
        <v>188</v>
      </c>
      <c r="M741" t="str">
        <f t="shared" si="94"/>
        <v>(24) Northwestern</v>
      </c>
      <c r="N741">
        <f t="shared" si="95"/>
        <v>24</v>
      </c>
      <c r="O741" t="str">
        <f t="shared" si="96"/>
        <v>Minnesota</v>
      </c>
      <c r="P741">
        <f t="shared" si="97"/>
        <v>14</v>
      </c>
      <c r="R741" t="str">
        <f t="shared" si="90"/>
        <v>Northwestern</v>
      </c>
      <c r="S741">
        <f t="shared" si="91"/>
        <v>24</v>
      </c>
      <c r="T741" t="str">
        <f t="shared" si="92"/>
        <v>Minnesota</v>
      </c>
      <c r="U741">
        <f t="shared" si="93"/>
        <v>14</v>
      </c>
    </row>
    <row r="742" spans="1:21">
      <c r="A742">
        <v>741</v>
      </c>
      <c r="B742">
        <v>13</v>
      </c>
      <c r="C742" t="s">
        <v>624</v>
      </c>
      <c r="D742" s="2">
        <v>0.60416666666666663</v>
      </c>
      <c r="E742" t="s">
        <v>167</v>
      </c>
      <c r="F742" t="s">
        <v>568</v>
      </c>
      <c r="G742">
        <v>36</v>
      </c>
      <c r="I742" t="s">
        <v>635</v>
      </c>
      <c r="J742">
        <v>3</v>
      </c>
      <c r="L742" t="s">
        <v>636</v>
      </c>
      <c r="M742" t="str">
        <f t="shared" si="94"/>
        <v>(12) Syracuse</v>
      </c>
      <c r="N742">
        <f t="shared" si="95"/>
        <v>3</v>
      </c>
      <c r="O742" t="str">
        <f t="shared" si="96"/>
        <v>(3) Notre Dame</v>
      </c>
      <c r="P742">
        <f t="shared" si="97"/>
        <v>36</v>
      </c>
      <c r="R742" t="str">
        <f t="shared" si="90"/>
        <v>Syracuse</v>
      </c>
      <c r="S742">
        <f t="shared" si="91"/>
        <v>3</v>
      </c>
      <c r="T742" t="str">
        <f t="shared" si="92"/>
        <v>Notre Dame</v>
      </c>
      <c r="U742">
        <f t="shared" si="93"/>
        <v>36</v>
      </c>
    </row>
    <row r="743" spans="1:21">
      <c r="A743">
        <v>742</v>
      </c>
      <c r="B743">
        <v>13</v>
      </c>
      <c r="C743" t="s">
        <v>624</v>
      </c>
      <c r="D743" s="2">
        <v>0.5</v>
      </c>
      <c r="E743" t="s">
        <v>167</v>
      </c>
      <c r="F743" t="s">
        <v>637</v>
      </c>
      <c r="G743">
        <v>52</v>
      </c>
      <c r="H743" t="s">
        <v>680</v>
      </c>
      <c r="I743" t="s">
        <v>70</v>
      </c>
      <c r="J743">
        <v>51</v>
      </c>
      <c r="L743" t="s">
        <v>445</v>
      </c>
      <c r="M743" t="str">
        <f t="shared" si="94"/>
        <v>(9) Ohio State</v>
      </c>
      <c r="N743">
        <f t="shared" si="95"/>
        <v>52</v>
      </c>
      <c r="O743" t="str">
        <f t="shared" si="96"/>
        <v>Maryland</v>
      </c>
      <c r="P743">
        <f t="shared" si="97"/>
        <v>51</v>
      </c>
      <c r="R743" t="str">
        <f t="shared" si="90"/>
        <v>Ohio State</v>
      </c>
      <c r="S743">
        <f t="shared" si="91"/>
        <v>52</v>
      </c>
      <c r="T743" t="str">
        <f t="shared" si="92"/>
        <v>Maryland</v>
      </c>
      <c r="U743">
        <f t="shared" si="93"/>
        <v>51</v>
      </c>
    </row>
    <row r="744" spans="1:21">
      <c r="A744">
        <v>743</v>
      </c>
      <c r="B744">
        <v>13</v>
      </c>
      <c r="C744" t="s">
        <v>624</v>
      </c>
      <c r="D744" s="2">
        <v>0.8125</v>
      </c>
      <c r="E744" t="s">
        <v>167</v>
      </c>
      <c r="F744" t="s">
        <v>379</v>
      </c>
      <c r="G744">
        <v>55</v>
      </c>
      <c r="I744" t="s">
        <v>55</v>
      </c>
      <c r="J744">
        <v>40</v>
      </c>
      <c r="L744" t="s">
        <v>284</v>
      </c>
      <c r="M744" t="str">
        <f t="shared" si="94"/>
        <v>Kansas</v>
      </c>
      <c r="N744">
        <f t="shared" si="95"/>
        <v>40</v>
      </c>
      <c r="O744" t="str">
        <f t="shared" si="96"/>
        <v>(6) Oklahoma</v>
      </c>
      <c r="P744">
        <f t="shared" si="97"/>
        <v>55</v>
      </c>
      <c r="R744" t="str">
        <f t="shared" si="90"/>
        <v>Kansas</v>
      </c>
      <c r="S744">
        <f t="shared" si="91"/>
        <v>40</v>
      </c>
      <c r="T744" t="str">
        <f t="shared" si="92"/>
        <v>Oklahoma</v>
      </c>
      <c r="U744">
        <f t="shared" si="93"/>
        <v>55</v>
      </c>
    </row>
    <row r="745" spans="1:21">
      <c r="A745">
        <v>744</v>
      </c>
      <c r="B745">
        <v>13</v>
      </c>
      <c r="C745" t="s">
        <v>624</v>
      </c>
      <c r="D745" s="2">
        <v>0.64583333333333337</v>
      </c>
      <c r="E745" t="s">
        <v>167</v>
      </c>
      <c r="F745" t="s">
        <v>95</v>
      </c>
      <c r="G745">
        <v>45</v>
      </c>
      <c r="I745" t="s">
        <v>618</v>
      </c>
      <c r="J745">
        <v>41</v>
      </c>
      <c r="L745" t="s">
        <v>191</v>
      </c>
      <c r="M745" t="str">
        <f t="shared" si="94"/>
        <v>(7) West Virginia</v>
      </c>
      <c r="N745">
        <f t="shared" si="95"/>
        <v>41</v>
      </c>
      <c r="O745" t="str">
        <f t="shared" si="96"/>
        <v>Oklahoma State</v>
      </c>
      <c r="P745">
        <f t="shared" si="97"/>
        <v>45</v>
      </c>
      <c r="R745" t="str">
        <f t="shared" si="90"/>
        <v>West Virginia</v>
      </c>
      <c r="S745">
        <f t="shared" si="91"/>
        <v>41</v>
      </c>
      <c r="T745" t="str">
        <f t="shared" si="92"/>
        <v>Oklahoma State</v>
      </c>
      <c r="U745">
        <f t="shared" si="93"/>
        <v>45</v>
      </c>
    </row>
    <row r="746" spans="1:21">
      <c r="A746">
        <v>745</v>
      </c>
      <c r="B746">
        <v>13</v>
      </c>
      <c r="C746" t="s">
        <v>624</v>
      </c>
      <c r="D746" s="2">
        <v>0.58333333333333337</v>
      </c>
      <c r="E746" t="s">
        <v>167</v>
      </c>
      <c r="F746" t="s">
        <v>96</v>
      </c>
      <c r="G746">
        <v>77</v>
      </c>
      <c r="I746" t="s">
        <v>304</v>
      </c>
      <c r="J746">
        <v>14</v>
      </c>
      <c r="L746" t="s">
        <v>349</v>
      </c>
      <c r="M746" t="str">
        <f t="shared" si="94"/>
        <v>Virginia Military Institute</v>
      </c>
      <c r="N746">
        <f t="shared" si="95"/>
        <v>14</v>
      </c>
      <c r="O746" t="str">
        <f t="shared" si="96"/>
        <v>Old Dominion</v>
      </c>
      <c r="P746">
        <f t="shared" si="97"/>
        <v>77</v>
      </c>
      <c r="R746" t="str">
        <f t="shared" si="90"/>
        <v>Virginia Military Institute</v>
      </c>
      <c r="S746">
        <f t="shared" si="91"/>
        <v>14</v>
      </c>
      <c r="T746" t="str">
        <f t="shared" si="92"/>
        <v>Old Dominion</v>
      </c>
      <c r="U746">
        <f t="shared" si="93"/>
        <v>77</v>
      </c>
    </row>
    <row r="747" spans="1:21">
      <c r="A747">
        <v>746</v>
      </c>
      <c r="B747">
        <v>13</v>
      </c>
      <c r="C747" t="s">
        <v>624</v>
      </c>
      <c r="D747" s="2">
        <v>0.9375</v>
      </c>
      <c r="E747" t="s">
        <v>167</v>
      </c>
      <c r="F747" t="s">
        <v>97</v>
      </c>
      <c r="G747">
        <v>31</v>
      </c>
      <c r="I747" t="s">
        <v>9</v>
      </c>
      <c r="J747">
        <v>29</v>
      </c>
      <c r="L747" t="s">
        <v>287</v>
      </c>
      <c r="M747" t="str">
        <f t="shared" si="94"/>
        <v>Arizona State</v>
      </c>
      <c r="N747">
        <f t="shared" si="95"/>
        <v>29</v>
      </c>
      <c r="O747" t="str">
        <f t="shared" si="96"/>
        <v>Oregon</v>
      </c>
      <c r="P747">
        <f t="shared" si="97"/>
        <v>31</v>
      </c>
      <c r="R747" t="str">
        <f t="shared" si="90"/>
        <v>Arizona State</v>
      </c>
      <c r="S747">
        <f t="shared" si="91"/>
        <v>29</v>
      </c>
      <c r="T747" t="str">
        <f t="shared" si="92"/>
        <v>Oregon</v>
      </c>
      <c r="U747">
        <f t="shared" si="93"/>
        <v>31</v>
      </c>
    </row>
    <row r="748" spans="1:21">
      <c r="A748">
        <v>747</v>
      </c>
      <c r="B748">
        <v>13</v>
      </c>
      <c r="C748" t="s">
        <v>624</v>
      </c>
      <c r="D748" s="2">
        <v>0.5</v>
      </c>
      <c r="E748" t="s">
        <v>167</v>
      </c>
      <c r="F748" t="s">
        <v>638</v>
      </c>
      <c r="G748">
        <v>20</v>
      </c>
      <c r="H748" t="s">
        <v>680</v>
      </c>
      <c r="I748" t="s">
        <v>103</v>
      </c>
      <c r="J748">
        <v>7</v>
      </c>
      <c r="L748" t="s">
        <v>292</v>
      </c>
      <c r="M748" t="str">
        <f t="shared" si="94"/>
        <v>(16) Penn State</v>
      </c>
      <c r="N748">
        <f t="shared" si="95"/>
        <v>20</v>
      </c>
      <c r="O748" t="str">
        <f t="shared" si="96"/>
        <v>Rutgers</v>
      </c>
      <c r="P748">
        <f t="shared" si="97"/>
        <v>7</v>
      </c>
      <c r="R748" t="str">
        <f t="shared" si="90"/>
        <v>Penn State</v>
      </c>
      <c r="S748">
        <f t="shared" si="91"/>
        <v>20</v>
      </c>
      <c r="T748" t="str">
        <f t="shared" si="92"/>
        <v>Rutgers</v>
      </c>
      <c r="U748">
        <f t="shared" si="93"/>
        <v>7</v>
      </c>
    </row>
    <row r="749" spans="1:21">
      <c r="A749">
        <v>748</v>
      </c>
      <c r="B749">
        <v>13</v>
      </c>
      <c r="C749" t="s">
        <v>624</v>
      </c>
      <c r="D749" s="2">
        <v>0.5</v>
      </c>
      <c r="E749" t="s">
        <v>167</v>
      </c>
      <c r="F749" t="s">
        <v>100</v>
      </c>
      <c r="G749">
        <v>34</v>
      </c>
      <c r="H749" t="s">
        <v>680</v>
      </c>
      <c r="I749" t="s">
        <v>127</v>
      </c>
      <c r="J749">
        <v>13</v>
      </c>
      <c r="L749" t="s">
        <v>404</v>
      </c>
      <c r="M749" t="str">
        <f t="shared" si="94"/>
        <v>Pittsburgh</v>
      </c>
      <c r="N749">
        <f t="shared" si="95"/>
        <v>34</v>
      </c>
      <c r="O749" t="str">
        <f t="shared" si="96"/>
        <v>Wake Forest</v>
      </c>
      <c r="P749">
        <f t="shared" si="97"/>
        <v>13</v>
      </c>
      <c r="R749" t="str">
        <f t="shared" si="90"/>
        <v>Pittsburgh</v>
      </c>
      <c r="S749">
        <f t="shared" si="91"/>
        <v>34</v>
      </c>
      <c r="T749" t="str">
        <f t="shared" si="92"/>
        <v>Wake Forest</v>
      </c>
      <c r="U749">
        <f t="shared" si="93"/>
        <v>13</v>
      </c>
    </row>
    <row r="750" spans="1:21">
      <c r="A750">
        <v>749</v>
      </c>
      <c r="B750">
        <v>13</v>
      </c>
      <c r="C750" t="s">
        <v>624</v>
      </c>
      <c r="D750" s="2">
        <v>0.8125</v>
      </c>
      <c r="E750" t="s">
        <v>167</v>
      </c>
      <c r="F750" t="s">
        <v>35</v>
      </c>
      <c r="G750">
        <v>49</v>
      </c>
      <c r="I750" t="s">
        <v>639</v>
      </c>
      <c r="J750">
        <v>9</v>
      </c>
      <c r="L750" t="s">
        <v>293</v>
      </c>
      <c r="M750" t="str">
        <f t="shared" si="94"/>
        <v>Chattanooga</v>
      </c>
      <c r="N750">
        <f t="shared" si="95"/>
        <v>9</v>
      </c>
      <c r="O750" t="str">
        <f t="shared" si="96"/>
        <v>South Carolina</v>
      </c>
      <c r="P750">
        <f t="shared" si="97"/>
        <v>49</v>
      </c>
      <c r="R750" t="str">
        <f t="shared" si="90"/>
        <v>Chattanooga</v>
      </c>
      <c r="S750">
        <f t="shared" si="91"/>
        <v>9</v>
      </c>
      <c r="T750" t="str">
        <f t="shared" si="92"/>
        <v>South Carolina</v>
      </c>
      <c r="U750">
        <f t="shared" si="93"/>
        <v>49</v>
      </c>
    </row>
    <row r="751" spans="1:21">
      <c r="A751">
        <v>750</v>
      </c>
      <c r="B751">
        <v>13</v>
      </c>
      <c r="C751" t="s">
        <v>624</v>
      </c>
      <c r="D751" s="2">
        <v>0.64583333333333337</v>
      </c>
      <c r="E751" t="s">
        <v>167</v>
      </c>
      <c r="F751" t="s">
        <v>298</v>
      </c>
      <c r="G751">
        <v>21</v>
      </c>
      <c r="I751" t="s">
        <v>63</v>
      </c>
      <c r="J751">
        <v>20</v>
      </c>
      <c r="L751" t="s">
        <v>300</v>
      </c>
      <c r="M751" t="str">
        <f t="shared" si="94"/>
        <v>Louisiana Tech</v>
      </c>
      <c r="N751">
        <f t="shared" si="95"/>
        <v>20</v>
      </c>
      <c r="O751" t="str">
        <f t="shared" si="96"/>
        <v>Southern Mississippi</v>
      </c>
      <c r="P751">
        <f t="shared" si="97"/>
        <v>21</v>
      </c>
      <c r="R751" t="str">
        <f t="shared" si="90"/>
        <v>Louisiana Tech</v>
      </c>
      <c r="S751">
        <f t="shared" si="91"/>
        <v>20</v>
      </c>
      <c r="T751" t="str">
        <f t="shared" si="92"/>
        <v>Southern Mississippi</v>
      </c>
      <c r="U751">
        <f t="shared" si="93"/>
        <v>21</v>
      </c>
    </row>
    <row r="752" spans="1:21">
      <c r="A752">
        <v>751</v>
      </c>
      <c r="B752">
        <v>13</v>
      </c>
      <c r="C752" t="s">
        <v>624</v>
      </c>
      <c r="D752" s="2">
        <v>0.5</v>
      </c>
      <c r="E752" t="s">
        <v>167</v>
      </c>
      <c r="F752" t="s">
        <v>114</v>
      </c>
      <c r="G752">
        <v>27</v>
      </c>
      <c r="I752" t="s">
        <v>107</v>
      </c>
      <c r="J752">
        <v>17</v>
      </c>
      <c r="L752" t="s">
        <v>310</v>
      </c>
      <c r="M752" t="str">
        <f t="shared" si="94"/>
        <v>South Florida</v>
      </c>
      <c r="N752">
        <f t="shared" si="95"/>
        <v>17</v>
      </c>
      <c r="O752" t="str">
        <f t="shared" si="96"/>
        <v>Temple</v>
      </c>
      <c r="P752">
        <f t="shared" si="97"/>
        <v>27</v>
      </c>
      <c r="R752" t="str">
        <f t="shared" si="90"/>
        <v>South Florida</v>
      </c>
      <c r="S752">
        <f t="shared" si="91"/>
        <v>17</v>
      </c>
      <c r="T752" t="str">
        <f t="shared" si="92"/>
        <v>Temple</v>
      </c>
      <c r="U752">
        <f t="shared" si="93"/>
        <v>27</v>
      </c>
    </row>
    <row r="753" spans="1:21">
      <c r="A753">
        <v>752</v>
      </c>
      <c r="B753">
        <v>13</v>
      </c>
      <c r="C753" t="s">
        <v>624</v>
      </c>
      <c r="D753" s="2">
        <v>0.83333333333333337</v>
      </c>
      <c r="E753" t="s">
        <v>167</v>
      </c>
      <c r="F753" t="s">
        <v>640</v>
      </c>
      <c r="G753">
        <v>24</v>
      </c>
      <c r="I753" t="s">
        <v>641</v>
      </c>
      <c r="J753">
        <v>10</v>
      </c>
      <c r="L753" t="s">
        <v>392</v>
      </c>
      <c r="M753" t="str">
        <f t="shared" si="94"/>
        <v>(18) Iowa State</v>
      </c>
      <c r="N753">
        <f t="shared" si="95"/>
        <v>10</v>
      </c>
      <c r="O753" t="str">
        <f t="shared" si="96"/>
        <v>(13) Texas</v>
      </c>
      <c r="P753">
        <f t="shared" si="97"/>
        <v>24</v>
      </c>
      <c r="R753" t="str">
        <f t="shared" si="90"/>
        <v>Iowa State</v>
      </c>
      <c r="S753">
        <f t="shared" si="91"/>
        <v>10</v>
      </c>
      <c r="T753" t="str">
        <f t="shared" si="92"/>
        <v>Texas</v>
      </c>
      <c r="U753">
        <f t="shared" si="93"/>
        <v>24</v>
      </c>
    </row>
    <row r="754" spans="1:21">
      <c r="A754">
        <v>753</v>
      </c>
      <c r="B754">
        <v>13</v>
      </c>
      <c r="C754" t="s">
        <v>624</v>
      </c>
      <c r="D754" s="2">
        <v>0.79166666666666663</v>
      </c>
      <c r="E754" t="s">
        <v>167</v>
      </c>
      <c r="F754" t="s">
        <v>115</v>
      </c>
      <c r="G754">
        <v>41</v>
      </c>
      <c r="I754" t="s">
        <v>175</v>
      </c>
      <c r="J754">
        <v>20</v>
      </c>
      <c r="L754" t="s">
        <v>193</v>
      </c>
      <c r="M754" t="str">
        <f t="shared" si="94"/>
        <v>Alabama-Birmingham</v>
      </c>
      <c r="N754">
        <f t="shared" si="95"/>
        <v>20</v>
      </c>
      <c r="O754" t="str">
        <f t="shared" si="96"/>
        <v>Texas A&amp;M</v>
      </c>
      <c r="P754">
        <f t="shared" si="97"/>
        <v>41</v>
      </c>
      <c r="R754" t="str">
        <f t="shared" si="90"/>
        <v>Alabama-Birmingham</v>
      </c>
      <c r="S754">
        <f t="shared" si="91"/>
        <v>20</v>
      </c>
      <c r="T754" t="str">
        <f t="shared" si="92"/>
        <v>Texas A&amp;M</v>
      </c>
      <c r="U754">
        <f t="shared" si="93"/>
        <v>41</v>
      </c>
    </row>
    <row r="755" spans="1:21">
      <c r="A755">
        <v>754</v>
      </c>
      <c r="B755">
        <v>13</v>
      </c>
      <c r="C755" t="s">
        <v>624</v>
      </c>
      <c r="D755" s="2">
        <v>0.5</v>
      </c>
      <c r="E755" t="s">
        <v>167</v>
      </c>
      <c r="F755" t="s">
        <v>490</v>
      </c>
      <c r="G755">
        <v>16</v>
      </c>
      <c r="H755" t="s">
        <v>680</v>
      </c>
      <c r="I755" t="s">
        <v>16</v>
      </c>
      <c r="J755">
        <v>9</v>
      </c>
      <c r="L755" t="s">
        <v>224</v>
      </c>
      <c r="M755" t="str">
        <f t="shared" si="94"/>
        <v>Texas Christian</v>
      </c>
      <c r="N755">
        <f t="shared" si="95"/>
        <v>16</v>
      </c>
      <c r="O755" t="str">
        <f t="shared" si="96"/>
        <v>Baylor</v>
      </c>
      <c r="P755">
        <f t="shared" si="97"/>
        <v>9</v>
      </c>
      <c r="R755" t="str">
        <f t="shared" si="90"/>
        <v>Texas Christian</v>
      </c>
      <c r="S755">
        <f t="shared" si="91"/>
        <v>16</v>
      </c>
      <c r="T755" t="str">
        <f t="shared" si="92"/>
        <v>Baylor</v>
      </c>
      <c r="U755">
        <f t="shared" si="93"/>
        <v>9</v>
      </c>
    </row>
    <row r="756" spans="1:21">
      <c r="A756">
        <v>755</v>
      </c>
      <c r="B756">
        <v>13</v>
      </c>
      <c r="C756" t="s">
        <v>624</v>
      </c>
      <c r="D756" s="2">
        <v>0.64583333333333337</v>
      </c>
      <c r="E756" t="s">
        <v>167</v>
      </c>
      <c r="F756" t="s">
        <v>121</v>
      </c>
      <c r="G756">
        <v>12</v>
      </c>
      <c r="I756" t="s">
        <v>116</v>
      </c>
      <c r="J756">
        <v>7</v>
      </c>
      <c r="L756" t="s">
        <v>226</v>
      </c>
      <c r="M756" t="str">
        <f t="shared" si="94"/>
        <v>Texas State</v>
      </c>
      <c r="N756">
        <f t="shared" si="95"/>
        <v>7</v>
      </c>
      <c r="O756" t="str">
        <f t="shared" si="96"/>
        <v>Troy</v>
      </c>
      <c r="P756">
        <f t="shared" si="97"/>
        <v>12</v>
      </c>
      <c r="R756" t="str">
        <f t="shared" si="90"/>
        <v>Texas State</v>
      </c>
      <c r="S756">
        <f t="shared" si="91"/>
        <v>7</v>
      </c>
      <c r="T756" t="str">
        <f t="shared" si="92"/>
        <v>Troy</v>
      </c>
      <c r="U756">
        <f t="shared" si="93"/>
        <v>12</v>
      </c>
    </row>
    <row r="757" spans="1:21">
      <c r="A757">
        <v>756</v>
      </c>
      <c r="B757">
        <v>13</v>
      </c>
      <c r="C757" t="s">
        <v>624</v>
      </c>
      <c r="D757" s="2">
        <v>0.64583333333333337</v>
      </c>
      <c r="E757" t="s">
        <v>167</v>
      </c>
      <c r="F757" t="s">
        <v>27</v>
      </c>
      <c r="G757">
        <v>34</v>
      </c>
      <c r="I757" t="s">
        <v>143</v>
      </c>
      <c r="J757">
        <v>27</v>
      </c>
      <c r="L757" t="s">
        <v>234</v>
      </c>
      <c r="M757" t="str">
        <f t="shared" si="94"/>
        <v>Southern California</v>
      </c>
      <c r="N757">
        <f t="shared" si="95"/>
        <v>27</v>
      </c>
      <c r="O757" t="str">
        <f t="shared" si="96"/>
        <v>UCLA</v>
      </c>
      <c r="P757">
        <f t="shared" si="97"/>
        <v>34</v>
      </c>
      <c r="R757" t="str">
        <f t="shared" si="90"/>
        <v>Southern California</v>
      </c>
      <c r="S757">
        <f t="shared" si="91"/>
        <v>27</v>
      </c>
      <c r="T757" t="str">
        <f t="shared" si="92"/>
        <v>UCLA</v>
      </c>
      <c r="U757">
        <f t="shared" si="93"/>
        <v>34</v>
      </c>
    </row>
    <row r="758" spans="1:21">
      <c r="A758">
        <v>757</v>
      </c>
      <c r="B758">
        <v>13</v>
      </c>
      <c r="C758" t="s">
        <v>624</v>
      </c>
      <c r="D758" s="2">
        <v>0.5625</v>
      </c>
      <c r="E758" t="s">
        <v>167</v>
      </c>
      <c r="F758" t="s">
        <v>642</v>
      </c>
      <c r="G758">
        <v>30</v>
      </c>
      <c r="H758" t="s">
        <v>680</v>
      </c>
      <c r="I758" t="s">
        <v>1</v>
      </c>
      <c r="J758">
        <v>7</v>
      </c>
      <c r="L758" t="s">
        <v>426</v>
      </c>
      <c r="M758" t="str">
        <f t="shared" si="94"/>
        <v>(21) Utah</v>
      </c>
      <c r="N758">
        <f t="shared" si="95"/>
        <v>30</v>
      </c>
      <c r="O758" t="str">
        <f t="shared" si="96"/>
        <v>Colorado</v>
      </c>
      <c r="P758">
        <f t="shared" si="97"/>
        <v>7</v>
      </c>
      <c r="R758" t="str">
        <f t="shared" si="90"/>
        <v>Utah</v>
      </c>
      <c r="S758">
        <f t="shared" si="91"/>
        <v>30</v>
      </c>
      <c r="T758" t="str">
        <f t="shared" si="92"/>
        <v>Colorado</v>
      </c>
      <c r="U758">
        <f t="shared" si="93"/>
        <v>7</v>
      </c>
    </row>
    <row r="759" spans="1:21">
      <c r="A759">
        <v>758</v>
      </c>
      <c r="B759">
        <v>13</v>
      </c>
      <c r="C759" t="s">
        <v>624</v>
      </c>
      <c r="D759" s="2">
        <v>0.58333333333333337</v>
      </c>
      <c r="E759" t="s">
        <v>167</v>
      </c>
      <c r="F759" t="s">
        <v>617</v>
      </c>
      <c r="G759">
        <v>29</v>
      </c>
      <c r="H759" t="s">
        <v>680</v>
      </c>
      <c r="I759" t="s">
        <v>37</v>
      </c>
      <c r="J759">
        <v>24</v>
      </c>
      <c r="L759" t="s">
        <v>168</v>
      </c>
      <c r="M759" t="str">
        <f t="shared" si="94"/>
        <v>(14) Utah State</v>
      </c>
      <c r="N759">
        <f t="shared" si="95"/>
        <v>29</v>
      </c>
      <c r="O759" t="str">
        <f t="shared" si="96"/>
        <v>Colorado State</v>
      </c>
      <c r="P759">
        <f t="shared" si="97"/>
        <v>24</v>
      </c>
      <c r="R759" t="str">
        <f t="shared" si="90"/>
        <v>Utah State</v>
      </c>
      <c r="S759">
        <f t="shared" si="91"/>
        <v>29</v>
      </c>
      <c r="T759" t="str">
        <f t="shared" si="92"/>
        <v>Colorado State</v>
      </c>
      <c r="U759">
        <f t="shared" si="93"/>
        <v>24</v>
      </c>
    </row>
    <row r="760" spans="1:21">
      <c r="A760">
        <v>759</v>
      </c>
      <c r="B760">
        <v>13</v>
      </c>
      <c r="C760" t="s">
        <v>624</v>
      </c>
      <c r="D760" s="2">
        <v>0.8125</v>
      </c>
      <c r="E760" t="s">
        <v>167</v>
      </c>
      <c r="F760" t="s">
        <v>125</v>
      </c>
      <c r="G760">
        <v>36</v>
      </c>
      <c r="I760" t="s">
        <v>79</v>
      </c>
      <c r="J760">
        <v>29</v>
      </c>
      <c r="L760" t="s">
        <v>309</v>
      </c>
      <c r="M760" t="str">
        <f t="shared" si="94"/>
        <v>Mississippi</v>
      </c>
      <c r="N760">
        <f t="shared" si="95"/>
        <v>29</v>
      </c>
      <c r="O760" t="str">
        <f t="shared" si="96"/>
        <v>Vanderbilt</v>
      </c>
      <c r="P760">
        <f t="shared" si="97"/>
        <v>36</v>
      </c>
      <c r="R760" t="str">
        <f t="shared" si="90"/>
        <v>Mississippi</v>
      </c>
      <c r="S760">
        <f t="shared" si="91"/>
        <v>29</v>
      </c>
      <c r="T760" t="str">
        <f t="shared" si="92"/>
        <v>Vanderbilt</v>
      </c>
      <c r="U760">
        <f t="shared" si="93"/>
        <v>36</v>
      </c>
    </row>
    <row r="761" spans="1:21">
      <c r="A761">
        <v>760</v>
      </c>
      <c r="B761">
        <v>13</v>
      </c>
      <c r="C761" t="s">
        <v>624</v>
      </c>
      <c r="D761" s="2">
        <v>0.6875</v>
      </c>
      <c r="E761" t="s">
        <v>167</v>
      </c>
      <c r="F761" t="s">
        <v>643</v>
      </c>
      <c r="G761">
        <v>42</v>
      </c>
      <c r="I761" t="s">
        <v>98</v>
      </c>
      <c r="J761">
        <v>23</v>
      </c>
      <c r="L761" t="s">
        <v>407</v>
      </c>
      <c r="M761" t="str">
        <f t="shared" si="94"/>
        <v>Oregon State</v>
      </c>
      <c r="N761">
        <f t="shared" si="95"/>
        <v>23</v>
      </c>
      <c r="O761" t="str">
        <f t="shared" si="96"/>
        <v>(17) Washington</v>
      </c>
      <c r="P761">
        <f t="shared" si="97"/>
        <v>42</v>
      </c>
      <c r="R761" t="str">
        <f t="shared" si="90"/>
        <v>Oregon State</v>
      </c>
      <c r="S761">
        <f t="shared" si="91"/>
        <v>23</v>
      </c>
      <c r="T761" t="str">
        <f t="shared" si="92"/>
        <v>Washington</v>
      </c>
      <c r="U761">
        <f t="shared" si="93"/>
        <v>42</v>
      </c>
    </row>
    <row r="762" spans="1:21">
      <c r="A762">
        <v>761</v>
      </c>
      <c r="B762">
        <v>13</v>
      </c>
      <c r="C762" t="s">
        <v>624</v>
      </c>
      <c r="D762" s="2">
        <v>0.9375</v>
      </c>
      <c r="E762" t="s">
        <v>167</v>
      </c>
      <c r="F762" t="s">
        <v>644</v>
      </c>
      <c r="G762">
        <v>69</v>
      </c>
      <c r="I762" t="s">
        <v>8</v>
      </c>
      <c r="J762">
        <v>28</v>
      </c>
      <c r="L762" t="s">
        <v>408</v>
      </c>
      <c r="M762" t="str">
        <f t="shared" si="94"/>
        <v>Arizona</v>
      </c>
      <c r="N762">
        <f t="shared" si="95"/>
        <v>28</v>
      </c>
      <c r="O762" t="str">
        <f t="shared" si="96"/>
        <v>(8) Washington State</v>
      </c>
      <c r="P762">
        <f t="shared" si="97"/>
        <v>69</v>
      </c>
      <c r="R762" t="str">
        <f t="shared" si="90"/>
        <v>Arizona</v>
      </c>
      <c r="S762">
        <f t="shared" si="91"/>
        <v>28</v>
      </c>
      <c r="T762" t="str">
        <f t="shared" si="92"/>
        <v>Washington State</v>
      </c>
      <c r="U762">
        <f t="shared" si="93"/>
        <v>69</v>
      </c>
    </row>
    <row r="763" spans="1:21">
      <c r="A763">
        <v>762</v>
      </c>
      <c r="B763">
        <v>13</v>
      </c>
      <c r="C763" t="s">
        <v>624</v>
      </c>
      <c r="D763" s="2">
        <v>0.8125</v>
      </c>
      <c r="E763" t="s">
        <v>167</v>
      </c>
      <c r="F763" t="s">
        <v>130</v>
      </c>
      <c r="G763">
        <v>40</v>
      </c>
      <c r="I763" t="s">
        <v>275</v>
      </c>
      <c r="J763">
        <v>16</v>
      </c>
      <c r="L763" t="s">
        <v>364</v>
      </c>
      <c r="M763" t="str">
        <f t="shared" si="94"/>
        <v>Texas-El Paso</v>
      </c>
      <c r="N763">
        <f t="shared" si="95"/>
        <v>16</v>
      </c>
      <c r="O763" t="str">
        <f t="shared" si="96"/>
        <v>Western Kentucky</v>
      </c>
      <c r="P763">
        <f t="shared" si="97"/>
        <v>40</v>
      </c>
      <c r="R763" t="str">
        <f t="shared" si="90"/>
        <v>Texas-El Paso</v>
      </c>
      <c r="S763">
        <f t="shared" si="91"/>
        <v>16</v>
      </c>
      <c r="T763" t="str">
        <f t="shared" si="92"/>
        <v>Western Kentucky</v>
      </c>
      <c r="U763">
        <f t="shared" si="93"/>
        <v>40</v>
      </c>
    </row>
    <row r="764" spans="1:21">
      <c r="A764">
        <v>763</v>
      </c>
      <c r="B764">
        <v>13</v>
      </c>
      <c r="C764" t="s">
        <v>624</v>
      </c>
      <c r="D764" s="2">
        <v>0.64583333333333337</v>
      </c>
      <c r="E764" t="s">
        <v>167</v>
      </c>
      <c r="F764" t="s">
        <v>132</v>
      </c>
      <c r="G764">
        <v>47</v>
      </c>
      <c r="H764" t="s">
        <v>680</v>
      </c>
      <c r="I764" t="s">
        <v>101</v>
      </c>
      <c r="J764">
        <v>44</v>
      </c>
      <c r="L764" t="s">
        <v>189</v>
      </c>
      <c r="M764" t="str">
        <f t="shared" si="94"/>
        <v>Wisconsin</v>
      </c>
      <c r="N764">
        <f t="shared" si="95"/>
        <v>47</v>
      </c>
      <c r="O764" t="str">
        <f t="shared" si="96"/>
        <v>Purdue</v>
      </c>
      <c r="P764">
        <f t="shared" si="97"/>
        <v>44</v>
      </c>
      <c r="R764" t="str">
        <f t="shared" si="90"/>
        <v>Wisconsin</v>
      </c>
      <c r="S764">
        <f t="shared" si="91"/>
        <v>47</v>
      </c>
      <c r="T764" t="str">
        <f t="shared" si="92"/>
        <v>Purdue</v>
      </c>
      <c r="U764">
        <f t="shared" si="93"/>
        <v>44</v>
      </c>
    </row>
    <row r="765" spans="1:21">
      <c r="A765">
        <v>764</v>
      </c>
      <c r="B765">
        <v>13</v>
      </c>
      <c r="C765" t="s">
        <v>624</v>
      </c>
      <c r="D765" s="2">
        <v>0.66666666666666663</v>
      </c>
      <c r="E765" t="s">
        <v>167</v>
      </c>
      <c r="F765" t="s">
        <v>133</v>
      </c>
      <c r="G765">
        <v>35</v>
      </c>
      <c r="I765" t="s">
        <v>0</v>
      </c>
      <c r="J765">
        <v>27</v>
      </c>
      <c r="L765" t="s">
        <v>312</v>
      </c>
      <c r="M765" t="str">
        <f t="shared" si="94"/>
        <v>Air Force</v>
      </c>
      <c r="N765">
        <f t="shared" si="95"/>
        <v>27</v>
      </c>
      <c r="O765" t="str">
        <f t="shared" si="96"/>
        <v>Wyoming</v>
      </c>
      <c r="P765">
        <f t="shared" si="97"/>
        <v>35</v>
      </c>
      <c r="R765" t="str">
        <f t="shared" si="90"/>
        <v>Air Force</v>
      </c>
      <c r="S765">
        <f t="shared" si="91"/>
        <v>27</v>
      </c>
      <c r="T765" t="str">
        <f t="shared" si="92"/>
        <v>Wyoming</v>
      </c>
      <c r="U765">
        <f t="shared" si="93"/>
        <v>35</v>
      </c>
    </row>
    <row r="766" spans="1:21">
      <c r="A766">
        <v>765</v>
      </c>
      <c r="B766">
        <v>14</v>
      </c>
      <c r="C766" t="s">
        <v>645</v>
      </c>
      <c r="D766" s="2">
        <v>0.79166666666666663</v>
      </c>
      <c r="E766" t="s">
        <v>519</v>
      </c>
      <c r="F766" t="s">
        <v>74</v>
      </c>
      <c r="G766">
        <v>42</v>
      </c>
      <c r="I766" t="s">
        <v>14</v>
      </c>
      <c r="J766">
        <v>21</v>
      </c>
      <c r="L766" t="s">
        <v>258</v>
      </c>
      <c r="M766" t="str">
        <f t="shared" si="94"/>
        <v>Ball State</v>
      </c>
      <c r="N766">
        <f t="shared" si="95"/>
        <v>21</v>
      </c>
      <c r="O766" t="str">
        <f t="shared" si="96"/>
        <v>Miami (OH)</v>
      </c>
      <c r="P766">
        <f t="shared" si="97"/>
        <v>42</v>
      </c>
      <c r="R766" t="str">
        <f t="shared" si="90"/>
        <v>Ball State</v>
      </c>
      <c r="S766">
        <f t="shared" si="91"/>
        <v>21</v>
      </c>
      <c r="T766" t="str">
        <f t="shared" si="92"/>
        <v>Miami (OH)</v>
      </c>
      <c r="U766">
        <f t="shared" si="93"/>
        <v>42</v>
      </c>
    </row>
    <row r="767" spans="1:21">
      <c r="A767">
        <v>766</v>
      </c>
      <c r="B767">
        <v>14</v>
      </c>
      <c r="C767" t="s">
        <v>645</v>
      </c>
      <c r="D767" s="2">
        <v>0.79166666666666663</v>
      </c>
      <c r="E767" t="s">
        <v>519</v>
      </c>
      <c r="F767" t="s">
        <v>131</v>
      </c>
      <c r="G767">
        <v>28</v>
      </c>
      <c r="I767" t="s">
        <v>250</v>
      </c>
      <c r="J767">
        <v>21</v>
      </c>
      <c r="L767" t="s">
        <v>208</v>
      </c>
      <c r="M767" t="str">
        <f t="shared" si="94"/>
        <v>Northern Illinois</v>
      </c>
      <c r="N767">
        <f t="shared" si="95"/>
        <v>21</v>
      </c>
      <c r="O767" t="str">
        <f t="shared" si="96"/>
        <v>Western Michigan</v>
      </c>
      <c r="P767">
        <f t="shared" si="97"/>
        <v>28</v>
      </c>
      <c r="R767" t="str">
        <f t="shared" si="90"/>
        <v>Northern Illinois</v>
      </c>
      <c r="S767">
        <f t="shared" si="91"/>
        <v>21</v>
      </c>
      <c r="T767" t="str">
        <f t="shared" si="92"/>
        <v>Western Michigan</v>
      </c>
      <c r="U767">
        <f t="shared" si="93"/>
        <v>28</v>
      </c>
    </row>
    <row r="768" spans="1:21">
      <c r="A768">
        <v>767</v>
      </c>
      <c r="B768">
        <v>14</v>
      </c>
      <c r="C768" t="s">
        <v>646</v>
      </c>
      <c r="D768" s="2">
        <v>0.64583333333333337</v>
      </c>
      <c r="E768" t="s">
        <v>174</v>
      </c>
      <c r="F768" t="s">
        <v>0</v>
      </c>
      <c r="G768">
        <v>27</v>
      </c>
      <c r="I768" t="s">
        <v>37</v>
      </c>
      <c r="J768">
        <v>19</v>
      </c>
      <c r="L768" t="s">
        <v>212</v>
      </c>
      <c r="M768" t="str">
        <f t="shared" si="94"/>
        <v>Colorado State</v>
      </c>
      <c r="N768">
        <f t="shared" si="95"/>
        <v>19</v>
      </c>
      <c r="O768" t="str">
        <f t="shared" si="96"/>
        <v>Air Force</v>
      </c>
      <c r="P768">
        <f t="shared" si="97"/>
        <v>27</v>
      </c>
      <c r="R768" t="str">
        <f t="shared" si="90"/>
        <v>Colorado State</v>
      </c>
      <c r="S768">
        <f t="shared" si="91"/>
        <v>19</v>
      </c>
      <c r="T768" t="str">
        <f t="shared" si="92"/>
        <v>Air Force</v>
      </c>
      <c r="U768">
        <f t="shared" si="93"/>
        <v>27</v>
      </c>
    </row>
    <row r="769" spans="1:21">
      <c r="A769">
        <v>768</v>
      </c>
      <c r="B769">
        <v>14</v>
      </c>
      <c r="C769" t="s">
        <v>646</v>
      </c>
      <c r="D769" s="2">
        <v>0.8125</v>
      </c>
      <c r="E769" t="s">
        <v>174</v>
      </c>
      <c r="F769" t="s">
        <v>544</v>
      </c>
      <c r="G769">
        <v>35</v>
      </c>
      <c r="H769" t="s">
        <v>680</v>
      </c>
      <c r="I769" t="s">
        <v>79</v>
      </c>
      <c r="J769">
        <v>3</v>
      </c>
      <c r="L769" t="s">
        <v>374</v>
      </c>
      <c r="M769" t="str">
        <f t="shared" si="94"/>
        <v>(22) Mississippi State</v>
      </c>
      <c r="N769">
        <f t="shared" si="95"/>
        <v>35</v>
      </c>
      <c r="O769" t="str">
        <f t="shared" si="96"/>
        <v>Mississippi</v>
      </c>
      <c r="P769">
        <f t="shared" si="97"/>
        <v>3</v>
      </c>
      <c r="R769" t="str">
        <f t="shared" si="90"/>
        <v>Mississippi State</v>
      </c>
      <c r="S769">
        <f t="shared" si="91"/>
        <v>35</v>
      </c>
      <c r="T769" t="str">
        <f t="shared" si="92"/>
        <v>Mississippi</v>
      </c>
      <c r="U769">
        <f t="shared" si="93"/>
        <v>3</v>
      </c>
    </row>
    <row r="770" spans="1:21">
      <c r="A770">
        <v>769</v>
      </c>
      <c r="B770">
        <v>14</v>
      </c>
      <c r="C770" t="s">
        <v>647</v>
      </c>
      <c r="D770" s="2">
        <v>0.5</v>
      </c>
      <c r="E770" t="s">
        <v>198</v>
      </c>
      <c r="F770" t="s">
        <v>23</v>
      </c>
      <c r="G770">
        <v>44</v>
      </c>
      <c r="H770" t="s">
        <v>680</v>
      </c>
      <c r="I770" t="s">
        <v>286</v>
      </c>
      <c r="J770">
        <v>14</v>
      </c>
      <c r="L770" t="s">
        <v>367</v>
      </c>
      <c r="M770" t="str">
        <f t="shared" si="94"/>
        <v>Buffalo</v>
      </c>
      <c r="N770">
        <f t="shared" si="95"/>
        <v>44</v>
      </c>
      <c r="O770" t="str">
        <f t="shared" si="96"/>
        <v>Bowling Green State</v>
      </c>
      <c r="P770">
        <f t="shared" si="97"/>
        <v>14</v>
      </c>
      <c r="R770" t="str">
        <f t="shared" si="90"/>
        <v>Buffalo</v>
      </c>
      <c r="S770">
        <f t="shared" si="91"/>
        <v>44</v>
      </c>
      <c r="T770" t="str">
        <f t="shared" si="92"/>
        <v>Bowling Green State</v>
      </c>
      <c r="U770">
        <f t="shared" si="93"/>
        <v>14</v>
      </c>
    </row>
    <row r="771" spans="1:21">
      <c r="A771">
        <v>770</v>
      </c>
      <c r="B771">
        <v>14</v>
      </c>
      <c r="C771" t="s">
        <v>647</v>
      </c>
      <c r="D771" s="2">
        <v>0.67708333333333337</v>
      </c>
      <c r="E771" t="s">
        <v>198</v>
      </c>
      <c r="F771" t="s">
        <v>648</v>
      </c>
      <c r="G771">
        <v>38</v>
      </c>
      <c r="H771" t="s">
        <v>680</v>
      </c>
      <c r="I771" t="s">
        <v>107</v>
      </c>
      <c r="J771">
        <v>10</v>
      </c>
      <c r="L771" t="s">
        <v>294</v>
      </c>
      <c r="M771" t="str">
        <f t="shared" si="94"/>
        <v>(8) Central Florida</v>
      </c>
      <c r="N771">
        <f t="shared" si="95"/>
        <v>38</v>
      </c>
      <c r="O771" t="str">
        <f t="shared" si="96"/>
        <v>South Florida</v>
      </c>
      <c r="P771">
        <f t="shared" si="97"/>
        <v>10</v>
      </c>
      <c r="R771" t="str">
        <f t="shared" ref="R771:R834" si="98">IFERROR(MID(M771,FIND(")",LEFT(M771,5))+2,9999),M771)</f>
        <v>Central Florida</v>
      </c>
      <c r="S771">
        <f t="shared" ref="S771:S834" si="99">N771</f>
        <v>38</v>
      </c>
      <c r="T771" t="str">
        <f t="shared" ref="T771:T834" si="100">IFERROR(MID(O771,FIND(")",LEFT(O771,5))+2,9999),O771)</f>
        <v>South Florida</v>
      </c>
      <c r="U771">
        <f t="shared" ref="U771:U834" si="101">P771</f>
        <v>10</v>
      </c>
    </row>
    <row r="772" spans="1:21">
      <c r="A772">
        <v>771</v>
      </c>
      <c r="B772">
        <v>14</v>
      </c>
      <c r="C772" t="s">
        <v>647</v>
      </c>
      <c r="D772" s="2">
        <v>0.64583333333333337</v>
      </c>
      <c r="E772" t="s">
        <v>198</v>
      </c>
      <c r="F772" t="s">
        <v>33</v>
      </c>
      <c r="G772">
        <v>56</v>
      </c>
      <c r="I772" t="s">
        <v>41</v>
      </c>
      <c r="J772">
        <v>6</v>
      </c>
      <c r="L772" t="s">
        <v>424</v>
      </c>
      <c r="M772" t="str">
        <f t="shared" si="94"/>
        <v>East Carolina</v>
      </c>
      <c r="N772">
        <f t="shared" si="95"/>
        <v>6</v>
      </c>
      <c r="O772" t="str">
        <f t="shared" si="96"/>
        <v>Cincinnati</v>
      </c>
      <c r="P772">
        <f t="shared" si="97"/>
        <v>56</v>
      </c>
      <c r="R772" t="str">
        <f t="shared" si="98"/>
        <v>East Carolina</v>
      </c>
      <c r="S772">
        <f t="shared" si="99"/>
        <v>6</v>
      </c>
      <c r="T772" t="str">
        <f t="shared" si="100"/>
        <v>Cincinnati</v>
      </c>
      <c r="U772">
        <f t="shared" si="101"/>
        <v>56</v>
      </c>
    </row>
    <row r="773" spans="1:21">
      <c r="A773">
        <v>772</v>
      </c>
      <c r="B773">
        <v>14</v>
      </c>
      <c r="C773" t="s">
        <v>647</v>
      </c>
      <c r="D773" s="2">
        <v>0.5</v>
      </c>
      <c r="E773" t="s">
        <v>198</v>
      </c>
      <c r="F773" t="s">
        <v>40</v>
      </c>
      <c r="G773">
        <v>28</v>
      </c>
      <c r="H773" t="s">
        <v>680</v>
      </c>
      <c r="I773" t="s">
        <v>57</v>
      </c>
      <c r="J773">
        <v>20</v>
      </c>
      <c r="L773" t="s">
        <v>356</v>
      </c>
      <c r="M773" t="str">
        <f t="shared" si="94"/>
        <v>Eastern Michigan</v>
      </c>
      <c r="N773">
        <f t="shared" si="95"/>
        <v>28</v>
      </c>
      <c r="O773" t="str">
        <f t="shared" si="96"/>
        <v>Kent State</v>
      </c>
      <c r="P773">
        <f t="shared" si="97"/>
        <v>20</v>
      </c>
      <c r="R773" t="str">
        <f t="shared" si="98"/>
        <v>Eastern Michigan</v>
      </c>
      <c r="S773">
        <f t="shared" si="99"/>
        <v>28</v>
      </c>
      <c r="T773" t="str">
        <f t="shared" si="100"/>
        <v>Kent State</v>
      </c>
      <c r="U773">
        <f t="shared" si="101"/>
        <v>20</v>
      </c>
    </row>
    <row r="774" spans="1:21">
      <c r="A774">
        <v>773</v>
      </c>
      <c r="B774">
        <v>14</v>
      </c>
      <c r="C774" t="s">
        <v>647</v>
      </c>
      <c r="D774" s="2">
        <v>0.5</v>
      </c>
      <c r="E774" t="s">
        <v>198</v>
      </c>
      <c r="F774" t="s">
        <v>53</v>
      </c>
      <c r="G774">
        <v>31</v>
      </c>
      <c r="I774" t="s">
        <v>83</v>
      </c>
      <c r="J774">
        <v>28</v>
      </c>
      <c r="L774" t="s">
        <v>251</v>
      </c>
      <c r="M774" t="str">
        <f t="shared" ref="M774:M837" si="102">IF($H774="at",F774,I774)</f>
        <v>Nebraska</v>
      </c>
      <c r="N774">
        <f t="shared" ref="N774:N837" si="103">IF($H774="at",G774,J774)</f>
        <v>28</v>
      </c>
      <c r="O774" t="str">
        <f t="shared" ref="O774:O837" si="104">IF($H774="at",I774,F774)</f>
        <v>Iowa</v>
      </c>
      <c r="P774">
        <f t="shared" ref="P774:P837" si="105">IF($H774="at",J774,G774)</f>
        <v>31</v>
      </c>
      <c r="R774" t="str">
        <f t="shared" si="98"/>
        <v>Nebraska</v>
      </c>
      <c r="S774">
        <f t="shared" si="99"/>
        <v>28</v>
      </c>
      <c r="T774" t="str">
        <f t="shared" si="100"/>
        <v>Iowa</v>
      </c>
      <c r="U774">
        <f t="shared" si="101"/>
        <v>31</v>
      </c>
    </row>
    <row r="775" spans="1:21">
      <c r="A775">
        <v>774</v>
      </c>
      <c r="B775">
        <v>14</v>
      </c>
      <c r="C775" t="s">
        <v>647</v>
      </c>
      <c r="D775" s="2">
        <v>0.5</v>
      </c>
      <c r="E775" t="s">
        <v>198</v>
      </c>
      <c r="F775" t="s">
        <v>71</v>
      </c>
      <c r="G775">
        <v>52</v>
      </c>
      <c r="I775" t="s">
        <v>51</v>
      </c>
      <c r="J775">
        <v>31</v>
      </c>
      <c r="L775" t="s">
        <v>261</v>
      </c>
      <c r="M775" t="str">
        <f t="shared" si="102"/>
        <v>Houston</v>
      </c>
      <c r="N775">
        <f t="shared" si="103"/>
        <v>31</v>
      </c>
      <c r="O775" t="str">
        <f t="shared" si="104"/>
        <v>Memphis</v>
      </c>
      <c r="P775">
        <f t="shared" si="105"/>
        <v>52</v>
      </c>
      <c r="R775" t="str">
        <f t="shared" si="98"/>
        <v>Houston</v>
      </c>
      <c r="S775">
        <f t="shared" si="99"/>
        <v>31</v>
      </c>
      <c r="T775" t="str">
        <f t="shared" si="100"/>
        <v>Memphis</v>
      </c>
      <c r="U775">
        <f t="shared" si="101"/>
        <v>52</v>
      </c>
    </row>
    <row r="776" spans="1:21">
      <c r="A776">
        <v>775</v>
      </c>
      <c r="B776">
        <v>14</v>
      </c>
      <c r="C776" t="s">
        <v>647</v>
      </c>
      <c r="D776" s="2">
        <v>0.60416666666666663</v>
      </c>
      <c r="E776" t="s">
        <v>198</v>
      </c>
      <c r="F776" t="s">
        <v>81</v>
      </c>
      <c r="G776">
        <v>38</v>
      </c>
      <c r="I776" t="s">
        <v>10</v>
      </c>
      <c r="J776">
        <v>0</v>
      </c>
      <c r="L776" t="s">
        <v>266</v>
      </c>
      <c r="M776" t="str">
        <f t="shared" si="102"/>
        <v>Arkansas</v>
      </c>
      <c r="N776">
        <f t="shared" si="103"/>
        <v>0</v>
      </c>
      <c r="O776" t="str">
        <f t="shared" si="104"/>
        <v>Missouri</v>
      </c>
      <c r="P776">
        <f t="shared" si="105"/>
        <v>38</v>
      </c>
      <c r="R776" t="str">
        <f t="shared" si="98"/>
        <v>Arkansas</v>
      </c>
      <c r="S776">
        <f t="shared" si="99"/>
        <v>0</v>
      </c>
      <c r="T776" t="str">
        <f t="shared" si="100"/>
        <v>Missouri</v>
      </c>
      <c r="U776">
        <f t="shared" si="101"/>
        <v>38</v>
      </c>
    </row>
    <row r="777" spans="1:21">
      <c r="A777">
        <v>776</v>
      </c>
      <c r="B777">
        <v>14</v>
      </c>
      <c r="C777" t="s">
        <v>647</v>
      </c>
      <c r="D777" s="2">
        <v>0.5</v>
      </c>
      <c r="E777" t="s">
        <v>198</v>
      </c>
      <c r="F777" t="s">
        <v>3</v>
      </c>
      <c r="G777">
        <v>49</v>
      </c>
      <c r="I777" t="s">
        <v>2</v>
      </c>
      <c r="J777">
        <v>28</v>
      </c>
      <c r="L777" t="s">
        <v>280</v>
      </c>
      <c r="M777" t="str">
        <f t="shared" si="102"/>
        <v>Akron</v>
      </c>
      <c r="N777">
        <f t="shared" si="103"/>
        <v>28</v>
      </c>
      <c r="O777" t="str">
        <f t="shared" si="104"/>
        <v>Ohio</v>
      </c>
      <c r="P777">
        <f t="shared" si="105"/>
        <v>49</v>
      </c>
      <c r="R777" t="str">
        <f t="shared" si="98"/>
        <v>Akron</v>
      </c>
      <c r="S777">
        <f t="shared" si="99"/>
        <v>28</v>
      </c>
      <c r="T777" t="str">
        <f t="shared" si="100"/>
        <v>Ohio</v>
      </c>
      <c r="U777">
        <f t="shared" si="101"/>
        <v>49</v>
      </c>
    </row>
    <row r="778" spans="1:21">
      <c r="A778">
        <v>777</v>
      </c>
      <c r="B778">
        <v>14</v>
      </c>
      <c r="C778" t="s">
        <v>647</v>
      </c>
      <c r="D778" s="2">
        <v>0.83333333333333337</v>
      </c>
      <c r="E778" t="s">
        <v>198</v>
      </c>
      <c r="F778" t="s">
        <v>379</v>
      </c>
      <c r="G778">
        <v>59</v>
      </c>
      <c r="H778" t="s">
        <v>680</v>
      </c>
      <c r="I778" t="s">
        <v>472</v>
      </c>
      <c r="J778">
        <v>56</v>
      </c>
      <c r="L778" t="s">
        <v>411</v>
      </c>
      <c r="M778" t="str">
        <f t="shared" si="102"/>
        <v>(6) Oklahoma</v>
      </c>
      <c r="N778">
        <f t="shared" si="103"/>
        <v>59</v>
      </c>
      <c r="O778" t="str">
        <f t="shared" si="104"/>
        <v>(12) West Virginia</v>
      </c>
      <c r="P778">
        <f t="shared" si="105"/>
        <v>56</v>
      </c>
      <c r="R778" t="str">
        <f t="shared" si="98"/>
        <v>Oklahoma</v>
      </c>
      <c r="S778">
        <f t="shared" si="99"/>
        <v>59</v>
      </c>
      <c r="T778" t="str">
        <f t="shared" si="100"/>
        <v>West Virginia</v>
      </c>
      <c r="U778">
        <f t="shared" si="101"/>
        <v>56</v>
      </c>
    </row>
    <row r="779" spans="1:21">
      <c r="A779">
        <v>778</v>
      </c>
      <c r="B779">
        <v>14</v>
      </c>
      <c r="C779" t="s">
        <v>647</v>
      </c>
      <c r="D779" s="2">
        <v>0.66666666666666663</v>
      </c>
      <c r="E779" t="s">
        <v>198</v>
      </c>
      <c r="F779" t="s">
        <v>97</v>
      </c>
      <c r="G779">
        <v>55</v>
      </c>
      <c r="H779" t="s">
        <v>680</v>
      </c>
      <c r="I779" t="s">
        <v>98</v>
      </c>
      <c r="J779">
        <v>15</v>
      </c>
      <c r="L779" t="s">
        <v>382</v>
      </c>
      <c r="M779" t="str">
        <f t="shared" si="102"/>
        <v>Oregon</v>
      </c>
      <c r="N779">
        <f t="shared" si="103"/>
        <v>55</v>
      </c>
      <c r="O779" t="str">
        <f t="shared" si="104"/>
        <v>Oregon State</v>
      </c>
      <c r="P779">
        <f t="shared" si="105"/>
        <v>15</v>
      </c>
      <c r="R779" t="str">
        <f t="shared" si="98"/>
        <v>Oregon</v>
      </c>
      <c r="S779">
        <f t="shared" si="99"/>
        <v>55</v>
      </c>
      <c r="T779" t="str">
        <f t="shared" si="100"/>
        <v>Oregon State</v>
      </c>
      <c r="U779">
        <f t="shared" si="101"/>
        <v>15</v>
      </c>
    </row>
    <row r="780" spans="1:21">
      <c r="A780">
        <v>779</v>
      </c>
      <c r="B780">
        <v>14</v>
      </c>
      <c r="C780" t="s">
        <v>647</v>
      </c>
      <c r="D780" s="2">
        <v>0.46180555555555558</v>
      </c>
      <c r="E780" t="s">
        <v>198</v>
      </c>
      <c r="F780" t="s">
        <v>649</v>
      </c>
      <c r="G780">
        <v>24</v>
      </c>
      <c r="H780" t="s">
        <v>680</v>
      </c>
      <c r="I780" t="s">
        <v>55</v>
      </c>
      <c r="J780">
        <v>17</v>
      </c>
      <c r="L780" t="s">
        <v>269</v>
      </c>
      <c r="M780" t="str">
        <f t="shared" si="102"/>
        <v>(11) Texas</v>
      </c>
      <c r="N780">
        <f t="shared" si="103"/>
        <v>24</v>
      </c>
      <c r="O780" t="str">
        <f t="shared" si="104"/>
        <v>Kansas</v>
      </c>
      <c r="P780">
        <f t="shared" si="105"/>
        <v>17</v>
      </c>
      <c r="R780" t="str">
        <f t="shared" si="98"/>
        <v>Texas</v>
      </c>
      <c r="S780">
        <f t="shared" si="99"/>
        <v>24</v>
      </c>
      <c r="T780" t="str">
        <f t="shared" si="100"/>
        <v>Kansas</v>
      </c>
      <c r="U780">
        <f t="shared" si="101"/>
        <v>17</v>
      </c>
    </row>
    <row r="781" spans="1:21">
      <c r="A781">
        <v>780</v>
      </c>
      <c r="B781">
        <v>14</v>
      </c>
      <c r="C781" t="s">
        <v>647</v>
      </c>
      <c r="D781" s="2">
        <v>0.5</v>
      </c>
      <c r="E781" t="s">
        <v>198</v>
      </c>
      <c r="F781" t="s">
        <v>120</v>
      </c>
      <c r="G781">
        <v>51</v>
      </c>
      <c r="I781" t="s">
        <v>30</v>
      </c>
      <c r="J781">
        <v>13</v>
      </c>
      <c r="L781" t="s">
        <v>305</v>
      </c>
      <c r="M781" t="str">
        <f t="shared" si="102"/>
        <v>Central Michigan</v>
      </c>
      <c r="N781">
        <f t="shared" si="103"/>
        <v>13</v>
      </c>
      <c r="O781" t="str">
        <f t="shared" si="104"/>
        <v>Toledo</v>
      </c>
      <c r="P781">
        <f t="shared" si="105"/>
        <v>51</v>
      </c>
      <c r="R781" t="str">
        <f t="shared" si="98"/>
        <v>Central Michigan</v>
      </c>
      <c r="S781">
        <f t="shared" si="99"/>
        <v>13</v>
      </c>
      <c r="T781" t="str">
        <f t="shared" si="100"/>
        <v>Toledo</v>
      </c>
      <c r="U781">
        <f t="shared" si="101"/>
        <v>51</v>
      </c>
    </row>
    <row r="782" spans="1:21">
      <c r="A782">
        <v>781</v>
      </c>
      <c r="B782">
        <v>14</v>
      </c>
      <c r="C782" t="s">
        <v>647</v>
      </c>
      <c r="D782" s="2">
        <v>0.64583333333333337</v>
      </c>
      <c r="E782" t="s">
        <v>198</v>
      </c>
      <c r="F782" t="s">
        <v>126</v>
      </c>
      <c r="G782">
        <v>34</v>
      </c>
      <c r="I782" t="s">
        <v>60</v>
      </c>
      <c r="J782">
        <v>31</v>
      </c>
      <c r="L782" t="s">
        <v>402</v>
      </c>
      <c r="M782" t="str">
        <f t="shared" si="102"/>
        <v>Virginia</v>
      </c>
      <c r="N782">
        <f t="shared" si="103"/>
        <v>31</v>
      </c>
      <c r="O782" t="str">
        <f t="shared" si="104"/>
        <v>Virginia Tech</v>
      </c>
      <c r="P782">
        <f t="shared" si="105"/>
        <v>34</v>
      </c>
      <c r="R782" t="str">
        <f t="shared" si="98"/>
        <v>Virginia</v>
      </c>
      <c r="S782">
        <f t="shared" si="99"/>
        <v>31</v>
      </c>
      <c r="T782" t="str">
        <f t="shared" si="100"/>
        <v>Virginia Tech</v>
      </c>
      <c r="U782">
        <f t="shared" si="101"/>
        <v>34</v>
      </c>
    </row>
    <row r="783" spans="1:21">
      <c r="A783">
        <v>782</v>
      </c>
      <c r="B783">
        <v>14</v>
      </c>
      <c r="C783" t="s">
        <v>647</v>
      </c>
      <c r="D783" s="2">
        <v>0.85416666666666663</v>
      </c>
      <c r="E783" t="s">
        <v>198</v>
      </c>
      <c r="F783" t="s">
        <v>650</v>
      </c>
      <c r="G783">
        <v>28</v>
      </c>
      <c r="H783" t="s">
        <v>680</v>
      </c>
      <c r="I783" t="s">
        <v>651</v>
      </c>
      <c r="J783">
        <v>15</v>
      </c>
      <c r="L783" t="s">
        <v>408</v>
      </c>
      <c r="M783" t="str">
        <f t="shared" si="102"/>
        <v>(16) Washington</v>
      </c>
      <c r="N783">
        <f t="shared" si="103"/>
        <v>28</v>
      </c>
      <c r="O783" t="str">
        <f t="shared" si="104"/>
        <v>(7) Washington State</v>
      </c>
      <c r="P783">
        <f t="shared" si="105"/>
        <v>15</v>
      </c>
      <c r="R783" t="str">
        <f t="shared" si="98"/>
        <v>Washington</v>
      </c>
      <c r="S783">
        <f t="shared" si="99"/>
        <v>28</v>
      </c>
      <c r="T783" t="str">
        <f t="shared" si="100"/>
        <v>Washington State</v>
      </c>
      <c r="U783">
        <f t="shared" si="101"/>
        <v>15</v>
      </c>
    </row>
    <row r="784" spans="1:21">
      <c r="A784">
        <v>783</v>
      </c>
      <c r="B784">
        <v>14</v>
      </c>
      <c r="C784" t="s">
        <v>652</v>
      </c>
      <c r="D784" s="2">
        <v>0.64583333333333337</v>
      </c>
      <c r="E784" t="s">
        <v>167</v>
      </c>
      <c r="F784" t="s">
        <v>213</v>
      </c>
      <c r="G784">
        <v>52</v>
      </c>
      <c r="I784" t="s">
        <v>13</v>
      </c>
      <c r="J784">
        <v>21</v>
      </c>
      <c r="L784" t="s">
        <v>332</v>
      </c>
      <c r="M784" t="str">
        <f t="shared" si="102"/>
        <v>Auburn</v>
      </c>
      <c r="N784">
        <f t="shared" si="103"/>
        <v>21</v>
      </c>
      <c r="O784" t="str">
        <f t="shared" si="104"/>
        <v>(1) Alabama</v>
      </c>
      <c r="P784">
        <f t="shared" si="105"/>
        <v>52</v>
      </c>
      <c r="R784" t="str">
        <f t="shared" si="98"/>
        <v>Auburn</v>
      </c>
      <c r="S784">
        <f t="shared" si="99"/>
        <v>21</v>
      </c>
      <c r="T784" t="str">
        <f t="shared" si="100"/>
        <v>Alabama</v>
      </c>
      <c r="U784">
        <f t="shared" si="101"/>
        <v>52</v>
      </c>
    </row>
    <row r="785" spans="1:21">
      <c r="A785">
        <v>784</v>
      </c>
      <c r="B785">
        <v>14</v>
      </c>
      <c r="C785" t="s">
        <v>652</v>
      </c>
      <c r="D785" s="2">
        <v>0.60416666666666663</v>
      </c>
      <c r="E785" t="s">
        <v>167</v>
      </c>
      <c r="F785" t="s">
        <v>6</v>
      </c>
      <c r="G785">
        <v>21</v>
      </c>
      <c r="I785" t="s">
        <v>121</v>
      </c>
      <c r="J785">
        <v>10</v>
      </c>
      <c r="L785" t="s">
        <v>456</v>
      </c>
      <c r="M785" t="str">
        <f t="shared" si="102"/>
        <v>Troy</v>
      </c>
      <c r="N785">
        <f t="shared" si="103"/>
        <v>10</v>
      </c>
      <c r="O785" t="str">
        <f t="shared" si="104"/>
        <v>Appalachian State</v>
      </c>
      <c r="P785">
        <f t="shared" si="105"/>
        <v>21</v>
      </c>
      <c r="R785" t="str">
        <f t="shared" si="98"/>
        <v>Troy</v>
      </c>
      <c r="S785">
        <f t="shared" si="99"/>
        <v>10</v>
      </c>
      <c r="T785" t="str">
        <f t="shared" si="100"/>
        <v>Appalachian State</v>
      </c>
      <c r="U785">
        <f t="shared" si="101"/>
        <v>21</v>
      </c>
    </row>
    <row r="786" spans="1:21">
      <c r="A786">
        <v>785</v>
      </c>
      <c r="B786">
        <v>14</v>
      </c>
      <c r="C786" t="s">
        <v>652</v>
      </c>
      <c r="D786" s="2">
        <v>0.64583333333333337</v>
      </c>
      <c r="E786" t="s">
        <v>167</v>
      </c>
      <c r="F786" t="s">
        <v>9</v>
      </c>
      <c r="G786">
        <v>41</v>
      </c>
      <c r="H786" t="s">
        <v>680</v>
      </c>
      <c r="I786" t="s">
        <v>8</v>
      </c>
      <c r="J786">
        <v>40</v>
      </c>
      <c r="L786" t="s">
        <v>229</v>
      </c>
      <c r="M786" t="str">
        <f t="shared" si="102"/>
        <v>Arizona State</v>
      </c>
      <c r="N786">
        <f t="shared" si="103"/>
        <v>41</v>
      </c>
      <c r="O786" t="str">
        <f t="shared" si="104"/>
        <v>Arizona</v>
      </c>
      <c r="P786">
        <f t="shared" si="105"/>
        <v>40</v>
      </c>
      <c r="R786" t="str">
        <f t="shared" si="98"/>
        <v>Arizona State</v>
      </c>
      <c r="S786">
        <f t="shared" si="99"/>
        <v>41</v>
      </c>
      <c r="T786" t="str">
        <f t="shared" si="100"/>
        <v>Arizona</v>
      </c>
      <c r="U786">
        <f t="shared" si="101"/>
        <v>40</v>
      </c>
    </row>
    <row r="787" spans="1:21">
      <c r="A787">
        <v>786</v>
      </c>
      <c r="B787">
        <v>14</v>
      </c>
      <c r="C787" t="s">
        <v>652</v>
      </c>
      <c r="D787" s="2">
        <v>0.66666666666666663</v>
      </c>
      <c r="E787" t="s">
        <v>167</v>
      </c>
      <c r="F787" t="s">
        <v>11</v>
      </c>
      <c r="G787">
        <v>33</v>
      </c>
      <c r="H787" t="s">
        <v>680</v>
      </c>
      <c r="I787" t="s">
        <v>116</v>
      </c>
      <c r="J787">
        <v>7</v>
      </c>
      <c r="L787" t="s">
        <v>394</v>
      </c>
      <c r="M787" t="str">
        <f t="shared" si="102"/>
        <v>Arkansas State</v>
      </c>
      <c r="N787">
        <f t="shared" si="103"/>
        <v>33</v>
      </c>
      <c r="O787" t="str">
        <f t="shared" si="104"/>
        <v>Texas State</v>
      </c>
      <c r="P787">
        <f t="shared" si="105"/>
        <v>7</v>
      </c>
      <c r="R787" t="str">
        <f t="shared" si="98"/>
        <v>Arkansas State</v>
      </c>
      <c r="S787">
        <f t="shared" si="99"/>
        <v>33</v>
      </c>
      <c r="T787" t="str">
        <f t="shared" si="100"/>
        <v>Texas State</v>
      </c>
      <c r="U787">
        <f t="shared" si="101"/>
        <v>7</v>
      </c>
    </row>
    <row r="788" spans="1:21">
      <c r="A788">
        <v>787</v>
      </c>
      <c r="B788">
        <v>14</v>
      </c>
      <c r="C788" t="s">
        <v>652</v>
      </c>
      <c r="D788" s="2">
        <v>0.5</v>
      </c>
      <c r="E788" t="s">
        <v>167</v>
      </c>
      <c r="F788" t="s">
        <v>16</v>
      </c>
      <c r="G788">
        <v>35</v>
      </c>
      <c r="I788" t="s">
        <v>117</v>
      </c>
      <c r="J788">
        <v>24</v>
      </c>
      <c r="L788" t="s">
        <v>319</v>
      </c>
      <c r="M788" t="str">
        <f t="shared" si="102"/>
        <v>Texas Tech</v>
      </c>
      <c r="N788">
        <f t="shared" si="103"/>
        <v>24</v>
      </c>
      <c r="O788" t="str">
        <f t="shared" si="104"/>
        <v>Baylor</v>
      </c>
      <c r="P788">
        <f t="shared" si="105"/>
        <v>35</v>
      </c>
      <c r="R788" t="str">
        <f t="shared" si="98"/>
        <v>Texas Tech</v>
      </c>
      <c r="S788">
        <f t="shared" si="99"/>
        <v>24</v>
      </c>
      <c r="T788" t="str">
        <f t="shared" si="100"/>
        <v>Baylor</v>
      </c>
      <c r="U788">
        <f t="shared" si="101"/>
        <v>35</v>
      </c>
    </row>
    <row r="789" spans="1:21">
      <c r="A789">
        <v>788</v>
      </c>
      <c r="B789">
        <v>14</v>
      </c>
      <c r="C789" t="s">
        <v>652</v>
      </c>
      <c r="D789" s="2">
        <v>0.92708333333333337</v>
      </c>
      <c r="E789" t="s">
        <v>167</v>
      </c>
      <c r="F789" t="s">
        <v>653</v>
      </c>
      <c r="G789">
        <v>33</v>
      </c>
      <c r="I789" t="s">
        <v>617</v>
      </c>
      <c r="J789">
        <v>24</v>
      </c>
      <c r="L789" t="s">
        <v>340</v>
      </c>
      <c r="M789" t="str">
        <f t="shared" si="102"/>
        <v>(14) Utah State</v>
      </c>
      <c r="N789">
        <f t="shared" si="103"/>
        <v>24</v>
      </c>
      <c r="O789" t="str">
        <f t="shared" si="104"/>
        <v>(21) Boise State</v>
      </c>
      <c r="P789">
        <f t="shared" si="105"/>
        <v>33</v>
      </c>
      <c r="R789" t="str">
        <f t="shared" si="98"/>
        <v>Utah State</v>
      </c>
      <c r="S789">
        <f t="shared" si="99"/>
        <v>24</v>
      </c>
      <c r="T789" t="str">
        <f t="shared" si="100"/>
        <v>Boise State</v>
      </c>
      <c r="U789">
        <f t="shared" si="101"/>
        <v>33</v>
      </c>
    </row>
    <row r="790" spans="1:21">
      <c r="A790">
        <v>789</v>
      </c>
      <c r="B790">
        <v>14</v>
      </c>
      <c r="C790" t="s">
        <v>652</v>
      </c>
      <c r="D790" s="2">
        <v>0.79166666666666663</v>
      </c>
      <c r="E790" t="s">
        <v>167</v>
      </c>
      <c r="F790" t="s">
        <v>26</v>
      </c>
      <c r="G790">
        <v>33</v>
      </c>
      <c r="I790" t="s">
        <v>1</v>
      </c>
      <c r="J790">
        <v>21</v>
      </c>
      <c r="L790" t="s">
        <v>232</v>
      </c>
      <c r="M790" t="str">
        <f t="shared" si="102"/>
        <v>Colorado</v>
      </c>
      <c r="N790">
        <f t="shared" si="103"/>
        <v>21</v>
      </c>
      <c r="O790" t="str">
        <f t="shared" si="104"/>
        <v>California</v>
      </c>
      <c r="P790">
        <f t="shared" si="105"/>
        <v>33</v>
      </c>
      <c r="R790" t="str">
        <f t="shared" si="98"/>
        <v>Colorado</v>
      </c>
      <c r="S790">
        <f t="shared" si="99"/>
        <v>21</v>
      </c>
      <c r="T790" t="str">
        <f t="shared" si="100"/>
        <v>California</v>
      </c>
      <c r="U790">
        <f t="shared" si="101"/>
        <v>33</v>
      </c>
    </row>
    <row r="791" spans="1:21">
      <c r="A791">
        <v>790</v>
      </c>
      <c r="B791">
        <v>14</v>
      </c>
      <c r="C791" t="s">
        <v>652</v>
      </c>
      <c r="D791" s="2">
        <v>0.75</v>
      </c>
      <c r="E791" t="s">
        <v>167</v>
      </c>
      <c r="F791" t="s">
        <v>32</v>
      </c>
      <c r="G791">
        <v>27</v>
      </c>
      <c r="H791" t="s">
        <v>680</v>
      </c>
      <c r="I791" t="s">
        <v>43</v>
      </c>
      <c r="J791">
        <v>24</v>
      </c>
      <c r="L791" t="s">
        <v>348</v>
      </c>
      <c r="M791" t="str">
        <f t="shared" si="102"/>
        <v>Charlotte</v>
      </c>
      <c r="N791">
        <f t="shared" si="103"/>
        <v>27</v>
      </c>
      <c r="O791" t="str">
        <f t="shared" si="104"/>
        <v>Florida Atlantic</v>
      </c>
      <c r="P791">
        <f t="shared" si="105"/>
        <v>24</v>
      </c>
      <c r="R791" t="str">
        <f t="shared" si="98"/>
        <v>Charlotte</v>
      </c>
      <c r="S791">
        <f t="shared" si="99"/>
        <v>27</v>
      </c>
      <c r="T791" t="str">
        <f t="shared" si="100"/>
        <v>Florida Atlantic</v>
      </c>
      <c r="U791">
        <f t="shared" si="101"/>
        <v>24</v>
      </c>
    </row>
    <row r="792" spans="1:21">
      <c r="A792">
        <v>791</v>
      </c>
      <c r="B792">
        <v>14</v>
      </c>
      <c r="C792" t="s">
        <v>652</v>
      </c>
      <c r="D792" s="2">
        <v>0.79166666666666663</v>
      </c>
      <c r="E792" t="s">
        <v>167</v>
      </c>
      <c r="F792" t="s">
        <v>235</v>
      </c>
      <c r="G792">
        <v>56</v>
      </c>
      <c r="I792" t="s">
        <v>35</v>
      </c>
      <c r="J792">
        <v>35</v>
      </c>
      <c r="L792" t="s">
        <v>236</v>
      </c>
      <c r="M792" t="str">
        <f t="shared" si="102"/>
        <v>South Carolina</v>
      </c>
      <c r="N792">
        <f t="shared" si="103"/>
        <v>35</v>
      </c>
      <c r="O792" t="str">
        <f t="shared" si="104"/>
        <v>(2) Clemson</v>
      </c>
      <c r="P792">
        <f t="shared" si="105"/>
        <v>56</v>
      </c>
      <c r="R792" t="str">
        <f t="shared" si="98"/>
        <v>South Carolina</v>
      </c>
      <c r="S792">
        <f t="shared" si="99"/>
        <v>35</v>
      </c>
      <c r="T792" t="str">
        <f t="shared" si="100"/>
        <v>Clemson</v>
      </c>
      <c r="U792">
        <f t="shared" si="101"/>
        <v>56</v>
      </c>
    </row>
    <row r="793" spans="1:21">
      <c r="A793">
        <v>792</v>
      </c>
      <c r="B793">
        <v>14</v>
      </c>
      <c r="C793" t="s">
        <v>652</v>
      </c>
      <c r="D793" s="2">
        <v>0.5</v>
      </c>
      <c r="E793" t="s">
        <v>167</v>
      </c>
      <c r="F793" t="s">
        <v>593</v>
      </c>
      <c r="G793">
        <v>41</v>
      </c>
      <c r="H793" t="s">
        <v>680</v>
      </c>
      <c r="I793" t="s">
        <v>44</v>
      </c>
      <c r="J793">
        <v>14</v>
      </c>
      <c r="L793" t="s">
        <v>326</v>
      </c>
      <c r="M793" t="str">
        <f t="shared" si="102"/>
        <v>(13) Florida</v>
      </c>
      <c r="N793">
        <f t="shared" si="103"/>
        <v>41</v>
      </c>
      <c r="O793" t="str">
        <f t="shared" si="104"/>
        <v>Florida State</v>
      </c>
      <c r="P793">
        <f t="shared" si="105"/>
        <v>14</v>
      </c>
      <c r="R793" t="str">
        <f t="shared" si="98"/>
        <v>Florida</v>
      </c>
      <c r="S793">
        <f t="shared" si="99"/>
        <v>41</v>
      </c>
      <c r="T793" t="str">
        <f t="shared" si="100"/>
        <v>Florida State</v>
      </c>
      <c r="U793">
        <f t="shared" si="101"/>
        <v>14</v>
      </c>
    </row>
    <row r="794" spans="1:21">
      <c r="A794">
        <v>793</v>
      </c>
      <c r="B794">
        <v>14</v>
      </c>
      <c r="C794" t="s">
        <v>652</v>
      </c>
      <c r="D794" s="2">
        <v>0.79166666666666663</v>
      </c>
      <c r="E794" t="s">
        <v>167</v>
      </c>
      <c r="F794" t="s">
        <v>45</v>
      </c>
      <c r="G794">
        <v>31</v>
      </c>
      <c r="I794" t="s">
        <v>105</v>
      </c>
      <c r="J794">
        <v>13</v>
      </c>
      <c r="L794" t="s">
        <v>239</v>
      </c>
      <c r="M794" t="str">
        <f t="shared" si="102"/>
        <v>San Jose State</v>
      </c>
      <c r="N794">
        <f t="shared" si="103"/>
        <v>13</v>
      </c>
      <c r="O794" t="str">
        <f t="shared" si="104"/>
        <v>Fresno State</v>
      </c>
      <c r="P794">
        <f t="shared" si="105"/>
        <v>31</v>
      </c>
      <c r="R794" t="str">
        <f t="shared" si="98"/>
        <v>San Jose State</v>
      </c>
      <c r="S794">
        <f t="shared" si="99"/>
        <v>13</v>
      </c>
      <c r="T794" t="str">
        <f t="shared" si="100"/>
        <v>Fresno State</v>
      </c>
      <c r="U794">
        <f t="shared" si="101"/>
        <v>31</v>
      </c>
    </row>
    <row r="795" spans="1:21">
      <c r="A795">
        <v>794</v>
      </c>
      <c r="B795">
        <v>14</v>
      </c>
      <c r="C795" t="s">
        <v>652</v>
      </c>
      <c r="D795" s="2">
        <v>0.5</v>
      </c>
      <c r="E795" t="s">
        <v>167</v>
      </c>
      <c r="F795" t="s">
        <v>612</v>
      </c>
      <c r="G795">
        <v>45</v>
      </c>
      <c r="I795" t="s">
        <v>49</v>
      </c>
      <c r="J795">
        <v>21</v>
      </c>
      <c r="L795" t="s">
        <v>241</v>
      </c>
      <c r="M795" t="str">
        <f t="shared" si="102"/>
        <v>Georgia Tech</v>
      </c>
      <c r="N795">
        <f t="shared" si="103"/>
        <v>21</v>
      </c>
      <c r="O795" t="str">
        <f t="shared" si="104"/>
        <v>(5) Georgia</v>
      </c>
      <c r="P795">
        <f t="shared" si="105"/>
        <v>45</v>
      </c>
      <c r="R795" t="str">
        <f t="shared" si="98"/>
        <v>Georgia Tech</v>
      </c>
      <c r="S795">
        <f t="shared" si="99"/>
        <v>21</v>
      </c>
      <c r="T795" t="str">
        <f t="shared" si="100"/>
        <v>Georgia</v>
      </c>
      <c r="U795">
        <f t="shared" si="101"/>
        <v>45</v>
      </c>
    </row>
    <row r="796" spans="1:21">
      <c r="A796">
        <v>795</v>
      </c>
      <c r="B796">
        <v>14</v>
      </c>
      <c r="C796" t="s">
        <v>652</v>
      </c>
      <c r="D796" s="2">
        <v>0.58333333333333337</v>
      </c>
      <c r="E796" t="s">
        <v>167</v>
      </c>
      <c r="F796" t="s">
        <v>47</v>
      </c>
      <c r="G796">
        <v>35</v>
      </c>
      <c r="H796" t="s">
        <v>680</v>
      </c>
      <c r="I796" t="s">
        <v>48</v>
      </c>
      <c r="J796">
        <v>14</v>
      </c>
      <c r="L796" t="s">
        <v>185</v>
      </c>
      <c r="M796" t="str">
        <f t="shared" si="102"/>
        <v>Georgia Southern</v>
      </c>
      <c r="N796">
        <f t="shared" si="103"/>
        <v>35</v>
      </c>
      <c r="O796" t="str">
        <f t="shared" si="104"/>
        <v>Georgia State</v>
      </c>
      <c r="P796">
        <f t="shared" si="105"/>
        <v>14</v>
      </c>
      <c r="R796" t="str">
        <f t="shared" si="98"/>
        <v>Georgia Southern</v>
      </c>
      <c r="S796">
        <f t="shared" si="99"/>
        <v>35</v>
      </c>
      <c r="T796" t="str">
        <f t="shared" si="100"/>
        <v>Georgia State</v>
      </c>
      <c r="U796">
        <f t="shared" si="101"/>
        <v>14</v>
      </c>
    </row>
    <row r="797" spans="1:21">
      <c r="A797">
        <v>796</v>
      </c>
      <c r="B797">
        <v>14</v>
      </c>
      <c r="C797" t="s">
        <v>652</v>
      </c>
      <c r="D797" s="2">
        <v>0.9375</v>
      </c>
      <c r="E797" t="s">
        <v>167</v>
      </c>
      <c r="F797" t="s">
        <v>138</v>
      </c>
      <c r="G797">
        <v>31</v>
      </c>
      <c r="H797" t="s">
        <v>680</v>
      </c>
      <c r="I797" t="s">
        <v>104</v>
      </c>
      <c r="J797">
        <v>30</v>
      </c>
      <c r="L797" t="s">
        <v>385</v>
      </c>
      <c r="M797" t="str">
        <f t="shared" si="102"/>
        <v>Hawaii</v>
      </c>
      <c r="N797">
        <f t="shared" si="103"/>
        <v>31</v>
      </c>
      <c r="O797" t="str">
        <f t="shared" si="104"/>
        <v>San Diego State</v>
      </c>
      <c r="P797">
        <f t="shared" si="105"/>
        <v>30</v>
      </c>
      <c r="R797" t="str">
        <f t="shared" si="98"/>
        <v>Hawaii</v>
      </c>
      <c r="S797">
        <f t="shared" si="99"/>
        <v>31</v>
      </c>
      <c r="T797" t="str">
        <f t="shared" si="100"/>
        <v>San Diego State</v>
      </c>
      <c r="U797">
        <f t="shared" si="101"/>
        <v>30</v>
      </c>
    </row>
    <row r="798" spans="1:21">
      <c r="A798">
        <v>797</v>
      </c>
      <c r="B798">
        <v>14</v>
      </c>
      <c r="C798" t="s">
        <v>652</v>
      </c>
      <c r="D798" s="2">
        <v>0.79166666666666663</v>
      </c>
      <c r="E798" t="s">
        <v>167</v>
      </c>
      <c r="F798" t="s">
        <v>654</v>
      </c>
      <c r="G798">
        <v>42</v>
      </c>
      <c r="I798" t="s">
        <v>56</v>
      </c>
      <c r="J798">
        <v>38</v>
      </c>
      <c r="L798" t="s">
        <v>438</v>
      </c>
      <c r="M798" t="str">
        <f t="shared" si="102"/>
        <v>Kansas State</v>
      </c>
      <c r="N798">
        <f t="shared" si="103"/>
        <v>38</v>
      </c>
      <c r="O798" t="str">
        <f t="shared" si="104"/>
        <v>(25) Iowa State</v>
      </c>
      <c r="P798">
        <f t="shared" si="105"/>
        <v>42</v>
      </c>
      <c r="R798" t="str">
        <f t="shared" si="98"/>
        <v>Kansas State</v>
      </c>
      <c r="S798">
        <f t="shared" si="99"/>
        <v>38</v>
      </c>
      <c r="T798" t="str">
        <f t="shared" si="100"/>
        <v>Iowa State</v>
      </c>
      <c r="U798">
        <f t="shared" si="101"/>
        <v>42</v>
      </c>
    </row>
    <row r="799" spans="1:21">
      <c r="A799">
        <v>798</v>
      </c>
      <c r="B799">
        <v>14</v>
      </c>
      <c r="C799" t="s">
        <v>652</v>
      </c>
      <c r="D799" s="2">
        <v>0.79166666666666663</v>
      </c>
      <c r="E799" t="s">
        <v>167</v>
      </c>
      <c r="F799" t="s">
        <v>482</v>
      </c>
      <c r="G799">
        <v>56</v>
      </c>
      <c r="H799" t="s">
        <v>680</v>
      </c>
      <c r="I799" t="s">
        <v>67</v>
      </c>
      <c r="J799">
        <v>10</v>
      </c>
      <c r="L799" t="s">
        <v>362</v>
      </c>
      <c r="M799" t="str">
        <f t="shared" si="102"/>
        <v>(17) Kentucky</v>
      </c>
      <c r="N799">
        <f t="shared" si="103"/>
        <v>56</v>
      </c>
      <c r="O799" t="str">
        <f t="shared" si="104"/>
        <v>Louisville</v>
      </c>
      <c r="P799">
        <f t="shared" si="105"/>
        <v>10</v>
      </c>
      <c r="R799" t="str">
        <f t="shared" si="98"/>
        <v>Kentucky</v>
      </c>
      <c r="S799">
        <f t="shared" si="99"/>
        <v>56</v>
      </c>
      <c r="T799" t="str">
        <f t="shared" si="100"/>
        <v>Louisville</v>
      </c>
      <c r="U799">
        <f t="shared" si="101"/>
        <v>10</v>
      </c>
    </row>
    <row r="800" spans="1:21">
      <c r="A800">
        <v>799</v>
      </c>
      <c r="B800">
        <v>14</v>
      </c>
      <c r="C800" t="s">
        <v>652</v>
      </c>
      <c r="D800" s="2">
        <v>0.58333333333333337</v>
      </c>
      <c r="E800" t="s">
        <v>167</v>
      </c>
      <c r="F800" t="s">
        <v>59</v>
      </c>
      <c r="G800">
        <v>28</v>
      </c>
      <c r="I800" t="s">
        <v>87</v>
      </c>
      <c r="J800">
        <v>21</v>
      </c>
      <c r="L800" t="s">
        <v>254</v>
      </c>
      <c r="M800" t="str">
        <f t="shared" si="102"/>
        <v>New Mexico State</v>
      </c>
      <c r="N800">
        <f t="shared" si="103"/>
        <v>21</v>
      </c>
      <c r="O800" t="str">
        <f t="shared" si="104"/>
        <v>Liberty</v>
      </c>
      <c r="P800">
        <f t="shared" si="105"/>
        <v>28</v>
      </c>
      <c r="R800" t="str">
        <f t="shared" si="98"/>
        <v>New Mexico State</v>
      </c>
      <c r="S800">
        <f t="shared" si="99"/>
        <v>21</v>
      </c>
      <c r="T800" t="str">
        <f t="shared" si="100"/>
        <v>Liberty</v>
      </c>
      <c r="U800">
        <f t="shared" si="101"/>
        <v>28</v>
      </c>
    </row>
    <row r="801" spans="1:21">
      <c r="A801">
        <v>800</v>
      </c>
      <c r="B801">
        <v>14</v>
      </c>
      <c r="C801" t="s">
        <v>652</v>
      </c>
      <c r="D801" s="2">
        <v>0.625</v>
      </c>
      <c r="E801" t="s">
        <v>167</v>
      </c>
      <c r="F801" t="s">
        <v>62</v>
      </c>
      <c r="G801">
        <v>31</v>
      </c>
      <c r="H801" t="s">
        <v>680</v>
      </c>
      <c r="I801" t="s">
        <v>66</v>
      </c>
      <c r="J801">
        <v>28</v>
      </c>
      <c r="L801" t="s">
        <v>187</v>
      </c>
      <c r="M801" t="str">
        <f t="shared" si="102"/>
        <v>Louisiana</v>
      </c>
      <c r="N801">
        <f t="shared" si="103"/>
        <v>31</v>
      </c>
      <c r="O801" t="str">
        <f t="shared" si="104"/>
        <v>Louisiana-Monroe</v>
      </c>
      <c r="P801">
        <f t="shared" si="105"/>
        <v>28</v>
      </c>
      <c r="R801" t="str">
        <f t="shared" si="98"/>
        <v>Louisiana</v>
      </c>
      <c r="S801">
        <f t="shared" si="99"/>
        <v>31</v>
      </c>
      <c r="T801" t="str">
        <f t="shared" si="100"/>
        <v>Louisiana-Monroe</v>
      </c>
      <c r="U801">
        <f t="shared" si="101"/>
        <v>28</v>
      </c>
    </row>
    <row r="802" spans="1:21">
      <c r="A802">
        <v>801</v>
      </c>
      <c r="B802">
        <v>14</v>
      </c>
      <c r="C802" t="s">
        <v>652</v>
      </c>
      <c r="D802" s="2">
        <v>0.5</v>
      </c>
      <c r="E802" t="s">
        <v>167</v>
      </c>
      <c r="F802" t="s">
        <v>68</v>
      </c>
      <c r="G802">
        <v>28</v>
      </c>
      <c r="H802" t="s">
        <v>680</v>
      </c>
      <c r="I802" t="s">
        <v>248</v>
      </c>
      <c r="J802">
        <v>25</v>
      </c>
      <c r="L802" t="s">
        <v>249</v>
      </c>
      <c r="M802" t="str">
        <f t="shared" si="102"/>
        <v>Marshall</v>
      </c>
      <c r="N802">
        <f t="shared" si="103"/>
        <v>28</v>
      </c>
      <c r="O802" t="str">
        <f t="shared" si="104"/>
        <v>Florida International</v>
      </c>
      <c r="P802">
        <f t="shared" si="105"/>
        <v>25</v>
      </c>
      <c r="R802" t="str">
        <f t="shared" si="98"/>
        <v>Marshall</v>
      </c>
      <c r="S802">
        <f t="shared" si="99"/>
        <v>28</v>
      </c>
      <c r="T802" t="str">
        <f t="shared" si="100"/>
        <v>Florida International</v>
      </c>
      <c r="U802">
        <f t="shared" si="101"/>
        <v>25</v>
      </c>
    </row>
    <row r="803" spans="1:21">
      <c r="A803">
        <v>802</v>
      </c>
      <c r="B803">
        <v>14</v>
      </c>
      <c r="C803" t="s">
        <v>652</v>
      </c>
      <c r="D803" s="2">
        <v>0.64583333333333337</v>
      </c>
      <c r="E803" t="s">
        <v>167</v>
      </c>
      <c r="F803" t="s">
        <v>73</v>
      </c>
      <c r="G803">
        <v>24</v>
      </c>
      <c r="I803" t="s">
        <v>655</v>
      </c>
      <c r="J803">
        <v>3</v>
      </c>
      <c r="L803" t="s">
        <v>369</v>
      </c>
      <c r="M803" t="str">
        <f t="shared" si="102"/>
        <v>(24) Pittsburgh</v>
      </c>
      <c r="N803">
        <f t="shared" si="103"/>
        <v>3</v>
      </c>
      <c r="O803" t="str">
        <f t="shared" si="104"/>
        <v>Miami (FL)</v>
      </c>
      <c r="P803">
        <f t="shared" si="105"/>
        <v>24</v>
      </c>
      <c r="R803" t="str">
        <f t="shared" si="98"/>
        <v>Pittsburgh</v>
      </c>
      <c r="S803">
        <f t="shared" si="99"/>
        <v>3</v>
      </c>
      <c r="T803" t="str">
        <f t="shared" si="100"/>
        <v>Miami (FL)</v>
      </c>
      <c r="U803">
        <f t="shared" si="101"/>
        <v>24</v>
      </c>
    </row>
    <row r="804" spans="1:21">
      <c r="A804">
        <v>803</v>
      </c>
      <c r="B804">
        <v>14</v>
      </c>
      <c r="C804" t="s">
        <v>652</v>
      </c>
      <c r="D804" s="2">
        <v>0.66666666666666663</v>
      </c>
      <c r="E804" t="s">
        <v>167</v>
      </c>
      <c r="F804" t="s">
        <v>75</v>
      </c>
      <c r="G804">
        <v>14</v>
      </c>
      <c r="I804" t="s">
        <v>103</v>
      </c>
      <c r="J804">
        <v>10</v>
      </c>
      <c r="L804" t="s">
        <v>203</v>
      </c>
      <c r="M804" t="str">
        <f t="shared" si="102"/>
        <v>Rutgers</v>
      </c>
      <c r="N804">
        <f t="shared" si="103"/>
        <v>10</v>
      </c>
      <c r="O804" t="str">
        <f t="shared" si="104"/>
        <v>Michigan State</v>
      </c>
      <c r="P804">
        <f t="shared" si="105"/>
        <v>14</v>
      </c>
      <c r="R804" t="str">
        <f t="shared" si="98"/>
        <v>Rutgers</v>
      </c>
      <c r="S804">
        <f t="shared" si="99"/>
        <v>10</v>
      </c>
      <c r="T804" t="str">
        <f t="shared" si="100"/>
        <v>Michigan State</v>
      </c>
      <c r="U804">
        <f t="shared" si="101"/>
        <v>14</v>
      </c>
    </row>
    <row r="805" spans="1:21">
      <c r="A805">
        <v>804</v>
      </c>
      <c r="B805">
        <v>14</v>
      </c>
      <c r="C805" t="s">
        <v>652</v>
      </c>
      <c r="D805" s="2">
        <v>0.625</v>
      </c>
      <c r="E805" t="s">
        <v>167</v>
      </c>
      <c r="F805" t="s">
        <v>308</v>
      </c>
      <c r="G805">
        <v>27</v>
      </c>
      <c r="I805" t="s">
        <v>175</v>
      </c>
      <c r="J805">
        <v>3</v>
      </c>
      <c r="L805" t="s">
        <v>372</v>
      </c>
      <c r="M805" t="str">
        <f t="shared" si="102"/>
        <v>Alabama-Birmingham</v>
      </c>
      <c r="N805">
        <f t="shared" si="103"/>
        <v>3</v>
      </c>
      <c r="O805" t="str">
        <f t="shared" si="104"/>
        <v>Middle Tennessee State</v>
      </c>
      <c r="P805">
        <f t="shared" si="105"/>
        <v>27</v>
      </c>
      <c r="R805" t="str">
        <f t="shared" si="98"/>
        <v>Alabama-Birmingham</v>
      </c>
      <c r="S805">
        <f t="shared" si="99"/>
        <v>3</v>
      </c>
      <c r="T805" t="str">
        <f t="shared" si="100"/>
        <v>Middle Tennessee State</v>
      </c>
      <c r="U805">
        <f t="shared" si="101"/>
        <v>27</v>
      </c>
    </row>
    <row r="806" spans="1:21">
      <c r="A806">
        <v>805</v>
      </c>
      <c r="B806">
        <v>14</v>
      </c>
      <c r="C806" t="s">
        <v>652</v>
      </c>
      <c r="D806" s="2">
        <v>0.64583333333333337</v>
      </c>
      <c r="E806" t="s">
        <v>167</v>
      </c>
      <c r="F806" t="s">
        <v>77</v>
      </c>
      <c r="G806">
        <v>37</v>
      </c>
      <c r="H806" t="s">
        <v>680</v>
      </c>
      <c r="I806" t="s">
        <v>132</v>
      </c>
      <c r="J806">
        <v>15</v>
      </c>
      <c r="L806" t="s">
        <v>210</v>
      </c>
      <c r="M806" t="str">
        <f t="shared" si="102"/>
        <v>Minnesota</v>
      </c>
      <c r="N806">
        <f t="shared" si="103"/>
        <v>37</v>
      </c>
      <c r="O806" t="str">
        <f t="shared" si="104"/>
        <v>Wisconsin</v>
      </c>
      <c r="P806">
        <f t="shared" si="105"/>
        <v>15</v>
      </c>
      <c r="R806" t="str">
        <f t="shared" si="98"/>
        <v>Minnesota</v>
      </c>
      <c r="S806">
        <f t="shared" si="99"/>
        <v>37</v>
      </c>
      <c r="T806" t="str">
        <f t="shared" si="100"/>
        <v>Wisconsin</v>
      </c>
      <c r="U806">
        <f t="shared" si="101"/>
        <v>15</v>
      </c>
    </row>
    <row r="807" spans="1:21">
      <c r="A807">
        <v>806</v>
      </c>
      <c r="B807">
        <v>14</v>
      </c>
      <c r="C807" t="s">
        <v>652</v>
      </c>
      <c r="D807" s="2">
        <v>0.89583333333333337</v>
      </c>
      <c r="E807" t="s">
        <v>167</v>
      </c>
      <c r="F807" t="s">
        <v>296</v>
      </c>
      <c r="G807">
        <v>34</v>
      </c>
      <c r="I807" t="s">
        <v>84</v>
      </c>
      <c r="J807">
        <v>29</v>
      </c>
      <c r="L807" t="s">
        <v>376</v>
      </c>
      <c r="M807" t="str">
        <f t="shared" si="102"/>
        <v>Nevada</v>
      </c>
      <c r="N807">
        <f t="shared" si="103"/>
        <v>29</v>
      </c>
      <c r="O807" t="str">
        <f t="shared" si="104"/>
        <v>Nevada-Las Vegas</v>
      </c>
      <c r="P807">
        <f t="shared" si="105"/>
        <v>34</v>
      </c>
      <c r="R807" t="str">
        <f t="shared" si="98"/>
        <v>Nevada</v>
      </c>
      <c r="S807">
        <f t="shared" si="99"/>
        <v>29</v>
      </c>
      <c r="T807" t="str">
        <f t="shared" si="100"/>
        <v>Nevada-Las Vegas</v>
      </c>
      <c r="U807">
        <f t="shared" si="101"/>
        <v>34</v>
      </c>
    </row>
    <row r="808" spans="1:21">
      <c r="A808">
        <v>807</v>
      </c>
      <c r="B808">
        <v>14</v>
      </c>
      <c r="C808" t="s">
        <v>652</v>
      </c>
      <c r="D808" s="2">
        <v>0.51388888888888895</v>
      </c>
      <c r="E808" t="s">
        <v>167</v>
      </c>
      <c r="F808" t="s">
        <v>270</v>
      </c>
      <c r="G808">
        <v>34</v>
      </c>
      <c r="H808" t="s">
        <v>680</v>
      </c>
      <c r="I808" t="s">
        <v>7</v>
      </c>
      <c r="J808">
        <v>28</v>
      </c>
      <c r="L808" t="s">
        <v>466</v>
      </c>
      <c r="M808" t="str">
        <f t="shared" si="102"/>
        <v>North Carolina State</v>
      </c>
      <c r="N808">
        <f t="shared" si="103"/>
        <v>34</v>
      </c>
      <c r="O808" t="str">
        <f t="shared" si="104"/>
        <v>North Carolina</v>
      </c>
      <c r="P808">
        <f t="shared" si="105"/>
        <v>28</v>
      </c>
      <c r="R808" t="str">
        <f t="shared" si="98"/>
        <v>North Carolina State</v>
      </c>
      <c r="S808">
        <f t="shared" si="99"/>
        <v>34</v>
      </c>
      <c r="T808" t="str">
        <f t="shared" si="100"/>
        <v>North Carolina</v>
      </c>
      <c r="U808">
        <f t="shared" si="101"/>
        <v>28</v>
      </c>
    </row>
    <row r="809" spans="1:21">
      <c r="A809">
        <v>808</v>
      </c>
      <c r="B809">
        <v>14</v>
      </c>
      <c r="C809" t="s">
        <v>652</v>
      </c>
      <c r="D809" s="2">
        <v>0.79166666666666663</v>
      </c>
      <c r="E809" t="s">
        <v>167</v>
      </c>
      <c r="F809" t="s">
        <v>89</v>
      </c>
      <c r="G809">
        <v>24</v>
      </c>
      <c r="H809" t="s">
        <v>680</v>
      </c>
      <c r="I809" t="s">
        <v>215</v>
      </c>
      <c r="J809">
        <v>21</v>
      </c>
      <c r="L809" t="s">
        <v>338</v>
      </c>
      <c r="M809" t="str">
        <f t="shared" si="102"/>
        <v>North Texas</v>
      </c>
      <c r="N809">
        <f t="shared" si="103"/>
        <v>24</v>
      </c>
      <c r="O809" t="str">
        <f t="shared" si="104"/>
        <v>Texas-San Antonio</v>
      </c>
      <c r="P809">
        <f t="shared" si="105"/>
        <v>21</v>
      </c>
      <c r="R809" t="str">
        <f t="shared" si="98"/>
        <v>North Texas</v>
      </c>
      <c r="S809">
        <f t="shared" si="99"/>
        <v>24</v>
      </c>
      <c r="T809" t="str">
        <f t="shared" si="100"/>
        <v>Texas-San Antonio</v>
      </c>
      <c r="U809">
        <f t="shared" si="101"/>
        <v>21</v>
      </c>
    </row>
    <row r="810" spans="1:21">
      <c r="A810">
        <v>809</v>
      </c>
      <c r="B810">
        <v>14</v>
      </c>
      <c r="C810" t="s">
        <v>652</v>
      </c>
      <c r="D810" s="2">
        <v>0.64583333333333337</v>
      </c>
      <c r="E810" t="s">
        <v>167</v>
      </c>
      <c r="F810" t="s">
        <v>656</v>
      </c>
      <c r="G810">
        <v>24</v>
      </c>
      <c r="I810" t="s">
        <v>52</v>
      </c>
      <c r="J810">
        <v>16</v>
      </c>
      <c r="L810" t="s">
        <v>347</v>
      </c>
      <c r="M810" t="str">
        <f t="shared" si="102"/>
        <v>Illinois</v>
      </c>
      <c r="N810">
        <f t="shared" si="103"/>
        <v>16</v>
      </c>
      <c r="O810" t="str">
        <f t="shared" si="104"/>
        <v>(20) Northwestern</v>
      </c>
      <c r="P810">
        <f t="shared" si="105"/>
        <v>24</v>
      </c>
      <c r="R810" t="str">
        <f t="shared" si="98"/>
        <v>Illinois</v>
      </c>
      <c r="S810">
        <f t="shared" si="99"/>
        <v>16</v>
      </c>
      <c r="T810" t="str">
        <f t="shared" si="100"/>
        <v>Northwestern</v>
      </c>
      <c r="U810">
        <f t="shared" si="101"/>
        <v>24</v>
      </c>
    </row>
    <row r="811" spans="1:21">
      <c r="A811">
        <v>810</v>
      </c>
      <c r="B811">
        <v>14</v>
      </c>
      <c r="C811" t="s">
        <v>652</v>
      </c>
      <c r="D811" s="2">
        <v>0.83333333333333337</v>
      </c>
      <c r="E811" t="s">
        <v>167</v>
      </c>
      <c r="F811" t="s">
        <v>568</v>
      </c>
      <c r="G811">
        <v>24</v>
      </c>
      <c r="H811" t="s">
        <v>680</v>
      </c>
      <c r="I811" t="s">
        <v>143</v>
      </c>
      <c r="J811">
        <v>17</v>
      </c>
      <c r="L811" t="s">
        <v>297</v>
      </c>
      <c r="M811" t="str">
        <f t="shared" si="102"/>
        <v>(3) Notre Dame</v>
      </c>
      <c r="N811">
        <f t="shared" si="103"/>
        <v>24</v>
      </c>
      <c r="O811" t="str">
        <f t="shared" si="104"/>
        <v>Southern California</v>
      </c>
      <c r="P811">
        <f t="shared" si="105"/>
        <v>17</v>
      </c>
      <c r="R811" t="str">
        <f t="shared" si="98"/>
        <v>Notre Dame</v>
      </c>
      <c r="S811">
        <f t="shared" si="99"/>
        <v>24</v>
      </c>
      <c r="T811" t="str">
        <f t="shared" si="100"/>
        <v>Southern California</v>
      </c>
      <c r="U811">
        <f t="shared" si="101"/>
        <v>17</v>
      </c>
    </row>
    <row r="812" spans="1:21">
      <c r="A812">
        <v>811</v>
      </c>
      <c r="B812">
        <v>14</v>
      </c>
      <c r="C812" t="s">
        <v>652</v>
      </c>
      <c r="D812" s="2">
        <v>0.5</v>
      </c>
      <c r="E812" t="s">
        <v>167</v>
      </c>
      <c r="F812" t="s">
        <v>657</v>
      </c>
      <c r="G812">
        <v>62</v>
      </c>
      <c r="I812" t="s">
        <v>615</v>
      </c>
      <c r="J812">
        <v>39</v>
      </c>
      <c r="L812" t="s">
        <v>282</v>
      </c>
      <c r="M812" t="str">
        <f t="shared" si="102"/>
        <v>(4) Michigan</v>
      </c>
      <c r="N812">
        <f t="shared" si="103"/>
        <v>39</v>
      </c>
      <c r="O812" t="str">
        <f t="shared" si="104"/>
        <v>(10) Ohio State</v>
      </c>
      <c r="P812">
        <f t="shared" si="105"/>
        <v>62</v>
      </c>
      <c r="R812" t="str">
        <f t="shared" si="98"/>
        <v>Michigan</v>
      </c>
      <c r="S812">
        <f t="shared" si="99"/>
        <v>39</v>
      </c>
      <c r="T812" t="str">
        <f t="shared" si="100"/>
        <v>Ohio State</v>
      </c>
      <c r="U812">
        <f t="shared" si="101"/>
        <v>62</v>
      </c>
    </row>
    <row r="813" spans="1:21">
      <c r="A813">
        <v>812</v>
      </c>
      <c r="B813">
        <v>14</v>
      </c>
      <c r="C813" t="s">
        <v>652</v>
      </c>
      <c r="D813" s="2">
        <v>0.64583333333333337</v>
      </c>
      <c r="E813" t="s">
        <v>167</v>
      </c>
      <c r="F813" t="s">
        <v>658</v>
      </c>
      <c r="G813">
        <v>38</v>
      </c>
      <c r="I813" t="s">
        <v>70</v>
      </c>
      <c r="J813">
        <v>3</v>
      </c>
      <c r="L813" t="s">
        <v>289</v>
      </c>
      <c r="M813" t="str">
        <f t="shared" si="102"/>
        <v>Maryland</v>
      </c>
      <c r="N813">
        <f t="shared" si="103"/>
        <v>3</v>
      </c>
      <c r="O813" t="str">
        <f t="shared" si="104"/>
        <v>(15) Penn State</v>
      </c>
      <c r="P813">
        <f t="shared" si="105"/>
        <v>38</v>
      </c>
      <c r="R813" t="str">
        <f t="shared" si="98"/>
        <v>Maryland</v>
      </c>
      <c r="S813">
        <f t="shared" si="99"/>
        <v>3</v>
      </c>
      <c r="T813" t="str">
        <f t="shared" si="100"/>
        <v>Penn State</v>
      </c>
      <c r="U813">
        <f t="shared" si="101"/>
        <v>38</v>
      </c>
    </row>
    <row r="814" spans="1:21">
      <c r="A814">
        <v>813</v>
      </c>
      <c r="B814">
        <v>14</v>
      </c>
      <c r="C814" t="s">
        <v>652</v>
      </c>
      <c r="D814" s="2">
        <v>0.5</v>
      </c>
      <c r="E814" t="s">
        <v>167</v>
      </c>
      <c r="F814" t="s">
        <v>101</v>
      </c>
      <c r="G814">
        <v>28</v>
      </c>
      <c r="H814" t="s">
        <v>680</v>
      </c>
      <c r="I814" t="s">
        <v>15</v>
      </c>
      <c r="J814">
        <v>21</v>
      </c>
      <c r="L814" t="s">
        <v>354</v>
      </c>
      <c r="M814" t="str">
        <f t="shared" si="102"/>
        <v>Purdue</v>
      </c>
      <c r="N814">
        <f t="shared" si="103"/>
        <v>28</v>
      </c>
      <c r="O814" t="str">
        <f t="shared" si="104"/>
        <v>Indiana</v>
      </c>
      <c r="P814">
        <f t="shared" si="105"/>
        <v>21</v>
      </c>
      <c r="R814" t="str">
        <f t="shared" si="98"/>
        <v>Purdue</v>
      </c>
      <c r="S814">
        <f t="shared" si="99"/>
        <v>28</v>
      </c>
      <c r="T814" t="str">
        <f t="shared" si="100"/>
        <v>Indiana</v>
      </c>
      <c r="U814">
        <f t="shared" si="101"/>
        <v>21</v>
      </c>
    </row>
    <row r="815" spans="1:21">
      <c r="A815">
        <v>814</v>
      </c>
      <c r="B815">
        <v>14</v>
      </c>
      <c r="C815" t="s">
        <v>652</v>
      </c>
      <c r="D815" s="2">
        <v>0.54166666666666663</v>
      </c>
      <c r="E815" t="s">
        <v>167</v>
      </c>
      <c r="F815" t="s">
        <v>102</v>
      </c>
      <c r="G815">
        <v>27</v>
      </c>
      <c r="I815" t="s">
        <v>96</v>
      </c>
      <c r="J815">
        <v>13</v>
      </c>
      <c r="L815" t="s">
        <v>171</v>
      </c>
      <c r="M815" t="str">
        <f t="shared" si="102"/>
        <v>Old Dominion</v>
      </c>
      <c r="N815">
        <f t="shared" si="103"/>
        <v>13</v>
      </c>
      <c r="O815" t="str">
        <f t="shared" si="104"/>
        <v>Rice</v>
      </c>
      <c r="P815">
        <f t="shared" si="105"/>
        <v>27</v>
      </c>
      <c r="R815" t="str">
        <f t="shared" si="98"/>
        <v>Old Dominion</v>
      </c>
      <c r="S815">
        <f t="shared" si="99"/>
        <v>13</v>
      </c>
      <c r="T815" t="str">
        <f t="shared" si="100"/>
        <v>Rice</v>
      </c>
      <c r="U815">
        <f t="shared" si="101"/>
        <v>27</v>
      </c>
    </row>
    <row r="816" spans="1:21">
      <c r="A816">
        <v>815</v>
      </c>
      <c r="B816">
        <v>14</v>
      </c>
      <c r="C816" t="s">
        <v>652</v>
      </c>
      <c r="D816" s="2">
        <v>0.5</v>
      </c>
      <c r="E816" t="s">
        <v>167</v>
      </c>
      <c r="F816" t="s">
        <v>106</v>
      </c>
      <c r="G816">
        <v>31</v>
      </c>
      <c r="I816" t="s">
        <v>36</v>
      </c>
      <c r="J816">
        <v>28</v>
      </c>
      <c r="M816" t="str">
        <f t="shared" si="102"/>
        <v>Coastal Carolina</v>
      </c>
      <c r="N816">
        <f t="shared" si="103"/>
        <v>28</v>
      </c>
      <c r="O816" t="str">
        <f t="shared" si="104"/>
        <v>South Alabama</v>
      </c>
      <c r="P816">
        <f t="shared" si="105"/>
        <v>31</v>
      </c>
      <c r="R816" t="str">
        <f t="shared" si="98"/>
        <v>Coastal Carolina</v>
      </c>
      <c r="S816">
        <f t="shared" si="99"/>
        <v>28</v>
      </c>
      <c r="T816" t="str">
        <f t="shared" si="100"/>
        <v>South Alabama</v>
      </c>
      <c r="U816">
        <f t="shared" si="101"/>
        <v>31</v>
      </c>
    </row>
    <row r="817" spans="1:21">
      <c r="A817">
        <v>816</v>
      </c>
      <c r="B817">
        <v>14</v>
      </c>
      <c r="C817" t="s">
        <v>652</v>
      </c>
      <c r="D817" s="2">
        <v>0.625</v>
      </c>
      <c r="E817" t="s">
        <v>167</v>
      </c>
      <c r="F817" t="s">
        <v>298</v>
      </c>
      <c r="G817">
        <v>39</v>
      </c>
      <c r="H817" t="s">
        <v>680</v>
      </c>
      <c r="I817" t="s">
        <v>275</v>
      </c>
      <c r="J817">
        <v>7</v>
      </c>
      <c r="L817" t="s">
        <v>276</v>
      </c>
      <c r="M817" t="str">
        <f t="shared" si="102"/>
        <v>Southern Mississippi</v>
      </c>
      <c r="N817">
        <f t="shared" si="103"/>
        <v>39</v>
      </c>
      <c r="O817" t="str">
        <f t="shared" si="104"/>
        <v>Texas-El Paso</v>
      </c>
      <c r="P817">
        <f t="shared" si="105"/>
        <v>7</v>
      </c>
      <c r="R817" t="str">
        <f t="shared" si="98"/>
        <v>Southern Mississippi</v>
      </c>
      <c r="S817">
        <f t="shared" si="99"/>
        <v>39</v>
      </c>
      <c r="T817" t="str">
        <f t="shared" si="100"/>
        <v>Texas-El Paso</v>
      </c>
      <c r="U817">
        <f t="shared" si="101"/>
        <v>7</v>
      </c>
    </row>
    <row r="818" spans="1:21">
      <c r="A818">
        <v>817</v>
      </c>
      <c r="B818">
        <v>14</v>
      </c>
      <c r="C818" t="s">
        <v>652</v>
      </c>
      <c r="D818" s="2">
        <v>0.625</v>
      </c>
      <c r="E818" t="s">
        <v>167</v>
      </c>
      <c r="F818" t="s">
        <v>111</v>
      </c>
      <c r="G818">
        <v>49</v>
      </c>
      <c r="H818" t="s">
        <v>680</v>
      </c>
      <c r="I818" t="s">
        <v>27</v>
      </c>
      <c r="J818">
        <v>42</v>
      </c>
      <c r="L818" t="s">
        <v>234</v>
      </c>
      <c r="M818" t="str">
        <f t="shared" si="102"/>
        <v>Stanford</v>
      </c>
      <c r="N818">
        <f t="shared" si="103"/>
        <v>49</v>
      </c>
      <c r="O818" t="str">
        <f t="shared" si="104"/>
        <v>UCLA</v>
      </c>
      <c r="P818">
        <f t="shared" si="105"/>
        <v>42</v>
      </c>
      <c r="R818" t="str">
        <f t="shared" si="98"/>
        <v>Stanford</v>
      </c>
      <c r="S818">
        <f t="shared" si="99"/>
        <v>49</v>
      </c>
      <c r="T818" t="str">
        <f t="shared" si="100"/>
        <v>UCLA</v>
      </c>
      <c r="U818">
        <f t="shared" si="101"/>
        <v>42</v>
      </c>
    </row>
    <row r="819" spans="1:21">
      <c r="A819">
        <v>818</v>
      </c>
      <c r="B819">
        <v>14</v>
      </c>
      <c r="C819" t="s">
        <v>652</v>
      </c>
      <c r="D819" s="2">
        <v>0.5</v>
      </c>
      <c r="E819" t="s">
        <v>167</v>
      </c>
      <c r="F819" t="s">
        <v>659</v>
      </c>
      <c r="G819">
        <v>42</v>
      </c>
      <c r="H819" t="s">
        <v>680</v>
      </c>
      <c r="I819" t="s">
        <v>20</v>
      </c>
      <c r="J819">
        <v>21</v>
      </c>
      <c r="L819" t="s">
        <v>227</v>
      </c>
      <c r="M819" t="str">
        <f t="shared" si="102"/>
        <v>(19) Syracuse</v>
      </c>
      <c r="N819">
        <f t="shared" si="103"/>
        <v>42</v>
      </c>
      <c r="O819" t="str">
        <f t="shared" si="104"/>
        <v>Boston College</v>
      </c>
      <c r="P819">
        <f t="shared" si="105"/>
        <v>21</v>
      </c>
      <c r="R819" t="str">
        <f t="shared" si="98"/>
        <v>Syracuse</v>
      </c>
      <c r="S819">
        <f t="shared" si="99"/>
        <v>42</v>
      </c>
      <c r="T819" t="str">
        <f t="shared" si="100"/>
        <v>Boston College</v>
      </c>
      <c r="U819">
        <f t="shared" si="101"/>
        <v>21</v>
      </c>
    </row>
    <row r="820" spans="1:21">
      <c r="A820">
        <v>819</v>
      </c>
      <c r="B820">
        <v>14</v>
      </c>
      <c r="C820" t="s">
        <v>652</v>
      </c>
      <c r="D820" s="2">
        <v>0.64583333333333337</v>
      </c>
      <c r="E820" t="s">
        <v>167</v>
      </c>
      <c r="F820" t="s">
        <v>114</v>
      </c>
      <c r="G820">
        <v>57</v>
      </c>
      <c r="H820" t="s">
        <v>680</v>
      </c>
      <c r="I820" t="s">
        <v>38</v>
      </c>
      <c r="J820">
        <v>7</v>
      </c>
      <c r="L820" t="s">
        <v>183</v>
      </c>
      <c r="M820" t="str">
        <f t="shared" si="102"/>
        <v>Temple</v>
      </c>
      <c r="N820">
        <f t="shared" si="103"/>
        <v>57</v>
      </c>
      <c r="O820" t="str">
        <f t="shared" si="104"/>
        <v>Connecticut</v>
      </c>
      <c r="P820">
        <f t="shared" si="105"/>
        <v>7</v>
      </c>
      <c r="R820" t="str">
        <f t="shared" si="98"/>
        <v>Temple</v>
      </c>
      <c r="S820">
        <f t="shared" si="99"/>
        <v>57</v>
      </c>
      <c r="T820" t="str">
        <f t="shared" si="100"/>
        <v>Connecticut</v>
      </c>
      <c r="U820">
        <f t="shared" si="101"/>
        <v>7</v>
      </c>
    </row>
    <row r="821" spans="1:21">
      <c r="A821">
        <v>820</v>
      </c>
      <c r="B821">
        <v>14</v>
      </c>
      <c r="C821" t="s">
        <v>652</v>
      </c>
      <c r="D821" s="2">
        <v>0.8125</v>
      </c>
      <c r="E821" t="s">
        <v>167</v>
      </c>
      <c r="F821" t="s">
        <v>115</v>
      </c>
      <c r="G821">
        <v>74</v>
      </c>
      <c r="I821" t="s">
        <v>660</v>
      </c>
      <c r="J821">
        <v>72</v>
      </c>
      <c r="L821" t="s">
        <v>193</v>
      </c>
      <c r="M821" t="str">
        <f t="shared" si="102"/>
        <v>(8) Louisiana State</v>
      </c>
      <c r="N821">
        <f t="shared" si="103"/>
        <v>72</v>
      </c>
      <c r="O821" t="str">
        <f t="shared" si="104"/>
        <v>Texas A&amp;M</v>
      </c>
      <c r="P821">
        <f t="shared" si="105"/>
        <v>74</v>
      </c>
      <c r="R821" t="str">
        <f t="shared" si="98"/>
        <v>Louisiana State</v>
      </c>
      <c r="S821">
        <f t="shared" si="99"/>
        <v>72</v>
      </c>
      <c r="T821" t="str">
        <f t="shared" si="100"/>
        <v>Texas A&amp;M</v>
      </c>
      <c r="U821">
        <f t="shared" si="101"/>
        <v>74</v>
      </c>
    </row>
    <row r="822" spans="1:21">
      <c r="A822">
        <v>821</v>
      </c>
      <c r="B822">
        <v>14</v>
      </c>
      <c r="C822" t="s">
        <v>652</v>
      </c>
      <c r="D822" s="2">
        <v>0.83333333333333337</v>
      </c>
      <c r="E822" t="s">
        <v>167</v>
      </c>
      <c r="F822" t="s">
        <v>490</v>
      </c>
      <c r="G822">
        <v>31</v>
      </c>
      <c r="I822" t="s">
        <v>95</v>
      </c>
      <c r="J822">
        <v>24</v>
      </c>
      <c r="L822" t="s">
        <v>303</v>
      </c>
      <c r="M822" t="str">
        <f t="shared" si="102"/>
        <v>Oklahoma State</v>
      </c>
      <c r="N822">
        <f t="shared" si="103"/>
        <v>24</v>
      </c>
      <c r="O822" t="str">
        <f t="shared" si="104"/>
        <v>Texas Christian</v>
      </c>
      <c r="P822">
        <f t="shared" si="105"/>
        <v>31</v>
      </c>
      <c r="R822" t="str">
        <f t="shared" si="98"/>
        <v>Oklahoma State</v>
      </c>
      <c r="S822">
        <f t="shared" si="99"/>
        <v>24</v>
      </c>
      <c r="T822" t="str">
        <f t="shared" si="100"/>
        <v>Texas Christian</v>
      </c>
      <c r="U822">
        <f t="shared" si="101"/>
        <v>31</v>
      </c>
    </row>
    <row r="823" spans="1:21">
      <c r="A823">
        <v>822</v>
      </c>
      <c r="B823">
        <v>14</v>
      </c>
      <c r="C823" t="s">
        <v>652</v>
      </c>
      <c r="D823" s="2">
        <v>0.5</v>
      </c>
      <c r="E823" t="s">
        <v>167</v>
      </c>
      <c r="F823" t="s">
        <v>122</v>
      </c>
      <c r="G823">
        <v>29</v>
      </c>
      <c r="I823" t="s">
        <v>82</v>
      </c>
      <c r="J823">
        <v>28</v>
      </c>
      <c r="L823" t="s">
        <v>196</v>
      </c>
      <c r="M823" t="str">
        <f t="shared" si="102"/>
        <v>Navy</v>
      </c>
      <c r="N823">
        <f t="shared" si="103"/>
        <v>28</v>
      </c>
      <c r="O823" t="str">
        <f t="shared" si="104"/>
        <v>Tulane</v>
      </c>
      <c r="P823">
        <f t="shared" si="105"/>
        <v>29</v>
      </c>
      <c r="R823" t="str">
        <f t="shared" si="98"/>
        <v>Navy</v>
      </c>
      <c r="S823">
        <f t="shared" si="99"/>
        <v>28</v>
      </c>
      <c r="T823" t="str">
        <f t="shared" si="100"/>
        <v>Tulane</v>
      </c>
      <c r="U823">
        <f t="shared" si="101"/>
        <v>29</v>
      </c>
    </row>
    <row r="824" spans="1:21">
      <c r="A824">
        <v>823</v>
      </c>
      <c r="B824">
        <v>14</v>
      </c>
      <c r="C824" t="s">
        <v>652</v>
      </c>
      <c r="D824" s="2">
        <v>0.64583333333333337</v>
      </c>
      <c r="E824" t="s">
        <v>167</v>
      </c>
      <c r="F824" t="s">
        <v>123</v>
      </c>
      <c r="G824">
        <v>27</v>
      </c>
      <c r="I824" t="s">
        <v>272</v>
      </c>
      <c r="J824">
        <v>24</v>
      </c>
      <c r="L824" t="s">
        <v>307</v>
      </c>
      <c r="M824" t="str">
        <f t="shared" si="102"/>
        <v>Southern Methodist</v>
      </c>
      <c r="N824">
        <f t="shared" si="103"/>
        <v>24</v>
      </c>
      <c r="O824" t="str">
        <f t="shared" si="104"/>
        <v>Tulsa</v>
      </c>
      <c r="P824">
        <f t="shared" si="105"/>
        <v>27</v>
      </c>
      <c r="R824" t="str">
        <f t="shared" si="98"/>
        <v>Southern Methodist</v>
      </c>
      <c r="S824">
        <f t="shared" si="99"/>
        <v>24</v>
      </c>
      <c r="T824" t="str">
        <f t="shared" si="100"/>
        <v>Tulsa</v>
      </c>
      <c r="U824">
        <f t="shared" si="101"/>
        <v>27</v>
      </c>
    </row>
    <row r="825" spans="1:21">
      <c r="A825">
        <v>824</v>
      </c>
      <c r="B825">
        <v>14</v>
      </c>
      <c r="C825" t="s">
        <v>652</v>
      </c>
      <c r="D825" s="2">
        <v>0.91666666666666663</v>
      </c>
      <c r="E825" t="s">
        <v>167</v>
      </c>
      <c r="F825" t="s">
        <v>661</v>
      </c>
      <c r="G825">
        <v>35</v>
      </c>
      <c r="I825" t="s">
        <v>228</v>
      </c>
      <c r="J825">
        <v>27</v>
      </c>
      <c r="L825" t="s">
        <v>195</v>
      </c>
      <c r="M825" t="str">
        <f t="shared" si="102"/>
        <v>Brigham Young</v>
      </c>
      <c r="N825">
        <f t="shared" si="103"/>
        <v>27</v>
      </c>
      <c r="O825" t="str">
        <f t="shared" si="104"/>
        <v>(18) Utah</v>
      </c>
      <c r="P825">
        <f t="shared" si="105"/>
        <v>35</v>
      </c>
      <c r="R825" t="str">
        <f t="shared" si="98"/>
        <v>Brigham Young</v>
      </c>
      <c r="S825">
        <f t="shared" si="99"/>
        <v>27</v>
      </c>
      <c r="T825" t="str">
        <f t="shared" si="100"/>
        <v>Utah</v>
      </c>
      <c r="U825">
        <f t="shared" si="101"/>
        <v>35</v>
      </c>
    </row>
    <row r="826" spans="1:21">
      <c r="A826">
        <v>825</v>
      </c>
      <c r="B826">
        <v>14</v>
      </c>
      <c r="C826" t="s">
        <v>652</v>
      </c>
      <c r="D826" s="2">
        <v>0.66666666666666663</v>
      </c>
      <c r="E826" t="s">
        <v>167</v>
      </c>
      <c r="F826" t="s">
        <v>125</v>
      </c>
      <c r="G826">
        <v>38</v>
      </c>
      <c r="I826" t="s">
        <v>72</v>
      </c>
      <c r="J826">
        <v>13</v>
      </c>
      <c r="L826" t="s">
        <v>309</v>
      </c>
      <c r="M826" t="str">
        <f t="shared" si="102"/>
        <v>Tennessee</v>
      </c>
      <c r="N826">
        <f t="shared" si="103"/>
        <v>13</v>
      </c>
      <c r="O826" t="str">
        <f t="shared" si="104"/>
        <v>Vanderbilt</v>
      </c>
      <c r="P826">
        <f t="shared" si="105"/>
        <v>38</v>
      </c>
      <c r="R826" t="str">
        <f t="shared" si="98"/>
        <v>Tennessee</v>
      </c>
      <c r="S826">
        <f t="shared" si="99"/>
        <v>13</v>
      </c>
      <c r="T826" t="str">
        <f t="shared" si="100"/>
        <v>Vanderbilt</v>
      </c>
      <c r="U826">
        <f t="shared" si="101"/>
        <v>38</v>
      </c>
    </row>
    <row r="827" spans="1:21">
      <c r="A827">
        <v>826</v>
      </c>
      <c r="B827">
        <v>14</v>
      </c>
      <c r="C827" t="s">
        <v>652</v>
      </c>
      <c r="D827" s="2">
        <v>0.52083333333333337</v>
      </c>
      <c r="E827" t="s">
        <v>167</v>
      </c>
      <c r="F827" t="s">
        <v>127</v>
      </c>
      <c r="G827">
        <v>59</v>
      </c>
      <c r="H827" t="s">
        <v>680</v>
      </c>
      <c r="I827" t="s">
        <v>39</v>
      </c>
      <c r="J827">
        <v>7</v>
      </c>
      <c r="L827" t="s">
        <v>200</v>
      </c>
      <c r="M827" t="str">
        <f t="shared" si="102"/>
        <v>Wake Forest</v>
      </c>
      <c r="N827">
        <f t="shared" si="103"/>
        <v>59</v>
      </c>
      <c r="O827" t="str">
        <f t="shared" si="104"/>
        <v>Duke</v>
      </c>
      <c r="P827">
        <f t="shared" si="105"/>
        <v>7</v>
      </c>
      <c r="R827" t="str">
        <f t="shared" si="98"/>
        <v>Wake Forest</v>
      </c>
      <c r="S827">
        <f t="shared" si="99"/>
        <v>59</v>
      </c>
      <c r="T827" t="str">
        <f t="shared" si="100"/>
        <v>Duke</v>
      </c>
      <c r="U827">
        <f t="shared" si="101"/>
        <v>7</v>
      </c>
    </row>
    <row r="828" spans="1:21">
      <c r="A828">
        <v>827</v>
      </c>
      <c r="B828">
        <v>14</v>
      </c>
      <c r="C828" t="s">
        <v>652</v>
      </c>
      <c r="D828" s="2">
        <v>0.5</v>
      </c>
      <c r="E828" t="s">
        <v>167</v>
      </c>
      <c r="F828" t="s">
        <v>130</v>
      </c>
      <c r="G828">
        <v>30</v>
      </c>
      <c r="H828" t="s">
        <v>680</v>
      </c>
      <c r="I828" t="s">
        <v>63</v>
      </c>
      <c r="J828">
        <v>15</v>
      </c>
      <c r="L828" t="s">
        <v>360</v>
      </c>
      <c r="M828" t="str">
        <f t="shared" si="102"/>
        <v>Western Kentucky</v>
      </c>
      <c r="N828">
        <f t="shared" si="103"/>
        <v>30</v>
      </c>
      <c r="O828" t="str">
        <f t="shared" si="104"/>
        <v>Louisiana Tech</v>
      </c>
      <c r="P828">
        <f t="shared" si="105"/>
        <v>15</v>
      </c>
      <c r="R828" t="str">
        <f t="shared" si="98"/>
        <v>Western Kentucky</v>
      </c>
      <c r="S828">
        <f t="shared" si="99"/>
        <v>30</v>
      </c>
      <c r="T828" t="str">
        <f t="shared" si="100"/>
        <v>Louisiana Tech</v>
      </c>
      <c r="U828">
        <f t="shared" si="101"/>
        <v>15</v>
      </c>
    </row>
    <row r="829" spans="1:21">
      <c r="A829">
        <v>828</v>
      </c>
      <c r="B829">
        <v>14</v>
      </c>
      <c r="C829" t="s">
        <v>652</v>
      </c>
      <c r="D829" s="2">
        <v>0.60416666666666663</v>
      </c>
      <c r="E829" t="s">
        <v>167</v>
      </c>
      <c r="F829" t="s">
        <v>133</v>
      </c>
      <c r="G829">
        <v>31</v>
      </c>
      <c r="H829" t="s">
        <v>680</v>
      </c>
      <c r="I829" t="s">
        <v>86</v>
      </c>
      <c r="J829">
        <v>3</v>
      </c>
      <c r="L829" t="s">
        <v>267</v>
      </c>
      <c r="M829" t="str">
        <f t="shared" si="102"/>
        <v>Wyoming</v>
      </c>
      <c r="N829">
        <f t="shared" si="103"/>
        <v>31</v>
      </c>
      <c r="O829" t="str">
        <f t="shared" si="104"/>
        <v>New Mexico</v>
      </c>
      <c r="P829">
        <f t="shared" si="105"/>
        <v>3</v>
      </c>
      <c r="R829" t="str">
        <f t="shared" si="98"/>
        <v>Wyoming</v>
      </c>
      <c r="S829">
        <f t="shared" si="99"/>
        <v>31</v>
      </c>
      <c r="T829" t="str">
        <f t="shared" si="100"/>
        <v>New Mexico</v>
      </c>
      <c r="U829">
        <f t="shared" si="101"/>
        <v>3</v>
      </c>
    </row>
    <row r="830" spans="1:21">
      <c r="A830">
        <v>829</v>
      </c>
      <c r="B830">
        <v>15</v>
      </c>
      <c r="C830" t="s">
        <v>662</v>
      </c>
      <c r="D830" s="2">
        <v>0.79166666666666663</v>
      </c>
      <c r="E830" t="s">
        <v>198</v>
      </c>
      <c r="F830" t="s">
        <v>250</v>
      </c>
      <c r="G830">
        <v>30</v>
      </c>
      <c r="I830" t="s">
        <v>23</v>
      </c>
      <c r="J830">
        <v>29</v>
      </c>
      <c r="L830" t="s">
        <v>663</v>
      </c>
      <c r="M830" t="str">
        <f t="shared" si="102"/>
        <v>Buffalo</v>
      </c>
      <c r="N830">
        <f t="shared" si="103"/>
        <v>29</v>
      </c>
      <c r="O830" t="str">
        <f t="shared" si="104"/>
        <v>Northern Illinois</v>
      </c>
      <c r="P830">
        <f t="shared" si="105"/>
        <v>30</v>
      </c>
      <c r="R830" t="str">
        <f t="shared" si="98"/>
        <v>Buffalo</v>
      </c>
      <c r="S830">
        <f t="shared" si="99"/>
        <v>29</v>
      </c>
      <c r="T830" t="str">
        <f t="shared" si="100"/>
        <v>Northern Illinois</v>
      </c>
      <c r="U830">
        <f t="shared" si="101"/>
        <v>30</v>
      </c>
    </row>
    <row r="831" spans="1:21">
      <c r="A831">
        <v>830</v>
      </c>
      <c r="B831">
        <v>15</v>
      </c>
      <c r="C831" t="s">
        <v>662</v>
      </c>
      <c r="D831" s="2">
        <v>0.83333333333333337</v>
      </c>
      <c r="E831" t="s">
        <v>198</v>
      </c>
      <c r="F831" t="s">
        <v>447</v>
      </c>
      <c r="G831">
        <v>10</v>
      </c>
      <c r="I831" t="s">
        <v>664</v>
      </c>
      <c r="J831">
        <v>3</v>
      </c>
      <c r="L831" t="s">
        <v>524</v>
      </c>
      <c r="M831" t="str">
        <f t="shared" si="102"/>
        <v>(17) Utah</v>
      </c>
      <c r="N831">
        <f t="shared" si="103"/>
        <v>3</v>
      </c>
      <c r="O831" t="str">
        <f t="shared" si="104"/>
        <v>(10) Washington</v>
      </c>
      <c r="P831">
        <f t="shared" si="105"/>
        <v>10</v>
      </c>
      <c r="R831" t="str">
        <f t="shared" si="98"/>
        <v>Utah</v>
      </c>
      <c r="S831">
        <f t="shared" si="99"/>
        <v>3</v>
      </c>
      <c r="T831" t="str">
        <f t="shared" si="100"/>
        <v>Washington</v>
      </c>
      <c r="U831">
        <f t="shared" si="101"/>
        <v>10</v>
      </c>
    </row>
    <row r="832" spans="1:21">
      <c r="A832">
        <v>831</v>
      </c>
      <c r="B832">
        <v>15</v>
      </c>
      <c r="C832" t="s">
        <v>665</v>
      </c>
      <c r="D832" s="2">
        <v>0.66666666666666663</v>
      </c>
      <c r="E832" t="s">
        <v>167</v>
      </c>
      <c r="F832" t="s">
        <v>213</v>
      </c>
      <c r="G832">
        <v>35</v>
      </c>
      <c r="I832" t="s">
        <v>666</v>
      </c>
      <c r="J832">
        <v>28</v>
      </c>
      <c r="L832" t="s">
        <v>223</v>
      </c>
      <c r="M832" t="str">
        <f t="shared" si="102"/>
        <v>(4) Georgia</v>
      </c>
      <c r="N832">
        <f t="shared" si="103"/>
        <v>28</v>
      </c>
      <c r="O832" t="str">
        <f t="shared" si="104"/>
        <v>(1) Alabama</v>
      </c>
      <c r="P832">
        <f t="shared" si="105"/>
        <v>35</v>
      </c>
      <c r="R832" t="str">
        <f t="shared" si="98"/>
        <v>Georgia</v>
      </c>
      <c r="S832">
        <f t="shared" si="99"/>
        <v>28</v>
      </c>
      <c r="T832" t="str">
        <f t="shared" si="100"/>
        <v>Alabama</v>
      </c>
      <c r="U832">
        <f t="shared" si="101"/>
        <v>35</v>
      </c>
    </row>
    <row r="833" spans="1:21">
      <c r="A833">
        <v>832</v>
      </c>
      <c r="B833">
        <v>15</v>
      </c>
      <c r="C833" t="s">
        <v>665</v>
      </c>
      <c r="D833" s="2">
        <v>0.5625</v>
      </c>
      <c r="E833" t="s">
        <v>167</v>
      </c>
      <c r="F833" t="s">
        <v>175</v>
      </c>
      <c r="G833">
        <v>27</v>
      </c>
      <c r="H833" t="s">
        <v>680</v>
      </c>
      <c r="I833" t="s">
        <v>308</v>
      </c>
      <c r="J833">
        <v>25</v>
      </c>
      <c r="L833" t="s">
        <v>372</v>
      </c>
      <c r="M833" t="str">
        <f t="shared" si="102"/>
        <v>Alabama-Birmingham</v>
      </c>
      <c r="N833">
        <f t="shared" si="103"/>
        <v>27</v>
      </c>
      <c r="O833" t="str">
        <f t="shared" si="104"/>
        <v>Middle Tennessee State</v>
      </c>
      <c r="P833">
        <f t="shared" si="105"/>
        <v>25</v>
      </c>
      <c r="R833" t="str">
        <f t="shared" si="98"/>
        <v>Alabama-Birmingham</v>
      </c>
      <c r="S833">
        <f t="shared" si="99"/>
        <v>27</v>
      </c>
      <c r="T833" t="str">
        <f t="shared" si="100"/>
        <v>Middle Tennessee State</v>
      </c>
      <c r="U833">
        <f t="shared" si="101"/>
        <v>25</v>
      </c>
    </row>
    <row r="834" spans="1:21">
      <c r="A834">
        <v>833</v>
      </c>
      <c r="B834">
        <v>15</v>
      </c>
      <c r="C834" t="s">
        <v>665</v>
      </c>
      <c r="D834" s="2">
        <v>0.5</v>
      </c>
      <c r="E834" t="s">
        <v>167</v>
      </c>
      <c r="F834" t="s">
        <v>6</v>
      </c>
      <c r="G834">
        <v>30</v>
      </c>
      <c r="I834" t="s">
        <v>62</v>
      </c>
      <c r="J834">
        <v>19</v>
      </c>
      <c r="L834" t="s">
        <v>456</v>
      </c>
      <c r="M834" t="str">
        <f t="shared" si="102"/>
        <v>Louisiana</v>
      </c>
      <c r="N834">
        <f t="shared" si="103"/>
        <v>19</v>
      </c>
      <c r="O834" t="str">
        <f t="shared" si="104"/>
        <v>Appalachian State</v>
      </c>
      <c r="P834">
        <f t="shared" si="105"/>
        <v>30</v>
      </c>
      <c r="R834" t="str">
        <f t="shared" si="98"/>
        <v>Louisiana</v>
      </c>
      <c r="S834">
        <f t="shared" si="99"/>
        <v>19</v>
      </c>
      <c r="T834" t="str">
        <f t="shared" si="100"/>
        <v>Appalachian State</v>
      </c>
      <c r="U834">
        <f t="shared" si="101"/>
        <v>30</v>
      </c>
    </row>
    <row r="835" spans="1:21">
      <c r="A835">
        <v>834</v>
      </c>
      <c r="B835">
        <v>15</v>
      </c>
      <c r="C835" t="s">
        <v>665</v>
      </c>
      <c r="D835" s="2">
        <v>0.64583333333333337</v>
      </c>
      <c r="E835" t="s">
        <v>167</v>
      </c>
      <c r="F835" t="s">
        <v>667</v>
      </c>
      <c r="G835">
        <v>56</v>
      </c>
      <c r="I835" t="s">
        <v>71</v>
      </c>
      <c r="J835">
        <v>41</v>
      </c>
      <c r="L835" t="s">
        <v>344</v>
      </c>
      <c r="M835" t="str">
        <f t="shared" si="102"/>
        <v>Memphis</v>
      </c>
      <c r="N835">
        <f t="shared" si="103"/>
        <v>41</v>
      </c>
      <c r="O835" t="str">
        <f t="shared" si="104"/>
        <v>(7) Central Florida</v>
      </c>
      <c r="P835">
        <f t="shared" si="105"/>
        <v>56</v>
      </c>
      <c r="R835" t="str">
        <f t="shared" ref="R835:R845" si="106">IFERROR(MID(M835,FIND(")",LEFT(M835,5))+2,9999),M835)</f>
        <v>Memphis</v>
      </c>
      <c r="S835">
        <f t="shared" ref="S835:S845" si="107">N835</f>
        <v>41</v>
      </c>
      <c r="T835" t="str">
        <f t="shared" ref="T835:T845" si="108">IFERROR(MID(O835,FIND(")",LEFT(O835,5))+2,9999),O835)</f>
        <v>Central Florida</v>
      </c>
      <c r="U835">
        <f t="shared" ref="U835:U845" si="109">P835</f>
        <v>56</v>
      </c>
    </row>
    <row r="836" spans="1:21">
      <c r="A836">
        <v>835</v>
      </c>
      <c r="B836">
        <v>15</v>
      </c>
      <c r="C836" t="s">
        <v>665</v>
      </c>
      <c r="D836" s="2">
        <v>0.83333333333333337</v>
      </c>
      <c r="E836" t="s">
        <v>167</v>
      </c>
      <c r="F836" t="s">
        <v>235</v>
      </c>
      <c r="G836">
        <v>42</v>
      </c>
      <c r="I836" t="s">
        <v>100</v>
      </c>
      <c r="J836">
        <v>10</v>
      </c>
      <c r="L836" t="s">
        <v>314</v>
      </c>
      <c r="M836" t="str">
        <f t="shared" si="102"/>
        <v>Pittsburgh</v>
      </c>
      <c r="N836">
        <f t="shared" si="103"/>
        <v>10</v>
      </c>
      <c r="O836" t="str">
        <f t="shared" si="104"/>
        <v>(2) Clemson</v>
      </c>
      <c r="P836">
        <f t="shared" si="105"/>
        <v>42</v>
      </c>
      <c r="R836" t="str">
        <f t="shared" si="106"/>
        <v>Pittsburgh</v>
      </c>
      <c r="S836">
        <f t="shared" si="107"/>
        <v>10</v>
      </c>
      <c r="T836" t="str">
        <f t="shared" si="108"/>
        <v>Clemson</v>
      </c>
      <c r="U836">
        <f t="shared" si="109"/>
        <v>42</v>
      </c>
    </row>
    <row r="837" spans="1:21">
      <c r="A837">
        <v>836</v>
      </c>
      <c r="B837">
        <v>15</v>
      </c>
      <c r="C837" t="s">
        <v>665</v>
      </c>
      <c r="D837" s="2">
        <v>0.82291666666666663</v>
      </c>
      <c r="E837" t="s">
        <v>167</v>
      </c>
      <c r="F837" t="s">
        <v>668</v>
      </c>
      <c r="G837">
        <v>19</v>
      </c>
      <c r="H837" t="s">
        <v>680</v>
      </c>
      <c r="I837" t="s">
        <v>669</v>
      </c>
      <c r="J837">
        <v>16</v>
      </c>
      <c r="L837" t="s">
        <v>340</v>
      </c>
      <c r="M837" t="str">
        <f t="shared" si="102"/>
        <v>(25) Fresno State</v>
      </c>
      <c r="N837">
        <f t="shared" si="103"/>
        <v>19</v>
      </c>
      <c r="O837" t="str">
        <f t="shared" si="104"/>
        <v>(19) Boise State</v>
      </c>
      <c r="P837">
        <f t="shared" si="105"/>
        <v>16</v>
      </c>
      <c r="R837" t="str">
        <f t="shared" si="106"/>
        <v>Fresno State</v>
      </c>
      <c r="S837">
        <f t="shared" si="107"/>
        <v>19</v>
      </c>
      <c r="T837" t="str">
        <f t="shared" si="108"/>
        <v>Boise State</v>
      </c>
      <c r="U837">
        <f t="shared" si="109"/>
        <v>16</v>
      </c>
    </row>
    <row r="838" spans="1:21">
      <c r="A838">
        <v>837</v>
      </c>
      <c r="B838">
        <v>15</v>
      </c>
      <c r="C838" t="s">
        <v>665</v>
      </c>
      <c r="D838" s="2">
        <v>0.5</v>
      </c>
      <c r="E838" t="s">
        <v>167</v>
      </c>
      <c r="F838" t="s">
        <v>670</v>
      </c>
      <c r="G838">
        <v>27</v>
      </c>
      <c r="I838" t="s">
        <v>671</v>
      </c>
      <c r="J838">
        <v>24</v>
      </c>
      <c r="L838" t="s">
        <v>438</v>
      </c>
      <c r="M838" t="str">
        <f t="shared" ref="M838:M845" si="110">IF($H838="at",F838,I838)</f>
        <v>Drake</v>
      </c>
      <c r="N838">
        <f t="shared" ref="N838:N845" si="111">IF($H838="at",G838,J838)</f>
        <v>24</v>
      </c>
      <c r="O838" t="str">
        <f t="shared" ref="O838:O845" si="112">IF($H838="at",I838,F838)</f>
        <v>(24) Iowa State</v>
      </c>
      <c r="P838">
        <f t="shared" ref="P838:P845" si="113">IF($H838="at",J838,G838)</f>
        <v>27</v>
      </c>
      <c r="R838" t="str">
        <f t="shared" si="106"/>
        <v>Drake</v>
      </c>
      <c r="S838">
        <f t="shared" si="107"/>
        <v>24</v>
      </c>
      <c r="T838" t="str">
        <f t="shared" si="108"/>
        <v>Iowa State</v>
      </c>
      <c r="U838">
        <f t="shared" si="109"/>
        <v>27</v>
      </c>
    </row>
    <row r="839" spans="1:21">
      <c r="A839">
        <v>838</v>
      </c>
      <c r="B839">
        <v>15</v>
      </c>
      <c r="C839" t="s">
        <v>665</v>
      </c>
      <c r="D839" s="2">
        <v>0.58333333333333337</v>
      </c>
      <c r="E839" t="s">
        <v>167</v>
      </c>
      <c r="F839" t="s">
        <v>59</v>
      </c>
      <c r="G839">
        <v>52</v>
      </c>
      <c r="I839" t="s">
        <v>672</v>
      </c>
      <c r="J839">
        <v>17</v>
      </c>
      <c r="L839" t="s">
        <v>254</v>
      </c>
      <c r="M839" t="str">
        <f t="shared" si="110"/>
        <v>Norfolk State</v>
      </c>
      <c r="N839">
        <f t="shared" si="111"/>
        <v>17</v>
      </c>
      <c r="O839" t="str">
        <f t="shared" si="112"/>
        <v>Liberty</v>
      </c>
      <c r="P839">
        <f t="shared" si="113"/>
        <v>52</v>
      </c>
      <c r="R839" t="str">
        <f t="shared" si="106"/>
        <v>Norfolk State</v>
      </c>
      <c r="S839">
        <f t="shared" si="107"/>
        <v>17</v>
      </c>
      <c r="T839" t="str">
        <f t="shared" si="108"/>
        <v>Liberty</v>
      </c>
      <c r="U839">
        <f t="shared" si="109"/>
        <v>52</v>
      </c>
    </row>
    <row r="840" spans="1:21">
      <c r="A840">
        <v>839</v>
      </c>
      <c r="B840">
        <v>15</v>
      </c>
      <c r="C840" t="s">
        <v>665</v>
      </c>
      <c r="D840" s="2">
        <v>0.5</v>
      </c>
      <c r="E840" t="s">
        <v>167</v>
      </c>
      <c r="F840" t="s">
        <v>270</v>
      </c>
      <c r="G840">
        <v>58</v>
      </c>
      <c r="I840" t="s">
        <v>41</v>
      </c>
      <c r="J840">
        <v>3</v>
      </c>
      <c r="L840" t="s">
        <v>271</v>
      </c>
      <c r="M840" t="str">
        <f t="shared" si="110"/>
        <v>East Carolina</v>
      </c>
      <c r="N840">
        <f t="shared" si="111"/>
        <v>3</v>
      </c>
      <c r="O840" t="str">
        <f t="shared" si="112"/>
        <v>North Carolina State</v>
      </c>
      <c r="P840">
        <f t="shared" si="113"/>
        <v>58</v>
      </c>
      <c r="R840" t="str">
        <f t="shared" si="106"/>
        <v>East Carolina</v>
      </c>
      <c r="S840">
        <f t="shared" si="107"/>
        <v>3</v>
      </c>
      <c r="T840" t="str">
        <f t="shared" si="108"/>
        <v>North Carolina State</v>
      </c>
      <c r="U840">
        <f t="shared" si="109"/>
        <v>58</v>
      </c>
    </row>
    <row r="841" spans="1:21">
      <c r="A841">
        <v>840</v>
      </c>
      <c r="B841">
        <v>15</v>
      </c>
      <c r="C841" t="s">
        <v>665</v>
      </c>
      <c r="D841" s="2">
        <v>0.83333333333333337</v>
      </c>
      <c r="E841" t="s">
        <v>167</v>
      </c>
      <c r="F841" t="s">
        <v>673</v>
      </c>
      <c r="G841">
        <v>45</v>
      </c>
      <c r="I841" t="s">
        <v>674</v>
      </c>
      <c r="J841">
        <v>24</v>
      </c>
      <c r="L841" t="s">
        <v>675</v>
      </c>
      <c r="M841" t="str">
        <f t="shared" si="110"/>
        <v>(21) Northwestern</v>
      </c>
      <c r="N841">
        <f t="shared" si="111"/>
        <v>24</v>
      </c>
      <c r="O841" t="str">
        <f t="shared" si="112"/>
        <v>(6) Ohio State</v>
      </c>
      <c r="P841">
        <f t="shared" si="113"/>
        <v>45</v>
      </c>
      <c r="R841" t="str">
        <f t="shared" si="106"/>
        <v>Northwestern</v>
      </c>
      <c r="S841">
        <f t="shared" si="107"/>
        <v>24</v>
      </c>
      <c r="T841" t="str">
        <f t="shared" si="108"/>
        <v>Ohio State</v>
      </c>
      <c r="U841">
        <f t="shared" si="109"/>
        <v>45</v>
      </c>
    </row>
    <row r="842" spans="1:21">
      <c r="A842">
        <v>841</v>
      </c>
      <c r="B842">
        <v>15</v>
      </c>
      <c r="C842" t="s">
        <v>665</v>
      </c>
      <c r="D842" s="2">
        <v>0.5</v>
      </c>
      <c r="E842" t="s">
        <v>167</v>
      </c>
      <c r="F842" t="s">
        <v>437</v>
      </c>
      <c r="G842">
        <v>39</v>
      </c>
      <c r="I842" t="s">
        <v>537</v>
      </c>
      <c r="J842">
        <v>27</v>
      </c>
      <c r="L842" t="s">
        <v>319</v>
      </c>
      <c r="M842" t="str">
        <f t="shared" si="110"/>
        <v>(9) Texas</v>
      </c>
      <c r="N842">
        <f t="shared" si="111"/>
        <v>27</v>
      </c>
      <c r="O842" t="str">
        <f t="shared" si="112"/>
        <v>(5) Oklahoma</v>
      </c>
      <c r="P842">
        <f t="shared" si="113"/>
        <v>39</v>
      </c>
      <c r="R842" t="str">
        <f t="shared" si="106"/>
        <v>Texas</v>
      </c>
      <c r="S842">
        <f t="shared" si="107"/>
        <v>27</v>
      </c>
      <c r="T842" t="str">
        <f t="shared" si="108"/>
        <v>Oklahoma</v>
      </c>
      <c r="U842">
        <f t="shared" si="109"/>
        <v>39</v>
      </c>
    </row>
    <row r="843" spans="1:21">
      <c r="A843">
        <v>842</v>
      </c>
      <c r="B843">
        <v>15</v>
      </c>
      <c r="C843" t="s">
        <v>665</v>
      </c>
      <c r="D843" s="2">
        <v>0.5</v>
      </c>
      <c r="E843" t="s">
        <v>167</v>
      </c>
      <c r="F843" t="s">
        <v>35</v>
      </c>
      <c r="G843">
        <v>28</v>
      </c>
      <c r="I843" t="s">
        <v>2</v>
      </c>
      <c r="J843">
        <v>3</v>
      </c>
      <c r="L843" t="s">
        <v>293</v>
      </c>
      <c r="M843" t="str">
        <f t="shared" si="110"/>
        <v>Akron</v>
      </c>
      <c r="N843">
        <f t="shared" si="111"/>
        <v>3</v>
      </c>
      <c r="O843" t="str">
        <f t="shared" si="112"/>
        <v>South Carolina</v>
      </c>
      <c r="P843">
        <f t="shared" si="113"/>
        <v>28</v>
      </c>
      <c r="R843" t="str">
        <f t="shared" si="106"/>
        <v>Akron</v>
      </c>
      <c r="S843">
        <f t="shared" si="107"/>
        <v>3</v>
      </c>
      <c r="T843" t="str">
        <f t="shared" si="108"/>
        <v>South Carolina</v>
      </c>
      <c r="U843">
        <f t="shared" si="109"/>
        <v>28</v>
      </c>
    </row>
    <row r="844" spans="1:21">
      <c r="A844">
        <v>843</v>
      </c>
      <c r="B844">
        <v>15</v>
      </c>
      <c r="C844" t="s">
        <v>665</v>
      </c>
      <c r="D844" s="2">
        <v>0.625</v>
      </c>
      <c r="E844" t="s">
        <v>167</v>
      </c>
      <c r="F844" t="s">
        <v>111</v>
      </c>
      <c r="G844">
        <v>23</v>
      </c>
      <c r="H844" t="s">
        <v>680</v>
      </c>
      <c r="I844" t="s">
        <v>26</v>
      </c>
      <c r="J844">
        <v>13</v>
      </c>
      <c r="L844" t="s">
        <v>232</v>
      </c>
      <c r="M844" t="str">
        <f t="shared" si="110"/>
        <v>Stanford</v>
      </c>
      <c r="N844">
        <f t="shared" si="111"/>
        <v>23</v>
      </c>
      <c r="O844" t="str">
        <f t="shared" si="112"/>
        <v>California</v>
      </c>
      <c r="P844">
        <f t="shared" si="113"/>
        <v>13</v>
      </c>
      <c r="R844" t="str">
        <f t="shared" si="106"/>
        <v>Stanford</v>
      </c>
      <c r="S844">
        <f t="shared" si="107"/>
        <v>23</v>
      </c>
      <c r="T844" t="str">
        <f t="shared" si="108"/>
        <v>California</v>
      </c>
      <c r="U844">
        <f t="shared" si="109"/>
        <v>13</v>
      </c>
    </row>
    <row r="845" spans="1:21">
      <c r="A845">
        <v>844</v>
      </c>
      <c r="B845">
        <v>15</v>
      </c>
      <c r="C845" t="s">
        <v>665</v>
      </c>
      <c r="D845" s="2">
        <v>0.5</v>
      </c>
      <c r="E845" t="s">
        <v>167</v>
      </c>
      <c r="F845" t="s">
        <v>126</v>
      </c>
      <c r="G845">
        <v>41</v>
      </c>
      <c r="I845" t="s">
        <v>68</v>
      </c>
      <c r="J845">
        <v>20</v>
      </c>
      <c r="L845" t="s">
        <v>402</v>
      </c>
      <c r="M845" t="str">
        <f t="shared" si="110"/>
        <v>Marshall</v>
      </c>
      <c r="N845">
        <f t="shared" si="111"/>
        <v>20</v>
      </c>
      <c r="O845" t="str">
        <f t="shared" si="112"/>
        <v>Virginia Tech</v>
      </c>
      <c r="P845">
        <f t="shared" si="113"/>
        <v>41</v>
      </c>
      <c r="R845" t="str">
        <f t="shared" si="106"/>
        <v>Marshall</v>
      </c>
      <c r="S845">
        <f t="shared" si="107"/>
        <v>20</v>
      </c>
      <c r="T845" t="str">
        <f t="shared" si="108"/>
        <v>Virginia Tech</v>
      </c>
      <c r="U845">
        <f t="shared" si="109"/>
        <v>41</v>
      </c>
    </row>
    <row r="846" spans="1:21">
      <c r="A846">
        <v>845</v>
      </c>
      <c r="B846">
        <v>16</v>
      </c>
      <c r="C846" t="s">
        <v>676</v>
      </c>
      <c r="D846" s="2">
        <v>0.625</v>
      </c>
      <c r="E846" t="s">
        <v>167</v>
      </c>
      <c r="F846" t="s">
        <v>677</v>
      </c>
      <c r="I846" t="s">
        <v>82</v>
      </c>
      <c r="L846" t="s">
        <v>310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C5A03-DD45-F34B-B4EB-2DC5B45B1CAC}">
  <dimension ref="A1:R137"/>
  <sheetViews>
    <sheetView topLeftCell="D1" workbookViewId="0">
      <selection activeCell="N4" sqref="N4"/>
    </sheetView>
  </sheetViews>
  <sheetFormatPr baseColWidth="10" defaultRowHeight="16"/>
  <cols>
    <col min="1" max="1" width="26.5" customWidth="1"/>
    <col min="3" max="3" width="22.1640625" customWidth="1"/>
  </cols>
  <sheetData>
    <row r="1" spans="1:18">
      <c r="A1" s="1" t="s">
        <v>683</v>
      </c>
      <c r="B1" s="1">
        <v>9</v>
      </c>
    </row>
    <row r="3" spans="1:18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1" t="s">
        <v>698</v>
      </c>
      <c r="J3" s="1" t="s">
        <v>699</v>
      </c>
      <c r="K3" s="1" t="s">
        <v>700</v>
      </c>
      <c r="L3" s="1" t="s">
        <v>701</v>
      </c>
      <c r="M3" s="1" t="s">
        <v>702</v>
      </c>
      <c r="N3" s="4" t="s">
        <v>690</v>
      </c>
      <c r="Q3" s="1" t="s">
        <v>134</v>
      </c>
      <c r="R3" s="4" t="s">
        <v>691</v>
      </c>
    </row>
    <row r="4" spans="1:18">
      <c r="A4" t="str">
        <f>IF('All scores'!$B465=$B$1,'All scores'!R465)</f>
        <v>Georgia State</v>
      </c>
      <c r="B4">
        <f>IF('All scores'!$B465=$B$1,'All scores'!S465)</f>
        <v>35</v>
      </c>
      <c r="C4" t="str">
        <f>IF('All scores'!$B465=$B$1,'All scores'!T465)</f>
        <v>Arkansas State</v>
      </c>
      <c r="D4">
        <f>IF('All scores'!$B465=$B$1,'All scores'!U465)</f>
        <v>51</v>
      </c>
      <c r="E4" s="3">
        <f>VLOOKUP(A4,'Week 8'!$Q$4:R$138,2,FALSE)</f>
        <v>1354.1247346267837</v>
      </c>
      <c r="F4" s="3">
        <f>VLOOKUP(C4,'Week 8'!$Q$4:S$138,2,FALSE)</f>
        <v>1576.7139483092628</v>
      </c>
      <c r="G4" s="5">
        <f t="shared" ref="G4:G35" si="0">1/(1+(10^((F4-E4+HFA)/400)))</f>
        <v>0.16036745271501615</v>
      </c>
      <c r="H4">
        <f>IF(B4&gt;D4,1,0)</f>
        <v>0</v>
      </c>
      <c r="I4">
        <f>B4-D4</f>
        <v>-16</v>
      </c>
      <c r="J4">
        <f>LN(1+ABS(I4))</f>
        <v>2.8332133440562162</v>
      </c>
      <c r="K4">
        <f>IF($H4=1,$E4,$F4)</f>
        <v>1576.7139483092628</v>
      </c>
      <c r="L4">
        <f>IF($H4=1,$F4,$E4)</f>
        <v>1354.1247346267837</v>
      </c>
      <c r="M4">
        <f t="shared" ref="M4:M35" si="1">IFERROR((MVC*0.001/(K4-L4))+MVC,1)</f>
        <v>2.2000098836774868</v>
      </c>
      <c r="N4" s="3">
        <f t="shared" ref="N4:N35" si="2">E4+k*J4*M4*(H4-G4)</f>
        <v>1334.1330157054597</v>
      </c>
      <c r="Q4" t="str">
        <f>'PRE-POST'!A7</f>
        <v>AA</v>
      </c>
      <c r="R4" s="3">
        <f>IFERROR(VLOOKUP(Q4,$A$4:$N$160,14,FALSE),VLOOKUP(Q4,'Week 8'!Q$4:R$134,2,FALSE))</f>
        <v>1257.5166048375556</v>
      </c>
    </row>
    <row r="5" spans="1:18">
      <c r="A5" t="str">
        <f>IF('All scores'!$B466=$B$1,'All scores'!R466)</f>
        <v>Stanford</v>
      </c>
      <c r="B5">
        <f>IF('All scores'!$B466=$B$1,'All scores'!S466)</f>
        <v>20</v>
      </c>
      <c r="C5" t="str">
        <f>IF('All scores'!$B466=$B$1,'All scores'!T466)</f>
        <v>Arizona State</v>
      </c>
      <c r="D5">
        <f>IF('All scores'!$B466=$B$1,'All scores'!U466)</f>
        <v>13</v>
      </c>
      <c r="E5" s="3">
        <f>VLOOKUP(A5,'Week 8'!$Q$4:R$138,2,FALSE)</f>
        <v>1549.9997823211643</v>
      </c>
      <c r="F5" s="3">
        <f>VLOOKUP(C5,'Week 8'!$Q$4:S$138,2,FALSE)</f>
        <v>1475.7753179332524</v>
      </c>
      <c r="G5" s="5">
        <f t="shared" si="0"/>
        <v>0.5132719530044304</v>
      </c>
      <c r="H5">
        <f t="shared" ref="H5:H68" si="3">IF(B5&gt;D5,1,0)</f>
        <v>1</v>
      </c>
      <c r="I5">
        <f t="shared" ref="I5:I58" si="4">B5-D5</f>
        <v>7</v>
      </c>
      <c r="J5">
        <f t="shared" ref="J5:J68" si="5">LN(1+ABS(I5))</f>
        <v>2.0794415416798357</v>
      </c>
      <c r="K5">
        <f t="shared" ref="K5:K68" si="6">IF($H5=1,$E5,$F5)</f>
        <v>1549.9997823211643</v>
      </c>
      <c r="L5">
        <f t="shared" ref="L5:L68" si="7">IF($H5=1,$F5,$E5)</f>
        <v>1475.7753179332524</v>
      </c>
      <c r="M5">
        <f t="shared" si="1"/>
        <v>2.2000296398231791</v>
      </c>
      <c r="N5" s="3">
        <f t="shared" si="2"/>
        <v>1594.5337732024395</v>
      </c>
      <c r="Q5" t="str">
        <f>'PRE-POST'!A8</f>
        <v>Air Force</v>
      </c>
      <c r="R5" s="3">
        <f>IFERROR(VLOOKUP(Q5,$A$4:$N$160,14,FALSE),VLOOKUP(Q5,'Week 8'!Q$4:R$134,2,FALSE))</f>
        <v>1576.1672753258983</v>
      </c>
    </row>
    <row r="6" spans="1:18">
      <c r="A6" t="str">
        <f>IF('All scores'!$B467=$B$1,'All scores'!R467)</f>
        <v>Air Force</v>
      </c>
      <c r="B6">
        <f>IF('All scores'!$B467=$B$1,'All scores'!S467)</f>
        <v>41</v>
      </c>
      <c r="C6" t="str">
        <f>IF('All scores'!$B467=$B$1,'All scores'!T467)</f>
        <v>Nevada-Las Vegas</v>
      </c>
      <c r="D6">
        <f>IF('All scores'!$B467=$B$1,'All scores'!U467)</f>
        <v>35</v>
      </c>
      <c r="E6" s="3">
        <f>VLOOKUP(A6,'Week 8'!$Q$4:R$138,2,FALSE)</f>
        <v>1539.3940647953505</v>
      </c>
      <c r="F6" s="3">
        <f>VLOOKUP(C6,'Week 8'!$Q$4:S$138,2,FALSE)</f>
        <v>1425.0694453210492</v>
      </c>
      <c r="G6" s="5">
        <f t="shared" si="0"/>
        <v>0.57051075822329977</v>
      </c>
      <c r="H6">
        <f t="shared" si="3"/>
        <v>1</v>
      </c>
      <c r="I6">
        <f t="shared" si="4"/>
        <v>6</v>
      </c>
      <c r="J6">
        <f t="shared" si="5"/>
        <v>1.9459101490553132</v>
      </c>
      <c r="K6">
        <f t="shared" si="6"/>
        <v>1539.3940647953505</v>
      </c>
      <c r="L6">
        <f t="shared" si="7"/>
        <v>1425.0694453210492</v>
      </c>
      <c r="M6">
        <f t="shared" si="1"/>
        <v>2.2000192434491375</v>
      </c>
      <c r="N6" s="3">
        <f t="shared" si="2"/>
        <v>1576.1672753258983</v>
      </c>
      <c r="Q6" t="str">
        <f>'PRE-POST'!A9</f>
        <v>Akron</v>
      </c>
      <c r="R6" s="3">
        <f>IFERROR(VLOOKUP(Q6,$A$4:$N$160,14,FALSE),VLOOKUP(Q6,'Week 8'!Q$4:R$134,2,FALSE))</f>
        <v>1425.8528107465427</v>
      </c>
    </row>
    <row r="7" spans="1:18">
      <c r="A7" t="str">
        <f>IF('All scores'!$B468=$B$1,'All scores'!R468)</f>
        <v>Colorado State</v>
      </c>
      <c r="B7">
        <f>IF('All scores'!$B468=$B$1,'All scores'!S468)</f>
        <v>28</v>
      </c>
      <c r="C7" t="str">
        <f>IF('All scores'!$B468=$B$1,'All scores'!T468)</f>
        <v>Boise State</v>
      </c>
      <c r="D7">
        <f>IF('All scores'!$B468=$B$1,'All scores'!U468)</f>
        <v>56</v>
      </c>
      <c r="E7" s="3">
        <f>VLOOKUP(A7,'Week 8'!$Q$4:R$138,2,FALSE)</f>
        <v>1411.3165898895622</v>
      </c>
      <c r="F7" s="3">
        <f>VLOOKUP(C7,'Week 8'!$Q$4:S$138,2,FALSE)</f>
        <v>1513.9689154204618</v>
      </c>
      <c r="G7" s="5">
        <f t="shared" si="0"/>
        <v>0.27586137621286205</v>
      </c>
      <c r="H7">
        <f t="shared" si="3"/>
        <v>0</v>
      </c>
      <c r="I7">
        <f t="shared" si="4"/>
        <v>-28</v>
      </c>
      <c r="J7">
        <f t="shared" si="5"/>
        <v>3.3672958299864741</v>
      </c>
      <c r="K7">
        <f t="shared" si="6"/>
        <v>1513.9689154204618</v>
      </c>
      <c r="L7">
        <f t="shared" si="7"/>
        <v>1411.3165898895622</v>
      </c>
      <c r="M7">
        <f t="shared" si="1"/>
        <v>2.2000214315651268</v>
      </c>
      <c r="N7" s="3">
        <f t="shared" si="2"/>
        <v>1370.4442898128646</v>
      </c>
      <c r="Q7" t="str">
        <f>'PRE-POST'!A10</f>
        <v>Alabama</v>
      </c>
      <c r="R7" s="3">
        <f>IFERROR(VLOOKUP(Q7,$A$4:$N$160,14,FALSE),VLOOKUP(Q7,'Week 8'!Q$4:R$134,2,FALSE))</f>
        <v>1815.8173927241883</v>
      </c>
    </row>
    <row r="8" spans="1:18">
      <c r="A8" t="str">
        <f>IF('All scores'!$B469=$B$1,'All scores'!R469)</f>
        <v>Akron</v>
      </c>
      <c r="B8">
        <f>IF('All scores'!$B469=$B$1,'All scores'!S469)</f>
        <v>24</v>
      </c>
      <c r="C8" t="str">
        <f>IF('All scores'!$B469=$B$1,'All scores'!T469)</f>
        <v>Kent State</v>
      </c>
      <c r="D8">
        <f>IF('All scores'!$B469=$B$1,'All scores'!U469)</f>
        <v>23</v>
      </c>
      <c r="E8" s="3">
        <f>VLOOKUP(A8,'Week 8'!$Q$4:R$138,2,FALSE)</f>
        <v>1408.3492932479878</v>
      </c>
      <c r="F8" s="3">
        <f>VLOOKUP(C8,'Week 8'!$Q$4:S$138,2,FALSE)</f>
        <v>1395.0587946122591</v>
      </c>
      <c r="G8" s="5">
        <f t="shared" si="0"/>
        <v>0.42612868149154626</v>
      </c>
      <c r="H8">
        <f t="shared" si="3"/>
        <v>1</v>
      </c>
      <c r="I8">
        <f t="shared" si="4"/>
        <v>1</v>
      </c>
      <c r="J8">
        <f t="shared" si="5"/>
        <v>0.69314718055994529</v>
      </c>
      <c r="K8">
        <f t="shared" si="6"/>
        <v>1408.3492932479878</v>
      </c>
      <c r="L8">
        <f t="shared" si="7"/>
        <v>1395.0587946122591</v>
      </c>
      <c r="M8">
        <f t="shared" si="1"/>
        <v>2.2001655317878059</v>
      </c>
      <c r="N8" s="3">
        <f t="shared" si="2"/>
        <v>1425.8528107465427</v>
      </c>
      <c r="Q8" t="str">
        <f>'PRE-POST'!A11</f>
        <v>Alabama-Birmingham</v>
      </c>
      <c r="R8" s="3">
        <f>IFERROR(VLOOKUP(Q8,$A$4:$N$160,14,FALSE),VLOOKUP(Q8,'Week 8'!Q$4:R$134,2,FALSE))</f>
        <v>1682.4830703942937</v>
      </c>
    </row>
    <row r="9" spans="1:18">
      <c r="A9" t="str">
        <f>IF('All scores'!$B470=$B$1,'All scores'!R470)</f>
        <v>Alabama</v>
      </c>
      <c r="B9">
        <f>IF('All scores'!$B470=$B$1,'All scores'!S470)</f>
        <v>58</v>
      </c>
      <c r="C9" t="str">
        <f>IF('All scores'!$B470=$B$1,'All scores'!T470)</f>
        <v>Tennessee</v>
      </c>
      <c r="D9">
        <f>IF('All scores'!$B470=$B$1,'All scores'!U470)</f>
        <v>21</v>
      </c>
      <c r="E9" s="3">
        <f>VLOOKUP(A9,'Week 8'!$Q$4:R$138,2,FALSE)</f>
        <v>1782.6869754473857</v>
      </c>
      <c r="F9" s="3">
        <f>VLOOKUP(C9,'Week 8'!$Q$4:S$138,2,FALSE)</f>
        <v>1484.3603604549087</v>
      </c>
      <c r="G9" s="5">
        <f t="shared" si="0"/>
        <v>0.79300517650838986</v>
      </c>
      <c r="H9">
        <f t="shared" si="3"/>
        <v>1</v>
      </c>
      <c r="I9">
        <f t="shared" si="4"/>
        <v>37</v>
      </c>
      <c r="J9">
        <f t="shared" si="5"/>
        <v>3.6375861597263857</v>
      </c>
      <c r="K9">
        <f t="shared" si="6"/>
        <v>1782.6869754473857</v>
      </c>
      <c r="L9">
        <f t="shared" si="7"/>
        <v>1484.3603604549087</v>
      </c>
      <c r="M9">
        <f t="shared" si="1"/>
        <v>2.200007374467746</v>
      </c>
      <c r="N9" s="3">
        <f t="shared" si="2"/>
        <v>1815.8173927241883</v>
      </c>
      <c r="Q9" t="str">
        <f>'PRE-POST'!A12</f>
        <v>Appalachian State</v>
      </c>
      <c r="R9" s="3">
        <f>IFERROR(VLOOKUP(Q9,$A$4:$N$160,14,FALSE),VLOOKUP(Q9,'Week 8'!Q$4:R$134,2,FALSE))</f>
        <v>1724.8192806358252</v>
      </c>
    </row>
    <row r="10" spans="1:18">
      <c r="A10" t="str">
        <f>IF('All scores'!$B471=$B$1,'All scores'!R471)</f>
        <v>North Texas</v>
      </c>
      <c r="B10">
        <f>IF('All scores'!$B471=$B$1,'All scores'!S471)</f>
        <v>21</v>
      </c>
      <c r="C10" t="str">
        <f>IF('All scores'!$B471=$B$1,'All scores'!T471)</f>
        <v>Alabama-Birmingham</v>
      </c>
      <c r="D10">
        <f>IF('All scores'!$B471=$B$1,'All scores'!U471)</f>
        <v>29</v>
      </c>
      <c r="E10" s="3">
        <f>VLOOKUP(A10,'Week 8'!$Q$4:R$138,2,FALSE)</f>
        <v>1699.8732971652364</v>
      </c>
      <c r="F10" s="3">
        <f>VLOOKUP(C10,'Week 8'!$Q$4:S$138,2,FALSE)</f>
        <v>1634.0271393402234</v>
      </c>
      <c r="G10" s="5">
        <f t="shared" si="0"/>
        <v>0.50121771658880199</v>
      </c>
      <c r="H10">
        <f t="shared" si="3"/>
        <v>0</v>
      </c>
      <c r="I10">
        <f t="shared" si="4"/>
        <v>-8</v>
      </c>
      <c r="J10">
        <f t="shared" si="5"/>
        <v>2.1972245773362196</v>
      </c>
      <c r="K10">
        <f t="shared" si="6"/>
        <v>1634.0271393402234</v>
      </c>
      <c r="L10">
        <f t="shared" si="7"/>
        <v>1699.8732971652364</v>
      </c>
      <c r="M10">
        <f t="shared" si="1"/>
        <v>2.1999665887870656</v>
      </c>
      <c r="N10" s="3">
        <f t="shared" si="2"/>
        <v>1651.4173661111661</v>
      </c>
      <c r="Q10" t="str">
        <f>'PRE-POST'!A13</f>
        <v>Arizona</v>
      </c>
      <c r="R10" s="3">
        <f>IFERROR(VLOOKUP(Q10,$A$4:$N$160,14,FALSE),VLOOKUP(Q10,'Week 8'!Q$4:R$134,2,FALSE))</f>
        <v>1560.8238096070243</v>
      </c>
    </row>
    <row r="11" spans="1:18">
      <c r="A11" t="str">
        <f>IF('All scores'!$B472=$B$1,'All scores'!R472)</f>
        <v>Louisiana</v>
      </c>
      <c r="B11">
        <f>IF('All scores'!$B472=$B$1,'All scores'!S472)</f>
        <v>17</v>
      </c>
      <c r="C11" t="str">
        <f>IF('All scores'!$B472=$B$1,'All scores'!T472)</f>
        <v>Appalachian State</v>
      </c>
      <c r="D11">
        <f>IF('All scores'!$B472=$B$1,'All scores'!U472)</f>
        <v>27</v>
      </c>
      <c r="E11" s="3">
        <f>VLOOKUP(A11,'Week 8'!$Q$4:R$138,2,FALSE)</f>
        <v>1566.5086866666204</v>
      </c>
      <c r="F11" s="3">
        <f>VLOOKUP(C11,'Week 8'!$Q$4:S$138,2,FALSE)</f>
        <v>1699.2155201742323</v>
      </c>
      <c r="G11" s="5">
        <f t="shared" si="0"/>
        <v>0.24267084080262394</v>
      </c>
      <c r="H11">
        <f t="shared" si="3"/>
        <v>0</v>
      </c>
      <c r="I11">
        <f t="shared" si="4"/>
        <v>-10</v>
      </c>
      <c r="J11">
        <f t="shared" si="5"/>
        <v>2.3978952727983707</v>
      </c>
      <c r="K11">
        <f t="shared" si="6"/>
        <v>1699.2155201742323</v>
      </c>
      <c r="L11">
        <f t="shared" si="7"/>
        <v>1566.5086866666204</v>
      </c>
      <c r="M11">
        <f t="shared" si="1"/>
        <v>2.2000165778953642</v>
      </c>
      <c r="N11" s="3">
        <f t="shared" si="2"/>
        <v>1540.9049262050276</v>
      </c>
      <c r="Q11" t="str">
        <f>'PRE-POST'!A14</f>
        <v>Arizona State</v>
      </c>
      <c r="R11" s="3">
        <f>IFERROR(VLOOKUP(Q11,$A$4:$N$160,14,FALSE),VLOOKUP(Q11,'Week 8'!Q$4:R$134,2,FALSE))</f>
        <v>1431.2413270519771</v>
      </c>
    </row>
    <row r="12" spans="1:18">
      <c r="A12" t="str">
        <f>IF('All scores'!$B473=$B$1,'All scores'!R473)</f>
        <v>Tulsa</v>
      </c>
      <c r="B12">
        <f>IF('All scores'!$B473=$B$1,'All scores'!S473)</f>
        <v>0</v>
      </c>
      <c r="C12" t="str">
        <f>IF('All scores'!$B473=$B$1,'All scores'!T473)</f>
        <v>Arkansas</v>
      </c>
      <c r="D12">
        <f>IF('All scores'!$B473=$B$1,'All scores'!U473)</f>
        <v>23</v>
      </c>
      <c r="E12" s="3">
        <f>VLOOKUP(A12,'Week 8'!$Q$4:R$138,2,FALSE)</f>
        <v>1386.0563966840034</v>
      </c>
      <c r="F12" s="3">
        <f>VLOOKUP(C12,'Week 8'!$Q$4:S$138,2,FALSE)</f>
        <v>1369.2554335709474</v>
      </c>
      <c r="G12" s="5">
        <f t="shared" si="0"/>
        <v>0.43107759149719499</v>
      </c>
      <c r="H12">
        <f t="shared" si="3"/>
        <v>0</v>
      </c>
      <c r="I12">
        <f t="shared" si="4"/>
        <v>-23</v>
      </c>
      <c r="J12">
        <f t="shared" si="5"/>
        <v>3.1780538303479458</v>
      </c>
      <c r="K12">
        <f t="shared" si="6"/>
        <v>1369.2554335709474</v>
      </c>
      <c r="L12">
        <f t="shared" si="7"/>
        <v>1386.0563966840034</v>
      </c>
      <c r="M12">
        <f t="shared" si="1"/>
        <v>2.1998690551258764</v>
      </c>
      <c r="N12" s="3">
        <f t="shared" si="2"/>
        <v>1325.7805217448474</v>
      </c>
      <c r="Q12" t="str">
        <f>'PRE-POST'!A15</f>
        <v>Arkansas</v>
      </c>
      <c r="R12" s="3">
        <f>IFERROR(VLOOKUP(Q12,$A$4:$N$160,14,FALSE),VLOOKUP(Q12,'Week 8'!Q$4:R$134,2,FALSE))</f>
        <v>1429.5313085101034</v>
      </c>
    </row>
    <row r="13" spans="1:18">
      <c r="A13" t="str">
        <f>IF('All scores'!$B474=$B$1,'All scores'!R474)</f>
        <v>Miami (OH)</v>
      </c>
      <c r="B13">
        <f>IF('All scores'!$B474=$B$1,'All scores'!S474)</f>
        <v>30</v>
      </c>
      <c r="C13" t="str">
        <f>IF('All scores'!$B474=$B$1,'All scores'!T474)</f>
        <v>Army</v>
      </c>
      <c r="D13">
        <f>IF('All scores'!$B474=$B$1,'All scores'!U474)</f>
        <v>31</v>
      </c>
      <c r="E13" s="3">
        <f>VLOOKUP(A13,'Week 8'!$Q$4:R$138,2,FALSE)</f>
        <v>1550.9636482566982</v>
      </c>
      <c r="F13" s="3">
        <f>VLOOKUP(C13,'Week 8'!$Q$4:S$138,2,FALSE)</f>
        <v>1575.0575291351727</v>
      </c>
      <c r="G13" s="5">
        <f t="shared" si="0"/>
        <v>0.37452200145972092</v>
      </c>
      <c r="H13">
        <f t="shared" si="3"/>
        <v>0</v>
      </c>
      <c r="I13">
        <f t="shared" si="4"/>
        <v>-1</v>
      </c>
      <c r="J13">
        <f t="shared" si="5"/>
        <v>0.69314718055994529</v>
      </c>
      <c r="K13">
        <f t="shared" si="6"/>
        <v>1575.0575291351727</v>
      </c>
      <c r="L13">
        <f t="shared" si="7"/>
        <v>1550.9636482566982</v>
      </c>
      <c r="M13">
        <f t="shared" si="1"/>
        <v>2.2000913094910324</v>
      </c>
      <c r="N13" s="3">
        <f t="shared" si="2"/>
        <v>1539.5408239276287</v>
      </c>
      <c r="Q13" t="str">
        <f>'PRE-POST'!A16</f>
        <v>Arkansas State</v>
      </c>
      <c r="R13" s="3">
        <f>IFERROR(VLOOKUP(Q13,$A$4:$N$160,14,FALSE),VLOOKUP(Q13,'Week 8'!Q$4:R$134,2,FALSE))</f>
        <v>1596.7056672305869</v>
      </c>
    </row>
    <row r="14" spans="1:18">
      <c r="A14" t="str">
        <f>IF('All scores'!$B475=$B$1,'All scores'!R475)</f>
        <v>Auburn</v>
      </c>
      <c r="B14">
        <f>IF('All scores'!$B475=$B$1,'All scores'!S475)</f>
        <v>31</v>
      </c>
      <c r="C14" t="str">
        <f>IF('All scores'!$B475=$B$1,'All scores'!T475)</f>
        <v>Mississippi</v>
      </c>
      <c r="D14">
        <f>IF('All scores'!$B475=$B$1,'All scores'!U475)</f>
        <v>16</v>
      </c>
      <c r="E14" s="3">
        <f>VLOOKUP(A14,'Week 8'!$Q$4:R$138,2,FALSE)</f>
        <v>1538.619050228134</v>
      </c>
      <c r="F14" s="3">
        <f>VLOOKUP(C14,'Week 8'!$Q$4:S$138,2,FALSE)</f>
        <v>1581.2440198733766</v>
      </c>
      <c r="G14" s="5">
        <f t="shared" si="0"/>
        <v>0.34988627708476433</v>
      </c>
      <c r="H14">
        <f t="shared" si="3"/>
        <v>1</v>
      </c>
      <c r="I14">
        <f t="shared" si="4"/>
        <v>15</v>
      </c>
      <c r="J14">
        <f t="shared" si="5"/>
        <v>2.7725887222397811</v>
      </c>
      <c r="K14">
        <f t="shared" si="6"/>
        <v>1538.619050228134</v>
      </c>
      <c r="L14">
        <f t="shared" si="7"/>
        <v>1581.2440198733766</v>
      </c>
      <c r="M14">
        <f t="shared" si="1"/>
        <v>2.1999483870600192</v>
      </c>
      <c r="N14" s="3">
        <f t="shared" si="2"/>
        <v>1617.9271005421731</v>
      </c>
      <c r="Q14" t="str">
        <f>'PRE-POST'!A17</f>
        <v>Army</v>
      </c>
      <c r="R14" s="3">
        <f>IFERROR(VLOOKUP(Q14,$A$4:$N$160,14,FALSE),VLOOKUP(Q14,'Week 8'!Q$4:R$134,2,FALSE))</f>
        <v>1586.4803534642422</v>
      </c>
    </row>
    <row r="15" spans="1:18">
      <c r="A15" t="str">
        <f>IF('All scores'!$B476=$B$1,'All scores'!R476)</f>
        <v>Buffalo</v>
      </c>
      <c r="B15">
        <f>IF('All scores'!$B476=$B$1,'All scores'!S476)</f>
        <v>31</v>
      </c>
      <c r="C15" t="str">
        <f>IF('All scores'!$B476=$B$1,'All scores'!T476)</f>
        <v>Toledo</v>
      </c>
      <c r="D15">
        <f>IF('All scores'!$B476=$B$1,'All scores'!U476)</f>
        <v>17</v>
      </c>
      <c r="E15" s="3">
        <f>VLOOKUP(A15,'Week 8'!$Q$4:R$138,2,FALSE)</f>
        <v>1708.9753020417595</v>
      </c>
      <c r="F15" s="3">
        <f>VLOOKUP(C15,'Week 8'!$Q$4:S$138,2,FALSE)</f>
        <v>1565.4429224534306</v>
      </c>
      <c r="G15" s="5">
        <f t="shared" si="0"/>
        <v>0.61113097708118491</v>
      </c>
      <c r="H15">
        <f t="shared" si="3"/>
        <v>1</v>
      </c>
      <c r="I15">
        <f t="shared" si="4"/>
        <v>14</v>
      </c>
      <c r="J15">
        <f t="shared" si="5"/>
        <v>2.7080502011022101</v>
      </c>
      <c r="K15">
        <f t="shared" si="6"/>
        <v>1708.9753020417595</v>
      </c>
      <c r="L15">
        <f t="shared" si="7"/>
        <v>1565.4429224534306</v>
      </c>
      <c r="M15">
        <f t="shared" si="1"/>
        <v>2.2000153275519176</v>
      </c>
      <c r="N15" s="3">
        <f t="shared" si="2"/>
        <v>1755.3110056351366</v>
      </c>
      <c r="Q15" t="str">
        <f>'PRE-POST'!A18</f>
        <v>Auburn</v>
      </c>
      <c r="R15" s="3">
        <f>IFERROR(VLOOKUP(Q15,$A$4:$N$160,14,FALSE),VLOOKUP(Q15,'Week 8'!Q$4:R$134,2,FALSE))</f>
        <v>1617.9271005421731</v>
      </c>
    </row>
    <row r="16" spans="1:18">
      <c r="A16" t="str">
        <f>IF('All scores'!$B477=$B$1,'All scores'!R477)</f>
        <v>California</v>
      </c>
      <c r="B16">
        <f>IF('All scores'!$B477=$B$1,'All scores'!S477)</f>
        <v>49</v>
      </c>
      <c r="C16" t="str">
        <f>IF('All scores'!$B477=$B$1,'All scores'!T477)</f>
        <v>Oregon State</v>
      </c>
      <c r="D16">
        <f>IF('All scores'!$B477=$B$1,'All scores'!U477)</f>
        <v>7</v>
      </c>
      <c r="E16" s="3">
        <f>VLOOKUP(A16,'Week 8'!$Q$4:R$138,2,FALSE)</f>
        <v>1511.8652872287425</v>
      </c>
      <c r="F16" s="3">
        <f>VLOOKUP(C16,'Week 8'!$Q$4:S$138,2,FALSE)</f>
        <v>1358.0240670864125</v>
      </c>
      <c r="G16" s="5">
        <f t="shared" si="0"/>
        <v>0.62513722802026084</v>
      </c>
      <c r="H16">
        <f t="shared" si="3"/>
        <v>1</v>
      </c>
      <c r="I16">
        <f t="shared" si="4"/>
        <v>42</v>
      </c>
      <c r="J16">
        <f t="shared" si="5"/>
        <v>3.7612001156935624</v>
      </c>
      <c r="K16">
        <f t="shared" si="6"/>
        <v>1511.8652872287425</v>
      </c>
      <c r="L16">
        <f t="shared" si="7"/>
        <v>1358.0240670864125</v>
      </c>
      <c r="M16">
        <f t="shared" si="1"/>
        <v>2.2000143004586028</v>
      </c>
      <c r="N16" s="3">
        <f t="shared" si="2"/>
        <v>1573.9027821417042</v>
      </c>
      <c r="Q16" t="str">
        <f>'PRE-POST'!A19</f>
        <v>Ball State</v>
      </c>
      <c r="R16" s="3">
        <f>IFERROR(VLOOKUP(Q16,$A$4:$N$160,14,FALSE),VLOOKUP(Q16,'Week 8'!Q$4:R$134,2,FALSE))</f>
        <v>1321.3727598662263</v>
      </c>
    </row>
    <row r="17" spans="1:18">
      <c r="A17" t="str">
        <f>IF('All scores'!$B478=$B$1,'All scores'!R478)</f>
        <v>Central Florida</v>
      </c>
      <c r="B17">
        <f>IF('All scores'!$B478=$B$1,'All scores'!S478)</f>
        <v>37</v>
      </c>
      <c r="C17" t="str">
        <f>IF('All scores'!$B478=$B$1,'All scores'!T478)</f>
        <v>East Carolina</v>
      </c>
      <c r="D17">
        <f>IF('All scores'!$B478=$B$1,'All scores'!U478)</f>
        <v>10</v>
      </c>
      <c r="E17" s="3">
        <f>VLOOKUP(A17,'Week 8'!$Q$4:R$138,2,FALSE)</f>
        <v>1661.5613958467388</v>
      </c>
      <c r="F17" s="3">
        <f>VLOOKUP(C17,'Week 8'!$Q$4:S$138,2,FALSE)</f>
        <v>1445.8459844315253</v>
      </c>
      <c r="G17" s="5">
        <f t="shared" si="0"/>
        <v>0.70424349013249077</v>
      </c>
      <c r="H17">
        <f t="shared" si="3"/>
        <v>1</v>
      </c>
      <c r="I17">
        <f t="shared" si="4"/>
        <v>27</v>
      </c>
      <c r="J17">
        <f t="shared" si="5"/>
        <v>3.3322045101752038</v>
      </c>
      <c r="K17">
        <f t="shared" si="6"/>
        <v>1661.5613958467388</v>
      </c>
      <c r="L17">
        <f t="shared" si="7"/>
        <v>1445.8459844315253</v>
      </c>
      <c r="M17">
        <f t="shared" si="1"/>
        <v>2.2000101986222758</v>
      </c>
      <c r="N17" s="3">
        <f t="shared" si="2"/>
        <v>1704.9245286140476</v>
      </c>
      <c r="Q17" t="str">
        <f>'PRE-POST'!A20</f>
        <v>Baylor</v>
      </c>
      <c r="R17" s="3">
        <f>IFERROR(VLOOKUP(Q17,$A$4:$N$160,14,FALSE),VLOOKUP(Q17,'Week 8'!Q$4:R$134,2,FALSE))</f>
        <v>1623.2874323182261</v>
      </c>
    </row>
    <row r="18" spans="1:18">
      <c r="A18" t="str">
        <f>IF('All scores'!$B479=$B$1,'All scores'!R479)</f>
        <v>North Carolina State</v>
      </c>
      <c r="B18">
        <f>IF('All scores'!$B479=$B$1,'All scores'!S479)</f>
        <v>7</v>
      </c>
      <c r="C18" t="str">
        <f>IF('All scores'!$B479=$B$1,'All scores'!T479)</f>
        <v>Clemson</v>
      </c>
      <c r="D18">
        <f>IF('All scores'!$B479=$B$1,'All scores'!U479)</f>
        <v>41</v>
      </c>
      <c r="E18" s="3">
        <f>VLOOKUP(A18,'Week 8'!$Q$4:R$138,2,FALSE)</f>
        <v>1709.5635654482865</v>
      </c>
      <c r="F18" s="3">
        <f>VLOOKUP(C18,'Week 8'!$Q$4:S$138,2,FALSE)</f>
        <v>1775.8623905362733</v>
      </c>
      <c r="G18" s="5">
        <f t="shared" si="0"/>
        <v>0.31955517383978993</v>
      </c>
      <c r="H18">
        <f t="shared" si="3"/>
        <v>0</v>
      </c>
      <c r="I18">
        <f t="shared" si="4"/>
        <v>-34</v>
      </c>
      <c r="J18">
        <f t="shared" si="5"/>
        <v>3.5553480614894135</v>
      </c>
      <c r="K18">
        <f t="shared" si="6"/>
        <v>1775.8623905362733</v>
      </c>
      <c r="L18">
        <f t="shared" si="7"/>
        <v>1709.5635654482865</v>
      </c>
      <c r="M18">
        <f t="shared" si="1"/>
        <v>2.2000331830918132</v>
      </c>
      <c r="N18" s="3">
        <f t="shared" si="2"/>
        <v>1659.5730972568429</v>
      </c>
      <c r="Q18" t="str">
        <f>'PRE-POST'!A21</f>
        <v>Boise State</v>
      </c>
      <c r="R18" s="3">
        <f>IFERROR(VLOOKUP(Q18,$A$4:$N$160,14,FALSE),VLOOKUP(Q18,'Week 8'!Q$4:R$134,2,FALSE))</f>
        <v>1554.8412154971595</v>
      </c>
    </row>
    <row r="19" spans="1:18">
      <c r="A19" t="str">
        <f>IF('All scores'!$B480=$B$1,'All scores'!R480)</f>
        <v>Coastal Carolina</v>
      </c>
      <c r="B19">
        <f>IF('All scores'!$B480=$B$1,'All scores'!S480)</f>
        <v>24</v>
      </c>
      <c r="C19" t="str">
        <f>IF('All scores'!$B480=$B$1,'All scores'!T480)</f>
        <v>Massachusetts</v>
      </c>
      <c r="D19">
        <f>IF('All scores'!$B480=$B$1,'All scores'!U480)</f>
        <v>13</v>
      </c>
      <c r="E19" s="3">
        <f>VLOOKUP(A19,'Week 8'!$Q$4:R$138,2,FALSE)</f>
        <v>1596.5039838718292</v>
      </c>
      <c r="F19" s="3">
        <f>VLOOKUP(C19,'Week 8'!$Q$4:S$138,2,FALSE)</f>
        <v>1403.665321784139</v>
      </c>
      <c r="G19" s="5">
        <f t="shared" si="0"/>
        <v>0.67609831951261723</v>
      </c>
      <c r="H19">
        <f t="shared" si="3"/>
        <v>1</v>
      </c>
      <c r="I19">
        <f t="shared" si="4"/>
        <v>11</v>
      </c>
      <c r="J19">
        <f t="shared" si="5"/>
        <v>2.4849066497880004</v>
      </c>
      <c r="K19">
        <f t="shared" si="6"/>
        <v>1596.5039838718292</v>
      </c>
      <c r="L19">
        <f t="shared" si="7"/>
        <v>1403.665321784139</v>
      </c>
      <c r="M19">
        <f t="shared" si="1"/>
        <v>2.2000114085006408</v>
      </c>
      <c r="N19" s="3">
        <f t="shared" si="2"/>
        <v>1631.9182468656936</v>
      </c>
      <c r="Q19" t="str">
        <f>'PRE-POST'!A22</f>
        <v>Boston College</v>
      </c>
      <c r="R19" s="3">
        <f>IFERROR(VLOOKUP(Q19,$A$4:$N$160,14,FALSE),VLOOKUP(Q19,'Week 8'!Q$4:R$134,2,FALSE))</f>
        <v>1556.4378093930366</v>
      </c>
    </row>
    <row r="20" spans="1:18">
      <c r="A20" t="str">
        <f>IF('All scores'!$B481=$B$1,'All scores'!R481)</f>
        <v>Eastern Michigan</v>
      </c>
      <c r="B20">
        <f>IF('All scores'!$B481=$B$1,'All scores'!S481)</f>
        <v>42</v>
      </c>
      <c r="C20" t="str">
        <f>IF('All scores'!$B481=$B$1,'All scores'!T481)</f>
        <v>Ball State</v>
      </c>
      <c r="D20">
        <f>IF('All scores'!$B481=$B$1,'All scores'!U481)</f>
        <v>20</v>
      </c>
      <c r="E20" s="3">
        <f>VLOOKUP(A20,'Week 8'!$Q$4:R$138,2,FALSE)</f>
        <v>1511.3631778687093</v>
      </c>
      <c r="F20" s="3">
        <f>VLOOKUP(C20,'Week 8'!$Q$4:S$138,2,FALSE)</f>
        <v>1376.7065880010514</v>
      </c>
      <c r="G20" s="5">
        <f t="shared" si="0"/>
        <v>0.59892202717882614</v>
      </c>
      <c r="H20">
        <f t="shared" si="3"/>
        <v>1</v>
      </c>
      <c r="I20">
        <f t="shared" si="4"/>
        <v>22</v>
      </c>
      <c r="J20">
        <f t="shared" si="5"/>
        <v>3.1354942159291497</v>
      </c>
      <c r="K20">
        <f t="shared" si="6"/>
        <v>1511.3631778687093</v>
      </c>
      <c r="L20">
        <f t="shared" si="7"/>
        <v>1376.7065880010514</v>
      </c>
      <c r="M20">
        <f t="shared" si="1"/>
        <v>2.2000163378561881</v>
      </c>
      <c r="N20" s="3">
        <f t="shared" si="2"/>
        <v>1566.6970060035344</v>
      </c>
      <c r="Q20" t="str">
        <f>'PRE-POST'!A23</f>
        <v>Bowling Green State</v>
      </c>
      <c r="R20" s="3">
        <f>IFERROR(VLOOKUP(Q20,$A$4:$N$160,14,FALSE),VLOOKUP(Q20,'Week 8'!Q$4:R$134,2,FALSE))</f>
        <v>1279.3650693811976</v>
      </c>
    </row>
    <row r="21" spans="1:18">
      <c r="A21" t="str">
        <f>IF('All scores'!$B482=$B$1,'All scores'!R482)</f>
        <v>Rice</v>
      </c>
      <c r="B21">
        <f>IF('All scores'!$B482=$B$1,'All scores'!S482)</f>
        <v>17</v>
      </c>
      <c r="C21" t="str">
        <f>IF('All scores'!$B482=$B$1,'All scores'!T482)</f>
        <v>Florida International</v>
      </c>
      <c r="D21">
        <f>IF('All scores'!$B482=$B$1,'All scores'!U482)</f>
        <v>36</v>
      </c>
      <c r="E21" s="3">
        <f>VLOOKUP(A21,'Week 8'!$Q$4:R$138,2,FALSE)</f>
        <v>1310.065656821313</v>
      </c>
      <c r="F21" s="3">
        <f>VLOOKUP(C21,'Week 8'!$Q$4:S$138,2,FALSE)</f>
        <v>1544.9004849682156</v>
      </c>
      <c r="G21" s="5">
        <f t="shared" si="0"/>
        <v>0.15110147642286523</v>
      </c>
      <c r="H21">
        <f t="shared" si="3"/>
        <v>0</v>
      </c>
      <c r="I21">
        <f t="shared" si="4"/>
        <v>-19</v>
      </c>
      <c r="J21">
        <f t="shared" si="5"/>
        <v>2.9957322735539909</v>
      </c>
      <c r="K21">
        <f t="shared" si="6"/>
        <v>1544.9004849682156</v>
      </c>
      <c r="L21">
        <f t="shared" si="7"/>
        <v>1310.065656821313</v>
      </c>
      <c r="M21">
        <f t="shared" si="1"/>
        <v>2.2000093682867119</v>
      </c>
      <c r="N21" s="3">
        <f t="shared" si="2"/>
        <v>1290.1485509503484</v>
      </c>
      <c r="Q21" t="str">
        <f>'PRE-POST'!A24</f>
        <v>Buffalo</v>
      </c>
      <c r="R21" s="3">
        <f>IFERROR(VLOOKUP(Q21,$A$4:$N$160,14,FALSE),VLOOKUP(Q21,'Week 8'!Q$4:R$134,2,FALSE))</f>
        <v>1755.3110056351366</v>
      </c>
    </row>
    <row r="22" spans="1:18">
      <c r="A22" t="str">
        <f>IF('All scores'!$B483=$B$1,'All scores'!R483)</f>
        <v>Wake Forest</v>
      </c>
      <c r="B22">
        <f>IF('All scores'!$B483=$B$1,'All scores'!S483)</f>
        <v>17</v>
      </c>
      <c r="C22" t="str">
        <f>IF('All scores'!$B483=$B$1,'All scores'!T483)</f>
        <v>Florida State</v>
      </c>
      <c r="D22">
        <f>IF('All scores'!$B483=$B$1,'All scores'!U483)</f>
        <v>38</v>
      </c>
      <c r="E22" s="3">
        <f>VLOOKUP(A22,'Week 8'!$Q$4:R$138,2,FALSE)</f>
        <v>1408.6460064750161</v>
      </c>
      <c r="F22" s="3">
        <f>VLOOKUP(C22,'Week 8'!$Q$4:S$138,2,FALSE)</f>
        <v>1512.9382114946338</v>
      </c>
      <c r="G22" s="5">
        <f t="shared" si="0"/>
        <v>0.27397963847933354</v>
      </c>
      <c r="H22">
        <f t="shared" si="3"/>
        <v>0</v>
      </c>
      <c r="I22">
        <f t="shared" si="4"/>
        <v>-21</v>
      </c>
      <c r="J22">
        <f t="shared" si="5"/>
        <v>3.0910424533583161</v>
      </c>
      <c r="K22">
        <f t="shared" si="6"/>
        <v>1512.9382114946338</v>
      </c>
      <c r="L22">
        <f t="shared" si="7"/>
        <v>1408.6460064750161</v>
      </c>
      <c r="M22">
        <f t="shared" si="1"/>
        <v>2.2000210945774863</v>
      </c>
      <c r="N22" s="3">
        <f t="shared" si="2"/>
        <v>1371.382810650967</v>
      </c>
      <c r="Q22" t="str">
        <f>'PRE-POST'!A25</f>
        <v>Brigham Young</v>
      </c>
      <c r="R22" s="3">
        <f>IFERROR(VLOOKUP(Q22,$A$4:$N$160,14,FALSE),VLOOKUP(Q22,'Week 8'!Q$4:R$134,2,FALSE))</f>
        <v>1485.1250494501121</v>
      </c>
    </row>
    <row r="23" spans="1:18">
      <c r="A23" t="str">
        <f>IF('All scores'!$B484=$B$1,'All scores'!R484)</f>
        <v>Fresno State</v>
      </c>
      <c r="B23">
        <f>IF('All scores'!$B484=$B$1,'All scores'!S484)</f>
        <v>38</v>
      </c>
      <c r="C23" t="str">
        <f>IF('All scores'!$B484=$B$1,'All scores'!T484)</f>
        <v>New Mexico</v>
      </c>
      <c r="D23">
        <f>IF('All scores'!$B484=$B$1,'All scores'!U484)</f>
        <v>7</v>
      </c>
      <c r="E23" s="3">
        <f>VLOOKUP(A23,'Week 8'!$Q$4:R$138,2,FALSE)</f>
        <v>1680.5237487050113</v>
      </c>
      <c r="F23" s="3">
        <f>VLOOKUP(C23,'Week 8'!$Q$4:S$138,2,FALSE)</f>
        <v>1614.9421934838908</v>
      </c>
      <c r="G23" s="5">
        <f t="shared" si="0"/>
        <v>0.50083692445769079</v>
      </c>
      <c r="H23">
        <f t="shared" si="3"/>
        <v>1</v>
      </c>
      <c r="I23">
        <f t="shared" si="4"/>
        <v>31</v>
      </c>
      <c r="J23">
        <f t="shared" si="5"/>
        <v>3.4657359027997265</v>
      </c>
      <c r="K23">
        <f t="shared" si="6"/>
        <v>1680.5237487050113</v>
      </c>
      <c r="L23">
        <f t="shared" si="7"/>
        <v>1614.9421934838908</v>
      </c>
      <c r="M23">
        <f t="shared" si="1"/>
        <v>2.2000335460175133</v>
      </c>
      <c r="N23" s="3">
        <f t="shared" si="2"/>
        <v>1756.6434746347322</v>
      </c>
      <c r="Q23" t="str">
        <f>'PRE-POST'!A26</f>
        <v>California</v>
      </c>
      <c r="R23" s="3">
        <f>IFERROR(VLOOKUP(Q23,$A$4:$N$160,14,FALSE),VLOOKUP(Q23,'Week 8'!Q$4:R$134,2,FALSE))</f>
        <v>1573.9027821417042</v>
      </c>
    </row>
    <row r="24" spans="1:18">
      <c r="A24" t="str">
        <f>IF('All scores'!$B485=$B$1,'All scores'!R485)</f>
        <v>Georgia Southern</v>
      </c>
      <c r="B24">
        <f>IF('All scores'!$B485=$B$1,'All scores'!S485)</f>
        <v>48</v>
      </c>
      <c r="C24" t="str">
        <f>IF('All scores'!$B485=$B$1,'All scores'!T485)</f>
        <v>New Mexico State</v>
      </c>
      <c r="D24">
        <f>IF('All scores'!$B485=$B$1,'All scores'!U485)</f>
        <v>31</v>
      </c>
      <c r="E24" s="3">
        <f>VLOOKUP(A24,'Week 8'!$Q$4:R$138,2,FALSE)</f>
        <v>1611.2600126827547</v>
      </c>
      <c r="F24" s="3">
        <f>VLOOKUP(C24,'Week 8'!$Q$4:S$138,2,FALSE)</f>
        <v>1401.572142313219</v>
      </c>
      <c r="G24" s="5">
        <f t="shared" si="0"/>
        <v>0.69696572859747685</v>
      </c>
      <c r="H24">
        <f t="shared" si="3"/>
        <v>1</v>
      </c>
      <c r="I24">
        <f t="shared" si="4"/>
        <v>17</v>
      </c>
      <c r="J24">
        <f t="shared" si="5"/>
        <v>2.8903717578961645</v>
      </c>
      <c r="K24">
        <f t="shared" si="6"/>
        <v>1611.2600126827547</v>
      </c>
      <c r="L24">
        <f t="shared" si="7"/>
        <v>1401.572142313219</v>
      </c>
      <c r="M24">
        <f t="shared" si="1"/>
        <v>2.2000104917847474</v>
      </c>
      <c r="N24" s="3">
        <f t="shared" si="2"/>
        <v>1649.7989912624055</v>
      </c>
      <c r="Q24" t="str">
        <f>'PRE-POST'!A27</f>
        <v>UCLA</v>
      </c>
      <c r="R24" s="3">
        <f>IFERROR(VLOOKUP(Q24,$A$4:$N$160,14,FALSE),VLOOKUP(Q24,'Week 8'!Q$4:R$134,2,FALSE))</f>
        <v>1386.0577515876419</v>
      </c>
    </row>
    <row r="25" spans="1:18">
      <c r="A25" t="str">
        <f>IF('All scores'!$B486=$B$1,'All scores'!R486)</f>
        <v>Houston</v>
      </c>
      <c r="B25">
        <f>IF('All scores'!$B486=$B$1,'All scores'!S486)</f>
        <v>49</v>
      </c>
      <c r="C25" t="str">
        <f>IF('All scores'!$B486=$B$1,'All scores'!T486)</f>
        <v>Navy</v>
      </c>
      <c r="D25">
        <f>IF('All scores'!$B486=$B$1,'All scores'!U486)</f>
        <v>36</v>
      </c>
      <c r="E25" s="3">
        <f>VLOOKUP(A25,'Week 8'!$Q$4:R$138,2,FALSE)</f>
        <v>1608.6091924622449</v>
      </c>
      <c r="F25" s="3">
        <f>VLOOKUP(C25,'Week 8'!$Q$4:S$138,2,FALSE)</f>
        <v>1415.7913416171777</v>
      </c>
      <c r="G25" s="5">
        <f t="shared" si="0"/>
        <v>0.67607208421899678</v>
      </c>
      <c r="H25">
        <f t="shared" si="3"/>
        <v>1</v>
      </c>
      <c r="I25">
        <f t="shared" si="4"/>
        <v>13</v>
      </c>
      <c r="J25">
        <f t="shared" si="5"/>
        <v>2.6390573296152584</v>
      </c>
      <c r="K25">
        <f t="shared" si="6"/>
        <v>1608.6091924622449</v>
      </c>
      <c r="L25">
        <f t="shared" si="7"/>
        <v>1415.7913416171777</v>
      </c>
      <c r="M25">
        <f t="shared" si="1"/>
        <v>2.2000114097319847</v>
      </c>
      <c r="N25" s="3">
        <f t="shared" si="2"/>
        <v>1646.2234185156944</v>
      </c>
      <c r="Q25" t="str">
        <f>'PRE-POST'!A28</f>
        <v>Central Florida</v>
      </c>
      <c r="R25" s="3">
        <f>IFERROR(VLOOKUP(Q25,$A$4:$N$160,14,FALSE),VLOOKUP(Q25,'Week 8'!Q$4:R$134,2,FALSE))</f>
        <v>1704.9245286140476</v>
      </c>
    </row>
    <row r="26" spans="1:18">
      <c r="A26" t="str">
        <f>IF('All scores'!$B487=$B$1,'All scores'!R487)</f>
        <v>Maryland</v>
      </c>
      <c r="B26">
        <f>IF('All scores'!$B487=$B$1,'All scores'!S487)</f>
        <v>0</v>
      </c>
      <c r="C26" t="str">
        <f>IF('All scores'!$B487=$B$1,'All scores'!T487)</f>
        <v>Iowa</v>
      </c>
      <c r="D26">
        <f>IF('All scores'!$B487=$B$1,'All scores'!U487)</f>
        <v>23</v>
      </c>
      <c r="E26" s="3">
        <f>VLOOKUP(A26,'Week 8'!$Q$4:R$138,2,FALSE)</f>
        <v>1539.7896842775538</v>
      </c>
      <c r="F26" s="3">
        <f>VLOOKUP(C26,'Week 8'!$Q$4:S$138,2,FALSE)</f>
        <v>1614.0543155240086</v>
      </c>
      <c r="G26" s="5">
        <f t="shared" si="0"/>
        <v>0.3096680482543982</v>
      </c>
      <c r="H26">
        <f t="shared" si="3"/>
        <v>0</v>
      </c>
      <c r="I26">
        <f t="shared" si="4"/>
        <v>-23</v>
      </c>
      <c r="J26">
        <f t="shared" si="5"/>
        <v>3.1780538303479458</v>
      </c>
      <c r="K26">
        <f t="shared" si="6"/>
        <v>1614.0543155240086</v>
      </c>
      <c r="L26">
        <f t="shared" si="7"/>
        <v>1539.7896842775538</v>
      </c>
      <c r="M26">
        <f t="shared" si="1"/>
        <v>2.2000296237921484</v>
      </c>
      <c r="N26" s="3">
        <f t="shared" si="2"/>
        <v>1496.486865214139</v>
      </c>
      <c r="Q26" t="str">
        <f>'PRE-POST'!A29</f>
        <v>Central Michigan</v>
      </c>
      <c r="R26" s="3">
        <f>IFERROR(VLOOKUP(Q26,$A$4:$N$160,14,FALSE),VLOOKUP(Q26,'Week 8'!Q$4:R$134,2,FALSE))</f>
        <v>1305.0519842061619</v>
      </c>
    </row>
    <row r="27" spans="1:18">
      <c r="A27" t="str">
        <f>IF('All scores'!$B488=$B$1,'All scores'!R488)</f>
        <v>Vanderbilt</v>
      </c>
      <c r="B27">
        <f>IF('All scores'!$B488=$B$1,'All scores'!S488)</f>
        <v>7</v>
      </c>
      <c r="C27" t="str">
        <f>IF('All scores'!$B488=$B$1,'All scores'!T488)</f>
        <v>Kentucky</v>
      </c>
      <c r="D27">
        <f>IF('All scores'!$B488=$B$1,'All scores'!U488)</f>
        <v>14</v>
      </c>
      <c r="E27" s="3">
        <f>VLOOKUP(A27,'Week 8'!$Q$4:R$138,2,FALSE)</f>
        <v>1452.0369620368558</v>
      </c>
      <c r="F27" s="3">
        <f>VLOOKUP(C27,'Week 8'!$Q$4:S$138,2,FALSE)</f>
        <v>1653.864807883152</v>
      </c>
      <c r="G27" s="5">
        <f t="shared" si="0"/>
        <v>0.17711976133152527</v>
      </c>
      <c r="H27">
        <f t="shared" si="3"/>
        <v>0</v>
      </c>
      <c r="I27">
        <f t="shared" si="4"/>
        <v>-7</v>
      </c>
      <c r="J27">
        <f t="shared" si="5"/>
        <v>2.0794415416798357</v>
      </c>
      <c r="K27">
        <f t="shared" si="6"/>
        <v>1653.864807883152</v>
      </c>
      <c r="L27">
        <f t="shared" si="7"/>
        <v>1452.0369620368558</v>
      </c>
      <c r="M27">
        <f t="shared" si="1"/>
        <v>2.2000109003789383</v>
      </c>
      <c r="N27" s="3">
        <f t="shared" si="2"/>
        <v>1435.8312334015748</v>
      </c>
      <c r="Q27" t="str">
        <f>'PRE-POST'!A30</f>
        <v>Charlotte</v>
      </c>
      <c r="R27" s="3">
        <f>IFERROR(VLOOKUP(Q27,$A$4:$N$160,14,FALSE),VLOOKUP(Q27,'Week 8'!Q$4:R$134,2,FALSE))</f>
        <v>1390.5781857960692</v>
      </c>
    </row>
    <row r="28" spans="1:18">
      <c r="A28" t="s">
        <v>135</v>
      </c>
      <c r="B28">
        <f>IF('All scores'!$B489=$B$1,'All scores'!S489)</f>
        <v>41</v>
      </c>
      <c r="C28" t="str">
        <f>IF('All scores'!$B489=$B$1,'All scores'!T489)</f>
        <v>Liberty</v>
      </c>
      <c r="D28">
        <f>IF('All scores'!$B489=$B$1,'All scores'!U489)</f>
        <v>48</v>
      </c>
      <c r="E28" s="3">
        <f>VLOOKUP(A28,'Week 8'!$Q$4:R$138,2,FALSE)</f>
        <v>1281.9476131054228</v>
      </c>
      <c r="F28" s="3">
        <f>VLOOKUP(C28,'Week 8'!$Q$4:S$138,2,FALSE)</f>
        <v>1392.3700712094226</v>
      </c>
      <c r="G28" s="5">
        <f t="shared" si="0"/>
        <v>0.26701647937929601</v>
      </c>
      <c r="H28">
        <f t="shared" si="3"/>
        <v>0</v>
      </c>
      <c r="I28">
        <f t="shared" si="4"/>
        <v>-7</v>
      </c>
      <c r="J28">
        <f t="shared" si="5"/>
        <v>2.0794415416798357</v>
      </c>
      <c r="K28">
        <f t="shared" si="6"/>
        <v>1392.3700712094226</v>
      </c>
      <c r="L28">
        <f t="shared" si="7"/>
        <v>1281.9476131054228</v>
      </c>
      <c r="M28">
        <f t="shared" si="1"/>
        <v>2.2000199234833002</v>
      </c>
      <c r="N28" s="3">
        <f t="shared" si="2"/>
        <v>1257.5166048375556</v>
      </c>
      <c r="Q28" t="str">
        <f>'PRE-POST'!A31</f>
        <v>Cincinnati</v>
      </c>
      <c r="R28" s="3">
        <f>IFERROR(VLOOKUP(Q28,$A$4:$N$160,14,FALSE),VLOOKUP(Q28,'Week 8'!Q$4:R$134,2,FALSE))</f>
        <v>1626.1952508832705</v>
      </c>
    </row>
    <row r="29" spans="1:18">
      <c r="A29" t="str">
        <f>IF('All scores'!$B490=$B$1,'All scores'!R490)</f>
        <v>Mississippi State</v>
      </c>
      <c r="B29">
        <f>IF('All scores'!$B490=$B$1,'All scores'!S490)</f>
        <v>3</v>
      </c>
      <c r="C29" t="str">
        <f>IF('All scores'!$B490=$B$1,'All scores'!T490)</f>
        <v>Louisiana State</v>
      </c>
      <c r="D29">
        <f>IF('All scores'!$B490=$B$1,'All scores'!U490)</f>
        <v>19</v>
      </c>
      <c r="E29" s="3">
        <f>VLOOKUP(A29,'Week 8'!$Q$4:R$138,2,FALSE)</f>
        <v>1674.3266775056186</v>
      </c>
      <c r="F29" s="3">
        <f>VLOOKUP(C29,'Week 8'!$Q$4:S$138,2,FALSE)</f>
        <v>1613.0363837406535</v>
      </c>
      <c r="G29" s="5">
        <f t="shared" si="0"/>
        <v>0.49466150645055601</v>
      </c>
      <c r="H29">
        <f t="shared" si="3"/>
        <v>0</v>
      </c>
      <c r="I29">
        <f t="shared" si="4"/>
        <v>-16</v>
      </c>
      <c r="J29">
        <f t="shared" si="5"/>
        <v>2.8332133440562162</v>
      </c>
      <c r="K29">
        <f t="shared" si="6"/>
        <v>1613.0363837406535</v>
      </c>
      <c r="L29">
        <f t="shared" si="7"/>
        <v>1674.3266775056186</v>
      </c>
      <c r="M29">
        <f t="shared" si="1"/>
        <v>2.1999641052462819</v>
      </c>
      <c r="N29" s="3">
        <f t="shared" si="2"/>
        <v>1612.6624940642091</v>
      </c>
      <c r="Q29" t="str">
        <f>'PRE-POST'!A32</f>
        <v>Clemson</v>
      </c>
      <c r="R29" s="3">
        <f>IFERROR(VLOOKUP(Q29,$A$4:$N$160,14,FALSE),VLOOKUP(Q29,'Week 8'!Q$4:R$134,2,FALSE))</f>
        <v>1825.8528587277169</v>
      </c>
    </row>
    <row r="30" spans="1:18">
      <c r="A30" t="str">
        <f>IF('All scores'!$B491=$B$1,'All scores'!R491)</f>
        <v>Texas-El Paso</v>
      </c>
      <c r="B30">
        <f>IF('All scores'!$B491=$B$1,'All scores'!S491)</f>
        <v>24</v>
      </c>
      <c r="C30" t="str">
        <f>IF('All scores'!$B491=$B$1,'All scores'!T491)</f>
        <v>Louisiana Tech</v>
      </c>
      <c r="D30">
        <f>IF('All scores'!$B491=$B$1,'All scores'!U491)</f>
        <v>31</v>
      </c>
      <c r="E30" s="3">
        <f>VLOOKUP(A30,'Week 8'!$Q$4:R$138,2,FALSE)</f>
        <v>1276.9628135104556</v>
      </c>
      <c r="F30" s="3">
        <f>VLOOKUP(C30,'Week 8'!$Q$4:S$138,2,FALSE)</f>
        <v>1462.8026996950341</v>
      </c>
      <c r="G30" s="5">
        <f t="shared" si="0"/>
        <v>0.19093434304943752</v>
      </c>
      <c r="H30">
        <f t="shared" si="3"/>
        <v>0</v>
      </c>
      <c r="I30">
        <f t="shared" si="4"/>
        <v>-7</v>
      </c>
      <c r="J30">
        <f t="shared" si="5"/>
        <v>2.0794415416798357</v>
      </c>
      <c r="K30">
        <f t="shared" si="6"/>
        <v>1462.8026996950341</v>
      </c>
      <c r="L30">
        <f t="shared" si="7"/>
        <v>1276.9628135104556</v>
      </c>
      <c r="M30">
        <f t="shared" si="1"/>
        <v>2.2000118381475859</v>
      </c>
      <c r="N30" s="3">
        <f t="shared" si="2"/>
        <v>1259.4931001013545</v>
      </c>
      <c r="Q30" t="str">
        <f>'PRE-POST'!A33</f>
        <v>Coastal Carolina</v>
      </c>
      <c r="R30" s="3">
        <f>IFERROR(VLOOKUP(Q30,$A$4:$N$160,14,FALSE),VLOOKUP(Q30,'Week 8'!Q$4:R$134,2,FALSE))</f>
        <v>1631.9182468656936</v>
      </c>
    </row>
    <row r="31" spans="1:18">
      <c r="A31" t="str">
        <f>IF('All scores'!$B492=$B$1,'All scores'!R492)</f>
        <v>Texas State</v>
      </c>
      <c r="B31">
        <f>IF('All scores'!$B492=$B$1,'All scores'!S492)</f>
        <v>14</v>
      </c>
      <c r="C31" t="str">
        <f>IF('All scores'!$B492=$B$1,'All scores'!T492)</f>
        <v>Louisiana-Monroe</v>
      </c>
      <c r="D31">
        <f>IF('All scores'!$B492=$B$1,'All scores'!U492)</f>
        <v>20</v>
      </c>
      <c r="E31" s="3">
        <f>VLOOKUP(A31,'Week 8'!$Q$4:R$138,2,FALSE)</f>
        <v>1352.266574434841</v>
      </c>
      <c r="F31" s="3">
        <f>VLOOKUP(C31,'Week 8'!$Q$4:S$138,2,FALSE)</f>
        <v>1399.9438285411591</v>
      </c>
      <c r="G31" s="5">
        <f t="shared" si="0"/>
        <v>0.34330004028061828</v>
      </c>
      <c r="H31">
        <f t="shared" si="3"/>
        <v>0</v>
      </c>
      <c r="I31">
        <f t="shared" si="4"/>
        <v>-6</v>
      </c>
      <c r="J31">
        <f t="shared" si="5"/>
        <v>1.9459101490553132</v>
      </c>
      <c r="K31">
        <f t="shared" si="6"/>
        <v>1399.9438285411591</v>
      </c>
      <c r="L31">
        <f t="shared" si="7"/>
        <v>1352.266574434841</v>
      </c>
      <c r="M31">
        <f t="shared" si="1"/>
        <v>2.2000461435970098</v>
      </c>
      <c r="N31" s="3">
        <f t="shared" si="2"/>
        <v>1322.8725924954072</v>
      </c>
      <c r="Q31" t="str">
        <f>'PRE-POST'!A34</f>
        <v>Colorado</v>
      </c>
      <c r="R31" s="3">
        <f>IFERROR(VLOOKUP(Q31,$A$4:$N$160,14,FALSE),VLOOKUP(Q31,'Week 8'!Q$4:R$134,2,FALSE))</f>
        <v>1602.4969484665764</v>
      </c>
    </row>
    <row r="32" spans="1:18">
      <c r="A32" t="str">
        <f>IF('All scores'!$B493=$B$1,'All scores'!R493)</f>
        <v>Florida Atlantic</v>
      </c>
      <c r="B32">
        <f>IF('All scores'!$B493=$B$1,'All scores'!S493)</f>
        <v>7</v>
      </c>
      <c r="C32" t="str">
        <f>IF('All scores'!$B493=$B$1,'All scores'!T493)</f>
        <v>Marshall</v>
      </c>
      <c r="D32">
        <f>IF('All scores'!$B493=$B$1,'All scores'!U493)</f>
        <v>31</v>
      </c>
      <c r="E32" s="3">
        <f>VLOOKUP(A32,'Week 8'!$Q$4:R$138,2,FALSE)</f>
        <v>1532.1633902443741</v>
      </c>
      <c r="F32" s="3">
        <f>VLOOKUP(C32,'Week 8'!$Q$4:S$138,2,FALSE)</f>
        <v>1445.5469358840623</v>
      </c>
      <c r="G32" s="5">
        <f t="shared" si="0"/>
        <v>0.53106850036620423</v>
      </c>
      <c r="H32">
        <f t="shared" si="3"/>
        <v>0</v>
      </c>
      <c r="I32">
        <f t="shared" si="4"/>
        <v>-24</v>
      </c>
      <c r="J32">
        <f t="shared" si="5"/>
        <v>3.2188758248682006</v>
      </c>
      <c r="K32">
        <f t="shared" si="6"/>
        <v>1445.5469358840623</v>
      </c>
      <c r="L32">
        <f t="shared" si="7"/>
        <v>1532.1633902443741</v>
      </c>
      <c r="M32">
        <f t="shared" si="1"/>
        <v>2.1999746006689347</v>
      </c>
      <c r="N32" s="3">
        <f t="shared" si="2"/>
        <v>1456.9487421030085</v>
      </c>
      <c r="Q32" t="str">
        <f>'PRE-POST'!A35</f>
        <v>Colorado State</v>
      </c>
      <c r="R32" s="3">
        <f>IFERROR(VLOOKUP(Q32,$A$4:$N$160,14,FALSE),VLOOKUP(Q32,'Week 8'!Q$4:R$134,2,FALSE))</f>
        <v>1370.4442898128646</v>
      </c>
    </row>
    <row r="33" spans="1:18">
      <c r="A33" t="str">
        <f>IF('All scores'!$B494=$B$1,'All scores'!R494)</f>
        <v>Michigan</v>
      </c>
      <c r="B33">
        <f>IF('All scores'!$B494=$B$1,'All scores'!S494)</f>
        <v>21</v>
      </c>
      <c r="C33" t="str">
        <f>IF('All scores'!$B494=$B$1,'All scores'!T494)</f>
        <v>Michigan State</v>
      </c>
      <c r="D33">
        <f>IF('All scores'!$B494=$B$1,'All scores'!U494)</f>
        <v>7</v>
      </c>
      <c r="E33" s="3">
        <f>VLOOKUP(A33,'Week 8'!$Q$4:R$138,2,FALSE)</f>
        <v>1679.1839020582404</v>
      </c>
      <c r="F33" s="3">
        <f>VLOOKUP(C33,'Week 8'!$Q$4:S$138,2,FALSE)</f>
        <v>1520.7958039443672</v>
      </c>
      <c r="G33" s="5">
        <f t="shared" si="0"/>
        <v>0.63125047334806528</v>
      </c>
      <c r="H33">
        <f t="shared" si="3"/>
        <v>1</v>
      </c>
      <c r="I33">
        <f t="shared" si="4"/>
        <v>14</v>
      </c>
      <c r="J33">
        <f t="shared" si="5"/>
        <v>2.7080502011022101</v>
      </c>
      <c r="K33">
        <f t="shared" si="6"/>
        <v>1679.1839020582404</v>
      </c>
      <c r="L33">
        <f t="shared" si="7"/>
        <v>1520.7958039443672</v>
      </c>
      <c r="M33">
        <f t="shared" si="1"/>
        <v>2.2000138899325532</v>
      </c>
      <c r="N33" s="3">
        <f t="shared" si="2"/>
        <v>1723.1222375772838</v>
      </c>
      <c r="Q33" t="str">
        <f>'PRE-POST'!A36</f>
        <v>Connecticut</v>
      </c>
      <c r="R33" s="3">
        <f>IFERROR(VLOOKUP(Q33,$A$4:$N$160,14,FALSE),VLOOKUP(Q33,'Week 8'!Q$4:R$134,2,FALSE))</f>
        <v>1368.3785638130585</v>
      </c>
    </row>
    <row r="34" spans="1:18">
      <c r="A34" t="str">
        <f>IF('All scores'!$B495=$B$1,'All scores'!R495)</f>
        <v>Charlotte</v>
      </c>
      <c r="B34">
        <f>IF('All scores'!$B495=$B$1,'All scores'!S495)</f>
        <v>13</v>
      </c>
      <c r="C34" t="str">
        <f>IF('All scores'!$B495=$B$1,'All scores'!T495)</f>
        <v>Middle Tennessee State</v>
      </c>
      <c r="D34">
        <f>IF('All scores'!$B495=$B$1,'All scores'!U495)</f>
        <v>21</v>
      </c>
      <c r="E34" s="3">
        <f>VLOOKUP(A34,'Week 8'!$Q$4:R$138,2,FALSE)</f>
        <v>1414.9932078665317</v>
      </c>
      <c r="F34" s="3">
        <f>VLOOKUP(C34,'Week 8'!$Q$4:S$138,2,FALSE)</f>
        <v>1538.4982979434037</v>
      </c>
      <c r="G34" s="5">
        <f t="shared" si="0"/>
        <v>0.25253785078309493</v>
      </c>
      <c r="H34">
        <f t="shared" si="3"/>
        <v>0</v>
      </c>
      <c r="I34">
        <f t="shared" si="4"/>
        <v>-8</v>
      </c>
      <c r="J34">
        <f t="shared" si="5"/>
        <v>2.1972245773362196</v>
      </c>
      <c r="K34">
        <f t="shared" si="6"/>
        <v>1538.4982979434037</v>
      </c>
      <c r="L34">
        <f t="shared" si="7"/>
        <v>1414.9932078665317</v>
      </c>
      <c r="M34">
        <f t="shared" si="1"/>
        <v>2.2000178130310148</v>
      </c>
      <c r="N34" s="3">
        <f t="shared" si="2"/>
        <v>1390.5781857960692</v>
      </c>
      <c r="Q34" t="str">
        <f>'PRE-POST'!A37</f>
        <v>Duke</v>
      </c>
      <c r="R34" s="3">
        <f>IFERROR(VLOOKUP(Q34,$A$4:$N$160,14,FALSE),VLOOKUP(Q34,'Week 8'!Q$4:R$134,2,FALSE))</f>
        <v>1602.0204702130636</v>
      </c>
    </row>
    <row r="35" spans="1:18">
      <c r="A35" t="str">
        <f>IF('All scores'!$B496=$B$1,'All scores'!R496)</f>
        <v>Memphis</v>
      </c>
      <c r="B35">
        <f>IF('All scores'!$B496=$B$1,'All scores'!S496)</f>
        <v>33</v>
      </c>
      <c r="C35" t="str">
        <f>IF('All scores'!$B496=$B$1,'All scores'!T496)</f>
        <v>Missouri</v>
      </c>
      <c r="D35">
        <f>IF('All scores'!$B496=$B$1,'All scores'!U496)</f>
        <v>65</v>
      </c>
      <c r="E35" s="3">
        <f>VLOOKUP(A35,'Week 8'!$Q$4:R$138,2,FALSE)</f>
        <v>1651.2792278438274</v>
      </c>
      <c r="F35" s="3">
        <f>VLOOKUP(C35,'Week 8'!$Q$4:S$138,2,FALSE)</f>
        <v>1562.2591527127186</v>
      </c>
      <c r="G35" s="5">
        <f t="shared" si="0"/>
        <v>0.53451269762886311</v>
      </c>
      <c r="H35">
        <f t="shared" si="3"/>
        <v>0</v>
      </c>
      <c r="I35">
        <f t="shared" si="4"/>
        <v>-32</v>
      </c>
      <c r="J35">
        <f t="shared" si="5"/>
        <v>3.4965075614664802</v>
      </c>
      <c r="K35">
        <f t="shared" si="6"/>
        <v>1562.2591527127186</v>
      </c>
      <c r="L35">
        <f t="shared" si="7"/>
        <v>1651.2792278438274</v>
      </c>
      <c r="M35">
        <f t="shared" si="1"/>
        <v>2.1999752864733404</v>
      </c>
      <c r="N35" s="3">
        <f t="shared" si="2"/>
        <v>1569.0473332855095</v>
      </c>
      <c r="Q35" t="str">
        <f>'PRE-POST'!A38</f>
        <v>Eastern Michigan</v>
      </c>
      <c r="R35" s="3">
        <f>IFERROR(VLOOKUP(Q35,$A$4:$N$160,14,FALSE),VLOOKUP(Q35,'Week 8'!Q$4:R$134,2,FALSE))</f>
        <v>1566.6970060035344</v>
      </c>
    </row>
    <row r="36" spans="1:18">
      <c r="A36" t="str">
        <f>IF('All scores'!$B497=$B$1,'All scores'!R497)</f>
        <v>Minnesota</v>
      </c>
      <c r="B36">
        <f>IF('All scores'!$B497=$B$1,'All scores'!S497)</f>
        <v>28</v>
      </c>
      <c r="C36" t="str">
        <f>IF('All scores'!$B497=$B$1,'All scores'!T497)</f>
        <v>Nebraska</v>
      </c>
      <c r="D36">
        <f>IF('All scores'!$B497=$B$1,'All scores'!U497)</f>
        <v>53</v>
      </c>
      <c r="E36" s="3">
        <f>VLOOKUP(A36,'Week 8'!$Q$4:R$138,2,FALSE)</f>
        <v>1472.2388133377665</v>
      </c>
      <c r="F36" s="3">
        <f>VLOOKUP(C36,'Week 8'!$Q$4:S$138,2,FALSE)</f>
        <v>1355.3657687049345</v>
      </c>
      <c r="G36" s="5">
        <f t="shared" ref="G36:G67" si="8">1/(1+(10^((F36-E36+HFA)/400)))</f>
        <v>0.57410152280375792</v>
      </c>
      <c r="H36">
        <f t="shared" si="3"/>
        <v>0</v>
      </c>
      <c r="I36">
        <f t="shared" si="4"/>
        <v>-25</v>
      </c>
      <c r="J36">
        <f t="shared" si="5"/>
        <v>3.2580965380214821</v>
      </c>
      <c r="K36">
        <f t="shared" si="6"/>
        <v>1355.3657687049345</v>
      </c>
      <c r="L36">
        <f t="shared" si="7"/>
        <v>1472.2388133377665</v>
      </c>
      <c r="M36">
        <f t="shared" ref="M36:M67" si="9">IFERROR((MVC*0.001/(K36-L36))+MVC,1)</f>
        <v>2.1999811761556578</v>
      </c>
      <c r="N36" s="3">
        <f t="shared" ref="N36:N67" si="10">E36+k*J36*M36*(H36-G36)</f>
        <v>1389.9384774370997</v>
      </c>
      <c r="Q36" t="str">
        <f>'PRE-POST'!A39</f>
        <v>East Carolina</v>
      </c>
      <c r="R36" s="3">
        <f>IFERROR(VLOOKUP(Q36,$A$4:$N$160,14,FALSE),VLOOKUP(Q36,'Week 8'!Q$4:R$134,2,FALSE))</f>
        <v>1402.4828516642165</v>
      </c>
    </row>
    <row r="37" spans="1:18">
      <c r="A37" t="str">
        <f>IF('All scores'!$B498=$B$1,'All scores'!R498)</f>
        <v>Nevada</v>
      </c>
      <c r="B37">
        <f>IF('All scores'!$B498=$B$1,'All scores'!S498)</f>
        <v>40</v>
      </c>
      <c r="C37" t="str">
        <f>IF('All scores'!$B498=$B$1,'All scores'!T498)</f>
        <v>Hawaii</v>
      </c>
      <c r="D37">
        <f>IF('All scores'!$B498=$B$1,'All scores'!U498)</f>
        <v>22</v>
      </c>
      <c r="E37" s="3">
        <f>VLOOKUP(A37,'Week 8'!$Q$4:R$138,2,FALSE)</f>
        <v>1428.7314634637821</v>
      </c>
      <c r="F37" s="3">
        <f>VLOOKUP(C37,'Week 8'!$Q$4:S$138,2,FALSE)</f>
        <v>1603.4699215284024</v>
      </c>
      <c r="G37" s="5">
        <f t="shared" si="8"/>
        <v>0.201001692448146</v>
      </c>
      <c r="H37">
        <f t="shared" si="3"/>
        <v>1</v>
      </c>
      <c r="I37">
        <f t="shared" si="4"/>
        <v>18</v>
      </c>
      <c r="J37">
        <f t="shared" si="5"/>
        <v>2.9444389791664403</v>
      </c>
      <c r="K37">
        <f t="shared" si="6"/>
        <v>1428.7314634637821</v>
      </c>
      <c r="L37">
        <f t="shared" si="7"/>
        <v>1603.4699215284024</v>
      </c>
      <c r="M37">
        <f t="shared" si="9"/>
        <v>2.1999874097549883</v>
      </c>
      <c r="N37" s="3">
        <f t="shared" si="10"/>
        <v>1532.245348553053</v>
      </c>
      <c r="Q37" t="str">
        <f>'PRE-POST'!A40</f>
        <v>Florida International</v>
      </c>
      <c r="R37" s="3">
        <f>IFERROR(VLOOKUP(Q37,$A$4:$N$160,14,FALSE),VLOOKUP(Q37,'Week 8'!Q$4:R$134,2,FALSE))</f>
        <v>1564.8175908391802</v>
      </c>
    </row>
    <row r="38" spans="1:18">
      <c r="A38" t="str">
        <f>IF('All scores'!$B499=$B$1,'All scores'!R499)</f>
        <v>Northwestern</v>
      </c>
      <c r="B38">
        <f>IF('All scores'!$B499=$B$1,'All scores'!S499)</f>
        <v>18</v>
      </c>
      <c r="C38" t="str">
        <f>IF('All scores'!$B499=$B$1,'All scores'!T499)</f>
        <v>Rutgers</v>
      </c>
      <c r="D38">
        <f>IF('All scores'!$B499=$B$1,'All scores'!U499)</f>
        <v>15</v>
      </c>
      <c r="E38" s="3">
        <f>VLOOKUP(A38,'Week 8'!$Q$4:R$138,2,FALSE)</f>
        <v>1495.608152873192</v>
      </c>
      <c r="F38" s="3">
        <f>VLOOKUP(C38,'Week 8'!$Q$4:S$138,2,FALSE)</f>
        <v>1307.0378174517559</v>
      </c>
      <c r="G38" s="5">
        <f t="shared" si="8"/>
        <v>0.67069453961139736</v>
      </c>
      <c r="H38">
        <f t="shared" si="3"/>
        <v>1</v>
      </c>
      <c r="I38">
        <f t="shared" si="4"/>
        <v>3</v>
      </c>
      <c r="J38">
        <f t="shared" si="5"/>
        <v>1.3862943611198906</v>
      </c>
      <c r="K38">
        <f t="shared" si="6"/>
        <v>1495.608152873192</v>
      </c>
      <c r="L38">
        <f t="shared" si="7"/>
        <v>1307.0378174517559</v>
      </c>
      <c r="M38">
        <f t="shared" si="9"/>
        <v>2.2000116667342988</v>
      </c>
      <c r="N38" s="3">
        <f t="shared" si="10"/>
        <v>1515.6948887180126</v>
      </c>
      <c r="Q38" t="str">
        <f>'PRE-POST'!A41</f>
        <v>Florida</v>
      </c>
      <c r="R38" s="3">
        <f>IFERROR(VLOOKUP(Q38,$A$4:$N$160,14,FALSE),VLOOKUP(Q38,'Week 8'!Q$4:R$134,2,FALSE))</f>
        <v>1706.7872839590716</v>
      </c>
    </row>
    <row r="39" spans="1:18">
      <c r="A39" t="str">
        <f>IF('All scores'!$B500=$B$1,'All scores'!R500)</f>
        <v>Bowling Green State</v>
      </c>
      <c r="B39">
        <f>IF('All scores'!$B500=$B$1,'All scores'!S500)</f>
        <v>14</v>
      </c>
      <c r="C39" t="str">
        <f>IF('All scores'!$B500=$B$1,'All scores'!T500)</f>
        <v>Ohio</v>
      </c>
      <c r="D39">
        <f>IF('All scores'!$B500=$B$1,'All scores'!U500)</f>
        <v>49</v>
      </c>
      <c r="E39" s="3">
        <f>VLOOKUP(A39,'Week 8'!$Q$4:R$138,2,FALSE)</f>
        <v>1309.8109613133661</v>
      </c>
      <c r="F39" s="3">
        <f>VLOOKUP(C39,'Week 8'!$Q$4:S$138,2,FALSE)</f>
        <v>1493.23501983863</v>
      </c>
      <c r="G39" s="5">
        <f t="shared" si="8"/>
        <v>0.19309185436281151</v>
      </c>
      <c r="H39">
        <f t="shared" si="3"/>
        <v>0</v>
      </c>
      <c r="I39">
        <f t="shared" si="4"/>
        <v>-35</v>
      </c>
      <c r="J39">
        <f t="shared" si="5"/>
        <v>3.5835189384561099</v>
      </c>
      <c r="K39">
        <f t="shared" si="6"/>
        <v>1493.23501983863</v>
      </c>
      <c r="L39">
        <f t="shared" si="7"/>
        <v>1309.8109613133661</v>
      </c>
      <c r="M39">
        <f t="shared" si="9"/>
        <v>2.2000119940645613</v>
      </c>
      <c r="N39" s="3">
        <f t="shared" si="10"/>
        <v>1279.3650693811976</v>
      </c>
      <c r="Q39" t="str">
        <f>'PRE-POST'!A42</f>
        <v>Florida Atlantic</v>
      </c>
      <c r="R39" s="3">
        <f>IFERROR(VLOOKUP(Q39,$A$4:$N$160,14,FALSE),VLOOKUP(Q39,'Week 8'!Q$4:R$134,2,FALSE))</f>
        <v>1456.9487421030085</v>
      </c>
    </row>
    <row r="40" spans="1:18">
      <c r="A40" t="str">
        <f>IF('All scores'!$B501=$B$1,'All scores'!R501)</f>
        <v>Oklahoma</v>
      </c>
      <c r="B40">
        <f>IF('All scores'!$B501=$B$1,'All scores'!S501)</f>
        <v>52</v>
      </c>
      <c r="C40" t="str">
        <f>IF('All scores'!$B501=$B$1,'All scores'!T501)</f>
        <v>Texas Christian</v>
      </c>
      <c r="D40">
        <f>IF('All scores'!$B501=$B$1,'All scores'!U501)</f>
        <v>27</v>
      </c>
      <c r="E40" s="3">
        <f>VLOOKUP(A40,'Week 8'!$Q$4:R$138,2,FALSE)</f>
        <v>1642.5631097142743</v>
      </c>
      <c r="F40" s="3">
        <f>VLOOKUP(C40,'Week 8'!$Q$4:S$138,2,FALSE)</f>
        <v>1546.5966689952827</v>
      </c>
      <c r="G40" s="5">
        <f t="shared" si="8"/>
        <v>0.54444665944053861</v>
      </c>
      <c r="H40">
        <f t="shared" si="3"/>
        <v>1</v>
      </c>
      <c r="I40">
        <f t="shared" si="4"/>
        <v>25</v>
      </c>
      <c r="J40">
        <f t="shared" si="5"/>
        <v>3.2580965380214821</v>
      </c>
      <c r="K40">
        <f t="shared" si="6"/>
        <v>1642.5631097142743</v>
      </c>
      <c r="L40">
        <f t="shared" si="7"/>
        <v>1546.5966689952827</v>
      </c>
      <c r="M40">
        <f t="shared" si="9"/>
        <v>2.2000229246805816</v>
      </c>
      <c r="N40" s="3">
        <f t="shared" si="10"/>
        <v>1707.8702077448274</v>
      </c>
      <c r="Q40" t="str">
        <f>'PRE-POST'!A43</f>
        <v>Florida State</v>
      </c>
      <c r="R40" s="3">
        <f>IFERROR(VLOOKUP(Q40,$A$4:$N$160,14,FALSE),VLOOKUP(Q40,'Week 8'!Q$4:R$134,2,FALSE))</f>
        <v>1550.2014073186829</v>
      </c>
    </row>
    <row r="41" spans="1:18">
      <c r="A41" t="str">
        <f>IF('All scores'!$B502=$B$1,'All scores'!R502)</f>
        <v>Old Dominion</v>
      </c>
      <c r="B41">
        <f>IF('All scores'!$B502=$B$1,'All scores'!S502)</f>
        <v>37</v>
      </c>
      <c r="C41" t="str">
        <f>IF('All scores'!$B502=$B$1,'All scores'!T502)</f>
        <v>Western Kentucky</v>
      </c>
      <c r="D41">
        <f>IF('All scores'!$B502=$B$1,'All scores'!U502)</f>
        <v>34</v>
      </c>
      <c r="E41" s="3">
        <f>VLOOKUP(A41,'Week 8'!$Q$4:R$138,2,FALSE)</f>
        <v>1398.1105636160748</v>
      </c>
      <c r="F41" s="3">
        <f>VLOOKUP(C41,'Week 8'!$Q$4:S$138,2,FALSE)</f>
        <v>1450.8780900709758</v>
      </c>
      <c r="G41" s="5">
        <f t="shared" si="8"/>
        <v>0.33672471744331661</v>
      </c>
      <c r="H41">
        <f t="shared" si="3"/>
        <v>1</v>
      </c>
      <c r="I41">
        <f t="shared" si="4"/>
        <v>3</v>
      </c>
      <c r="J41">
        <f t="shared" si="5"/>
        <v>1.3862943611198906</v>
      </c>
      <c r="K41">
        <f t="shared" si="6"/>
        <v>1398.1105636160748</v>
      </c>
      <c r="L41">
        <f t="shared" si="7"/>
        <v>1450.8780900709758</v>
      </c>
      <c r="M41">
        <f t="shared" si="9"/>
        <v>2.1999583076913436</v>
      </c>
      <c r="N41" s="3">
        <f t="shared" si="10"/>
        <v>1438.5675673983233</v>
      </c>
      <c r="Q41" t="str">
        <f>'PRE-POST'!A44</f>
        <v>Fresno State</v>
      </c>
      <c r="R41" s="3">
        <f>IFERROR(VLOOKUP(Q41,$A$4:$N$160,14,FALSE),VLOOKUP(Q41,'Week 8'!Q$4:R$134,2,FALSE))</f>
        <v>1756.6434746347322</v>
      </c>
    </row>
    <row r="42" spans="1:18">
      <c r="A42" t="str">
        <f>IF('All scores'!$B503=$B$1,'All scores'!R503)</f>
        <v>Penn State</v>
      </c>
      <c r="B42">
        <f>IF('All scores'!$B503=$B$1,'All scores'!S503)</f>
        <v>33</v>
      </c>
      <c r="C42" t="str">
        <f>IF('All scores'!$B503=$B$1,'All scores'!T503)</f>
        <v>Indiana</v>
      </c>
      <c r="D42">
        <f>IF('All scores'!$B503=$B$1,'All scores'!U503)</f>
        <v>28</v>
      </c>
      <c r="E42" s="3">
        <f>VLOOKUP(A42,'Week 8'!$Q$4:R$138,2,FALSE)</f>
        <v>1711.8544861706755</v>
      </c>
      <c r="F42" s="3">
        <f>VLOOKUP(C42,'Week 8'!$Q$4:S$138,2,FALSE)</f>
        <v>1496.948416215959</v>
      </c>
      <c r="G42" s="5">
        <f t="shared" si="8"/>
        <v>0.70327218136889857</v>
      </c>
      <c r="H42">
        <f t="shared" si="3"/>
        <v>1</v>
      </c>
      <c r="I42">
        <f t="shared" si="4"/>
        <v>5</v>
      </c>
      <c r="J42">
        <f t="shared" si="5"/>
        <v>1.791759469228055</v>
      </c>
      <c r="K42">
        <f t="shared" si="6"/>
        <v>1711.8544861706755</v>
      </c>
      <c r="L42">
        <f t="shared" si="7"/>
        <v>1496.948416215959</v>
      </c>
      <c r="M42">
        <f t="shared" si="9"/>
        <v>2.2000102370305337</v>
      </c>
      <c r="N42" s="3">
        <f t="shared" si="10"/>
        <v>1735.2478496919566</v>
      </c>
      <c r="Q42" t="str">
        <f>'PRE-POST'!A45</f>
        <v>Georgia</v>
      </c>
      <c r="R42" s="3">
        <f>IFERROR(VLOOKUP(Q42,$A$4:$N$160,14,FALSE),VLOOKUP(Q42,'Week 8'!Q$4:R$134,2,FALSE))</f>
        <v>1768.6777792717041</v>
      </c>
    </row>
    <row r="43" spans="1:18">
      <c r="A43" t="str">
        <f>IF('All scores'!$B504=$B$1,'All scores'!R504)</f>
        <v>Ohio State</v>
      </c>
      <c r="B43">
        <f>IF('All scores'!$B504=$B$1,'All scores'!S504)</f>
        <v>20</v>
      </c>
      <c r="C43" t="str">
        <f>IF('All scores'!$B504=$B$1,'All scores'!T504)</f>
        <v>Purdue</v>
      </c>
      <c r="D43">
        <f>IF('All scores'!$B504=$B$1,'All scores'!U504)</f>
        <v>49</v>
      </c>
      <c r="E43" s="3">
        <f>VLOOKUP(A43,'Week 8'!$Q$4:R$138,2,FALSE)</f>
        <v>1738.3620824187155</v>
      </c>
      <c r="F43" s="3">
        <f>VLOOKUP(C43,'Week 8'!$Q$4:S$138,2,FALSE)</f>
        <v>1554.4741401054926</v>
      </c>
      <c r="G43" s="5">
        <f t="shared" si="8"/>
        <v>0.66471423072671942</v>
      </c>
      <c r="H43">
        <f t="shared" si="3"/>
        <v>0</v>
      </c>
      <c r="I43">
        <f t="shared" si="4"/>
        <v>-29</v>
      </c>
      <c r="J43">
        <f t="shared" si="5"/>
        <v>3.4011973816621555</v>
      </c>
      <c r="K43">
        <f t="shared" si="6"/>
        <v>1554.4741401054926</v>
      </c>
      <c r="L43">
        <f t="shared" si="7"/>
        <v>1738.3620824187155</v>
      </c>
      <c r="M43">
        <f t="shared" si="9"/>
        <v>2.1999880361921926</v>
      </c>
      <c r="N43" s="3">
        <f t="shared" si="10"/>
        <v>1638.8863541316073</v>
      </c>
      <c r="Q43" t="str">
        <f>'PRE-POST'!A46</f>
        <v>Georgia Southern</v>
      </c>
      <c r="R43" s="3">
        <f>IFERROR(VLOOKUP(Q43,$A$4:$N$160,14,FALSE),VLOOKUP(Q43,'Week 8'!Q$4:R$134,2,FALSE))</f>
        <v>1649.7989912624055</v>
      </c>
    </row>
    <row r="44" spans="1:18">
      <c r="A44" t="str">
        <f>IF('All scores'!$B505=$B$1,'All scores'!R505)</f>
        <v>San Jose State</v>
      </c>
      <c r="B44">
        <f>IF('All scores'!$B505=$B$1,'All scores'!S505)</f>
        <v>13</v>
      </c>
      <c r="C44" t="str">
        <f>IF('All scores'!$B505=$B$1,'All scores'!T505)</f>
        <v>San Diego State</v>
      </c>
      <c r="D44">
        <f>IF('All scores'!$B505=$B$1,'All scores'!U505)</f>
        <v>16</v>
      </c>
      <c r="E44" s="3">
        <f>VLOOKUP(A44,'Week 8'!$Q$4:R$138,2,FALSE)</f>
        <v>1309.2273944026504</v>
      </c>
      <c r="F44" s="3">
        <f>VLOOKUP(C44,'Week 8'!$Q$4:S$138,2,FALSE)</f>
        <v>1629.7987898152237</v>
      </c>
      <c r="G44" s="5">
        <f t="shared" si="8"/>
        <v>9.8010579122318128E-2</v>
      </c>
      <c r="H44">
        <f t="shared" si="3"/>
        <v>0</v>
      </c>
      <c r="I44">
        <f t="shared" si="4"/>
        <v>-3</v>
      </c>
      <c r="J44">
        <f t="shared" si="5"/>
        <v>1.3862943611198906</v>
      </c>
      <c r="K44">
        <f t="shared" si="6"/>
        <v>1629.7987898152237</v>
      </c>
      <c r="L44">
        <f t="shared" si="7"/>
        <v>1309.2273944026504</v>
      </c>
      <c r="M44">
        <f t="shared" si="9"/>
        <v>2.2000068627458083</v>
      </c>
      <c r="N44" s="3">
        <f t="shared" si="10"/>
        <v>1303.2490291742531</v>
      </c>
      <c r="Q44" t="str">
        <f>'PRE-POST'!A47</f>
        <v>Georgia State</v>
      </c>
      <c r="R44" s="3">
        <f>IFERROR(VLOOKUP(Q44,$A$4:$N$160,14,FALSE),VLOOKUP(Q44,'Week 8'!Q$4:R$134,2,FALSE))</f>
        <v>1334.1330157054597</v>
      </c>
    </row>
    <row r="45" spans="1:18">
      <c r="A45" t="str">
        <f>IF('All scores'!$B506=$B$1,'All scores'!R506)</f>
        <v>Connecticut</v>
      </c>
      <c r="B45">
        <f>IF('All scores'!$B506=$B$1,'All scores'!S506)</f>
        <v>30</v>
      </c>
      <c r="C45" t="str">
        <f>IF('All scores'!$B506=$B$1,'All scores'!T506)</f>
        <v>South Florida</v>
      </c>
      <c r="D45">
        <f>IF('All scores'!$B506=$B$1,'All scores'!U506)</f>
        <v>38</v>
      </c>
      <c r="E45" s="3">
        <f>VLOOKUP(A45,'Week 8'!$Q$4:R$138,2,FALSE)</f>
        <v>1377.3320778854293</v>
      </c>
      <c r="F45" s="3">
        <f>VLOOKUP(C45,'Week 8'!$Q$4:S$138,2,FALSE)</f>
        <v>1708.783345180143</v>
      </c>
      <c r="G45" s="5">
        <f t="shared" si="8"/>
        <v>9.2611535642631609E-2</v>
      </c>
      <c r="H45">
        <f t="shared" si="3"/>
        <v>0</v>
      </c>
      <c r="I45">
        <f t="shared" si="4"/>
        <v>-8</v>
      </c>
      <c r="J45">
        <f t="shared" si="5"/>
        <v>2.1972245773362196</v>
      </c>
      <c r="K45">
        <f t="shared" si="6"/>
        <v>1708.783345180143</v>
      </c>
      <c r="L45">
        <f t="shared" si="7"/>
        <v>1377.3320778854293</v>
      </c>
      <c r="M45">
        <f t="shared" si="9"/>
        <v>2.2000066374765077</v>
      </c>
      <c r="N45" s="3">
        <f t="shared" si="10"/>
        <v>1368.3785638130585</v>
      </c>
      <c r="Q45" t="str">
        <f>'PRE-POST'!A48</f>
        <v>Georgia Tech</v>
      </c>
      <c r="R45" s="3">
        <f>IFERROR(VLOOKUP(Q45,$A$4:$N$160,14,FALSE),VLOOKUP(Q45,'Week 8'!Q$4:R$134,2,FALSE))</f>
        <v>1544.303912587161</v>
      </c>
    </row>
    <row r="46" spans="1:18">
      <c r="A46" t="str">
        <f>IF('All scores'!$B507=$B$1,'All scores'!R507)</f>
        <v>Southern Methodist</v>
      </c>
      <c r="B46">
        <f>IF('All scores'!$B507=$B$1,'All scores'!S507)</f>
        <v>27</v>
      </c>
      <c r="C46" t="str">
        <f>IF('All scores'!$B507=$B$1,'All scores'!T507)</f>
        <v>Tulane</v>
      </c>
      <c r="D46">
        <f>IF('All scores'!$B507=$B$1,'All scores'!U507)</f>
        <v>23</v>
      </c>
      <c r="E46" s="3">
        <f>VLOOKUP(A46,'Week 8'!$Q$4:R$138,2,FALSE)</f>
        <v>1372.8305992518397</v>
      </c>
      <c r="F46" s="3">
        <f>VLOOKUP(C46,'Week 8'!$Q$4:S$138,2,FALSE)</f>
        <v>1439.6896826902005</v>
      </c>
      <c r="G46" s="5">
        <f t="shared" si="8"/>
        <v>0.31885431627827759</v>
      </c>
      <c r="H46">
        <f t="shared" si="3"/>
        <v>1</v>
      </c>
      <c r="I46">
        <f t="shared" si="4"/>
        <v>4</v>
      </c>
      <c r="J46">
        <f t="shared" si="5"/>
        <v>1.6094379124341003</v>
      </c>
      <c r="K46">
        <f t="shared" si="6"/>
        <v>1372.8305992518397</v>
      </c>
      <c r="L46">
        <f t="shared" si="7"/>
        <v>1439.6896826902005</v>
      </c>
      <c r="M46">
        <f t="shared" si="9"/>
        <v>2.1999670949721883</v>
      </c>
      <c r="N46" s="3">
        <f t="shared" si="10"/>
        <v>1421.0653920414072</v>
      </c>
      <c r="Q46" t="str">
        <f>'PRE-POST'!A49</f>
        <v>Hawaii</v>
      </c>
      <c r="R46" s="3">
        <f>IFERROR(VLOOKUP(Q46,$A$4:$N$160,14,FALSE),VLOOKUP(Q46,'Week 8'!Q$4:R$134,2,FALSE))</f>
        <v>1499.9560364391316</v>
      </c>
    </row>
    <row r="47" spans="1:18">
      <c r="A47" t="str">
        <f>IF('All scores'!$B508=$B$1,'All scores'!R508)</f>
        <v>Texas-San Antonio</v>
      </c>
      <c r="B47">
        <f>IF('All scores'!$B508=$B$1,'All scores'!S508)</f>
        <v>17</v>
      </c>
      <c r="C47" t="str">
        <f>IF('All scores'!$B508=$B$1,'All scores'!T508)</f>
        <v>Southern Mississippi</v>
      </c>
      <c r="D47">
        <f>IF('All scores'!$B508=$B$1,'All scores'!U508)</f>
        <v>27</v>
      </c>
      <c r="E47" s="3">
        <f>VLOOKUP(A47,'Week 8'!$Q$4:R$138,2,FALSE)</f>
        <v>1464.2183541034017</v>
      </c>
      <c r="F47" s="3">
        <f>VLOOKUP(C47,'Week 8'!$Q$4:S$138,2,FALSE)</f>
        <v>1587.7424160405553</v>
      </c>
      <c r="G47" s="5">
        <f t="shared" si="8"/>
        <v>0.25251723643700419</v>
      </c>
      <c r="H47">
        <f t="shared" si="3"/>
        <v>0</v>
      </c>
      <c r="I47">
        <f t="shared" si="4"/>
        <v>-10</v>
      </c>
      <c r="J47">
        <f t="shared" si="5"/>
        <v>2.3978952727983707</v>
      </c>
      <c r="K47">
        <f t="shared" si="6"/>
        <v>1587.7424160405553</v>
      </c>
      <c r="L47">
        <f t="shared" si="7"/>
        <v>1464.2183541034017</v>
      </c>
      <c r="M47">
        <f t="shared" si="9"/>
        <v>2.2000178102951402</v>
      </c>
      <c r="N47" s="3">
        <f t="shared" si="10"/>
        <v>1437.5757033648999</v>
      </c>
      <c r="Q47" t="str">
        <f>'PRE-POST'!A50</f>
        <v>Houston</v>
      </c>
      <c r="R47" s="3">
        <f>IFERROR(VLOOKUP(Q47,$A$4:$N$160,14,FALSE),VLOOKUP(Q47,'Week 8'!Q$4:R$134,2,FALSE))</f>
        <v>1646.2234185156944</v>
      </c>
    </row>
    <row r="48" spans="1:18">
      <c r="A48" t="str">
        <f>IF('All scores'!$B509=$B$1,'All scores'!R509)</f>
        <v>North Carolina</v>
      </c>
      <c r="B48">
        <f>IF('All scores'!$B509=$B$1,'All scores'!S509)</f>
        <v>37</v>
      </c>
      <c r="C48" t="str">
        <f>IF('All scores'!$B509=$B$1,'All scores'!T509)</f>
        <v>Syracuse</v>
      </c>
      <c r="D48">
        <f>IF('All scores'!$B509=$B$1,'All scores'!U509)</f>
        <v>40</v>
      </c>
      <c r="E48" s="3">
        <f>VLOOKUP(A48,'Week 8'!$Q$4:R$138,2,FALSE)</f>
        <v>1414.9450349202148</v>
      </c>
      <c r="F48" s="3">
        <f>VLOOKUP(C48,'Week 8'!$Q$4:S$138,2,FALSE)</f>
        <v>1578.1975444574878</v>
      </c>
      <c r="G48" s="5">
        <f t="shared" si="8"/>
        <v>0.21183044605998719</v>
      </c>
      <c r="H48">
        <f t="shared" si="3"/>
        <v>0</v>
      </c>
      <c r="I48">
        <f t="shared" si="4"/>
        <v>-3</v>
      </c>
      <c r="J48">
        <f t="shared" si="5"/>
        <v>1.3862943611198906</v>
      </c>
      <c r="K48">
        <f t="shared" si="6"/>
        <v>1578.1975444574878</v>
      </c>
      <c r="L48">
        <f t="shared" si="7"/>
        <v>1414.9450349202148</v>
      </c>
      <c r="M48">
        <f t="shared" si="9"/>
        <v>2.2000134760562413</v>
      </c>
      <c r="N48" s="3">
        <f t="shared" si="10"/>
        <v>1402.023944245811</v>
      </c>
      <c r="Q48" t="str">
        <f>'PRE-POST'!A51</f>
        <v>Illinois</v>
      </c>
      <c r="R48" s="3">
        <f>IFERROR(VLOOKUP(Q48,$A$4:$N$160,14,FALSE),VLOOKUP(Q48,'Week 8'!Q$4:R$134,2,FALSE))</f>
        <v>1479.0757827125856</v>
      </c>
    </row>
    <row r="49" spans="1:18">
      <c r="A49" t="str">
        <f>IF('All scores'!$B510=$B$1,'All scores'!R510)</f>
        <v>Cincinnati</v>
      </c>
      <c r="B49">
        <f>IF('All scores'!$B510=$B$1,'All scores'!S510)</f>
        <v>17</v>
      </c>
      <c r="C49" t="str">
        <f>IF('All scores'!$B510=$B$1,'All scores'!T510)</f>
        <v>Temple</v>
      </c>
      <c r="D49">
        <f>IF('All scores'!$B510=$B$1,'All scores'!U510)</f>
        <v>24</v>
      </c>
      <c r="E49" s="3">
        <f>VLOOKUP(A49,'Week 8'!$Q$4:R$138,2,FALSE)</f>
        <v>1668.39243258376</v>
      </c>
      <c r="F49" s="3">
        <f>VLOOKUP(C49,'Week 8'!$Q$4:S$138,2,FALSE)</f>
        <v>1630.4031545910154</v>
      </c>
      <c r="G49" s="5">
        <f t="shared" si="8"/>
        <v>0.46120657058286096</v>
      </c>
      <c r="H49">
        <f t="shared" si="3"/>
        <v>0</v>
      </c>
      <c r="I49">
        <f t="shared" si="4"/>
        <v>-7</v>
      </c>
      <c r="J49">
        <f t="shared" si="5"/>
        <v>2.0794415416798357</v>
      </c>
      <c r="K49">
        <f t="shared" si="6"/>
        <v>1630.4031545910154</v>
      </c>
      <c r="L49">
        <f t="shared" si="7"/>
        <v>1668.39243258376</v>
      </c>
      <c r="M49">
        <f t="shared" si="9"/>
        <v>2.1999420889230796</v>
      </c>
      <c r="N49" s="3">
        <f t="shared" si="10"/>
        <v>1626.1952508832705</v>
      </c>
      <c r="Q49" t="str">
        <f>'PRE-POST'!A52</f>
        <v>Indiana</v>
      </c>
      <c r="R49" s="3">
        <f>IFERROR(VLOOKUP(Q49,$A$4:$N$160,14,FALSE),VLOOKUP(Q49,'Week 8'!Q$4:R$134,2,FALSE))</f>
        <v>1473.5550526946779</v>
      </c>
    </row>
    <row r="50" spans="1:18">
      <c r="A50" t="str">
        <f>IF('All scores'!$B511=$B$1,'All scores'!R511)</f>
        <v>Kansas</v>
      </c>
      <c r="B50">
        <f>IF('All scores'!$B511=$B$1,'All scores'!S511)</f>
        <v>16</v>
      </c>
      <c r="C50" t="str">
        <f>IF('All scores'!$B511=$B$1,'All scores'!T511)</f>
        <v>Texas Tech</v>
      </c>
      <c r="D50">
        <f>IF('All scores'!$B511=$B$1,'All scores'!U511)</f>
        <v>48</v>
      </c>
      <c r="E50" s="3">
        <f>VLOOKUP(A50,'Week 8'!$Q$4:R$138,2,FALSE)</f>
        <v>1505.580749743965</v>
      </c>
      <c r="F50" s="3">
        <f>VLOOKUP(C50,'Week 8'!$Q$4:S$138,2,FALSE)</f>
        <v>1685.7248232349234</v>
      </c>
      <c r="G50" s="5">
        <f t="shared" si="8"/>
        <v>0.19605072917437014</v>
      </c>
      <c r="H50">
        <f t="shared" si="3"/>
        <v>0</v>
      </c>
      <c r="I50">
        <f t="shared" si="4"/>
        <v>-32</v>
      </c>
      <c r="J50">
        <f t="shared" si="5"/>
        <v>3.4965075614664802</v>
      </c>
      <c r="K50">
        <f t="shared" si="6"/>
        <v>1685.7248232349234</v>
      </c>
      <c r="L50">
        <f t="shared" si="7"/>
        <v>1505.580749743965</v>
      </c>
      <c r="M50">
        <f t="shared" si="9"/>
        <v>2.2000122124472785</v>
      </c>
      <c r="N50" s="3">
        <f t="shared" si="10"/>
        <v>1475.4188966055326</v>
      </c>
      <c r="Q50" t="str">
        <f>'PRE-POST'!A53</f>
        <v>Iowa</v>
      </c>
      <c r="R50" s="3">
        <f>IFERROR(VLOOKUP(Q50,$A$4:$N$160,14,FALSE),VLOOKUP(Q50,'Week 8'!Q$4:R$134,2,FALSE))</f>
        <v>1657.3571345874234</v>
      </c>
    </row>
    <row r="51" spans="1:18">
      <c r="A51" t="str">
        <f>IF('All scores'!$B512=$B$1,'All scores'!R512)</f>
        <v>Arizona</v>
      </c>
      <c r="B51">
        <f>IF('All scores'!$B512=$B$1,'All scores'!S512)</f>
        <v>30</v>
      </c>
      <c r="C51" t="str">
        <f>IF('All scores'!$B512=$B$1,'All scores'!T512)</f>
        <v>UCLA</v>
      </c>
      <c r="D51">
        <f>IF('All scores'!$B512=$B$1,'All scores'!U512)</f>
        <v>31</v>
      </c>
      <c r="E51" s="3">
        <f>VLOOKUP(A51,'Week 8'!$Q$4:R$138,2,FALSE)</f>
        <v>1582.3810330422514</v>
      </c>
      <c r="F51" s="3">
        <f>VLOOKUP(C51,'Week 8'!$Q$4:S$138,2,FALSE)</f>
        <v>1364.5005281524147</v>
      </c>
      <c r="G51" s="5">
        <f t="shared" si="8"/>
        <v>0.70683277470627526</v>
      </c>
      <c r="H51">
        <f t="shared" si="3"/>
        <v>0</v>
      </c>
      <c r="I51">
        <f t="shared" si="4"/>
        <v>-1</v>
      </c>
      <c r="J51">
        <f t="shared" si="5"/>
        <v>0.69314718055994529</v>
      </c>
      <c r="K51">
        <f t="shared" si="6"/>
        <v>1364.5005281524147</v>
      </c>
      <c r="L51">
        <f t="shared" si="7"/>
        <v>1582.3810330422514</v>
      </c>
      <c r="M51">
        <f t="shared" si="9"/>
        <v>2.1999899027221317</v>
      </c>
      <c r="N51" s="3">
        <f t="shared" si="10"/>
        <v>1560.8238096070243</v>
      </c>
      <c r="Q51" t="str">
        <f>'PRE-POST'!A54</f>
        <v>Iowa State</v>
      </c>
      <c r="R51" s="3">
        <f>IFERROR(VLOOKUP(Q51,$A$4:$N$160,14,FALSE),VLOOKUP(Q51,'Week 8'!Q$4:R$134,2,FALSE))</f>
        <v>1559.1333717644477</v>
      </c>
    </row>
    <row r="52" spans="1:18">
      <c r="A52" t="str">
        <f>IF('All scores'!$B513=$B$1,'All scores'!R513)</f>
        <v>Southern California</v>
      </c>
      <c r="B52">
        <f>IF('All scores'!$B513=$B$1,'All scores'!S513)</f>
        <v>28</v>
      </c>
      <c r="C52" t="str">
        <f>IF('All scores'!$B513=$B$1,'All scores'!T513)</f>
        <v>Utah</v>
      </c>
      <c r="D52">
        <f>IF('All scores'!$B513=$B$1,'All scores'!U513)</f>
        <v>41</v>
      </c>
      <c r="E52" s="3">
        <f>VLOOKUP(A52,'Week 8'!$Q$4:R$138,2,FALSE)</f>
        <v>1503.6716748424744</v>
      </c>
      <c r="F52" s="3">
        <f>VLOOKUP(C52,'Week 8'!$Q$4:S$138,2,FALSE)</f>
        <v>1640.5244342875712</v>
      </c>
      <c r="G52" s="5">
        <f t="shared" si="8"/>
        <v>0.23831170889668138</v>
      </c>
      <c r="H52">
        <f t="shared" si="3"/>
        <v>0</v>
      </c>
      <c r="I52">
        <f t="shared" si="4"/>
        <v>-13</v>
      </c>
      <c r="J52">
        <f t="shared" si="5"/>
        <v>2.6390573296152584</v>
      </c>
      <c r="K52">
        <f t="shared" si="6"/>
        <v>1640.5244342875712</v>
      </c>
      <c r="L52">
        <f t="shared" si="7"/>
        <v>1503.6716748424744</v>
      </c>
      <c r="M52">
        <f t="shared" si="9"/>
        <v>2.2000160756714657</v>
      </c>
      <c r="N52" s="3">
        <f t="shared" si="10"/>
        <v>1475.9990691045425</v>
      </c>
      <c r="Q52" t="str">
        <f>'PRE-POST'!A55</f>
        <v>Kansas</v>
      </c>
      <c r="R52" s="3">
        <f>IFERROR(VLOOKUP(Q52,$A$4:$N$160,14,FALSE),VLOOKUP(Q52,'Week 8'!Q$4:R$134,2,FALSE))</f>
        <v>1475.4188966055326</v>
      </c>
    </row>
    <row r="53" spans="1:18">
      <c r="A53" t="str">
        <f>IF('All scores'!$B514=$B$1,'All scores'!R514)</f>
        <v>Utah State</v>
      </c>
      <c r="B53">
        <f>IF('All scores'!$B514=$B$1,'All scores'!S514)</f>
        <v>24</v>
      </c>
      <c r="C53" t="str">
        <f>IF('All scores'!$B514=$B$1,'All scores'!T514)</f>
        <v>Wyoming</v>
      </c>
      <c r="D53">
        <f>IF('All scores'!$B514=$B$1,'All scores'!U514)</f>
        <v>16</v>
      </c>
      <c r="E53" s="3">
        <f>VLOOKUP(A53,'Week 8'!$Q$4:R$138,2,FALSE)</f>
        <v>1679.5871360098593</v>
      </c>
      <c r="F53" s="3">
        <f>VLOOKUP(C53,'Week 8'!$Q$4:S$138,2,FALSE)</f>
        <v>1426.6427050866769</v>
      </c>
      <c r="G53" s="5">
        <f t="shared" si="8"/>
        <v>0.74685244820475627</v>
      </c>
      <c r="H53">
        <f t="shared" si="3"/>
        <v>1</v>
      </c>
      <c r="I53">
        <f t="shared" si="4"/>
        <v>8</v>
      </c>
      <c r="J53">
        <f t="shared" si="5"/>
        <v>2.1972245773362196</v>
      </c>
      <c r="K53">
        <f t="shared" si="6"/>
        <v>1679.5871360098593</v>
      </c>
      <c r="L53">
        <f t="shared" si="7"/>
        <v>1426.6427050866769</v>
      </c>
      <c r="M53">
        <f t="shared" si="9"/>
        <v>2.2000086975625122</v>
      </c>
      <c r="N53" s="3">
        <f t="shared" si="10"/>
        <v>1704.0610017552435</v>
      </c>
      <c r="Q53" t="str">
        <f>'PRE-POST'!A56</f>
        <v>Kansas State</v>
      </c>
      <c r="R53" s="3">
        <f>IFERROR(VLOOKUP(Q53,$A$4:$N$160,14,FALSE),VLOOKUP(Q53,'Week 8'!Q$4:R$134,2,FALSE))</f>
        <v>1453.1599943150388</v>
      </c>
    </row>
    <row r="54" spans="1:18">
      <c r="A54" t="str">
        <f>IF('All scores'!$B515=$B$1,'All scores'!R515)</f>
        <v>Virginia</v>
      </c>
      <c r="B54">
        <f>IF('All scores'!$B515=$B$1,'All scores'!S515)</f>
        <v>28</v>
      </c>
      <c r="C54" t="str">
        <f>IF('All scores'!$B515=$B$1,'All scores'!T515)</f>
        <v>Duke</v>
      </c>
      <c r="D54">
        <f>IF('All scores'!$B515=$B$1,'All scores'!U515)</f>
        <v>14</v>
      </c>
      <c r="E54" s="3">
        <f>VLOOKUP(A54,'Week 8'!$Q$4:R$138,2,FALSE)</f>
        <v>1642.6391776571265</v>
      </c>
      <c r="F54" s="3">
        <f>VLOOKUP(C54,'Week 8'!$Q$4:S$138,2,FALSE)</f>
        <v>1678.4058476416849</v>
      </c>
      <c r="G54" s="5">
        <f t="shared" si="8"/>
        <v>0.35891888432132074</v>
      </c>
      <c r="H54">
        <f t="shared" si="3"/>
        <v>1</v>
      </c>
      <c r="I54">
        <f t="shared" si="4"/>
        <v>14</v>
      </c>
      <c r="J54">
        <f t="shared" si="5"/>
        <v>2.7080502011022101</v>
      </c>
      <c r="K54">
        <f t="shared" si="6"/>
        <v>1642.6391776571265</v>
      </c>
      <c r="L54">
        <f t="shared" si="7"/>
        <v>1678.4058476416849</v>
      </c>
      <c r="M54">
        <f t="shared" si="9"/>
        <v>2.1999384902200583</v>
      </c>
      <c r="N54" s="3">
        <f t="shared" si="10"/>
        <v>1719.0245550857478</v>
      </c>
      <c r="Q54" t="str">
        <f>'PRE-POST'!A57</f>
        <v>Kent State</v>
      </c>
      <c r="R54" s="3">
        <f>IFERROR(VLOOKUP(Q54,$A$4:$N$160,14,FALSE),VLOOKUP(Q54,'Week 8'!Q$4:R$134,2,FALSE))</f>
        <v>1377.5552771137043</v>
      </c>
    </row>
    <row r="55" spans="1:18">
      <c r="A55" t="str">
        <f>IF('All scores'!$B516=$B$1,'All scores'!R516)</f>
        <v>Colorado</v>
      </c>
      <c r="B55">
        <f>IF('All scores'!$B516=$B$1,'All scores'!S516)</f>
        <v>13</v>
      </c>
      <c r="C55" t="str">
        <f>IF('All scores'!$B516=$B$1,'All scores'!T516)</f>
        <v>Washington</v>
      </c>
      <c r="D55">
        <f>IF('All scores'!$B516=$B$1,'All scores'!U516)</f>
        <v>27</v>
      </c>
      <c r="E55" s="3">
        <f>VLOOKUP(A55,'Week 8'!$Q$4:R$138,2,FALSE)</f>
        <v>1649.9886667280384</v>
      </c>
      <c r="F55" s="3">
        <f>VLOOKUP(C55,'Week 8'!$Q$4:S$138,2,FALSE)</f>
        <v>1656.502609332058</v>
      </c>
      <c r="G55" s="5">
        <f t="shared" si="8"/>
        <v>0.39851239045670356</v>
      </c>
      <c r="H55">
        <f t="shared" si="3"/>
        <v>0</v>
      </c>
      <c r="I55">
        <f t="shared" si="4"/>
        <v>-14</v>
      </c>
      <c r="J55">
        <f t="shared" si="5"/>
        <v>2.7080502011022101</v>
      </c>
      <c r="K55">
        <f t="shared" si="6"/>
        <v>1656.502609332058</v>
      </c>
      <c r="L55">
        <f t="shared" si="7"/>
        <v>1649.9886667280384</v>
      </c>
      <c r="M55">
        <f t="shared" si="9"/>
        <v>2.2003377370870054</v>
      </c>
      <c r="N55" s="3">
        <f t="shared" si="10"/>
        <v>1602.4969484665764</v>
      </c>
      <c r="Q55" t="str">
        <f>'PRE-POST'!A58</f>
        <v>Kentucky</v>
      </c>
      <c r="R55" s="3">
        <f>IFERROR(VLOOKUP(Q55,$A$4:$N$160,14,FALSE),VLOOKUP(Q55,'Week 8'!Q$4:R$134,2,FALSE))</f>
        <v>1670.0705365184331</v>
      </c>
    </row>
    <row r="56" spans="1:18">
      <c r="A56" t="str">
        <f>IF('All scores'!$B517=$B$1,'All scores'!R517)</f>
        <v>Oregon</v>
      </c>
      <c r="B56">
        <f>IF('All scores'!$B517=$B$1,'All scores'!S517)</f>
        <v>20</v>
      </c>
      <c r="C56" t="str">
        <f>IF('All scores'!$B517=$B$1,'All scores'!T517)</f>
        <v>Washington State</v>
      </c>
      <c r="D56">
        <f>IF('All scores'!$B517=$B$1,'All scores'!U517)</f>
        <v>34</v>
      </c>
      <c r="E56" s="3">
        <f>VLOOKUP(A56,'Week 8'!$Q$4:R$138,2,FALSE)</f>
        <v>1570.2458936260205</v>
      </c>
      <c r="F56" s="3">
        <f>VLOOKUP(C56,'Week 8'!$Q$4:S$138,2,FALSE)</f>
        <v>1642.4016203624712</v>
      </c>
      <c r="G56" s="5">
        <f t="shared" si="8"/>
        <v>0.312269203539627</v>
      </c>
      <c r="H56">
        <f t="shared" si="3"/>
        <v>0</v>
      </c>
      <c r="I56">
        <f t="shared" si="4"/>
        <v>-14</v>
      </c>
      <c r="J56">
        <f t="shared" si="5"/>
        <v>2.7080502011022101</v>
      </c>
      <c r="K56">
        <f t="shared" si="6"/>
        <v>1642.4016203624712</v>
      </c>
      <c r="L56">
        <f t="shared" si="7"/>
        <v>1570.2458936260205</v>
      </c>
      <c r="M56">
        <f t="shared" si="9"/>
        <v>2.2000304896104512</v>
      </c>
      <c r="N56" s="3">
        <f t="shared" si="10"/>
        <v>1533.0371880654079</v>
      </c>
      <c r="Q56" t="str">
        <f>'PRE-POST'!A59</f>
        <v>Liberty</v>
      </c>
      <c r="R56" s="3">
        <f>IFERROR(VLOOKUP(Q56,$A$4:$N$160,14,FALSE),VLOOKUP(Q56,'Week 8'!Q$4:R$134,2,FALSE))</f>
        <v>1416.8010794772897</v>
      </c>
    </row>
    <row r="57" spans="1:18">
      <c r="A57" t="str">
        <f>IF('All scores'!$B518=$B$1,'All scores'!R518)</f>
        <v>Western Michigan</v>
      </c>
      <c r="B57">
        <f>IF('All scores'!$B518=$B$1,'All scores'!S518)</f>
        <v>35</v>
      </c>
      <c r="C57" t="str">
        <f>IF('All scores'!$B518=$B$1,'All scores'!T518)</f>
        <v>Central Michigan</v>
      </c>
      <c r="D57">
        <f>IF('All scores'!$B518=$B$1,'All scores'!U518)</f>
        <v>10</v>
      </c>
      <c r="E57" s="3">
        <f>VLOOKUP(A57,'Week 8'!$Q$4:R$138,2,FALSE)</f>
        <v>1576.571688811322</v>
      </c>
      <c r="F57" s="3">
        <f>VLOOKUP(C57,'Week 8'!$Q$4:S$138,2,FALSE)</f>
        <v>1344.7328498020067</v>
      </c>
      <c r="G57" s="5">
        <f t="shared" si="8"/>
        <v>0.72320219673995989</v>
      </c>
      <c r="H57">
        <f t="shared" si="3"/>
        <v>1</v>
      </c>
      <c r="I57">
        <f t="shared" si="4"/>
        <v>25</v>
      </c>
      <c r="J57">
        <f t="shared" si="5"/>
        <v>3.2580965380214821</v>
      </c>
      <c r="K57">
        <f t="shared" si="6"/>
        <v>1576.571688811322</v>
      </c>
      <c r="L57">
        <f t="shared" si="7"/>
        <v>1344.7328498020067</v>
      </c>
      <c r="M57">
        <f t="shared" si="9"/>
        <v>2.2000094893504878</v>
      </c>
      <c r="N57" s="3">
        <f t="shared" si="10"/>
        <v>1616.2525544071668</v>
      </c>
      <c r="Q57" t="str">
        <f>'PRE-POST'!A60</f>
        <v>Louisiana State</v>
      </c>
      <c r="R57" s="3">
        <f>IFERROR(VLOOKUP(Q57,$A$4:$N$160,14,FALSE),VLOOKUP(Q57,'Week 8'!Q$4:R$134,2,FALSE))</f>
        <v>1674.700567182063</v>
      </c>
    </row>
    <row r="58" spans="1:18">
      <c r="A58" t="str">
        <f>IF('All scores'!$B519=$B$1,'All scores'!R519)</f>
        <v>Illinois</v>
      </c>
      <c r="B58">
        <f>IF('All scores'!$B519=$B$1,'All scores'!S519)</f>
        <v>20</v>
      </c>
      <c r="C58" t="str">
        <f>IF('All scores'!$B519=$B$1,'All scores'!T519)</f>
        <v>Wisconsin</v>
      </c>
      <c r="D58">
        <f>IF('All scores'!$B519=$B$1,'All scores'!U519)</f>
        <v>49</v>
      </c>
      <c r="E58" s="3">
        <f>VLOOKUP(A58,'Week 8'!$Q$4:R$138,2,FALSE)</f>
        <v>1516.6916900758388</v>
      </c>
      <c r="F58" s="3">
        <f>VLOOKUP(C58,'Week 8'!$Q$4:S$138,2,FALSE)</f>
        <v>1641.2891789081193</v>
      </c>
      <c r="G58" s="5">
        <f t="shared" si="8"/>
        <v>0.25135269386092446</v>
      </c>
      <c r="H58">
        <f t="shared" si="3"/>
        <v>0</v>
      </c>
      <c r="I58">
        <f t="shared" si="4"/>
        <v>-29</v>
      </c>
      <c r="J58">
        <f t="shared" si="5"/>
        <v>3.4011973816621555</v>
      </c>
      <c r="K58">
        <f t="shared" si="6"/>
        <v>1641.2891789081193</v>
      </c>
      <c r="L58">
        <f t="shared" si="7"/>
        <v>1516.6916900758388</v>
      </c>
      <c r="M58">
        <f t="shared" si="9"/>
        <v>2.2000176568566561</v>
      </c>
      <c r="N58" s="3">
        <f t="shared" si="10"/>
        <v>1479.0757827125856</v>
      </c>
      <c r="Q58" t="str">
        <f>'PRE-POST'!A61</f>
        <v>Louisiana Tech</v>
      </c>
      <c r="R58" s="3">
        <f>IFERROR(VLOOKUP(Q58,$A$4:$N$160,14,FALSE),VLOOKUP(Q58,'Week 8'!Q$4:R$134,2,FALSE))</f>
        <v>1480.2724131041352</v>
      </c>
    </row>
    <row r="59" spans="1:18">
      <c r="E59" s="3"/>
      <c r="F59" s="3"/>
      <c r="G59" s="5"/>
      <c r="N59" s="3"/>
      <c r="Q59" t="str">
        <f>'PRE-POST'!A62</f>
        <v>Louisiana</v>
      </c>
      <c r="R59" s="3">
        <f>IFERROR(VLOOKUP(Q59,$A$4:$N$160,14,FALSE),VLOOKUP(Q59,'Week 8'!Q$4:R$134,2,FALSE))</f>
        <v>1540.9049262050276</v>
      </c>
    </row>
    <row r="60" spans="1:18">
      <c r="A60" t="str">
        <f>C4</f>
        <v>Arkansas State</v>
      </c>
      <c r="B60">
        <f>D4</f>
        <v>51</v>
      </c>
      <c r="C60" t="str">
        <f>A4</f>
        <v>Georgia State</v>
      </c>
      <c r="D60">
        <f>B4</f>
        <v>35</v>
      </c>
      <c r="E60" s="3">
        <f>VLOOKUP(A60,'Week 8'!$Q$4:R$138,2,FALSE)</f>
        <v>1576.7139483092628</v>
      </c>
      <c r="F60" s="3">
        <f>VLOOKUP(C60,'Week 8'!$Q$4:S$138,2,FALSE)</f>
        <v>1354.1247346267837</v>
      </c>
      <c r="G60" s="5">
        <f t="shared" ref="G60:G91" si="11">1/(1+(10^((F60-E60-HFA)/400)))</f>
        <v>0.83963254728498382</v>
      </c>
      <c r="H60">
        <f t="shared" si="3"/>
        <v>1</v>
      </c>
      <c r="I60">
        <f t="shared" ref="I60" si="12">B60-D60</f>
        <v>16</v>
      </c>
      <c r="J60">
        <f t="shared" si="5"/>
        <v>2.8332133440562162</v>
      </c>
      <c r="K60">
        <f t="shared" si="6"/>
        <v>1576.7139483092628</v>
      </c>
      <c r="L60">
        <f t="shared" si="7"/>
        <v>1354.1247346267837</v>
      </c>
      <c r="M60">
        <f t="shared" ref="M60:M91" si="13">IFERROR((MVC*0.001/(K60-L60))+MVC,1)</f>
        <v>2.2000098836774868</v>
      </c>
      <c r="N60" s="3">
        <f t="shared" ref="N60:N91" si="14">E60+k*J60*M60*(H60-G60)</f>
        <v>1596.7056672305869</v>
      </c>
      <c r="Q60" t="str">
        <f>'PRE-POST'!A63</f>
        <v>Louisiana-Monroe</v>
      </c>
      <c r="R60" s="3">
        <f>IFERROR(VLOOKUP(Q60,$A$4:$N$160,14,FALSE),VLOOKUP(Q60,'Week 8'!Q$4:R$134,2,FALSE))</f>
        <v>1429.3378104805929</v>
      </c>
    </row>
    <row r="61" spans="1:18">
      <c r="A61" t="str">
        <f t="shared" ref="A61:B61" si="15">C5</f>
        <v>Arizona State</v>
      </c>
      <c r="B61">
        <f t="shared" si="15"/>
        <v>13</v>
      </c>
      <c r="C61" t="str">
        <f t="shared" ref="C61:D61" si="16">A5</f>
        <v>Stanford</v>
      </c>
      <c r="D61">
        <f t="shared" si="16"/>
        <v>20</v>
      </c>
      <c r="E61" s="3">
        <f>VLOOKUP(A61,'Week 8'!$Q$4:R$138,2,FALSE)</f>
        <v>1475.7753179332524</v>
      </c>
      <c r="F61" s="3">
        <f>VLOOKUP(C61,'Week 8'!$Q$4:S$138,2,FALSE)</f>
        <v>1549.9997823211643</v>
      </c>
      <c r="G61" s="5">
        <f t="shared" si="11"/>
        <v>0.48672804699556954</v>
      </c>
      <c r="H61">
        <f t="shared" si="3"/>
        <v>0</v>
      </c>
      <c r="I61">
        <f t="shared" ref="I61:I114" si="17">B61-D61</f>
        <v>-7</v>
      </c>
      <c r="J61">
        <f t="shared" si="5"/>
        <v>2.0794415416798357</v>
      </c>
      <c r="K61">
        <f t="shared" si="6"/>
        <v>1549.9997823211643</v>
      </c>
      <c r="L61">
        <f t="shared" si="7"/>
        <v>1475.7753179332524</v>
      </c>
      <c r="M61">
        <f t="shared" si="13"/>
        <v>2.2000296398231791</v>
      </c>
      <c r="N61" s="3">
        <f t="shared" si="14"/>
        <v>1431.2413270519771</v>
      </c>
      <c r="Q61" t="str">
        <f>'PRE-POST'!A64</f>
        <v>Louisville</v>
      </c>
      <c r="R61" s="3">
        <f>IFERROR(VLOOKUP(Q61,$A$4:$N$160,14,FALSE),VLOOKUP(Q61,'Week 8'!Q$4:R$134,2,FALSE))</f>
        <v>1369.6240213982414</v>
      </c>
    </row>
    <row r="62" spans="1:18">
      <c r="A62" t="str">
        <f t="shared" ref="A62:B62" si="18">C6</f>
        <v>Nevada-Las Vegas</v>
      </c>
      <c r="B62">
        <f t="shared" si="18"/>
        <v>35</v>
      </c>
      <c r="C62" t="str">
        <f t="shared" ref="C62:D62" si="19">A6</f>
        <v>Air Force</v>
      </c>
      <c r="D62">
        <f t="shared" si="19"/>
        <v>41</v>
      </c>
      <c r="E62" s="3">
        <f>VLOOKUP(A62,'Week 8'!$Q$4:R$138,2,FALSE)</f>
        <v>1425.0694453210492</v>
      </c>
      <c r="F62" s="3">
        <f>VLOOKUP(C62,'Week 8'!$Q$4:S$138,2,FALSE)</f>
        <v>1539.3940647953505</v>
      </c>
      <c r="G62" s="5">
        <f t="shared" si="11"/>
        <v>0.42948924177670023</v>
      </c>
      <c r="H62">
        <f t="shared" si="3"/>
        <v>0</v>
      </c>
      <c r="I62">
        <f t="shared" si="17"/>
        <v>-6</v>
      </c>
      <c r="J62">
        <f t="shared" si="5"/>
        <v>1.9459101490553132</v>
      </c>
      <c r="K62">
        <f t="shared" si="6"/>
        <v>1539.3940647953505</v>
      </c>
      <c r="L62">
        <f t="shared" si="7"/>
        <v>1425.0694453210492</v>
      </c>
      <c r="M62">
        <f t="shared" si="13"/>
        <v>2.2000192434491375</v>
      </c>
      <c r="N62" s="3">
        <f t="shared" si="14"/>
        <v>1388.2962347905013</v>
      </c>
      <c r="Q62" t="str">
        <f>'PRE-POST'!A65</f>
        <v>Marshall</v>
      </c>
      <c r="R62" s="3">
        <f>IFERROR(VLOOKUP(Q62,$A$4:$N$160,14,FALSE),VLOOKUP(Q62,'Week 8'!Q$4:R$134,2,FALSE))</f>
        <v>1520.761584025428</v>
      </c>
    </row>
    <row r="63" spans="1:18">
      <c r="A63" t="str">
        <f t="shared" ref="A63:B63" si="20">C7</f>
        <v>Boise State</v>
      </c>
      <c r="B63">
        <f t="shared" si="20"/>
        <v>56</v>
      </c>
      <c r="C63" t="str">
        <f t="shared" ref="C63:D63" si="21">A7</f>
        <v>Colorado State</v>
      </c>
      <c r="D63">
        <f t="shared" si="21"/>
        <v>28</v>
      </c>
      <c r="E63" s="3">
        <f>VLOOKUP(A63,'Week 8'!$Q$4:R$138,2,FALSE)</f>
        <v>1513.9689154204618</v>
      </c>
      <c r="F63" s="3">
        <f>VLOOKUP(C63,'Week 8'!$Q$4:S$138,2,FALSE)</f>
        <v>1411.3165898895622</v>
      </c>
      <c r="G63" s="5">
        <f t="shared" si="11"/>
        <v>0.72413862378713789</v>
      </c>
      <c r="H63">
        <f t="shared" si="3"/>
        <v>1</v>
      </c>
      <c r="I63">
        <f t="shared" si="17"/>
        <v>28</v>
      </c>
      <c r="J63">
        <f t="shared" si="5"/>
        <v>3.3672958299864741</v>
      </c>
      <c r="K63">
        <f t="shared" si="6"/>
        <v>1513.9689154204618</v>
      </c>
      <c r="L63">
        <f t="shared" si="7"/>
        <v>1411.3165898895622</v>
      </c>
      <c r="M63">
        <f t="shared" si="13"/>
        <v>2.2000214315651268</v>
      </c>
      <c r="N63" s="3">
        <f t="shared" si="14"/>
        <v>1554.8412154971595</v>
      </c>
      <c r="Q63" t="str">
        <f>'PRE-POST'!A66</f>
        <v>Maryland</v>
      </c>
      <c r="R63" s="3">
        <f>IFERROR(VLOOKUP(Q63,$A$4:$N$160,14,FALSE),VLOOKUP(Q63,'Week 8'!Q$4:R$134,2,FALSE))</f>
        <v>1496.486865214139</v>
      </c>
    </row>
    <row r="64" spans="1:18">
      <c r="A64" t="str">
        <f t="shared" ref="A64:B64" si="22">C8</f>
        <v>Kent State</v>
      </c>
      <c r="B64">
        <f t="shared" si="22"/>
        <v>23</v>
      </c>
      <c r="C64" t="str">
        <f t="shared" ref="C64:D64" si="23">A8</f>
        <v>Akron</v>
      </c>
      <c r="D64">
        <f t="shared" si="23"/>
        <v>24</v>
      </c>
      <c r="E64" s="3">
        <f>VLOOKUP(A64,'Week 8'!$Q$4:R$138,2,FALSE)</f>
        <v>1395.0587946122591</v>
      </c>
      <c r="F64" s="3">
        <f>VLOOKUP(C64,'Week 8'!$Q$4:S$138,2,FALSE)</f>
        <v>1408.3492932479878</v>
      </c>
      <c r="G64" s="5">
        <f t="shared" si="11"/>
        <v>0.57387131850845374</v>
      </c>
      <c r="H64">
        <f t="shared" si="3"/>
        <v>0</v>
      </c>
      <c r="I64">
        <f t="shared" si="17"/>
        <v>-1</v>
      </c>
      <c r="J64">
        <f t="shared" si="5"/>
        <v>0.69314718055994529</v>
      </c>
      <c r="K64">
        <f t="shared" si="6"/>
        <v>1408.3492932479878</v>
      </c>
      <c r="L64">
        <f t="shared" si="7"/>
        <v>1395.0587946122591</v>
      </c>
      <c r="M64">
        <f t="shared" si="13"/>
        <v>2.2001655317878059</v>
      </c>
      <c r="N64" s="3">
        <f t="shared" si="14"/>
        <v>1377.5552771137043</v>
      </c>
      <c r="Q64" t="str">
        <f>'PRE-POST'!A67</f>
        <v>Massachusetts</v>
      </c>
      <c r="R64" s="3">
        <f>IFERROR(VLOOKUP(Q64,$A$4:$N$160,14,FALSE),VLOOKUP(Q64,'Week 8'!Q$4:R$134,2,FALSE))</f>
        <v>1368.2510587902746</v>
      </c>
    </row>
    <row r="65" spans="1:18">
      <c r="A65" t="str">
        <f t="shared" ref="A65:B65" si="24">C9</f>
        <v>Tennessee</v>
      </c>
      <c r="B65">
        <f t="shared" si="24"/>
        <v>21</v>
      </c>
      <c r="C65" t="str">
        <f t="shared" ref="C65:D65" si="25">A9</f>
        <v>Alabama</v>
      </c>
      <c r="D65">
        <f t="shared" si="25"/>
        <v>58</v>
      </c>
      <c r="E65" s="3">
        <f>VLOOKUP(A65,'Week 8'!$Q$4:R$138,2,FALSE)</f>
        <v>1484.3603604549087</v>
      </c>
      <c r="F65" s="3">
        <f>VLOOKUP(C65,'Week 8'!$Q$4:S$138,2,FALSE)</f>
        <v>1782.6869754473857</v>
      </c>
      <c r="G65" s="5">
        <f t="shared" si="11"/>
        <v>0.20699482349161022</v>
      </c>
      <c r="H65">
        <f t="shared" si="3"/>
        <v>0</v>
      </c>
      <c r="I65">
        <f t="shared" si="17"/>
        <v>-37</v>
      </c>
      <c r="J65">
        <f t="shared" si="5"/>
        <v>3.6375861597263857</v>
      </c>
      <c r="K65">
        <f t="shared" si="6"/>
        <v>1782.6869754473857</v>
      </c>
      <c r="L65">
        <f t="shared" si="7"/>
        <v>1484.3603604549087</v>
      </c>
      <c r="M65">
        <f t="shared" si="13"/>
        <v>2.200007374467746</v>
      </c>
      <c r="N65" s="3">
        <f t="shared" si="14"/>
        <v>1451.2299431781062</v>
      </c>
      <c r="Q65" t="str">
        <f>'PRE-POST'!A68</f>
        <v>Memphis</v>
      </c>
      <c r="R65" s="3">
        <f>IFERROR(VLOOKUP(Q65,$A$4:$N$160,14,FALSE),VLOOKUP(Q65,'Week 8'!Q$4:R$134,2,FALSE))</f>
        <v>1569.0473332855095</v>
      </c>
    </row>
    <row r="66" spans="1:18">
      <c r="A66" t="str">
        <f t="shared" ref="A66:B66" si="26">C10</f>
        <v>Alabama-Birmingham</v>
      </c>
      <c r="B66">
        <f t="shared" si="26"/>
        <v>29</v>
      </c>
      <c r="C66" t="str">
        <f t="shared" ref="C66:D66" si="27">A10</f>
        <v>North Texas</v>
      </c>
      <c r="D66">
        <f t="shared" si="27"/>
        <v>21</v>
      </c>
      <c r="E66" s="3">
        <f>VLOOKUP(A66,'Week 8'!$Q$4:R$138,2,FALSE)</f>
        <v>1634.0271393402234</v>
      </c>
      <c r="F66" s="3">
        <f>VLOOKUP(C66,'Week 8'!$Q$4:S$138,2,FALSE)</f>
        <v>1699.8732971652364</v>
      </c>
      <c r="G66" s="5">
        <f t="shared" si="11"/>
        <v>0.49878228341119812</v>
      </c>
      <c r="H66">
        <f t="shared" si="3"/>
        <v>1</v>
      </c>
      <c r="I66">
        <f t="shared" si="17"/>
        <v>8</v>
      </c>
      <c r="J66">
        <f t="shared" si="5"/>
        <v>2.1972245773362196</v>
      </c>
      <c r="K66">
        <f t="shared" si="6"/>
        <v>1634.0271393402234</v>
      </c>
      <c r="L66">
        <f t="shared" si="7"/>
        <v>1699.8732971652364</v>
      </c>
      <c r="M66">
        <f t="shared" si="13"/>
        <v>2.1999665887870656</v>
      </c>
      <c r="N66" s="3">
        <f t="shared" si="14"/>
        <v>1682.4830703942937</v>
      </c>
      <c r="Q66" t="str">
        <f>'PRE-POST'!A69</f>
        <v>Miami (FL)</v>
      </c>
      <c r="R66" s="3">
        <f>IFERROR(VLOOKUP(Q66,$A$4:$N$160,14,FALSE),VLOOKUP(Q66,'Week 8'!Q$4:R$134,2,FALSE))</f>
        <v>1668.0959264077253</v>
      </c>
    </row>
    <row r="67" spans="1:18">
      <c r="A67" t="str">
        <f t="shared" ref="A67:B67" si="28">C11</f>
        <v>Appalachian State</v>
      </c>
      <c r="B67">
        <f t="shared" si="28"/>
        <v>27</v>
      </c>
      <c r="C67" t="str">
        <f t="shared" ref="C67:D67" si="29">A11</f>
        <v>Louisiana</v>
      </c>
      <c r="D67">
        <f t="shared" si="29"/>
        <v>17</v>
      </c>
      <c r="E67" s="3">
        <f>VLOOKUP(A67,'Week 8'!$Q$4:R$138,2,FALSE)</f>
        <v>1699.2155201742323</v>
      </c>
      <c r="F67" s="3">
        <f>VLOOKUP(C67,'Week 8'!$Q$4:S$138,2,FALSE)</f>
        <v>1566.5086866666204</v>
      </c>
      <c r="G67" s="5">
        <f t="shared" si="11"/>
        <v>0.75732915919737609</v>
      </c>
      <c r="H67">
        <f t="shared" si="3"/>
        <v>1</v>
      </c>
      <c r="I67">
        <f t="shared" si="17"/>
        <v>10</v>
      </c>
      <c r="J67">
        <f t="shared" si="5"/>
        <v>2.3978952727983707</v>
      </c>
      <c r="K67">
        <f t="shared" si="6"/>
        <v>1699.2155201742323</v>
      </c>
      <c r="L67">
        <f t="shared" si="7"/>
        <v>1566.5086866666204</v>
      </c>
      <c r="M67">
        <f t="shared" si="13"/>
        <v>2.2000165778953642</v>
      </c>
      <c r="N67" s="3">
        <f t="shared" si="14"/>
        <v>1724.8192806358252</v>
      </c>
      <c r="Q67" t="str">
        <f>'PRE-POST'!A70</f>
        <v>Miami (OH)</v>
      </c>
      <c r="R67" s="3">
        <f>IFERROR(VLOOKUP(Q67,$A$4:$N$160,14,FALSE),VLOOKUP(Q67,'Week 8'!Q$4:R$134,2,FALSE))</f>
        <v>1539.5408239276287</v>
      </c>
    </row>
    <row r="68" spans="1:18">
      <c r="A68" t="str">
        <f t="shared" ref="A68:B68" si="30">C12</f>
        <v>Arkansas</v>
      </c>
      <c r="B68">
        <f t="shared" si="30"/>
        <v>23</v>
      </c>
      <c r="C68" t="str">
        <f t="shared" ref="C68:D68" si="31">A12</f>
        <v>Tulsa</v>
      </c>
      <c r="D68">
        <f t="shared" si="31"/>
        <v>0</v>
      </c>
      <c r="E68" s="3">
        <f>VLOOKUP(A68,'Week 8'!$Q$4:R$138,2,FALSE)</f>
        <v>1369.2554335709474</v>
      </c>
      <c r="F68" s="3">
        <f>VLOOKUP(C68,'Week 8'!$Q$4:S$138,2,FALSE)</f>
        <v>1386.0563966840034</v>
      </c>
      <c r="G68" s="5">
        <f t="shared" si="11"/>
        <v>0.56892240850280495</v>
      </c>
      <c r="H68">
        <f t="shared" si="3"/>
        <v>1</v>
      </c>
      <c r="I68">
        <f t="shared" si="17"/>
        <v>23</v>
      </c>
      <c r="J68">
        <f t="shared" si="5"/>
        <v>3.1780538303479458</v>
      </c>
      <c r="K68">
        <f t="shared" si="6"/>
        <v>1369.2554335709474</v>
      </c>
      <c r="L68">
        <f t="shared" si="7"/>
        <v>1386.0563966840034</v>
      </c>
      <c r="M68">
        <f t="shared" si="13"/>
        <v>2.1998690551258764</v>
      </c>
      <c r="N68" s="3">
        <f t="shared" si="14"/>
        <v>1429.5313085101034</v>
      </c>
      <c r="Q68" t="str">
        <f>'PRE-POST'!A71</f>
        <v>Michigan</v>
      </c>
      <c r="R68" s="3">
        <f>IFERROR(VLOOKUP(Q68,$A$4:$N$160,14,FALSE),VLOOKUP(Q68,'Week 8'!Q$4:R$134,2,FALSE))</f>
        <v>1723.1222375772838</v>
      </c>
    </row>
    <row r="69" spans="1:18">
      <c r="A69" t="str">
        <f t="shared" ref="A69:B69" si="32">C13</f>
        <v>Army</v>
      </c>
      <c r="B69">
        <f t="shared" si="32"/>
        <v>31</v>
      </c>
      <c r="C69" t="str">
        <f t="shared" ref="C69:D69" si="33">A13</f>
        <v>Miami (OH)</v>
      </c>
      <c r="D69">
        <f t="shared" si="33"/>
        <v>30</v>
      </c>
      <c r="E69" s="3">
        <f>VLOOKUP(A69,'Week 8'!$Q$4:R$138,2,FALSE)</f>
        <v>1575.0575291351727</v>
      </c>
      <c r="F69" s="3">
        <f>VLOOKUP(C69,'Week 8'!$Q$4:S$138,2,FALSE)</f>
        <v>1550.9636482566982</v>
      </c>
      <c r="G69" s="5">
        <f t="shared" si="11"/>
        <v>0.62547799854027919</v>
      </c>
      <c r="H69">
        <f t="shared" ref="H69:H114" si="34">IF(B69&gt;D69,1,0)</f>
        <v>1</v>
      </c>
      <c r="I69">
        <f t="shared" si="17"/>
        <v>1</v>
      </c>
      <c r="J69">
        <f t="shared" ref="J69:J114" si="35">LN(1+ABS(I69))</f>
        <v>0.69314718055994529</v>
      </c>
      <c r="K69">
        <f t="shared" ref="K69:K114" si="36">IF($H69=1,$E69,$F69)</f>
        <v>1575.0575291351727</v>
      </c>
      <c r="L69">
        <f t="shared" ref="L69:L114" si="37">IF($H69=1,$F69,$E69)</f>
        <v>1550.9636482566982</v>
      </c>
      <c r="M69">
        <f t="shared" si="13"/>
        <v>2.2000913094910324</v>
      </c>
      <c r="N69" s="3">
        <f t="shared" si="14"/>
        <v>1586.4803534642422</v>
      </c>
      <c r="Q69" t="str">
        <f>'PRE-POST'!A72</f>
        <v>Michigan State</v>
      </c>
      <c r="R69" s="3">
        <f>IFERROR(VLOOKUP(Q69,$A$4:$N$160,14,FALSE),VLOOKUP(Q69,'Week 8'!Q$4:R$134,2,FALSE))</f>
        <v>1476.8574684253238</v>
      </c>
    </row>
    <row r="70" spans="1:18">
      <c r="A70" t="str">
        <f t="shared" ref="A70:B70" si="38">C14</f>
        <v>Mississippi</v>
      </c>
      <c r="B70">
        <f t="shared" si="38"/>
        <v>16</v>
      </c>
      <c r="C70" t="str">
        <f t="shared" ref="C70:D70" si="39">A14</f>
        <v>Auburn</v>
      </c>
      <c r="D70">
        <f t="shared" si="39"/>
        <v>31</v>
      </c>
      <c r="E70" s="3">
        <f>VLOOKUP(A70,'Week 8'!$Q$4:R$138,2,FALSE)</f>
        <v>1581.2440198733766</v>
      </c>
      <c r="F70" s="3">
        <f>VLOOKUP(C70,'Week 8'!$Q$4:S$138,2,FALSE)</f>
        <v>1538.619050228134</v>
      </c>
      <c r="G70" s="5">
        <f t="shared" si="11"/>
        <v>0.65011372291523573</v>
      </c>
      <c r="H70">
        <f t="shared" si="34"/>
        <v>0</v>
      </c>
      <c r="I70">
        <f t="shared" si="17"/>
        <v>-15</v>
      </c>
      <c r="J70">
        <f t="shared" si="35"/>
        <v>2.7725887222397811</v>
      </c>
      <c r="K70">
        <f t="shared" si="36"/>
        <v>1538.619050228134</v>
      </c>
      <c r="L70">
        <f t="shared" si="37"/>
        <v>1581.2440198733766</v>
      </c>
      <c r="M70">
        <f t="shared" si="13"/>
        <v>2.1999483870600192</v>
      </c>
      <c r="N70" s="3">
        <f t="shared" si="14"/>
        <v>1501.9359695593375</v>
      </c>
      <c r="Q70" t="str">
        <f>'PRE-POST'!A73</f>
        <v>Middle Tennessee State</v>
      </c>
      <c r="R70" s="3">
        <f>IFERROR(VLOOKUP(Q70,$A$4:$N$160,14,FALSE),VLOOKUP(Q70,'Week 8'!Q$4:R$134,2,FALSE))</f>
        <v>1562.9133200138663</v>
      </c>
    </row>
    <row r="71" spans="1:18">
      <c r="A71" t="str">
        <f t="shared" ref="A71:B71" si="40">C15</f>
        <v>Toledo</v>
      </c>
      <c r="B71">
        <f t="shared" si="40"/>
        <v>17</v>
      </c>
      <c r="C71" t="str">
        <f t="shared" ref="C71:D71" si="41">A15</f>
        <v>Buffalo</v>
      </c>
      <c r="D71">
        <f t="shared" si="41"/>
        <v>31</v>
      </c>
      <c r="E71" s="3">
        <f>VLOOKUP(A71,'Week 8'!$Q$4:R$138,2,FALSE)</f>
        <v>1565.4429224534306</v>
      </c>
      <c r="F71" s="3">
        <f>VLOOKUP(C71,'Week 8'!$Q$4:S$138,2,FALSE)</f>
        <v>1708.9753020417595</v>
      </c>
      <c r="G71" s="5">
        <f t="shared" si="11"/>
        <v>0.38886902291881503</v>
      </c>
      <c r="H71">
        <f t="shared" si="34"/>
        <v>0</v>
      </c>
      <c r="I71">
        <f t="shared" si="17"/>
        <v>-14</v>
      </c>
      <c r="J71">
        <f t="shared" si="35"/>
        <v>2.7080502011022101</v>
      </c>
      <c r="K71">
        <f t="shared" si="36"/>
        <v>1708.9753020417595</v>
      </c>
      <c r="L71">
        <f t="shared" si="37"/>
        <v>1565.4429224534306</v>
      </c>
      <c r="M71">
        <f t="shared" si="13"/>
        <v>2.2000153275519176</v>
      </c>
      <c r="N71" s="3">
        <f t="shared" si="14"/>
        <v>1519.1072188600535</v>
      </c>
      <c r="Q71" t="str">
        <f>'PRE-POST'!A74</f>
        <v>Minnesota</v>
      </c>
      <c r="R71" s="3">
        <f>IFERROR(VLOOKUP(Q71,$A$4:$N$160,14,FALSE),VLOOKUP(Q71,'Week 8'!Q$4:R$134,2,FALSE))</f>
        <v>1389.9384774370997</v>
      </c>
    </row>
    <row r="72" spans="1:18">
      <c r="A72" t="str">
        <f t="shared" ref="A72:B72" si="42">C16</f>
        <v>Oregon State</v>
      </c>
      <c r="B72">
        <f t="shared" si="42"/>
        <v>7</v>
      </c>
      <c r="C72" t="str">
        <f t="shared" ref="C72:D72" si="43">A16</f>
        <v>California</v>
      </c>
      <c r="D72">
        <f t="shared" si="43"/>
        <v>49</v>
      </c>
      <c r="E72" s="3">
        <f>VLOOKUP(A72,'Week 8'!$Q$4:R$138,2,FALSE)</f>
        <v>1358.0240670864125</v>
      </c>
      <c r="F72" s="3">
        <f>VLOOKUP(C72,'Week 8'!$Q$4:S$138,2,FALSE)</f>
        <v>1511.8652872287425</v>
      </c>
      <c r="G72" s="5">
        <f t="shared" si="11"/>
        <v>0.37486277197973922</v>
      </c>
      <c r="H72">
        <f t="shared" si="34"/>
        <v>0</v>
      </c>
      <c r="I72">
        <f t="shared" si="17"/>
        <v>-42</v>
      </c>
      <c r="J72">
        <f t="shared" si="35"/>
        <v>3.7612001156935624</v>
      </c>
      <c r="K72">
        <f t="shared" si="36"/>
        <v>1511.8652872287425</v>
      </c>
      <c r="L72">
        <f t="shared" si="37"/>
        <v>1358.0240670864125</v>
      </c>
      <c r="M72">
        <f t="shared" si="13"/>
        <v>2.2000143004586028</v>
      </c>
      <c r="N72" s="3">
        <f t="shared" si="14"/>
        <v>1295.9865721734509</v>
      </c>
      <c r="Q72" t="str">
        <f>'PRE-POST'!A75</f>
        <v>Mississippi</v>
      </c>
      <c r="R72" s="3">
        <f>IFERROR(VLOOKUP(Q72,$A$4:$N$160,14,FALSE),VLOOKUP(Q72,'Week 8'!Q$4:R$134,2,FALSE))</f>
        <v>1501.9359695593375</v>
      </c>
    </row>
    <row r="73" spans="1:18">
      <c r="A73" t="str">
        <f t="shared" ref="A73:B73" si="44">C17</f>
        <v>East Carolina</v>
      </c>
      <c r="B73">
        <f t="shared" si="44"/>
        <v>10</v>
      </c>
      <c r="C73" t="str">
        <f t="shared" ref="C73:D73" si="45">A17</f>
        <v>Central Florida</v>
      </c>
      <c r="D73">
        <f t="shared" si="45"/>
        <v>37</v>
      </c>
      <c r="E73" s="3">
        <f>VLOOKUP(A73,'Week 8'!$Q$4:R$138,2,FALSE)</f>
        <v>1445.8459844315253</v>
      </c>
      <c r="F73" s="3">
        <f>VLOOKUP(C73,'Week 8'!$Q$4:S$138,2,FALSE)</f>
        <v>1661.5613958467388</v>
      </c>
      <c r="G73" s="5">
        <f t="shared" si="11"/>
        <v>0.29575650986750923</v>
      </c>
      <c r="H73">
        <f t="shared" si="34"/>
        <v>0</v>
      </c>
      <c r="I73">
        <f t="shared" si="17"/>
        <v>-27</v>
      </c>
      <c r="J73">
        <f t="shared" si="35"/>
        <v>3.3322045101752038</v>
      </c>
      <c r="K73">
        <f t="shared" si="36"/>
        <v>1661.5613958467388</v>
      </c>
      <c r="L73">
        <f t="shared" si="37"/>
        <v>1445.8459844315253</v>
      </c>
      <c r="M73">
        <f t="shared" si="13"/>
        <v>2.2000101986222758</v>
      </c>
      <c r="N73" s="3">
        <f t="shared" si="14"/>
        <v>1402.4828516642165</v>
      </c>
      <c r="Q73" t="str">
        <f>'PRE-POST'!A76</f>
        <v>Mississippi State</v>
      </c>
      <c r="R73" s="3">
        <f>IFERROR(VLOOKUP(Q73,$A$4:$N$160,14,FALSE),VLOOKUP(Q73,'Week 8'!Q$4:R$134,2,FALSE))</f>
        <v>1612.6624940642091</v>
      </c>
    </row>
    <row r="74" spans="1:18">
      <c r="A74" t="str">
        <f t="shared" ref="A74:B74" si="46">C18</f>
        <v>Clemson</v>
      </c>
      <c r="B74">
        <f t="shared" si="46"/>
        <v>41</v>
      </c>
      <c r="C74" t="str">
        <f t="shared" ref="C74:D74" si="47">A18</f>
        <v>North Carolina State</v>
      </c>
      <c r="D74">
        <f t="shared" si="47"/>
        <v>7</v>
      </c>
      <c r="E74" s="3">
        <f>VLOOKUP(A74,'Week 8'!$Q$4:R$138,2,FALSE)</f>
        <v>1775.8623905362733</v>
      </c>
      <c r="F74" s="3">
        <f>VLOOKUP(C74,'Week 8'!$Q$4:S$138,2,FALSE)</f>
        <v>1709.5635654482865</v>
      </c>
      <c r="G74" s="5">
        <f t="shared" si="11"/>
        <v>0.68044482616021007</v>
      </c>
      <c r="H74">
        <f t="shared" si="34"/>
        <v>1</v>
      </c>
      <c r="I74">
        <f t="shared" si="17"/>
        <v>34</v>
      </c>
      <c r="J74">
        <f t="shared" si="35"/>
        <v>3.5553480614894135</v>
      </c>
      <c r="K74">
        <f t="shared" si="36"/>
        <v>1775.8623905362733</v>
      </c>
      <c r="L74">
        <f t="shared" si="37"/>
        <v>1709.5635654482865</v>
      </c>
      <c r="M74">
        <f t="shared" si="13"/>
        <v>2.2000331830918132</v>
      </c>
      <c r="N74" s="3">
        <f t="shared" si="14"/>
        <v>1825.8528587277169</v>
      </c>
      <c r="Q74" t="str">
        <f>'PRE-POST'!A77</f>
        <v>Missouri</v>
      </c>
      <c r="R74" s="3">
        <f>IFERROR(VLOOKUP(Q74,$A$4:$N$160,14,FALSE),VLOOKUP(Q74,'Week 8'!Q$4:R$134,2,FALSE))</f>
        <v>1644.4910472710367</v>
      </c>
    </row>
    <row r="75" spans="1:18">
      <c r="A75" t="str">
        <f t="shared" ref="A75:B75" si="48">C19</f>
        <v>Massachusetts</v>
      </c>
      <c r="B75">
        <f t="shared" si="48"/>
        <v>13</v>
      </c>
      <c r="C75" t="str">
        <f t="shared" ref="C75:D75" si="49">A19</f>
        <v>Coastal Carolina</v>
      </c>
      <c r="D75">
        <f t="shared" si="49"/>
        <v>24</v>
      </c>
      <c r="E75" s="3">
        <f>VLOOKUP(A75,'Week 8'!$Q$4:R$138,2,FALSE)</f>
        <v>1403.665321784139</v>
      </c>
      <c r="F75" s="3">
        <f>VLOOKUP(C75,'Week 8'!$Q$4:S$138,2,FALSE)</f>
        <v>1596.5039838718292</v>
      </c>
      <c r="G75" s="5">
        <f t="shared" si="11"/>
        <v>0.32390168048738288</v>
      </c>
      <c r="H75">
        <f t="shared" si="34"/>
        <v>0</v>
      </c>
      <c r="I75">
        <f t="shared" si="17"/>
        <v>-11</v>
      </c>
      <c r="J75">
        <f t="shared" si="35"/>
        <v>2.4849066497880004</v>
      </c>
      <c r="K75">
        <f t="shared" si="36"/>
        <v>1596.5039838718292</v>
      </c>
      <c r="L75">
        <f t="shared" si="37"/>
        <v>1403.665321784139</v>
      </c>
      <c r="M75">
        <f t="shared" si="13"/>
        <v>2.2000114085006408</v>
      </c>
      <c r="N75" s="3">
        <f t="shared" si="14"/>
        <v>1368.2510587902746</v>
      </c>
      <c r="Q75" t="str">
        <f>'PRE-POST'!A78</f>
        <v>Navy</v>
      </c>
      <c r="R75" s="3">
        <f>IFERROR(VLOOKUP(Q75,$A$4:$N$160,14,FALSE),VLOOKUP(Q75,'Week 8'!Q$4:R$134,2,FALSE))</f>
        <v>1378.1771155637282</v>
      </c>
    </row>
    <row r="76" spans="1:18">
      <c r="A76" t="str">
        <f t="shared" ref="A76:B76" si="50">C20</f>
        <v>Ball State</v>
      </c>
      <c r="B76">
        <f t="shared" si="50"/>
        <v>20</v>
      </c>
      <c r="C76" t="str">
        <f t="shared" ref="C76:D76" si="51">A20</f>
        <v>Eastern Michigan</v>
      </c>
      <c r="D76">
        <f t="shared" si="51"/>
        <v>42</v>
      </c>
      <c r="E76" s="3">
        <f>VLOOKUP(A76,'Week 8'!$Q$4:R$138,2,FALSE)</f>
        <v>1376.7065880010514</v>
      </c>
      <c r="F76" s="3">
        <f>VLOOKUP(C76,'Week 8'!$Q$4:S$138,2,FALSE)</f>
        <v>1511.3631778687093</v>
      </c>
      <c r="G76" s="5">
        <f t="shared" si="11"/>
        <v>0.4010779728211738</v>
      </c>
      <c r="H76">
        <f t="shared" si="34"/>
        <v>0</v>
      </c>
      <c r="I76">
        <f t="shared" si="17"/>
        <v>-22</v>
      </c>
      <c r="J76">
        <f t="shared" si="35"/>
        <v>3.1354942159291497</v>
      </c>
      <c r="K76">
        <f t="shared" si="36"/>
        <v>1511.3631778687093</v>
      </c>
      <c r="L76">
        <f t="shared" si="37"/>
        <v>1376.7065880010514</v>
      </c>
      <c r="M76">
        <f t="shared" si="13"/>
        <v>2.2000163378561881</v>
      </c>
      <c r="N76" s="3">
        <f t="shared" si="14"/>
        <v>1321.3727598662263</v>
      </c>
      <c r="Q76" t="str">
        <f>'PRE-POST'!A79</f>
        <v>Nebraska</v>
      </c>
      <c r="R76" s="3">
        <f>IFERROR(VLOOKUP(Q76,$A$4:$N$160,14,FALSE),VLOOKUP(Q76,'Week 8'!Q$4:R$134,2,FALSE))</f>
        <v>1437.6661046056013</v>
      </c>
    </row>
    <row r="77" spans="1:18">
      <c r="A77" t="str">
        <f t="shared" ref="A77:B77" si="52">C21</f>
        <v>Florida International</v>
      </c>
      <c r="B77">
        <f t="shared" si="52"/>
        <v>36</v>
      </c>
      <c r="C77" t="str">
        <f t="shared" ref="C77:D77" si="53">A21</f>
        <v>Rice</v>
      </c>
      <c r="D77">
        <f t="shared" si="53"/>
        <v>17</v>
      </c>
      <c r="E77" s="3">
        <f>VLOOKUP(A77,'Week 8'!$Q$4:R$138,2,FALSE)</f>
        <v>1544.9004849682156</v>
      </c>
      <c r="F77" s="3">
        <f>VLOOKUP(C77,'Week 8'!$Q$4:S$138,2,FALSE)</f>
        <v>1310.065656821313</v>
      </c>
      <c r="G77" s="5">
        <f t="shared" si="11"/>
        <v>0.8488985235771348</v>
      </c>
      <c r="H77">
        <f t="shared" si="34"/>
        <v>1</v>
      </c>
      <c r="I77">
        <f t="shared" si="17"/>
        <v>19</v>
      </c>
      <c r="J77">
        <f t="shared" si="35"/>
        <v>2.9957322735539909</v>
      </c>
      <c r="K77">
        <f t="shared" si="36"/>
        <v>1544.9004849682156</v>
      </c>
      <c r="L77">
        <f t="shared" si="37"/>
        <v>1310.065656821313</v>
      </c>
      <c r="M77">
        <f t="shared" si="13"/>
        <v>2.2000093682867119</v>
      </c>
      <c r="N77" s="3">
        <f t="shared" si="14"/>
        <v>1564.8175908391802</v>
      </c>
      <c r="Q77" t="str">
        <f>'PRE-POST'!A80</f>
        <v>Nevada</v>
      </c>
      <c r="R77" s="3">
        <f>IFERROR(VLOOKUP(Q77,$A$4:$N$160,14,FALSE),VLOOKUP(Q77,'Week 8'!Q$4:R$134,2,FALSE))</f>
        <v>1532.245348553053</v>
      </c>
    </row>
    <row r="78" spans="1:18">
      <c r="A78" t="str">
        <f t="shared" ref="A78:B78" si="54">C22</f>
        <v>Florida State</v>
      </c>
      <c r="B78">
        <f t="shared" si="54"/>
        <v>38</v>
      </c>
      <c r="C78" t="str">
        <f t="shared" ref="C78:D78" si="55">A22</f>
        <v>Wake Forest</v>
      </c>
      <c r="D78">
        <f t="shared" si="55"/>
        <v>17</v>
      </c>
      <c r="E78" s="3">
        <f>VLOOKUP(A78,'Week 8'!$Q$4:R$138,2,FALSE)</f>
        <v>1512.9382114946338</v>
      </c>
      <c r="F78" s="3">
        <f>VLOOKUP(C78,'Week 8'!$Q$4:S$138,2,FALSE)</f>
        <v>1408.6460064750161</v>
      </c>
      <c r="G78" s="5">
        <f t="shared" si="11"/>
        <v>0.7260203615206664</v>
      </c>
      <c r="H78">
        <f t="shared" si="34"/>
        <v>1</v>
      </c>
      <c r="I78">
        <f t="shared" si="17"/>
        <v>21</v>
      </c>
      <c r="J78">
        <f t="shared" si="35"/>
        <v>3.0910424533583161</v>
      </c>
      <c r="K78">
        <f t="shared" si="36"/>
        <v>1512.9382114946338</v>
      </c>
      <c r="L78">
        <f t="shared" si="37"/>
        <v>1408.6460064750161</v>
      </c>
      <c r="M78">
        <f t="shared" si="13"/>
        <v>2.2000210945774863</v>
      </c>
      <c r="N78" s="3">
        <f t="shared" si="14"/>
        <v>1550.2014073186829</v>
      </c>
      <c r="Q78" t="str">
        <f>'PRE-POST'!A81</f>
        <v>Nevada-Las Vegas</v>
      </c>
      <c r="R78" s="3">
        <f>IFERROR(VLOOKUP(Q78,$A$4:$N$160,14,FALSE),VLOOKUP(Q78,'Week 8'!Q$4:R$134,2,FALSE))</f>
        <v>1388.2962347905013</v>
      </c>
    </row>
    <row r="79" spans="1:18">
      <c r="A79" t="str">
        <f t="shared" ref="A79:B79" si="56">C23</f>
        <v>New Mexico</v>
      </c>
      <c r="B79">
        <f t="shared" si="56"/>
        <v>7</v>
      </c>
      <c r="C79" t="str">
        <f t="shared" ref="C79:D79" si="57">A23</f>
        <v>Fresno State</v>
      </c>
      <c r="D79">
        <f t="shared" si="57"/>
        <v>38</v>
      </c>
      <c r="E79" s="3">
        <f>VLOOKUP(A79,'Week 8'!$Q$4:R$138,2,FALSE)</f>
        <v>1614.9421934838908</v>
      </c>
      <c r="F79" s="3">
        <f>VLOOKUP(C79,'Week 8'!$Q$4:S$138,2,FALSE)</f>
        <v>1680.5237487050113</v>
      </c>
      <c r="G79" s="5">
        <f t="shared" si="11"/>
        <v>0.49916307554230921</v>
      </c>
      <c r="H79">
        <f t="shared" si="34"/>
        <v>0</v>
      </c>
      <c r="I79">
        <f t="shared" si="17"/>
        <v>-31</v>
      </c>
      <c r="J79">
        <f t="shared" si="35"/>
        <v>3.4657359027997265</v>
      </c>
      <c r="K79">
        <f t="shared" si="36"/>
        <v>1680.5237487050113</v>
      </c>
      <c r="L79">
        <f t="shared" si="37"/>
        <v>1614.9421934838908</v>
      </c>
      <c r="M79">
        <f t="shared" si="13"/>
        <v>2.2000335460175133</v>
      </c>
      <c r="N79" s="3">
        <f t="shared" si="14"/>
        <v>1538.8224675541699</v>
      </c>
      <c r="Q79" t="str">
        <f>'PRE-POST'!A82</f>
        <v>New Mexico</v>
      </c>
      <c r="R79" s="3">
        <f>IFERROR(VLOOKUP(Q79,$A$4:$N$160,14,FALSE),VLOOKUP(Q79,'Week 8'!Q$4:R$134,2,FALSE))</f>
        <v>1538.8224675541699</v>
      </c>
    </row>
    <row r="80" spans="1:18">
      <c r="A80" t="str">
        <f t="shared" ref="A80:B80" si="58">C24</f>
        <v>New Mexico State</v>
      </c>
      <c r="B80">
        <f t="shared" si="58"/>
        <v>31</v>
      </c>
      <c r="C80" t="str">
        <f t="shared" ref="C80:D80" si="59">A24</f>
        <v>Georgia Southern</v>
      </c>
      <c r="D80">
        <f t="shared" si="59"/>
        <v>48</v>
      </c>
      <c r="E80" s="3">
        <f>VLOOKUP(A80,'Week 8'!$Q$4:R$138,2,FALSE)</f>
        <v>1401.572142313219</v>
      </c>
      <c r="F80" s="3">
        <f>VLOOKUP(C80,'Week 8'!$Q$4:S$138,2,FALSE)</f>
        <v>1611.2600126827547</v>
      </c>
      <c r="G80" s="5">
        <f t="shared" si="11"/>
        <v>0.30303427140252309</v>
      </c>
      <c r="H80">
        <f t="shared" si="34"/>
        <v>0</v>
      </c>
      <c r="I80">
        <f t="shared" si="17"/>
        <v>-17</v>
      </c>
      <c r="J80">
        <f t="shared" si="35"/>
        <v>2.8903717578961645</v>
      </c>
      <c r="K80">
        <f t="shared" si="36"/>
        <v>1611.2600126827547</v>
      </c>
      <c r="L80">
        <f t="shared" si="37"/>
        <v>1401.572142313219</v>
      </c>
      <c r="M80">
        <f t="shared" si="13"/>
        <v>2.2000104917847474</v>
      </c>
      <c r="N80" s="3">
        <f t="shared" si="14"/>
        <v>1363.0331637335682</v>
      </c>
      <c r="Q80" t="str">
        <f>'PRE-POST'!A83</f>
        <v>New Mexico State</v>
      </c>
      <c r="R80" s="3">
        <f>IFERROR(VLOOKUP(Q80,$A$4:$N$160,14,FALSE),VLOOKUP(Q80,'Week 8'!Q$4:R$134,2,FALSE))</f>
        <v>1363.0331637335682</v>
      </c>
    </row>
    <row r="81" spans="1:18">
      <c r="A81" t="str">
        <f t="shared" ref="A81:B81" si="60">C25</f>
        <v>Navy</v>
      </c>
      <c r="B81">
        <f t="shared" si="60"/>
        <v>36</v>
      </c>
      <c r="C81" t="str">
        <f t="shared" ref="C81:D81" si="61">A25</f>
        <v>Houston</v>
      </c>
      <c r="D81">
        <f t="shared" si="61"/>
        <v>49</v>
      </c>
      <c r="E81" s="3">
        <f>VLOOKUP(A81,'Week 8'!$Q$4:R$138,2,FALSE)</f>
        <v>1415.7913416171777</v>
      </c>
      <c r="F81" s="3">
        <f>VLOOKUP(C81,'Week 8'!$Q$4:S$138,2,FALSE)</f>
        <v>1608.6091924622449</v>
      </c>
      <c r="G81" s="5">
        <f t="shared" si="11"/>
        <v>0.32392791578100322</v>
      </c>
      <c r="H81">
        <f t="shared" si="34"/>
        <v>0</v>
      </c>
      <c r="I81">
        <f t="shared" si="17"/>
        <v>-13</v>
      </c>
      <c r="J81">
        <f t="shared" si="35"/>
        <v>2.6390573296152584</v>
      </c>
      <c r="K81">
        <f t="shared" si="36"/>
        <v>1608.6091924622449</v>
      </c>
      <c r="L81">
        <f t="shared" si="37"/>
        <v>1415.7913416171777</v>
      </c>
      <c r="M81">
        <f t="shared" si="13"/>
        <v>2.2000114097319847</v>
      </c>
      <c r="N81" s="3">
        <f t="shared" si="14"/>
        <v>1378.1771155637282</v>
      </c>
      <c r="Q81" t="str">
        <f>'PRE-POST'!A84</f>
        <v>North Carolina</v>
      </c>
      <c r="R81" s="3">
        <f>IFERROR(VLOOKUP(Q81,$A$4:$N$160,14,FALSE),VLOOKUP(Q81,'Week 8'!Q$4:R$134,2,FALSE))</f>
        <v>1402.023944245811</v>
      </c>
    </row>
    <row r="82" spans="1:18">
      <c r="A82" t="str">
        <f t="shared" ref="A82:B82" si="62">C26</f>
        <v>Iowa</v>
      </c>
      <c r="B82">
        <f t="shared" si="62"/>
        <v>23</v>
      </c>
      <c r="C82" t="str">
        <f t="shared" ref="C82:D82" si="63">A26</f>
        <v>Maryland</v>
      </c>
      <c r="D82">
        <f t="shared" si="63"/>
        <v>0</v>
      </c>
      <c r="E82" s="3">
        <f>VLOOKUP(A82,'Week 8'!$Q$4:R$138,2,FALSE)</f>
        <v>1614.0543155240086</v>
      </c>
      <c r="F82" s="3">
        <f>VLOOKUP(C82,'Week 8'!$Q$4:S$138,2,FALSE)</f>
        <v>1539.7896842775538</v>
      </c>
      <c r="G82" s="5">
        <f t="shared" si="11"/>
        <v>0.6903319517456018</v>
      </c>
      <c r="H82">
        <f t="shared" si="34"/>
        <v>1</v>
      </c>
      <c r="I82">
        <f t="shared" si="17"/>
        <v>23</v>
      </c>
      <c r="J82">
        <f t="shared" si="35"/>
        <v>3.1780538303479458</v>
      </c>
      <c r="K82">
        <f t="shared" si="36"/>
        <v>1614.0543155240086</v>
      </c>
      <c r="L82">
        <f t="shared" si="37"/>
        <v>1539.7896842775538</v>
      </c>
      <c r="M82">
        <f t="shared" si="13"/>
        <v>2.2000296237921484</v>
      </c>
      <c r="N82" s="3">
        <f t="shared" si="14"/>
        <v>1657.3571345874234</v>
      </c>
      <c r="Q82" t="str">
        <f>'PRE-POST'!A85</f>
        <v>North Carolina State</v>
      </c>
      <c r="R82" s="3">
        <f>IFERROR(VLOOKUP(Q82,$A$4:$N$160,14,FALSE),VLOOKUP(Q82,'Week 8'!Q$4:R$134,2,FALSE))</f>
        <v>1659.5730972568429</v>
      </c>
    </row>
    <row r="83" spans="1:18">
      <c r="A83" t="str">
        <f t="shared" ref="A83:B83" si="64">C27</f>
        <v>Kentucky</v>
      </c>
      <c r="B83">
        <f t="shared" si="64"/>
        <v>14</v>
      </c>
      <c r="C83" t="str">
        <f t="shared" ref="C83:D83" si="65">A27</f>
        <v>Vanderbilt</v>
      </c>
      <c r="D83">
        <f t="shared" si="65"/>
        <v>7</v>
      </c>
      <c r="E83" s="3">
        <f>VLOOKUP(A83,'Week 8'!$Q$4:R$138,2,FALSE)</f>
        <v>1653.864807883152</v>
      </c>
      <c r="F83" s="3">
        <f>VLOOKUP(C83,'Week 8'!$Q$4:S$138,2,FALSE)</f>
        <v>1452.0369620368558</v>
      </c>
      <c r="G83" s="5">
        <f t="shared" si="11"/>
        <v>0.82288023866847471</v>
      </c>
      <c r="H83">
        <f t="shared" si="34"/>
        <v>1</v>
      </c>
      <c r="I83">
        <f t="shared" si="17"/>
        <v>7</v>
      </c>
      <c r="J83">
        <f t="shared" si="35"/>
        <v>2.0794415416798357</v>
      </c>
      <c r="K83">
        <f t="shared" si="36"/>
        <v>1653.864807883152</v>
      </c>
      <c r="L83">
        <f t="shared" si="37"/>
        <v>1452.0369620368558</v>
      </c>
      <c r="M83">
        <f t="shared" si="13"/>
        <v>2.2000109003789383</v>
      </c>
      <c r="N83" s="3">
        <f t="shared" si="14"/>
        <v>1670.0705365184331</v>
      </c>
      <c r="Q83" t="str">
        <f>'PRE-POST'!A86</f>
        <v>North Texas</v>
      </c>
      <c r="R83" s="3">
        <f>IFERROR(VLOOKUP(Q83,$A$4:$N$160,14,FALSE),VLOOKUP(Q83,'Week 8'!Q$4:R$134,2,FALSE))</f>
        <v>1651.4173661111661</v>
      </c>
    </row>
    <row r="84" spans="1:18">
      <c r="A84" t="str">
        <f t="shared" ref="A84:B84" si="66">C28</f>
        <v>Liberty</v>
      </c>
      <c r="B84">
        <f t="shared" si="66"/>
        <v>48</v>
      </c>
      <c r="C84" t="str">
        <f t="shared" ref="C84:D84" si="67">A28</f>
        <v>AA</v>
      </c>
      <c r="D84">
        <f t="shared" si="67"/>
        <v>41</v>
      </c>
      <c r="E84" s="3">
        <f>VLOOKUP(A84,'Week 8'!$Q$4:R$138,2,FALSE)</f>
        <v>1392.3700712094226</v>
      </c>
      <c r="F84" s="3">
        <f>VLOOKUP(C84,'Week 8'!$Q$4:S$138,2,FALSE)</f>
        <v>1281.9476131054228</v>
      </c>
      <c r="G84" s="5">
        <f t="shared" si="11"/>
        <v>0.73298352062070393</v>
      </c>
      <c r="H84">
        <f t="shared" si="34"/>
        <v>1</v>
      </c>
      <c r="I84">
        <f t="shared" si="17"/>
        <v>7</v>
      </c>
      <c r="J84">
        <f t="shared" si="35"/>
        <v>2.0794415416798357</v>
      </c>
      <c r="K84">
        <f t="shared" si="36"/>
        <v>1392.3700712094226</v>
      </c>
      <c r="L84">
        <f t="shared" si="37"/>
        <v>1281.9476131054228</v>
      </c>
      <c r="M84">
        <f t="shared" si="13"/>
        <v>2.2000199234833002</v>
      </c>
      <c r="N84" s="3">
        <f t="shared" si="14"/>
        <v>1416.8010794772897</v>
      </c>
      <c r="Q84" t="str">
        <f>'PRE-POST'!A87</f>
        <v>Northern Illinois</v>
      </c>
      <c r="R84" s="3">
        <f>IFERROR(VLOOKUP(Q84,$A$4:$N$160,14,FALSE),VLOOKUP(Q84,'Week 8'!Q$4:R$134,2,FALSE))</f>
        <v>1483.542157200113</v>
      </c>
    </row>
    <row r="85" spans="1:18">
      <c r="A85" t="str">
        <f t="shared" ref="A85:B85" si="68">C29</f>
        <v>Louisiana State</v>
      </c>
      <c r="B85">
        <f t="shared" si="68"/>
        <v>19</v>
      </c>
      <c r="C85" t="str">
        <f t="shared" ref="C85:D85" si="69">A29</f>
        <v>Mississippi State</v>
      </c>
      <c r="D85">
        <f t="shared" si="69"/>
        <v>3</v>
      </c>
      <c r="E85" s="3">
        <f>VLOOKUP(A85,'Week 8'!$Q$4:R$138,2,FALSE)</f>
        <v>1613.0363837406535</v>
      </c>
      <c r="F85" s="3">
        <f>VLOOKUP(C85,'Week 8'!$Q$4:S$138,2,FALSE)</f>
        <v>1674.3266775056186</v>
      </c>
      <c r="G85" s="5">
        <f t="shared" si="11"/>
        <v>0.50533849354944393</v>
      </c>
      <c r="H85">
        <f t="shared" si="34"/>
        <v>1</v>
      </c>
      <c r="I85">
        <f t="shared" si="17"/>
        <v>16</v>
      </c>
      <c r="J85">
        <f t="shared" si="35"/>
        <v>2.8332133440562162</v>
      </c>
      <c r="K85">
        <f t="shared" si="36"/>
        <v>1613.0363837406535</v>
      </c>
      <c r="L85">
        <f t="shared" si="37"/>
        <v>1674.3266775056186</v>
      </c>
      <c r="M85">
        <f t="shared" si="13"/>
        <v>2.1999641052462819</v>
      </c>
      <c r="N85" s="3">
        <f t="shared" si="14"/>
        <v>1674.700567182063</v>
      </c>
      <c r="Q85" t="str">
        <f>'PRE-POST'!A88</f>
        <v>Northwestern</v>
      </c>
      <c r="R85" s="3">
        <f>IFERROR(VLOOKUP(Q85,$A$4:$N$160,14,FALSE),VLOOKUP(Q85,'Week 8'!Q$4:R$134,2,FALSE))</f>
        <v>1515.6948887180126</v>
      </c>
    </row>
    <row r="86" spans="1:18">
      <c r="A86" t="str">
        <f t="shared" ref="A86:B86" si="70">C30</f>
        <v>Louisiana Tech</v>
      </c>
      <c r="B86">
        <f t="shared" si="70"/>
        <v>31</v>
      </c>
      <c r="C86" t="str">
        <f t="shared" ref="C86:D86" si="71">A30</f>
        <v>Texas-El Paso</v>
      </c>
      <c r="D86">
        <f t="shared" si="71"/>
        <v>24</v>
      </c>
      <c r="E86" s="3">
        <f>VLOOKUP(A86,'Week 8'!$Q$4:R$138,2,FALSE)</f>
        <v>1462.8026996950341</v>
      </c>
      <c r="F86" s="3">
        <f>VLOOKUP(C86,'Week 8'!$Q$4:S$138,2,FALSE)</f>
        <v>1276.9628135104556</v>
      </c>
      <c r="G86" s="5">
        <f t="shared" si="11"/>
        <v>0.80906565695056254</v>
      </c>
      <c r="H86">
        <f t="shared" si="34"/>
        <v>1</v>
      </c>
      <c r="I86">
        <f t="shared" si="17"/>
        <v>7</v>
      </c>
      <c r="J86">
        <f t="shared" si="35"/>
        <v>2.0794415416798357</v>
      </c>
      <c r="K86">
        <f t="shared" si="36"/>
        <v>1462.8026996950341</v>
      </c>
      <c r="L86">
        <f t="shared" si="37"/>
        <v>1276.9628135104556</v>
      </c>
      <c r="M86">
        <f t="shared" si="13"/>
        <v>2.2000118381475859</v>
      </c>
      <c r="N86" s="3">
        <f t="shared" si="14"/>
        <v>1480.2724131041352</v>
      </c>
      <c r="Q86" t="str">
        <f>'PRE-POST'!A89</f>
        <v>Notre Dame</v>
      </c>
      <c r="R86" s="3">
        <f>IFERROR(VLOOKUP(Q86,$A$4:$N$160,14,FALSE),VLOOKUP(Q86,'Week 8'!Q$4:R$134,2,FALSE))</f>
        <v>1732.9695622010975</v>
      </c>
    </row>
    <row r="87" spans="1:18">
      <c r="A87" t="str">
        <f t="shared" ref="A87:B87" si="72">C31</f>
        <v>Louisiana-Monroe</v>
      </c>
      <c r="B87">
        <f t="shared" si="72"/>
        <v>20</v>
      </c>
      <c r="C87" t="str">
        <f t="shared" ref="C87:D87" si="73">A31</f>
        <v>Texas State</v>
      </c>
      <c r="D87">
        <f t="shared" si="73"/>
        <v>14</v>
      </c>
      <c r="E87" s="3">
        <f>VLOOKUP(A87,'Week 8'!$Q$4:R$138,2,FALSE)</f>
        <v>1399.9438285411591</v>
      </c>
      <c r="F87" s="3">
        <f>VLOOKUP(C87,'Week 8'!$Q$4:S$138,2,FALSE)</f>
        <v>1352.266574434841</v>
      </c>
      <c r="G87" s="5">
        <f t="shared" si="11"/>
        <v>0.65669995971938167</v>
      </c>
      <c r="H87">
        <f t="shared" si="34"/>
        <v>1</v>
      </c>
      <c r="I87">
        <f t="shared" si="17"/>
        <v>6</v>
      </c>
      <c r="J87">
        <f t="shared" si="35"/>
        <v>1.9459101490553132</v>
      </c>
      <c r="K87">
        <f t="shared" si="36"/>
        <v>1399.9438285411591</v>
      </c>
      <c r="L87">
        <f t="shared" si="37"/>
        <v>1352.266574434841</v>
      </c>
      <c r="M87">
        <f t="shared" si="13"/>
        <v>2.2000461435970098</v>
      </c>
      <c r="N87" s="3">
        <f t="shared" si="14"/>
        <v>1429.3378104805929</v>
      </c>
      <c r="Q87" t="str">
        <f>'PRE-POST'!A90</f>
        <v>Ohio</v>
      </c>
      <c r="R87" s="3">
        <f>IFERROR(VLOOKUP(Q87,$A$4:$N$160,14,FALSE),VLOOKUP(Q87,'Week 8'!Q$4:R$134,2,FALSE))</f>
        <v>1523.6809117707985</v>
      </c>
    </row>
    <row r="88" spans="1:18">
      <c r="A88" t="str">
        <f t="shared" ref="A88:B88" si="74">C32</f>
        <v>Marshall</v>
      </c>
      <c r="B88">
        <f t="shared" si="74"/>
        <v>31</v>
      </c>
      <c r="C88" t="str">
        <f t="shared" ref="C88:D88" si="75">A32</f>
        <v>Florida Atlantic</v>
      </c>
      <c r="D88">
        <f t="shared" si="75"/>
        <v>7</v>
      </c>
      <c r="E88" s="3">
        <f>VLOOKUP(A88,'Week 8'!$Q$4:R$138,2,FALSE)</f>
        <v>1445.5469358840623</v>
      </c>
      <c r="F88" s="3">
        <f>VLOOKUP(C88,'Week 8'!$Q$4:S$138,2,FALSE)</f>
        <v>1532.1633902443741</v>
      </c>
      <c r="G88" s="5">
        <f t="shared" si="11"/>
        <v>0.46893149963379577</v>
      </c>
      <c r="H88">
        <f t="shared" si="34"/>
        <v>1</v>
      </c>
      <c r="I88">
        <f t="shared" si="17"/>
        <v>24</v>
      </c>
      <c r="J88">
        <f t="shared" si="35"/>
        <v>3.2188758248682006</v>
      </c>
      <c r="K88">
        <f t="shared" si="36"/>
        <v>1445.5469358840623</v>
      </c>
      <c r="L88">
        <f t="shared" si="37"/>
        <v>1532.1633902443741</v>
      </c>
      <c r="M88">
        <f t="shared" si="13"/>
        <v>2.1999746006689347</v>
      </c>
      <c r="N88" s="3">
        <f t="shared" si="14"/>
        <v>1520.761584025428</v>
      </c>
      <c r="Q88" t="str">
        <f>'PRE-POST'!A91</f>
        <v>Ohio State</v>
      </c>
      <c r="R88" s="3">
        <f>IFERROR(VLOOKUP(Q88,$A$4:$N$160,14,FALSE),VLOOKUP(Q88,'Week 8'!Q$4:R$134,2,FALSE))</f>
        <v>1638.8863541316073</v>
      </c>
    </row>
    <row r="89" spans="1:18">
      <c r="A89" t="str">
        <f t="shared" ref="A89:B89" si="76">C33</f>
        <v>Michigan State</v>
      </c>
      <c r="B89">
        <f t="shared" si="76"/>
        <v>7</v>
      </c>
      <c r="C89" t="str">
        <f t="shared" ref="C89:D89" si="77">A33</f>
        <v>Michigan</v>
      </c>
      <c r="D89">
        <f t="shared" si="77"/>
        <v>21</v>
      </c>
      <c r="E89" s="3">
        <f>VLOOKUP(A89,'Week 8'!$Q$4:R$138,2,FALSE)</f>
        <v>1520.7958039443672</v>
      </c>
      <c r="F89" s="3">
        <f>VLOOKUP(C89,'Week 8'!$Q$4:S$138,2,FALSE)</f>
        <v>1679.1839020582404</v>
      </c>
      <c r="G89" s="5">
        <f t="shared" si="11"/>
        <v>0.36874952665193467</v>
      </c>
      <c r="H89">
        <f t="shared" si="34"/>
        <v>0</v>
      </c>
      <c r="I89">
        <f t="shared" si="17"/>
        <v>-14</v>
      </c>
      <c r="J89">
        <f t="shared" si="35"/>
        <v>2.7080502011022101</v>
      </c>
      <c r="K89">
        <f t="shared" si="36"/>
        <v>1679.1839020582404</v>
      </c>
      <c r="L89">
        <f t="shared" si="37"/>
        <v>1520.7958039443672</v>
      </c>
      <c r="M89">
        <f t="shared" si="13"/>
        <v>2.2000138899325532</v>
      </c>
      <c r="N89" s="3">
        <f t="shared" si="14"/>
        <v>1476.8574684253238</v>
      </c>
      <c r="Q89" t="str">
        <f>'PRE-POST'!A92</f>
        <v>Oklahoma</v>
      </c>
      <c r="R89" s="3">
        <f>IFERROR(VLOOKUP(Q89,$A$4:$N$160,14,FALSE),VLOOKUP(Q89,'Week 8'!Q$4:R$134,2,FALSE))</f>
        <v>1707.8702077448274</v>
      </c>
    </row>
    <row r="90" spans="1:18">
      <c r="A90" t="str">
        <f t="shared" ref="A90:B90" si="78">C34</f>
        <v>Middle Tennessee State</v>
      </c>
      <c r="B90">
        <f t="shared" si="78"/>
        <v>21</v>
      </c>
      <c r="C90" t="str">
        <f t="shared" ref="C90:D90" si="79">A34</f>
        <v>Charlotte</v>
      </c>
      <c r="D90">
        <f t="shared" si="79"/>
        <v>13</v>
      </c>
      <c r="E90" s="3">
        <f>VLOOKUP(A90,'Week 8'!$Q$4:R$138,2,FALSE)</f>
        <v>1538.4982979434037</v>
      </c>
      <c r="F90" s="3">
        <f>VLOOKUP(C90,'Week 8'!$Q$4:S$138,2,FALSE)</f>
        <v>1414.9932078665317</v>
      </c>
      <c r="G90" s="5">
        <f t="shared" si="11"/>
        <v>0.74746214921690501</v>
      </c>
      <c r="H90">
        <f t="shared" si="34"/>
        <v>1</v>
      </c>
      <c r="I90">
        <f t="shared" si="17"/>
        <v>8</v>
      </c>
      <c r="J90">
        <f t="shared" si="35"/>
        <v>2.1972245773362196</v>
      </c>
      <c r="K90">
        <f t="shared" si="36"/>
        <v>1538.4982979434037</v>
      </c>
      <c r="L90">
        <f t="shared" si="37"/>
        <v>1414.9932078665317</v>
      </c>
      <c r="M90">
        <f t="shared" si="13"/>
        <v>2.2000178130310148</v>
      </c>
      <c r="N90" s="3">
        <f t="shared" si="14"/>
        <v>1562.9133200138663</v>
      </c>
      <c r="Q90" t="str">
        <f>'PRE-POST'!A93</f>
        <v>Oklahoma State</v>
      </c>
      <c r="R90" s="3">
        <f>IFERROR(VLOOKUP(Q90,$A$4:$N$160,14,FALSE),VLOOKUP(Q90,'Week 8'!Q$4:R$134,2,FALSE))</f>
        <v>1520.2486770616804</v>
      </c>
    </row>
    <row r="91" spans="1:18">
      <c r="A91" t="str">
        <f t="shared" ref="A91:B91" si="80">C35</f>
        <v>Missouri</v>
      </c>
      <c r="B91">
        <f t="shared" si="80"/>
        <v>65</v>
      </c>
      <c r="C91" t="str">
        <f t="shared" ref="C91:D91" si="81">A35</f>
        <v>Memphis</v>
      </c>
      <c r="D91">
        <f t="shared" si="81"/>
        <v>33</v>
      </c>
      <c r="E91" s="3">
        <f>VLOOKUP(A91,'Week 8'!$Q$4:R$138,2,FALSE)</f>
        <v>1562.2591527127186</v>
      </c>
      <c r="F91" s="3">
        <f>VLOOKUP(C91,'Week 8'!$Q$4:S$138,2,FALSE)</f>
        <v>1651.2792278438274</v>
      </c>
      <c r="G91" s="5">
        <f t="shared" si="11"/>
        <v>0.46548730237113689</v>
      </c>
      <c r="H91">
        <f t="shared" si="34"/>
        <v>1</v>
      </c>
      <c r="I91">
        <f t="shared" si="17"/>
        <v>32</v>
      </c>
      <c r="J91">
        <f t="shared" si="35"/>
        <v>3.4965075614664802</v>
      </c>
      <c r="K91">
        <f t="shared" si="36"/>
        <v>1562.2591527127186</v>
      </c>
      <c r="L91">
        <f t="shared" si="37"/>
        <v>1651.2792278438274</v>
      </c>
      <c r="M91">
        <f t="shared" si="13"/>
        <v>2.1999752864733404</v>
      </c>
      <c r="N91" s="3">
        <f t="shared" si="14"/>
        <v>1644.4910472710367</v>
      </c>
      <c r="Q91" t="str">
        <f>'PRE-POST'!A94</f>
        <v>Old Dominion</v>
      </c>
      <c r="R91" s="3">
        <f>IFERROR(VLOOKUP(Q91,$A$4:$N$160,14,FALSE),VLOOKUP(Q91,'Week 8'!Q$4:R$134,2,FALSE))</f>
        <v>1438.5675673983233</v>
      </c>
    </row>
    <row r="92" spans="1:18">
      <c r="A92" t="str">
        <f t="shared" ref="A92:B92" si="82">C36</f>
        <v>Nebraska</v>
      </c>
      <c r="B92">
        <f t="shared" si="82"/>
        <v>53</v>
      </c>
      <c r="C92" t="str">
        <f t="shared" ref="C92:D92" si="83">A36</f>
        <v>Minnesota</v>
      </c>
      <c r="D92">
        <f t="shared" si="83"/>
        <v>28</v>
      </c>
      <c r="E92" s="3">
        <f>VLOOKUP(A92,'Week 8'!$Q$4:R$138,2,FALSE)</f>
        <v>1355.3657687049345</v>
      </c>
      <c r="F92" s="3">
        <f>VLOOKUP(C92,'Week 8'!$Q$4:S$138,2,FALSE)</f>
        <v>1472.2388133377665</v>
      </c>
      <c r="G92" s="5">
        <f t="shared" ref="G92:G123" si="84">1/(1+(10^((F92-E92-HFA)/400)))</f>
        <v>0.42589847719624213</v>
      </c>
      <c r="H92">
        <f t="shared" si="34"/>
        <v>1</v>
      </c>
      <c r="I92">
        <f t="shared" si="17"/>
        <v>25</v>
      </c>
      <c r="J92">
        <f t="shared" si="35"/>
        <v>3.2580965380214821</v>
      </c>
      <c r="K92">
        <f t="shared" si="36"/>
        <v>1355.3657687049345</v>
      </c>
      <c r="L92">
        <f t="shared" si="37"/>
        <v>1472.2388133377665</v>
      </c>
      <c r="M92">
        <f t="shared" ref="M92:M123" si="85">IFERROR((MVC*0.001/(K92-L92))+MVC,1)</f>
        <v>2.1999811761556578</v>
      </c>
      <c r="N92" s="3">
        <f t="shared" ref="N92:N123" si="86">E92+k*J92*M92*(H92-G92)</f>
        <v>1437.6661046056013</v>
      </c>
      <c r="Q92" t="str">
        <f>'PRE-POST'!A95</f>
        <v>Oregon</v>
      </c>
      <c r="R92" s="3">
        <f>IFERROR(VLOOKUP(Q92,$A$4:$N$160,14,FALSE),VLOOKUP(Q92,'Week 8'!Q$4:R$134,2,FALSE))</f>
        <v>1533.0371880654079</v>
      </c>
    </row>
    <row r="93" spans="1:18">
      <c r="A93" t="str">
        <f t="shared" ref="A93:B93" si="87">C37</f>
        <v>Hawaii</v>
      </c>
      <c r="B93">
        <f t="shared" si="87"/>
        <v>22</v>
      </c>
      <c r="C93" t="str">
        <f t="shared" ref="C93:D93" si="88">A37</f>
        <v>Nevada</v>
      </c>
      <c r="D93">
        <f t="shared" si="88"/>
        <v>40</v>
      </c>
      <c r="E93" s="3">
        <f>VLOOKUP(A93,'Week 8'!$Q$4:R$138,2,FALSE)</f>
        <v>1603.4699215284024</v>
      </c>
      <c r="F93" s="3">
        <f>VLOOKUP(C93,'Week 8'!$Q$4:S$138,2,FALSE)</f>
        <v>1428.7314634637821</v>
      </c>
      <c r="G93" s="5">
        <f t="shared" si="84"/>
        <v>0.79899830755185397</v>
      </c>
      <c r="H93">
        <f t="shared" si="34"/>
        <v>0</v>
      </c>
      <c r="I93">
        <f t="shared" si="17"/>
        <v>-18</v>
      </c>
      <c r="J93">
        <f t="shared" si="35"/>
        <v>2.9444389791664403</v>
      </c>
      <c r="K93">
        <f t="shared" si="36"/>
        <v>1428.7314634637821</v>
      </c>
      <c r="L93">
        <f t="shared" si="37"/>
        <v>1603.4699215284024</v>
      </c>
      <c r="M93">
        <f t="shared" si="85"/>
        <v>2.1999874097549883</v>
      </c>
      <c r="N93" s="3">
        <f t="shared" si="86"/>
        <v>1499.9560364391316</v>
      </c>
      <c r="Q93" t="str">
        <f>'PRE-POST'!A96</f>
        <v>Oregon State</v>
      </c>
      <c r="R93" s="3">
        <f>IFERROR(VLOOKUP(Q93,$A$4:$N$160,14,FALSE),VLOOKUP(Q93,'Week 8'!Q$4:R$134,2,FALSE))</f>
        <v>1295.9865721734509</v>
      </c>
    </row>
    <row r="94" spans="1:18">
      <c r="A94" t="str">
        <f t="shared" ref="A94:B94" si="89">C38</f>
        <v>Rutgers</v>
      </c>
      <c r="B94">
        <f t="shared" si="89"/>
        <v>15</v>
      </c>
      <c r="C94" t="str">
        <f t="shared" ref="C94:D94" si="90">A38</f>
        <v>Northwestern</v>
      </c>
      <c r="D94">
        <f t="shared" si="90"/>
        <v>18</v>
      </c>
      <c r="E94" s="3">
        <f>VLOOKUP(A94,'Week 8'!$Q$4:R$138,2,FALSE)</f>
        <v>1307.0378174517559</v>
      </c>
      <c r="F94" s="3">
        <f>VLOOKUP(C94,'Week 8'!$Q$4:S$138,2,FALSE)</f>
        <v>1495.608152873192</v>
      </c>
      <c r="G94" s="5">
        <f t="shared" si="84"/>
        <v>0.32930546038860264</v>
      </c>
      <c r="H94">
        <f t="shared" si="34"/>
        <v>0</v>
      </c>
      <c r="I94">
        <f t="shared" si="17"/>
        <v>-3</v>
      </c>
      <c r="J94">
        <f t="shared" si="35"/>
        <v>1.3862943611198906</v>
      </c>
      <c r="K94">
        <f t="shared" si="36"/>
        <v>1495.608152873192</v>
      </c>
      <c r="L94">
        <f t="shared" si="37"/>
        <v>1307.0378174517559</v>
      </c>
      <c r="M94">
        <f t="shared" si="85"/>
        <v>2.2000116667342988</v>
      </c>
      <c r="N94" s="3">
        <f t="shared" si="86"/>
        <v>1286.9510816069353</v>
      </c>
      <c r="Q94" t="str">
        <f>'PRE-POST'!A97</f>
        <v>Penn State</v>
      </c>
      <c r="R94" s="3">
        <f>IFERROR(VLOOKUP(Q94,$A$4:$N$160,14,FALSE),VLOOKUP(Q94,'Week 8'!Q$4:R$134,2,FALSE))</f>
        <v>1735.2478496919566</v>
      </c>
    </row>
    <row r="95" spans="1:18">
      <c r="A95" t="str">
        <f t="shared" ref="A95:B95" si="91">C39</f>
        <v>Ohio</v>
      </c>
      <c r="B95">
        <f t="shared" si="91"/>
        <v>49</v>
      </c>
      <c r="C95" t="str">
        <f t="shared" ref="C95:D95" si="92">A39</f>
        <v>Bowling Green State</v>
      </c>
      <c r="D95">
        <f t="shared" si="92"/>
        <v>14</v>
      </c>
      <c r="E95" s="3">
        <f>VLOOKUP(A95,'Week 8'!$Q$4:R$138,2,FALSE)</f>
        <v>1493.23501983863</v>
      </c>
      <c r="F95" s="3">
        <f>VLOOKUP(C95,'Week 8'!$Q$4:S$138,2,FALSE)</f>
        <v>1309.8109613133661</v>
      </c>
      <c r="G95" s="5">
        <f t="shared" si="84"/>
        <v>0.80690814563718849</v>
      </c>
      <c r="H95">
        <f t="shared" si="34"/>
        <v>1</v>
      </c>
      <c r="I95">
        <f t="shared" si="17"/>
        <v>35</v>
      </c>
      <c r="J95">
        <f t="shared" si="35"/>
        <v>3.5835189384561099</v>
      </c>
      <c r="K95">
        <f t="shared" si="36"/>
        <v>1493.23501983863</v>
      </c>
      <c r="L95">
        <f t="shared" si="37"/>
        <v>1309.8109613133661</v>
      </c>
      <c r="M95">
        <f t="shared" si="85"/>
        <v>2.2000119940645613</v>
      </c>
      <c r="N95" s="3">
        <f t="shared" si="86"/>
        <v>1523.6809117707985</v>
      </c>
      <c r="Q95" t="str">
        <f>'PRE-POST'!A98</f>
        <v>Pittsburgh</v>
      </c>
      <c r="R95" s="3">
        <f>IFERROR(VLOOKUP(Q95,$A$4:$N$160,14,FALSE),VLOOKUP(Q95,'Week 8'!Q$4:R$134,2,FALSE))</f>
        <v>1525.1905106459376</v>
      </c>
    </row>
    <row r="96" spans="1:18">
      <c r="A96" t="str">
        <f t="shared" ref="A96:B96" si="93">C40</f>
        <v>Texas Christian</v>
      </c>
      <c r="B96">
        <f t="shared" si="93"/>
        <v>27</v>
      </c>
      <c r="C96" t="str">
        <f t="shared" ref="C96:D96" si="94">A40</f>
        <v>Oklahoma</v>
      </c>
      <c r="D96">
        <f t="shared" si="94"/>
        <v>52</v>
      </c>
      <c r="E96" s="3">
        <f>VLOOKUP(A96,'Week 8'!$Q$4:R$138,2,FALSE)</f>
        <v>1546.5966689952827</v>
      </c>
      <c r="F96" s="3">
        <f>VLOOKUP(C96,'Week 8'!$Q$4:S$138,2,FALSE)</f>
        <v>1642.5631097142743</v>
      </c>
      <c r="G96" s="5">
        <f t="shared" si="84"/>
        <v>0.45555334055946134</v>
      </c>
      <c r="H96">
        <f t="shared" si="34"/>
        <v>0</v>
      </c>
      <c r="I96">
        <f t="shared" si="17"/>
        <v>-25</v>
      </c>
      <c r="J96">
        <f t="shared" si="35"/>
        <v>3.2580965380214821</v>
      </c>
      <c r="K96">
        <f t="shared" si="36"/>
        <v>1642.5631097142743</v>
      </c>
      <c r="L96">
        <f t="shared" si="37"/>
        <v>1546.5966689952827</v>
      </c>
      <c r="M96">
        <f t="shared" si="85"/>
        <v>2.2000229246805816</v>
      </c>
      <c r="N96" s="3">
        <f t="shared" si="86"/>
        <v>1481.2895709647296</v>
      </c>
      <c r="Q96" t="str">
        <f>'PRE-POST'!A99</f>
        <v>Purdue</v>
      </c>
      <c r="R96" s="3">
        <f>IFERROR(VLOOKUP(Q96,$A$4:$N$160,14,FALSE),VLOOKUP(Q96,'Week 8'!Q$4:R$134,2,FALSE))</f>
        <v>1653.9498683926008</v>
      </c>
    </row>
    <row r="97" spans="1:18">
      <c r="A97" t="str">
        <f t="shared" ref="A97:B97" si="95">C41</f>
        <v>Western Kentucky</v>
      </c>
      <c r="B97">
        <f t="shared" si="95"/>
        <v>34</v>
      </c>
      <c r="C97" t="str">
        <f t="shared" ref="C97:D97" si="96">A41</f>
        <v>Old Dominion</v>
      </c>
      <c r="D97">
        <f t="shared" si="96"/>
        <v>37</v>
      </c>
      <c r="E97" s="3">
        <f>VLOOKUP(A97,'Week 8'!$Q$4:R$138,2,FALSE)</f>
        <v>1450.8780900709758</v>
      </c>
      <c r="F97" s="3">
        <f>VLOOKUP(C97,'Week 8'!$Q$4:S$138,2,FALSE)</f>
        <v>1398.1105636160748</v>
      </c>
      <c r="G97" s="5">
        <f t="shared" si="84"/>
        <v>0.66327528255668333</v>
      </c>
      <c r="H97">
        <f t="shared" si="34"/>
        <v>0</v>
      </c>
      <c r="I97">
        <f t="shared" si="17"/>
        <v>-3</v>
      </c>
      <c r="J97">
        <f t="shared" si="35"/>
        <v>1.3862943611198906</v>
      </c>
      <c r="K97">
        <f t="shared" si="36"/>
        <v>1398.1105636160748</v>
      </c>
      <c r="L97">
        <f t="shared" si="37"/>
        <v>1450.8780900709758</v>
      </c>
      <c r="M97">
        <f t="shared" si="85"/>
        <v>2.1999583076913436</v>
      </c>
      <c r="N97" s="3">
        <f t="shared" si="86"/>
        <v>1410.4210862887273</v>
      </c>
      <c r="Q97" t="str">
        <f>'PRE-POST'!A100</f>
        <v>Rice</v>
      </c>
      <c r="R97" s="3">
        <f>IFERROR(VLOOKUP(Q97,$A$4:$N$160,14,FALSE),VLOOKUP(Q97,'Week 8'!Q$4:R$134,2,FALSE))</f>
        <v>1290.1485509503484</v>
      </c>
    </row>
    <row r="98" spans="1:18">
      <c r="A98" t="str">
        <f t="shared" ref="A98:B98" si="97">C42</f>
        <v>Indiana</v>
      </c>
      <c r="B98">
        <f t="shared" si="97"/>
        <v>28</v>
      </c>
      <c r="C98" t="str">
        <f t="shared" ref="C98:D98" si="98">A42</f>
        <v>Penn State</v>
      </c>
      <c r="D98">
        <f t="shared" si="98"/>
        <v>33</v>
      </c>
      <c r="E98" s="3">
        <f>VLOOKUP(A98,'Week 8'!$Q$4:R$138,2,FALSE)</f>
        <v>1496.948416215959</v>
      </c>
      <c r="F98" s="3">
        <f>VLOOKUP(C98,'Week 8'!$Q$4:S$138,2,FALSE)</f>
        <v>1711.8544861706755</v>
      </c>
      <c r="G98" s="5">
        <f t="shared" si="84"/>
        <v>0.29672781863110143</v>
      </c>
      <c r="H98">
        <f t="shared" si="34"/>
        <v>0</v>
      </c>
      <c r="I98">
        <f t="shared" si="17"/>
        <v>-5</v>
      </c>
      <c r="J98">
        <f t="shared" si="35"/>
        <v>1.791759469228055</v>
      </c>
      <c r="K98">
        <f t="shared" si="36"/>
        <v>1711.8544861706755</v>
      </c>
      <c r="L98">
        <f t="shared" si="37"/>
        <v>1496.948416215959</v>
      </c>
      <c r="M98">
        <f t="shared" si="85"/>
        <v>2.2000102370305337</v>
      </c>
      <c r="N98" s="3">
        <f t="shared" si="86"/>
        <v>1473.5550526946779</v>
      </c>
      <c r="Q98" t="str">
        <f>'PRE-POST'!A101</f>
        <v>Rutgers</v>
      </c>
      <c r="R98" s="3">
        <f>IFERROR(VLOOKUP(Q98,$A$4:$N$160,14,FALSE),VLOOKUP(Q98,'Week 8'!Q$4:R$134,2,FALSE))</f>
        <v>1286.9510816069353</v>
      </c>
    </row>
    <row r="99" spans="1:18">
      <c r="A99" t="str">
        <f t="shared" ref="A99:B99" si="99">C43</f>
        <v>Purdue</v>
      </c>
      <c r="B99">
        <f t="shared" si="99"/>
        <v>49</v>
      </c>
      <c r="C99" t="str">
        <f t="shared" ref="C99:D99" si="100">A43</f>
        <v>Ohio State</v>
      </c>
      <c r="D99">
        <f t="shared" si="100"/>
        <v>20</v>
      </c>
      <c r="E99" s="3">
        <f>VLOOKUP(A99,'Week 8'!$Q$4:R$138,2,FALSE)</f>
        <v>1554.4741401054926</v>
      </c>
      <c r="F99" s="3">
        <f>VLOOKUP(C99,'Week 8'!$Q$4:S$138,2,FALSE)</f>
        <v>1738.3620824187155</v>
      </c>
      <c r="G99" s="5">
        <f t="shared" si="84"/>
        <v>0.33528576927328058</v>
      </c>
      <c r="H99">
        <f t="shared" si="34"/>
        <v>1</v>
      </c>
      <c r="I99">
        <f t="shared" si="17"/>
        <v>29</v>
      </c>
      <c r="J99">
        <f t="shared" si="35"/>
        <v>3.4011973816621555</v>
      </c>
      <c r="K99">
        <f t="shared" si="36"/>
        <v>1554.4741401054926</v>
      </c>
      <c r="L99">
        <f t="shared" si="37"/>
        <v>1738.3620824187155</v>
      </c>
      <c r="M99">
        <f t="shared" si="85"/>
        <v>2.1999880361921926</v>
      </c>
      <c r="N99" s="3">
        <f t="shared" si="86"/>
        <v>1653.9498683926008</v>
      </c>
      <c r="Q99" t="str">
        <f>'PRE-POST'!A102</f>
        <v>San Diego State</v>
      </c>
      <c r="R99" s="3">
        <f>IFERROR(VLOOKUP(Q99,$A$4:$N$160,14,FALSE),VLOOKUP(Q99,'Week 8'!Q$4:R$134,2,FALSE))</f>
        <v>1635.777155043621</v>
      </c>
    </row>
    <row r="100" spans="1:18">
      <c r="A100" t="str">
        <f t="shared" ref="A100:B100" si="101">C44</f>
        <v>San Diego State</v>
      </c>
      <c r="B100">
        <f t="shared" si="101"/>
        <v>16</v>
      </c>
      <c r="C100" t="str">
        <f t="shared" ref="C100:D100" si="102">A44</f>
        <v>San Jose State</v>
      </c>
      <c r="D100">
        <f t="shared" si="102"/>
        <v>13</v>
      </c>
      <c r="E100" s="3">
        <f>VLOOKUP(A100,'Week 8'!$Q$4:R$138,2,FALSE)</f>
        <v>1629.7987898152237</v>
      </c>
      <c r="F100" s="3">
        <f>VLOOKUP(C100,'Week 8'!$Q$4:S$138,2,FALSE)</f>
        <v>1309.2273944026504</v>
      </c>
      <c r="G100" s="5">
        <f t="shared" si="84"/>
        <v>0.90198942087768175</v>
      </c>
      <c r="H100">
        <f t="shared" si="34"/>
        <v>1</v>
      </c>
      <c r="I100">
        <f t="shared" si="17"/>
        <v>3</v>
      </c>
      <c r="J100">
        <f t="shared" si="35"/>
        <v>1.3862943611198906</v>
      </c>
      <c r="K100">
        <f t="shared" si="36"/>
        <v>1629.7987898152237</v>
      </c>
      <c r="L100">
        <f t="shared" si="37"/>
        <v>1309.2273944026504</v>
      </c>
      <c r="M100">
        <f t="shared" si="85"/>
        <v>2.2000068627458083</v>
      </c>
      <c r="N100" s="3">
        <f t="shared" si="86"/>
        <v>1635.777155043621</v>
      </c>
      <c r="Q100" t="str">
        <f>'PRE-POST'!A103</f>
        <v>San Jose State</v>
      </c>
      <c r="R100" s="3">
        <f>IFERROR(VLOOKUP(Q100,$A$4:$N$160,14,FALSE),VLOOKUP(Q100,'Week 8'!Q$4:R$134,2,FALSE))</f>
        <v>1303.2490291742531</v>
      </c>
    </row>
    <row r="101" spans="1:18">
      <c r="A101" t="str">
        <f t="shared" ref="A101:B101" si="103">C45</f>
        <v>South Florida</v>
      </c>
      <c r="B101">
        <f t="shared" si="103"/>
        <v>38</v>
      </c>
      <c r="C101" t="str">
        <f t="shared" ref="C101:D101" si="104">A45</f>
        <v>Connecticut</v>
      </c>
      <c r="D101">
        <f t="shared" si="104"/>
        <v>30</v>
      </c>
      <c r="E101" s="3">
        <f>VLOOKUP(A101,'Week 8'!$Q$4:R$138,2,FALSE)</f>
        <v>1708.783345180143</v>
      </c>
      <c r="F101" s="3">
        <f>VLOOKUP(C101,'Week 8'!$Q$4:S$138,2,FALSE)</f>
        <v>1377.3320778854293</v>
      </c>
      <c r="G101" s="5">
        <f t="shared" si="84"/>
        <v>0.90738846435736842</v>
      </c>
      <c r="H101">
        <f t="shared" si="34"/>
        <v>1</v>
      </c>
      <c r="I101">
        <f t="shared" si="17"/>
        <v>8</v>
      </c>
      <c r="J101">
        <f t="shared" si="35"/>
        <v>2.1972245773362196</v>
      </c>
      <c r="K101">
        <f t="shared" si="36"/>
        <v>1708.783345180143</v>
      </c>
      <c r="L101">
        <f t="shared" si="37"/>
        <v>1377.3320778854293</v>
      </c>
      <c r="M101">
        <f t="shared" si="85"/>
        <v>2.2000066374765077</v>
      </c>
      <c r="N101" s="3">
        <f t="shared" si="86"/>
        <v>1717.7368592525138</v>
      </c>
      <c r="Q101" t="str">
        <f>'PRE-POST'!A104</f>
        <v>South Alabama</v>
      </c>
      <c r="R101" s="3">
        <f>IFERROR(VLOOKUP(Q101,$A$4:$N$160,14,FALSE),VLOOKUP(Q101,'Week 8'!Q$4:R$134,2,FALSE))</f>
        <v>1418.3855347900874</v>
      </c>
    </row>
    <row r="102" spans="1:18">
      <c r="A102" t="str">
        <f t="shared" ref="A102:B102" si="105">C46</f>
        <v>Tulane</v>
      </c>
      <c r="B102">
        <f t="shared" si="105"/>
        <v>23</v>
      </c>
      <c r="C102" t="str">
        <f t="shared" ref="C102:D102" si="106">A46</f>
        <v>Southern Methodist</v>
      </c>
      <c r="D102">
        <f t="shared" si="106"/>
        <v>27</v>
      </c>
      <c r="E102" s="3">
        <f>VLOOKUP(A102,'Week 8'!$Q$4:R$138,2,FALSE)</f>
        <v>1439.6896826902005</v>
      </c>
      <c r="F102" s="3">
        <f>VLOOKUP(C102,'Week 8'!$Q$4:S$138,2,FALSE)</f>
        <v>1372.8305992518397</v>
      </c>
      <c r="G102" s="5">
        <f t="shared" si="84"/>
        <v>0.68114568372172235</v>
      </c>
      <c r="H102">
        <f t="shared" si="34"/>
        <v>0</v>
      </c>
      <c r="I102">
        <f t="shared" si="17"/>
        <v>-4</v>
      </c>
      <c r="J102">
        <f t="shared" si="35"/>
        <v>1.6094379124341003</v>
      </c>
      <c r="K102">
        <f t="shared" si="36"/>
        <v>1372.8305992518397</v>
      </c>
      <c r="L102">
        <f t="shared" si="37"/>
        <v>1439.6896826902005</v>
      </c>
      <c r="M102">
        <f t="shared" si="85"/>
        <v>2.1999670949721883</v>
      </c>
      <c r="N102" s="3">
        <f t="shared" si="86"/>
        <v>1391.4548899006329</v>
      </c>
      <c r="Q102" t="str">
        <f>'PRE-POST'!A105</f>
        <v>South Carolina</v>
      </c>
      <c r="R102" s="3">
        <f>IFERROR(VLOOKUP(Q102,$A$4:$N$160,14,FALSE),VLOOKUP(Q102,'Week 8'!Q$4:R$134,2,FALSE))</f>
        <v>1571.7949939891673</v>
      </c>
    </row>
    <row r="103" spans="1:18">
      <c r="A103" t="str">
        <f t="shared" ref="A103:B103" si="107">C47</f>
        <v>Southern Mississippi</v>
      </c>
      <c r="B103">
        <f t="shared" si="107"/>
        <v>27</v>
      </c>
      <c r="C103" t="str">
        <f t="shared" ref="C103:D103" si="108">A47</f>
        <v>Texas-San Antonio</v>
      </c>
      <c r="D103">
        <f t="shared" si="108"/>
        <v>17</v>
      </c>
      <c r="E103" s="3">
        <f>VLOOKUP(A103,'Week 8'!$Q$4:R$138,2,FALSE)</f>
        <v>1587.7424160405553</v>
      </c>
      <c r="F103" s="3">
        <f>VLOOKUP(C103,'Week 8'!$Q$4:S$138,2,FALSE)</f>
        <v>1464.2183541034017</v>
      </c>
      <c r="G103" s="5">
        <f t="shared" si="84"/>
        <v>0.7474827635629957</v>
      </c>
      <c r="H103">
        <f t="shared" si="34"/>
        <v>1</v>
      </c>
      <c r="I103">
        <f t="shared" si="17"/>
        <v>10</v>
      </c>
      <c r="J103">
        <f t="shared" si="35"/>
        <v>2.3978952727983707</v>
      </c>
      <c r="K103">
        <f t="shared" si="36"/>
        <v>1587.7424160405553</v>
      </c>
      <c r="L103">
        <f t="shared" si="37"/>
        <v>1464.2183541034017</v>
      </c>
      <c r="M103">
        <f t="shared" si="85"/>
        <v>2.2000178102951402</v>
      </c>
      <c r="N103" s="3">
        <f t="shared" si="86"/>
        <v>1614.3850667790571</v>
      </c>
      <c r="Q103" t="str">
        <f>'PRE-POST'!A106</f>
        <v>South Florida</v>
      </c>
      <c r="R103" s="3">
        <f>IFERROR(VLOOKUP(Q103,$A$4:$N$160,14,FALSE),VLOOKUP(Q103,'Week 8'!Q$4:R$134,2,FALSE))</f>
        <v>1717.7368592525138</v>
      </c>
    </row>
    <row r="104" spans="1:18">
      <c r="A104" t="str">
        <f t="shared" ref="A104:B104" si="109">C48</f>
        <v>Syracuse</v>
      </c>
      <c r="B104">
        <f t="shared" si="109"/>
        <v>40</v>
      </c>
      <c r="C104" t="str">
        <f t="shared" ref="C104:D104" si="110">A48</f>
        <v>North Carolina</v>
      </c>
      <c r="D104">
        <f t="shared" si="110"/>
        <v>37</v>
      </c>
      <c r="E104" s="3">
        <f>VLOOKUP(A104,'Week 8'!$Q$4:R$138,2,FALSE)</f>
        <v>1578.1975444574878</v>
      </c>
      <c r="F104" s="3">
        <f>VLOOKUP(C104,'Week 8'!$Q$4:S$138,2,FALSE)</f>
        <v>1414.9450349202148</v>
      </c>
      <c r="G104" s="5">
        <f t="shared" si="84"/>
        <v>0.78816955394001276</v>
      </c>
      <c r="H104">
        <f t="shared" si="34"/>
        <v>1</v>
      </c>
      <c r="I104">
        <f t="shared" si="17"/>
        <v>3</v>
      </c>
      <c r="J104">
        <f t="shared" si="35"/>
        <v>1.3862943611198906</v>
      </c>
      <c r="K104">
        <f t="shared" si="36"/>
        <v>1578.1975444574878</v>
      </c>
      <c r="L104">
        <f t="shared" si="37"/>
        <v>1414.9450349202148</v>
      </c>
      <c r="M104">
        <f t="shared" si="85"/>
        <v>2.2000134760562413</v>
      </c>
      <c r="N104" s="3">
        <f t="shared" si="86"/>
        <v>1591.1186351318916</v>
      </c>
      <c r="Q104" t="str">
        <f>'PRE-POST'!A107</f>
        <v>Southern California</v>
      </c>
      <c r="R104" s="3">
        <f>IFERROR(VLOOKUP(Q104,$A$4:$N$160,14,FALSE),VLOOKUP(Q104,'Week 8'!Q$4:R$134,2,FALSE))</f>
        <v>1475.9990691045425</v>
      </c>
    </row>
    <row r="105" spans="1:18">
      <c r="A105" t="str">
        <f t="shared" ref="A105:B105" si="111">C49</f>
        <v>Temple</v>
      </c>
      <c r="B105">
        <f t="shared" si="111"/>
        <v>24</v>
      </c>
      <c r="C105" t="str">
        <f t="shared" ref="C105:D105" si="112">A49</f>
        <v>Cincinnati</v>
      </c>
      <c r="D105">
        <f t="shared" si="112"/>
        <v>17</v>
      </c>
      <c r="E105" s="3">
        <f>VLOOKUP(A105,'Week 8'!$Q$4:R$138,2,FALSE)</f>
        <v>1630.4031545910154</v>
      </c>
      <c r="F105" s="3">
        <f>VLOOKUP(C105,'Week 8'!$Q$4:S$138,2,FALSE)</f>
        <v>1668.39243258376</v>
      </c>
      <c r="G105" s="5">
        <f t="shared" si="84"/>
        <v>0.53879342941713904</v>
      </c>
      <c r="H105">
        <f t="shared" si="34"/>
        <v>1</v>
      </c>
      <c r="I105">
        <f t="shared" si="17"/>
        <v>7</v>
      </c>
      <c r="J105">
        <f t="shared" si="35"/>
        <v>2.0794415416798357</v>
      </c>
      <c r="K105">
        <f t="shared" si="36"/>
        <v>1630.4031545910154</v>
      </c>
      <c r="L105">
        <f t="shared" si="37"/>
        <v>1668.39243258376</v>
      </c>
      <c r="M105">
        <f t="shared" si="85"/>
        <v>2.1999420889230796</v>
      </c>
      <c r="N105" s="3">
        <f t="shared" si="86"/>
        <v>1672.6003362915048</v>
      </c>
      <c r="Q105" t="str">
        <f>'PRE-POST'!A108</f>
        <v>Southern Methodist</v>
      </c>
      <c r="R105" s="3">
        <f>IFERROR(VLOOKUP(Q105,$A$4:$N$160,14,FALSE),VLOOKUP(Q105,'Week 8'!Q$4:R$134,2,FALSE))</f>
        <v>1421.0653920414072</v>
      </c>
    </row>
    <row r="106" spans="1:18">
      <c r="A106" t="str">
        <f t="shared" ref="A106:B106" si="113">C50</f>
        <v>Texas Tech</v>
      </c>
      <c r="B106">
        <f t="shared" si="113"/>
        <v>48</v>
      </c>
      <c r="C106" t="str">
        <f t="shared" ref="C106:D106" si="114">A50</f>
        <v>Kansas</v>
      </c>
      <c r="D106">
        <f t="shared" si="114"/>
        <v>16</v>
      </c>
      <c r="E106" s="3">
        <f>VLOOKUP(A106,'Week 8'!$Q$4:R$138,2,FALSE)</f>
        <v>1685.7248232349234</v>
      </c>
      <c r="F106" s="3">
        <f>VLOOKUP(C106,'Week 8'!$Q$4:S$138,2,FALSE)</f>
        <v>1505.580749743965</v>
      </c>
      <c r="G106" s="5">
        <f t="shared" si="84"/>
        <v>0.80394927082562984</v>
      </c>
      <c r="H106">
        <f t="shared" si="34"/>
        <v>1</v>
      </c>
      <c r="I106">
        <f t="shared" si="17"/>
        <v>32</v>
      </c>
      <c r="J106">
        <f t="shared" si="35"/>
        <v>3.4965075614664802</v>
      </c>
      <c r="K106">
        <f t="shared" si="36"/>
        <v>1685.7248232349234</v>
      </c>
      <c r="L106">
        <f t="shared" si="37"/>
        <v>1505.580749743965</v>
      </c>
      <c r="M106">
        <f t="shared" si="85"/>
        <v>2.2000122124472785</v>
      </c>
      <c r="N106" s="3">
        <f t="shared" si="86"/>
        <v>1715.8866763733558</v>
      </c>
      <c r="Q106" t="str">
        <f>'PRE-POST'!A109</f>
        <v>Southern MissIssippi</v>
      </c>
      <c r="R106" s="3">
        <f>IFERROR(VLOOKUP(Q106,$A$4:$N$160,14,FALSE),VLOOKUP(Q106,'Week 8'!Q$4:R$134,2,FALSE))</f>
        <v>1614.3850667790571</v>
      </c>
    </row>
    <row r="107" spans="1:18">
      <c r="A107" t="str">
        <f t="shared" ref="A107:B107" si="115">C51</f>
        <v>UCLA</v>
      </c>
      <c r="B107">
        <f t="shared" si="115"/>
        <v>31</v>
      </c>
      <c r="C107" t="str">
        <f t="shared" ref="C107:D107" si="116">A51</f>
        <v>Arizona</v>
      </c>
      <c r="D107">
        <f t="shared" si="116"/>
        <v>30</v>
      </c>
      <c r="E107" s="3">
        <f>VLOOKUP(A107,'Week 8'!$Q$4:R$138,2,FALSE)</f>
        <v>1364.5005281524147</v>
      </c>
      <c r="F107" s="3">
        <f>VLOOKUP(C107,'Week 8'!$Q$4:S$138,2,FALSE)</f>
        <v>1582.3810330422514</v>
      </c>
      <c r="G107" s="5">
        <f t="shared" si="84"/>
        <v>0.2931672252937248</v>
      </c>
      <c r="H107">
        <f t="shared" si="34"/>
        <v>1</v>
      </c>
      <c r="I107">
        <f t="shared" si="17"/>
        <v>1</v>
      </c>
      <c r="J107">
        <f t="shared" si="35"/>
        <v>0.69314718055994529</v>
      </c>
      <c r="K107">
        <f t="shared" si="36"/>
        <v>1364.5005281524147</v>
      </c>
      <c r="L107">
        <f t="shared" si="37"/>
        <v>1582.3810330422514</v>
      </c>
      <c r="M107">
        <f t="shared" si="85"/>
        <v>2.1999899027221317</v>
      </c>
      <c r="N107" s="3">
        <f t="shared" si="86"/>
        <v>1386.0577515876419</v>
      </c>
      <c r="Q107" t="str">
        <f>'PRE-POST'!A110</f>
        <v>Stanford</v>
      </c>
      <c r="R107" s="3">
        <f>IFERROR(VLOOKUP(Q107,$A$4:$N$160,14,FALSE),VLOOKUP(Q107,'Week 8'!Q$4:R$134,2,FALSE))</f>
        <v>1594.5337732024395</v>
      </c>
    </row>
    <row r="108" spans="1:18">
      <c r="A108" t="str">
        <f t="shared" ref="A108:B108" si="117">C52</f>
        <v>Utah</v>
      </c>
      <c r="B108">
        <f t="shared" si="117"/>
        <v>41</v>
      </c>
      <c r="C108" t="str">
        <f t="shared" ref="C108:D108" si="118">A52</f>
        <v>Southern California</v>
      </c>
      <c r="D108">
        <f t="shared" si="118"/>
        <v>28</v>
      </c>
      <c r="E108" s="3">
        <f>VLOOKUP(A108,'Week 8'!$Q$4:R$138,2,FALSE)</f>
        <v>1640.5244342875712</v>
      </c>
      <c r="F108" s="3">
        <f>VLOOKUP(C108,'Week 8'!$Q$4:S$138,2,FALSE)</f>
        <v>1503.6716748424744</v>
      </c>
      <c r="G108" s="5">
        <f t="shared" si="84"/>
        <v>0.7616882911033187</v>
      </c>
      <c r="H108">
        <f t="shared" si="34"/>
        <v>1</v>
      </c>
      <c r="I108">
        <f t="shared" si="17"/>
        <v>13</v>
      </c>
      <c r="J108">
        <f t="shared" si="35"/>
        <v>2.6390573296152584</v>
      </c>
      <c r="K108">
        <f t="shared" si="36"/>
        <v>1640.5244342875712</v>
      </c>
      <c r="L108">
        <f t="shared" si="37"/>
        <v>1503.6716748424744</v>
      </c>
      <c r="M108">
        <f t="shared" si="85"/>
        <v>2.2000160756714657</v>
      </c>
      <c r="N108" s="3">
        <f t="shared" si="86"/>
        <v>1668.1970400255032</v>
      </c>
      <c r="Q108" t="str">
        <f>'PRE-POST'!A111</f>
        <v>Syracuse</v>
      </c>
      <c r="R108" s="3">
        <f>IFERROR(VLOOKUP(Q108,$A$4:$N$160,14,FALSE),VLOOKUP(Q108,'Week 8'!Q$4:R$134,2,FALSE))</f>
        <v>1591.1186351318916</v>
      </c>
    </row>
    <row r="109" spans="1:18">
      <c r="A109" t="str">
        <f t="shared" ref="A109:B109" si="119">C53</f>
        <v>Wyoming</v>
      </c>
      <c r="B109">
        <f t="shared" si="119"/>
        <v>16</v>
      </c>
      <c r="C109" t="str">
        <f t="shared" ref="C109:D109" si="120">A53</f>
        <v>Utah State</v>
      </c>
      <c r="D109">
        <f t="shared" si="120"/>
        <v>24</v>
      </c>
      <c r="E109" s="3">
        <f>VLOOKUP(A109,'Week 8'!$Q$4:R$138,2,FALSE)</f>
        <v>1426.6427050866769</v>
      </c>
      <c r="F109" s="3">
        <f>VLOOKUP(C109,'Week 8'!$Q$4:S$138,2,FALSE)</f>
        <v>1679.5871360098593</v>
      </c>
      <c r="G109" s="5">
        <f t="shared" si="84"/>
        <v>0.25314755179524367</v>
      </c>
      <c r="H109">
        <f t="shared" si="34"/>
        <v>0</v>
      </c>
      <c r="I109">
        <f t="shared" si="17"/>
        <v>-8</v>
      </c>
      <c r="J109">
        <f t="shared" si="35"/>
        <v>2.1972245773362196</v>
      </c>
      <c r="K109">
        <f t="shared" si="36"/>
        <v>1679.5871360098593</v>
      </c>
      <c r="L109">
        <f t="shared" si="37"/>
        <v>1426.6427050866769</v>
      </c>
      <c r="M109">
        <f t="shared" si="85"/>
        <v>2.2000086975625122</v>
      </c>
      <c r="N109" s="3">
        <f t="shared" si="86"/>
        <v>1402.1688393412926</v>
      </c>
      <c r="Q109" t="str">
        <f>'PRE-POST'!A112</f>
        <v>Texas Christian</v>
      </c>
      <c r="R109" s="3">
        <f>IFERROR(VLOOKUP(Q109,$A$4:$N$160,14,FALSE),VLOOKUP(Q109,'Week 8'!Q$4:R$134,2,FALSE))</f>
        <v>1481.2895709647296</v>
      </c>
    </row>
    <row r="110" spans="1:18">
      <c r="A110" t="str">
        <f t="shared" ref="A110:B110" si="121">C54</f>
        <v>Duke</v>
      </c>
      <c r="B110">
        <f t="shared" si="121"/>
        <v>14</v>
      </c>
      <c r="C110" t="str">
        <f t="shared" ref="C110:D110" si="122">A54</f>
        <v>Virginia</v>
      </c>
      <c r="D110">
        <f t="shared" si="122"/>
        <v>28</v>
      </c>
      <c r="E110" s="3">
        <f>VLOOKUP(A110,'Week 8'!$Q$4:R$138,2,FALSE)</f>
        <v>1678.4058476416849</v>
      </c>
      <c r="F110" s="3">
        <f>VLOOKUP(C110,'Week 8'!$Q$4:S$138,2,FALSE)</f>
        <v>1642.6391776571265</v>
      </c>
      <c r="G110" s="5">
        <f t="shared" si="84"/>
        <v>0.6410811156786792</v>
      </c>
      <c r="H110">
        <f t="shared" si="34"/>
        <v>0</v>
      </c>
      <c r="I110">
        <f t="shared" si="17"/>
        <v>-14</v>
      </c>
      <c r="J110">
        <f t="shared" si="35"/>
        <v>2.7080502011022101</v>
      </c>
      <c r="K110">
        <f t="shared" si="36"/>
        <v>1642.6391776571265</v>
      </c>
      <c r="L110">
        <f t="shared" si="37"/>
        <v>1678.4058476416849</v>
      </c>
      <c r="M110">
        <f t="shared" si="85"/>
        <v>2.1999384902200583</v>
      </c>
      <c r="N110" s="3">
        <f t="shared" si="86"/>
        <v>1602.0204702130636</v>
      </c>
      <c r="Q110" t="str">
        <f>'PRE-POST'!A113</f>
        <v>Temple</v>
      </c>
      <c r="R110" s="3">
        <f>IFERROR(VLOOKUP(Q110,$A$4:$N$160,14,FALSE),VLOOKUP(Q110,'Week 8'!Q$4:R$134,2,FALSE))</f>
        <v>1672.6003362915048</v>
      </c>
    </row>
    <row r="111" spans="1:18">
      <c r="A111" t="str">
        <f t="shared" ref="A111:B111" si="123">C55</f>
        <v>Washington</v>
      </c>
      <c r="B111">
        <f t="shared" si="123"/>
        <v>27</v>
      </c>
      <c r="C111" t="str">
        <f t="shared" ref="C111:D111" si="124">A55</f>
        <v>Colorado</v>
      </c>
      <c r="D111">
        <f t="shared" si="124"/>
        <v>13</v>
      </c>
      <c r="E111" s="3">
        <f>VLOOKUP(A111,'Week 8'!$Q$4:R$138,2,FALSE)</f>
        <v>1656.502609332058</v>
      </c>
      <c r="F111" s="3">
        <f>VLOOKUP(C111,'Week 8'!$Q$4:S$138,2,FALSE)</f>
        <v>1649.9886667280384</v>
      </c>
      <c r="G111" s="5">
        <f t="shared" si="84"/>
        <v>0.60148760954329639</v>
      </c>
      <c r="H111">
        <f t="shared" si="34"/>
        <v>1</v>
      </c>
      <c r="I111">
        <f t="shared" si="17"/>
        <v>14</v>
      </c>
      <c r="J111">
        <f t="shared" si="35"/>
        <v>2.7080502011022101</v>
      </c>
      <c r="K111">
        <f t="shared" si="36"/>
        <v>1656.502609332058</v>
      </c>
      <c r="L111">
        <f t="shared" si="37"/>
        <v>1649.9886667280384</v>
      </c>
      <c r="M111">
        <f t="shared" si="85"/>
        <v>2.2003377370870054</v>
      </c>
      <c r="N111" s="3">
        <f t="shared" si="86"/>
        <v>1703.99432759352</v>
      </c>
      <c r="Q111" t="str">
        <f>'PRE-POST'!A114</f>
        <v>Tennessee</v>
      </c>
      <c r="R111" s="3">
        <f>IFERROR(VLOOKUP(Q111,$A$4:$N$160,14,FALSE),VLOOKUP(Q111,'Week 8'!Q$4:R$134,2,FALSE))</f>
        <v>1451.2299431781062</v>
      </c>
    </row>
    <row r="112" spans="1:18">
      <c r="A112" t="str">
        <f t="shared" ref="A112:B112" si="125">C56</f>
        <v>Washington State</v>
      </c>
      <c r="B112">
        <f t="shared" si="125"/>
        <v>34</v>
      </c>
      <c r="C112" t="str">
        <f t="shared" ref="C112:D112" si="126">A56</f>
        <v>Oregon</v>
      </c>
      <c r="D112">
        <f t="shared" si="126"/>
        <v>20</v>
      </c>
      <c r="E112" s="3">
        <f>VLOOKUP(A112,'Week 8'!$Q$4:R$138,2,FALSE)</f>
        <v>1642.4016203624712</v>
      </c>
      <c r="F112" s="3">
        <f>VLOOKUP(C112,'Week 8'!$Q$4:S$138,2,FALSE)</f>
        <v>1570.2458936260205</v>
      </c>
      <c r="G112" s="5">
        <f t="shared" si="84"/>
        <v>0.68773079646037305</v>
      </c>
      <c r="H112">
        <f t="shared" si="34"/>
        <v>1</v>
      </c>
      <c r="I112">
        <f t="shared" si="17"/>
        <v>14</v>
      </c>
      <c r="J112">
        <f t="shared" si="35"/>
        <v>2.7080502011022101</v>
      </c>
      <c r="K112">
        <f t="shared" si="36"/>
        <v>1642.4016203624712</v>
      </c>
      <c r="L112">
        <f t="shared" si="37"/>
        <v>1570.2458936260205</v>
      </c>
      <c r="M112">
        <f t="shared" si="85"/>
        <v>2.2000304896104512</v>
      </c>
      <c r="N112" s="3">
        <f t="shared" si="86"/>
        <v>1679.6103259230838</v>
      </c>
      <c r="Q112" t="str">
        <f>'PRE-POST'!A115</f>
        <v>Texas</v>
      </c>
      <c r="R112" s="3">
        <f>IFERROR(VLOOKUP(Q112,$A$4:$N$160,14,FALSE),VLOOKUP(Q112,'Week 8'!Q$4:R$134,2,FALSE))</f>
        <v>1673.4354416451672</v>
      </c>
    </row>
    <row r="113" spans="1:18">
      <c r="A113" t="str">
        <f t="shared" ref="A113:B113" si="127">C57</f>
        <v>Central Michigan</v>
      </c>
      <c r="B113">
        <f t="shared" si="127"/>
        <v>10</v>
      </c>
      <c r="C113" t="str">
        <f t="shared" ref="C113:D113" si="128">A57</f>
        <v>Western Michigan</v>
      </c>
      <c r="D113">
        <f t="shared" si="128"/>
        <v>35</v>
      </c>
      <c r="E113" s="3">
        <f>VLOOKUP(A113,'Week 8'!$Q$4:R$138,2,FALSE)</f>
        <v>1344.7328498020067</v>
      </c>
      <c r="F113" s="3">
        <f>VLOOKUP(C113,'Week 8'!$Q$4:S$138,2,FALSE)</f>
        <v>1576.571688811322</v>
      </c>
      <c r="G113" s="5">
        <f t="shared" si="84"/>
        <v>0.27679780326004011</v>
      </c>
      <c r="H113">
        <f t="shared" si="34"/>
        <v>0</v>
      </c>
      <c r="I113">
        <f t="shared" si="17"/>
        <v>-25</v>
      </c>
      <c r="J113">
        <f t="shared" si="35"/>
        <v>3.2580965380214821</v>
      </c>
      <c r="K113">
        <f t="shared" si="36"/>
        <v>1576.571688811322</v>
      </c>
      <c r="L113">
        <f t="shared" si="37"/>
        <v>1344.7328498020067</v>
      </c>
      <c r="M113">
        <f t="shared" si="85"/>
        <v>2.2000094893504878</v>
      </c>
      <c r="N113" s="3">
        <f t="shared" si="86"/>
        <v>1305.0519842061619</v>
      </c>
      <c r="Q113" t="str">
        <f>'PRE-POST'!A116</f>
        <v>Texas A&amp;M</v>
      </c>
      <c r="R113" s="3">
        <f>IFERROR(VLOOKUP(Q113,$A$4:$N$160,14,FALSE),VLOOKUP(Q113,'Week 8'!Q$4:R$134,2,FALSE))</f>
        <v>1650.0635127362336</v>
      </c>
    </row>
    <row r="114" spans="1:18">
      <c r="A114" t="str">
        <f t="shared" ref="A114:B114" si="129">C58</f>
        <v>Wisconsin</v>
      </c>
      <c r="B114">
        <f t="shared" si="129"/>
        <v>49</v>
      </c>
      <c r="C114" t="str">
        <f t="shared" ref="C114:D114" si="130">A58</f>
        <v>Illinois</v>
      </c>
      <c r="D114">
        <f t="shared" si="130"/>
        <v>20</v>
      </c>
      <c r="E114" s="3">
        <f>VLOOKUP(A114,'Week 8'!$Q$4:R$138,2,FALSE)</f>
        <v>1641.2891789081193</v>
      </c>
      <c r="F114" s="3">
        <f>VLOOKUP(C114,'Week 8'!$Q$4:S$138,2,FALSE)</f>
        <v>1516.6916900758388</v>
      </c>
      <c r="G114" s="5">
        <f t="shared" si="84"/>
        <v>0.7486473061390756</v>
      </c>
      <c r="H114">
        <f t="shared" si="34"/>
        <v>1</v>
      </c>
      <c r="I114">
        <f t="shared" si="17"/>
        <v>29</v>
      </c>
      <c r="J114">
        <f t="shared" si="35"/>
        <v>3.4011973816621555</v>
      </c>
      <c r="K114">
        <f t="shared" si="36"/>
        <v>1641.2891789081193</v>
      </c>
      <c r="L114">
        <f t="shared" si="37"/>
        <v>1516.6916900758388</v>
      </c>
      <c r="M114">
        <f t="shared" si="85"/>
        <v>2.2000176568566561</v>
      </c>
      <c r="N114" s="3">
        <f t="shared" si="86"/>
        <v>1678.9050862713725</v>
      </c>
      <c r="Q114" t="str">
        <f>'PRE-POST'!A117</f>
        <v>Texas State</v>
      </c>
      <c r="R114" s="3">
        <f>IFERROR(VLOOKUP(Q114,$A$4:$N$160,14,FALSE),VLOOKUP(Q114,'Week 8'!Q$4:R$134,2,FALSE))</f>
        <v>1322.8725924954072</v>
      </c>
    </row>
    <row r="115" spans="1:18">
      <c r="Q115" t="str">
        <f>'PRE-POST'!A118</f>
        <v>Texas Tech</v>
      </c>
      <c r="R115" s="3">
        <f>IFERROR(VLOOKUP(Q115,$A$4:$N$160,14,FALSE),VLOOKUP(Q115,'Week 8'!Q$4:R$134,2,FALSE))</f>
        <v>1715.8866763733558</v>
      </c>
    </row>
    <row r="116" spans="1:18">
      <c r="Q116" t="str">
        <f>'PRE-POST'!A119</f>
        <v>Texas-El Paso</v>
      </c>
      <c r="R116" s="3">
        <f>IFERROR(VLOOKUP(Q116,$A$4:$N$160,14,FALSE),VLOOKUP(Q116,'Week 8'!Q$4:R$134,2,FALSE))</f>
        <v>1259.4931001013545</v>
      </c>
    </row>
    <row r="117" spans="1:18">
      <c r="Q117" t="str">
        <f>'PRE-POST'!A120</f>
        <v>Texas-San Antonio</v>
      </c>
      <c r="R117" s="3">
        <f>IFERROR(VLOOKUP(Q117,$A$4:$N$160,14,FALSE),VLOOKUP(Q117,'Week 8'!Q$4:R$134,2,FALSE))</f>
        <v>1437.5757033648999</v>
      </c>
    </row>
    <row r="118" spans="1:18">
      <c r="Q118" t="str">
        <f>'PRE-POST'!A121</f>
        <v>Toledo</v>
      </c>
      <c r="R118" s="3">
        <f>IFERROR(VLOOKUP(Q118,$A$4:$N$160,14,FALSE),VLOOKUP(Q118,'Week 8'!Q$4:R$134,2,FALSE))</f>
        <v>1519.1072188600535</v>
      </c>
    </row>
    <row r="119" spans="1:18">
      <c r="Q119" t="str">
        <f>'PRE-POST'!A122</f>
        <v>Troy</v>
      </c>
      <c r="R119" s="3">
        <f>IFERROR(VLOOKUP(Q119,$A$4:$N$160,14,FALSE),VLOOKUP(Q119,'Week 8'!Q$4:R$134,2,FALSE))</f>
        <v>1618.4630392358622</v>
      </c>
    </row>
    <row r="120" spans="1:18">
      <c r="Q120" t="str">
        <f>'PRE-POST'!A123</f>
        <v>Tulane</v>
      </c>
      <c r="R120" s="3">
        <f>IFERROR(VLOOKUP(Q120,$A$4:$N$160,14,FALSE),VLOOKUP(Q120,'Week 8'!Q$4:R$134,2,FALSE))</f>
        <v>1391.4548899006329</v>
      </c>
    </row>
    <row r="121" spans="1:18">
      <c r="Q121" t="str">
        <f>'PRE-POST'!A124</f>
        <v>Tulsa</v>
      </c>
      <c r="R121" s="3">
        <f>IFERROR(VLOOKUP(Q121,$A$4:$N$160,14,FALSE),VLOOKUP(Q121,'Week 8'!Q$4:R$134,2,FALSE))</f>
        <v>1325.7805217448474</v>
      </c>
    </row>
    <row r="122" spans="1:18">
      <c r="Q122" t="str">
        <f>'PRE-POST'!A125</f>
        <v>Utah</v>
      </c>
      <c r="R122" s="3">
        <f>IFERROR(VLOOKUP(Q122,$A$4:$N$160,14,FALSE),VLOOKUP(Q122,'Week 8'!Q$4:R$134,2,FALSE))</f>
        <v>1668.1970400255032</v>
      </c>
    </row>
    <row r="123" spans="1:18">
      <c r="Q123" t="str">
        <f>'PRE-POST'!A126</f>
        <v>Utah State</v>
      </c>
      <c r="R123" s="3">
        <f>IFERROR(VLOOKUP(Q123,$A$4:$N$160,14,FALSE),VLOOKUP(Q123,'Week 8'!Q$4:R$134,2,FALSE))</f>
        <v>1704.0610017552435</v>
      </c>
    </row>
    <row r="124" spans="1:18">
      <c r="Q124" t="str">
        <f>'PRE-POST'!A127</f>
        <v>Vanderbilt</v>
      </c>
      <c r="R124" s="3">
        <f>IFERROR(VLOOKUP(Q124,$A$4:$N$160,14,FALSE),VLOOKUP(Q124,'Week 8'!Q$4:R$134,2,FALSE))</f>
        <v>1435.8312334015748</v>
      </c>
    </row>
    <row r="125" spans="1:18">
      <c r="Q125" t="str">
        <f>'PRE-POST'!A128</f>
        <v>Virginia</v>
      </c>
      <c r="R125" s="3">
        <f>IFERROR(VLOOKUP(Q125,$A$4:$N$160,14,FALSE),VLOOKUP(Q125,'Week 8'!Q$4:R$134,2,FALSE))</f>
        <v>1719.0245550857478</v>
      </c>
    </row>
    <row r="126" spans="1:18">
      <c r="Q126" t="str">
        <f>'PRE-POST'!A129</f>
        <v>Virginia Tech</v>
      </c>
      <c r="R126" s="3">
        <f>IFERROR(VLOOKUP(Q126,$A$4:$N$160,14,FALSE),VLOOKUP(Q126,'Week 8'!Q$4:R$134,2,FALSE))</f>
        <v>1470.2447571474402</v>
      </c>
    </row>
    <row r="127" spans="1:18">
      <c r="Q127" t="str">
        <f>'PRE-POST'!A130</f>
        <v>Wake Forest</v>
      </c>
      <c r="R127" s="3">
        <f>IFERROR(VLOOKUP(Q127,$A$4:$N$160,14,FALSE),VLOOKUP(Q127,'Week 8'!Q$4:R$134,2,FALSE))</f>
        <v>1371.382810650967</v>
      </c>
    </row>
    <row r="128" spans="1:18">
      <c r="Q128" t="str">
        <f>'PRE-POST'!A131</f>
        <v>Washington</v>
      </c>
      <c r="R128" s="3">
        <f>IFERROR(VLOOKUP(Q128,$A$4:$N$160,14,FALSE),VLOOKUP(Q128,'Week 8'!Q$4:R$134,2,FALSE))</f>
        <v>1703.99432759352</v>
      </c>
    </row>
    <row r="129" spans="17:18">
      <c r="Q129" t="str">
        <f>'PRE-POST'!A132</f>
        <v>Washington State</v>
      </c>
      <c r="R129" s="3">
        <f>IFERROR(VLOOKUP(Q129,$A$4:$N$160,14,FALSE),VLOOKUP(Q129,'Week 8'!Q$4:R$134,2,FALSE))</f>
        <v>1679.6103259230838</v>
      </c>
    </row>
    <row r="130" spans="17:18">
      <c r="Q130" t="str">
        <f>'PRE-POST'!A133</f>
        <v>West Virginia</v>
      </c>
      <c r="R130" s="3">
        <f>IFERROR(VLOOKUP(Q130,$A$4:$N$160,14,FALSE),VLOOKUP(Q130,'Week 8'!Q$4:R$134,2,FALSE))</f>
        <v>1657.1319094139128</v>
      </c>
    </row>
    <row r="131" spans="17:18">
      <c r="Q131" t="str">
        <f>'PRE-POST'!A134</f>
        <v>Western Kentucky</v>
      </c>
      <c r="R131" s="3">
        <f>IFERROR(VLOOKUP(Q131,$A$4:$N$160,14,FALSE),VLOOKUP(Q131,'Week 8'!Q$4:R$134,2,FALSE))</f>
        <v>1410.4210862887273</v>
      </c>
    </row>
    <row r="132" spans="17:18">
      <c r="Q132" t="str">
        <f>'PRE-POST'!A135</f>
        <v>Western Michigan</v>
      </c>
      <c r="R132" s="3">
        <f>IFERROR(VLOOKUP(Q132,$A$4:$N$160,14,FALSE),VLOOKUP(Q132,'Week 8'!Q$4:R$134,2,FALSE))</f>
        <v>1616.2525544071668</v>
      </c>
    </row>
    <row r="133" spans="17:18">
      <c r="Q133" t="str">
        <f>'PRE-POST'!A136</f>
        <v>Wisconsin</v>
      </c>
      <c r="R133" s="3">
        <f>IFERROR(VLOOKUP(Q133,$A$4:$N$160,14,FALSE),VLOOKUP(Q133,'Week 8'!Q$4:R$134,2,FALSE))</f>
        <v>1678.9050862713725</v>
      </c>
    </row>
    <row r="134" spans="17:18">
      <c r="Q134" t="str">
        <f>'PRE-POST'!A137</f>
        <v>Wyoming</v>
      </c>
      <c r="R134" s="3">
        <f>IFERROR(VLOOKUP(Q134,$A$4:$N$160,14,FALSE),VLOOKUP(Q134,'Week 8'!Q$4:R$134,2,FALSE))</f>
        <v>1402.1688393412926</v>
      </c>
    </row>
    <row r="135" spans="17:18">
      <c r="R135" s="3"/>
    </row>
    <row r="136" spans="17:18">
      <c r="R136" s="3"/>
    </row>
    <row r="137" spans="17:18">
      <c r="R137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0D52-A4BB-CD42-A960-DDC6F001F033}">
  <dimension ref="A1:R196"/>
  <sheetViews>
    <sheetView topLeftCell="D1" workbookViewId="0">
      <selection activeCell="N4" sqref="N4"/>
    </sheetView>
  </sheetViews>
  <sheetFormatPr baseColWidth="10" defaultRowHeight="16"/>
  <cols>
    <col min="1" max="1" width="26.5" customWidth="1"/>
    <col min="3" max="3" width="22.1640625" customWidth="1"/>
  </cols>
  <sheetData>
    <row r="1" spans="1:18">
      <c r="A1" s="1" t="s">
        <v>683</v>
      </c>
      <c r="B1" s="1">
        <v>10</v>
      </c>
    </row>
    <row r="3" spans="1:18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1" t="s">
        <v>698</v>
      </c>
      <c r="J3" s="1" t="s">
        <v>699</v>
      </c>
      <c r="K3" s="1" t="s">
        <v>700</v>
      </c>
      <c r="L3" s="1" t="s">
        <v>701</v>
      </c>
      <c r="M3" s="1" t="s">
        <v>702</v>
      </c>
      <c r="N3" s="4" t="s">
        <v>690</v>
      </c>
      <c r="Q3" s="1" t="s">
        <v>134</v>
      </c>
      <c r="R3" s="4" t="s">
        <v>691</v>
      </c>
    </row>
    <row r="4" spans="1:18">
      <c r="A4" t="str">
        <f>IF('All scores'!$B520=$B$1,'All scores'!R520)</f>
        <v>Troy</v>
      </c>
      <c r="B4">
        <f>IF('All scores'!$B520=$B$1,'All scores'!S520)</f>
        <v>38</v>
      </c>
      <c r="C4" t="str">
        <f>IF('All scores'!$B520=$B$1,'All scores'!T520)</f>
        <v>South Alabama</v>
      </c>
      <c r="D4">
        <f>IF('All scores'!$B520=$B$1,'All scores'!U520)</f>
        <v>17</v>
      </c>
      <c r="E4" s="3">
        <f>VLOOKUP(A4,'Week 9'!$Q$4:R$138,2,FALSE)</f>
        <v>1618.4630392358622</v>
      </c>
      <c r="F4" s="3">
        <f>VLOOKUP(C4,'Week 9'!$Q$4:S$138,2,FALSE)</f>
        <v>1418.3855347900874</v>
      </c>
      <c r="G4" s="5">
        <f t="shared" ref="G4:G35" si="0">1/(1+(10^((F4-E4+HFA)/400)))</f>
        <v>0.68515585953318647</v>
      </c>
      <c r="H4">
        <f>IF(B4&gt;D4,1,0)</f>
        <v>1</v>
      </c>
      <c r="I4">
        <f>B4-D4</f>
        <v>21</v>
      </c>
      <c r="J4">
        <f>LN(1+ABS(I4))</f>
        <v>3.0910424533583161</v>
      </c>
      <c r="K4">
        <f>IF($H4=1,$E4,$F4)</f>
        <v>1618.4630392358622</v>
      </c>
      <c r="L4">
        <f>IF($H4=1,$F4,$E4)</f>
        <v>1418.3855347900874</v>
      </c>
      <c r="M4">
        <f t="shared" ref="M4:M35" si="1">IFERROR((MVC*0.001/(K4-L4))+MVC,1)</f>
        <v>2.2000109957389071</v>
      </c>
      <c r="N4" s="3">
        <f t="shared" ref="N4:N35" si="2">E4+k*J4*M4*(H4-G4)</f>
        <v>1661.2839038486347</v>
      </c>
      <c r="Q4" t="str">
        <f>'PRE-POST'!A7</f>
        <v>AA</v>
      </c>
      <c r="R4" s="3">
        <f>IFERROR(VLOOKUP(Q4,$A$4:$N$160,14,FALSE),VLOOKUP(Q4,'Week 9'!Q$4:R$134,2,FALSE))</f>
        <v>1226.3685981937147</v>
      </c>
    </row>
    <row r="5" spans="1:18">
      <c r="A5" t="str">
        <f>IF('All scores'!$B521=$B$1,'All scores'!R521)</f>
        <v>Appalachian State</v>
      </c>
      <c r="B5">
        <f>IF('All scores'!$B521=$B$1,'All scores'!S521)</f>
        <v>14</v>
      </c>
      <c r="C5" t="str">
        <f>IF('All scores'!$B521=$B$1,'All scores'!T521)</f>
        <v>Georgia Southern</v>
      </c>
      <c r="D5">
        <f>IF('All scores'!$B521=$B$1,'All scores'!U521)</f>
        <v>34</v>
      </c>
      <c r="E5" s="3">
        <f>VLOOKUP(A5,'Week 9'!$Q$4:R$138,2,FALSE)</f>
        <v>1724.8192806358252</v>
      </c>
      <c r="F5" s="3">
        <f>VLOOKUP(C5,'Week 9'!$Q$4:S$138,2,FALSE)</f>
        <v>1649.7989912624055</v>
      </c>
      <c r="G5" s="5">
        <f t="shared" si="0"/>
        <v>0.51441635869690472</v>
      </c>
      <c r="H5">
        <f t="shared" ref="H5:H68" si="3">IF(B5&gt;D5,1,0)</f>
        <v>0</v>
      </c>
      <c r="I5">
        <f t="shared" ref="I5:I59" si="4">B5-D5</f>
        <v>-20</v>
      </c>
      <c r="J5">
        <f t="shared" ref="J5:J59" si="5">LN(1+ABS(I5))</f>
        <v>3.044522437723423</v>
      </c>
      <c r="K5">
        <f t="shared" ref="K5:K59" si="6">IF($H5=1,$E5,$F5)</f>
        <v>1649.7989912624055</v>
      </c>
      <c r="L5">
        <f t="shared" ref="L5:L59" si="7">IF($H5=1,$F5,$E5)</f>
        <v>1724.8192806358252</v>
      </c>
      <c r="M5">
        <f t="shared" si="1"/>
        <v>2.1999706745999199</v>
      </c>
      <c r="N5" s="3">
        <f t="shared" si="2"/>
        <v>1655.9095047556636</v>
      </c>
      <c r="Q5" t="str">
        <f>'PRE-POST'!A8</f>
        <v>Air Force</v>
      </c>
      <c r="R5" s="3">
        <f>IFERROR(VLOOKUP(Q5,$A$4:$N$160,14,FALSE),VLOOKUP(Q5,'Week 9'!Q$4:R$134,2,FALSE))</f>
        <v>1510.5723705520993</v>
      </c>
    </row>
    <row r="6" spans="1:18">
      <c r="A6" t="str">
        <f>IF('All scores'!$B522=$B$1,'All scores'!R522)</f>
        <v>Georgia Tech</v>
      </c>
      <c r="B6">
        <f>IF('All scores'!$B522=$B$1,'All scores'!S522)</f>
        <v>49</v>
      </c>
      <c r="C6" t="str">
        <f>IF('All scores'!$B522=$B$1,'All scores'!T522)</f>
        <v>Virginia Tech</v>
      </c>
      <c r="D6">
        <f>IF('All scores'!$B522=$B$1,'All scores'!U522)</f>
        <v>28</v>
      </c>
      <c r="E6" s="3">
        <f>VLOOKUP(A6,'Week 9'!$Q$4:R$138,2,FALSE)</f>
        <v>1544.303912587161</v>
      </c>
      <c r="F6" s="3">
        <f>VLOOKUP(C6,'Week 9'!$Q$4:S$138,2,FALSE)</f>
        <v>1470.2447571474402</v>
      </c>
      <c r="G6" s="5">
        <f t="shared" si="0"/>
        <v>0.51303421893841594</v>
      </c>
      <c r="H6">
        <f t="shared" si="3"/>
        <v>1</v>
      </c>
      <c r="I6">
        <f t="shared" si="4"/>
        <v>21</v>
      </c>
      <c r="J6">
        <f t="shared" si="5"/>
        <v>3.0910424533583161</v>
      </c>
      <c r="K6">
        <f t="shared" si="6"/>
        <v>1544.303912587161</v>
      </c>
      <c r="L6">
        <f t="shared" si="7"/>
        <v>1470.2447571474402</v>
      </c>
      <c r="M6">
        <f t="shared" si="1"/>
        <v>2.2000297059828315</v>
      </c>
      <c r="N6" s="3">
        <f t="shared" si="2"/>
        <v>1610.5350105891646</v>
      </c>
      <c r="Q6" t="str">
        <f>'PRE-POST'!A9</f>
        <v>Akron</v>
      </c>
      <c r="R6" s="3">
        <f>IFERROR(VLOOKUP(Q6,$A$4:$N$160,14,FALSE),VLOOKUP(Q6,'Week 9'!Q$4:R$134,2,FALSE))</f>
        <v>1449.2289532222469</v>
      </c>
    </row>
    <row r="7" spans="1:18">
      <c r="A7" t="str">
        <f>IF('All scores'!$B523=$B$1,'All scores'!R523)</f>
        <v>Ball State</v>
      </c>
      <c r="B7">
        <f>IF('All scores'!$B523=$B$1,'All scores'!S523)</f>
        <v>14</v>
      </c>
      <c r="C7" t="str">
        <f>IF('All scores'!$B523=$B$1,'All scores'!T523)</f>
        <v>Ohio</v>
      </c>
      <c r="D7">
        <f>IF('All scores'!$B523=$B$1,'All scores'!U523)</f>
        <v>52</v>
      </c>
      <c r="E7" s="3">
        <f>VLOOKUP(A7,'Week 9'!$Q$4:R$138,2,FALSE)</f>
        <v>1321.3727598662263</v>
      </c>
      <c r="F7" s="3">
        <f>VLOOKUP(C7,'Week 9'!$Q$4:S$138,2,FALSE)</f>
        <v>1523.6809117707985</v>
      </c>
      <c r="G7" s="5">
        <f t="shared" si="0"/>
        <v>0.17671714665107607</v>
      </c>
      <c r="H7">
        <f t="shared" si="3"/>
        <v>0</v>
      </c>
      <c r="I7">
        <f t="shared" si="4"/>
        <v>-38</v>
      </c>
      <c r="J7">
        <f t="shared" si="5"/>
        <v>3.6635616461296463</v>
      </c>
      <c r="K7">
        <f t="shared" si="6"/>
        <v>1523.6809117707985</v>
      </c>
      <c r="L7">
        <f t="shared" si="7"/>
        <v>1321.3727598662263</v>
      </c>
      <c r="M7">
        <f t="shared" si="1"/>
        <v>2.2000108745000104</v>
      </c>
      <c r="N7" s="3">
        <f t="shared" si="2"/>
        <v>1292.8863959900089</v>
      </c>
      <c r="Q7" t="str">
        <f>'PRE-POST'!A10</f>
        <v>Alabama</v>
      </c>
      <c r="R7" s="3">
        <f>IFERROR(VLOOKUP(Q7,$A$4:$N$160,14,FALSE),VLOOKUP(Q7,'Week 9'!Q$4:R$134,2,FALSE))</f>
        <v>1815.8173927241883</v>
      </c>
    </row>
    <row r="8" spans="1:18">
      <c r="A8" t="str">
        <f>IF('All scores'!$B524=$B$1,'All scores'!R524)</f>
        <v>Toledo</v>
      </c>
      <c r="B8">
        <f>IF('All scores'!$B524=$B$1,'All scores'!S524)</f>
        <v>51</v>
      </c>
      <c r="C8" t="str">
        <f>IF('All scores'!$B524=$B$1,'All scores'!T524)</f>
        <v>Western Michigan</v>
      </c>
      <c r="D8">
        <f>IF('All scores'!$B524=$B$1,'All scores'!U524)</f>
        <v>24</v>
      </c>
      <c r="E8" s="3">
        <f>VLOOKUP(A8,'Week 9'!$Q$4:R$138,2,FALSE)</f>
        <v>1519.1072188600535</v>
      </c>
      <c r="F8" s="3">
        <f>VLOOKUP(C8,'Week 9'!$Q$4:S$138,2,FALSE)</f>
        <v>1616.2525544071668</v>
      </c>
      <c r="G8" s="5">
        <f t="shared" si="0"/>
        <v>0.28223876369087242</v>
      </c>
      <c r="H8">
        <f t="shared" si="3"/>
        <v>1</v>
      </c>
      <c r="I8">
        <f t="shared" si="4"/>
        <v>27</v>
      </c>
      <c r="J8">
        <f t="shared" si="5"/>
        <v>3.3322045101752038</v>
      </c>
      <c r="K8">
        <f t="shared" si="6"/>
        <v>1519.1072188600535</v>
      </c>
      <c r="L8">
        <f t="shared" si="7"/>
        <v>1616.2525544071668</v>
      </c>
      <c r="M8">
        <f t="shared" si="1"/>
        <v>2.199977353518956</v>
      </c>
      <c r="N8" s="3">
        <f t="shared" si="2"/>
        <v>1624.3421336457075</v>
      </c>
      <c r="Q8" t="str">
        <f>'PRE-POST'!A11</f>
        <v>Alabama-Birmingham</v>
      </c>
      <c r="R8" s="3">
        <f>IFERROR(VLOOKUP(Q8,$A$4:$N$160,14,FALSE),VLOOKUP(Q8,'Week 9'!Q$4:R$134,2,FALSE))</f>
        <v>1697.3739398130247</v>
      </c>
    </row>
    <row r="9" spans="1:18">
      <c r="A9" t="str">
        <f>IF('All scores'!$B525=$B$1,'All scores'!R525)</f>
        <v>Baylor</v>
      </c>
      <c r="B9">
        <f>IF('All scores'!$B525=$B$1,'All scores'!S525)</f>
        <v>14</v>
      </c>
      <c r="C9" t="str">
        <f>IF('All scores'!$B525=$B$1,'All scores'!T525)</f>
        <v>West Virginia</v>
      </c>
      <c r="D9">
        <f>IF('All scores'!$B525=$B$1,'All scores'!U525)</f>
        <v>58</v>
      </c>
      <c r="E9" s="3">
        <f>VLOOKUP(A9,'Week 9'!$Q$4:R$138,2,FALSE)</f>
        <v>1623.2874323182261</v>
      </c>
      <c r="F9" s="3">
        <f>VLOOKUP(C9,'Week 9'!$Q$4:S$138,2,FALSE)</f>
        <v>1657.1319094139128</v>
      </c>
      <c r="G9" s="5">
        <f t="shared" si="0"/>
        <v>0.36146885984222249</v>
      </c>
      <c r="H9">
        <f t="shared" si="3"/>
        <v>0</v>
      </c>
      <c r="I9">
        <f t="shared" si="4"/>
        <v>-44</v>
      </c>
      <c r="J9">
        <f t="shared" si="5"/>
        <v>3.8066624897703196</v>
      </c>
      <c r="K9">
        <f t="shared" si="6"/>
        <v>1657.1319094139128</v>
      </c>
      <c r="L9">
        <f t="shared" si="7"/>
        <v>1623.2874323182261</v>
      </c>
      <c r="M9">
        <f t="shared" si="1"/>
        <v>2.2000650032202826</v>
      </c>
      <c r="N9" s="3">
        <f t="shared" si="2"/>
        <v>1562.7420856434865</v>
      </c>
      <c r="Q9" t="str">
        <f>'PRE-POST'!A12</f>
        <v>Appalachian State</v>
      </c>
      <c r="R9" s="3">
        <f>IFERROR(VLOOKUP(Q9,$A$4:$N$160,14,FALSE),VLOOKUP(Q9,'Week 9'!Q$4:R$134,2,FALSE))</f>
        <v>1655.9095047556636</v>
      </c>
    </row>
    <row r="10" spans="1:18">
      <c r="A10" t="str">
        <f>IF('All scores'!$B526=$B$1,'All scores'!R526)</f>
        <v>Miami (FL)</v>
      </c>
      <c r="B10">
        <f>IF('All scores'!$B526=$B$1,'All scores'!S526)</f>
        <v>14</v>
      </c>
      <c r="C10" t="str">
        <f>IF('All scores'!$B526=$B$1,'All scores'!T526)</f>
        <v>Boston College</v>
      </c>
      <c r="D10">
        <f>IF('All scores'!$B526=$B$1,'All scores'!U526)</f>
        <v>27</v>
      </c>
      <c r="E10" s="3">
        <f>VLOOKUP(A10,'Week 9'!$Q$4:R$138,2,FALSE)</f>
        <v>1668.0959264077253</v>
      </c>
      <c r="F10" s="3">
        <f>VLOOKUP(C10,'Week 9'!$Q$4:S$138,2,FALSE)</f>
        <v>1556.4378093930366</v>
      </c>
      <c r="G10" s="5">
        <f t="shared" si="0"/>
        <v>0.56674566637401191</v>
      </c>
      <c r="H10">
        <f t="shared" si="3"/>
        <v>0</v>
      </c>
      <c r="I10">
        <f t="shared" si="4"/>
        <v>-13</v>
      </c>
      <c r="J10">
        <f t="shared" si="5"/>
        <v>2.6390573296152584</v>
      </c>
      <c r="K10">
        <f t="shared" si="6"/>
        <v>1556.4378093930366</v>
      </c>
      <c r="L10">
        <f t="shared" si="7"/>
        <v>1668.0959264077253</v>
      </c>
      <c r="M10">
        <f t="shared" si="1"/>
        <v>2.1999802969989215</v>
      </c>
      <c r="N10" s="3">
        <f t="shared" si="2"/>
        <v>1602.2868463788052</v>
      </c>
      <c r="Q10" t="str">
        <f>'PRE-POST'!A13</f>
        <v>Arizona</v>
      </c>
      <c r="R10" s="3">
        <f>IFERROR(VLOOKUP(Q10,$A$4:$N$160,14,FALSE),VLOOKUP(Q10,'Week 9'!Q$4:R$134,2,FALSE))</f>
        <v>1616.1308237921744</v>
      </c>
    </row>
    <row r="11" spans="1:18">
      <c r="A11" t="str">
        <f>IF('All scores'!$B527=$B$1,'All scores'!R527)</f>
        <v>Indiana</v>
      </c>
      <c r="B11">
        <f>IF('All scores'!$B527=$B$1,'All scores'!S527)</f>
        <v>31</v>
      </c>
      <c r="C11" t="str">
        <f>IF('All scores'!$B527=$B$1,'All scores'!T527)</f>
        <v>Minnesota</v>
      </c>
      <c r="D11">
        <f>IF('All scores'!$B527=$B$1,'All scores'!U527)</f>
        <v>38</v>
      </c>
      <c r="E11" s="3">
        <f>VLOOKUP(A11,'Week 9'!$Q$4:R$138,2,FALSE)</f>
        <v>1473.5550526946779</v>
      </c>
      <c r="F11" s="3">
        <f>VLOOKUP(C11,'Week 9'!$Q$4:S$138,2,FALSE)</f>
        <v>1389.9384774370997</v>
      </c>
      <c r="G11" s="5">
        <f t="shared" si="0"/>
        <v>0.52676579440631421</v>
      </c>
      <c r="H11">
        <f t="shared" si="3"/>
        <v>0</v>
      </c>
      <c r="I11">
        <f t="shared" si="4"/>
        <v>-7</v>
      </c>
      <c r="J11">
        <f t="shared" si="5"/>
        <v>2.0794415416798357</v>
      </c>
      <c r="K11">
        <f t="shared" si="6"/>
        <v>1389.9384774370997</v>
      </c>
      <c r="L11">
        <f t="shared" si="7"/>
        <v>1473.5550526946779</v>
      </c>
      <c r="M11">
        <f t="shared" si="1"/>
        <v>2.1999736894270878</v>
      </c>
      <c r="N11" s="3">
        <f t="shared" si="2"/>
        <v>1425.3589673680115</v>
      </c>
      <c r="Q11" t="str">
        <f>'PRE-POST'!A14</f>
        <v>Arizona State</v>
      </c>
      <c r="R11" s="3">
        <f>IFERROR(VLOOKUP(Q11,$A$4:$N$160,14,FALSE),VLOOKUP(Q11,'Week 9'!Q$4:R$134,2,FALSE))</f>
        <v>1471.0654203639781</v>
      </c>
    </row>
    <row r="12" spans="1:18">
      <c r="A12" t="str">
        <f>IF('All scores'!$B528=$B$1,'All scores'!R528)</f>
        <v>Utah</v>
      </c>
      <c r="B12">
        <f>IF('All scores'!$B528=$B$1,'All scores'!S528)</f>
        <v>41</v>
      </c>
      <c r="C12" t="str">
        <f>IF('All scores'!$B528=$B$1,'All scores'!T528)</f>
        <v>UCLA</v>
      </c>
      <c r="D12">
        <f>IF('All scores'!$B528=$B$1,'All scores'!U528)</f>
        <v>10</v>
      </c>
      <c r="E12" s="3">
        <f>VLOOKUP(A12,'Week 9'!$Q$4:R$138,2,FALSE)</f>
        <v>1668.1970400255032</v>
      </c>
      <c r="F12" s="3">
        <f>VLOOKUP(C12,'Week 9'!$Q$4:S$138,2,FALSE)</f>
        <v>1386.0577515876419</v>
      </c>
      <c r="G12" s="5">
        <f t="shared" si="0"/>
        <v>0.77729193662272311</v>
      </c>
      <c r="H12">
        <f t="shared" si="3"/>
        <v>1</v>
      </c>
      <c r="I12">
        <f t="shared" si="4"/>
        <v>31</v>
      </c>
      <c r="J12">
        <f t="shared" si="5"/>
        <v>3.4657359027997265</v>
      </c>
      <c r="K12">
        <f t="shared" si="6"/>
        <v>1668.1970400255032</v>
      </c>
      <c r="L12">
        <f t="shared" si="7"/>
        <v>1386.0577515876419</v>
      </c>
      <c r="M12">
        <f t="shared" si="1"/>
        <v>2.2000077975669825</v>
      </c>
      <c r="N12" s="3">
        <f t="shared" si="2"/>
        <v>1702.158442964072</v>
      </c>
      <c r="Q12" t="str">
        <f>'PRE-POST'!A15</f>
        <v>Arkansas</v>
      </c>
      <c r="R12" s="3">
        <f>IFERROR(VLOOKUP(Q12,$A$4:$N$160,14,FALSE),VLOOKUP(Q12,'Week 9'!Q$4:R$134,2,FALSE))</f>
        <v>1359.9721636792308</v>
      </c>
    </row>
    <row r="13" spans="1:18">
      <c r="A13" t="str">
        <f>IF('All scores'!$B529=$B$1,'All scores'!R529)</f>
        <v>Wyoming</v>
      </c>
      <c r="B13">
        <f>IF('All scores'!$B529=$B$1,'All scores'!S529)</f>
        <v>34</v>
      </c>
      <c r="C13" t="str">
        <f>IF('All scores'!$B529=$B$1,'All scores'!T529)</f>
        <v>Colorado State</v>
      </c>
      <c r="D13">
        <f>IF('All scores'!$B529=$B$1,'All scores'!U529)</f>
        <v>21</v>
      </c>
      <c r="E13" s="3">
        <f>VLOOKUP(A13,'Week 9'!$Q$4:R$138,2,FALSE)</f>
        <v>1402.1688393412926</v>
      </c>
      <c r="F13" s="3">
        <f>VLOOKUP(C13,'Week 9'!$Q$4:S$138,2,FALSE)</f>
        <v>1370.4442898128646</v>
      </c>
      <c r="G13" s="5">
        <f t="shared" si="0"/>
        <v>0.45225866120862129</v>
      </c>
      <c r="H13">
        <f t="shared" si="3"/>
        <v>1</v>
      </c>
      <c r="I13">
        <f t="shared" si="4"/>
        <v>13</v>
      </c>
      <c r="J13">
        <f t="shared" si="5"/>
        <v>2.6390573296152584</v>
      </c>
      <c r="K13">
        <f t="shared" si="6"/>
        <v>1402.1688393412926</v>
      </c>
      <c r="L13">
        <f t="shared" si="7"/>
        <v>1370.4442898128646</v>
      </c>
      <c r="M13">
        <f t="shared" si="1"/>
        <v>2.2000693469263615</v>
      </c>
      <c r="N13" s="3">
        <f t="shared" si="2"/>
        <v>1465.7737591640841</v>
      </c>
      <c r="Q13" t="str">
        <f>'PRE-POST'!A16</f>
        <v>Arkansas State</v>
      </c>
      <c r="R13" s="3">
        <f>IFERROR(VLOOKUP(Q13,$A$4:$N$160,14,FALSE),VLOOKUP(Q13,'Week 9'!Q$4:R$134,2,FALSE))</f>
        <v>1562.2359408946636</v>
      </c>
    </row>
    <row r="14" spans="1:18">
      <c r="A14" t="str">
        <f>IF('All scores'!$B530=$B$1,'All scores'!R530)</f>
        <v>Central Michigan</v>
      </c>
      <c r="B14">
        <f>IF('All scores'!$B530=$B$1,'All scores'!S530)</f>
        <v>10</v>
      </c>
      <c r="C14" t="str">
        <f>IF('All scores'!$B530=$B$1,'All scores'!T530)</f>
        <v>Akron</v>
      </c>
      <c r="D14">
        <f>IF('All scores'!$B530=$B$1,'All scores'!U530)</f>
        <v>17</v>
      </c>
      <c r="E14" s="3">
        <f>VLOOKUP(A14,'Week 9'!$Q$4:R$138,2,FALSE)</f>
        <v>1305.0519842061619</v>
      </c>
      <c r="F14" s="3">
        <f>VLOOKUP(C14,'Week 9'!$Q$4:S$138,2,FALSE)</f>
        <v>1425.8528107465427</v>
      </c>
      <c r="G14" s="5">
        <f t="shared" si="0"/>
        <v>0.25548761857204644</v>
      </c>
      <c r="H14">
        <f t="shared" si="3"/>
        <v>0</v>
      </c>
      <c r="I14">
        <f t="shared" si="4"/>
        <v>-7</v>
      </c>
      <c r="J14">
        <f t="shared" si="5"/>
        <v>2.0794415416798357</v>
      </c>
      <c r="K14">
        <f t="shared" si="6"/>
        <v>1425.8528107465427</v>
      </c>
      <c r="L14">
        <f t="shared" si="7"/>
        <v>1305.0519842061619</v>
      </c>
      <c r="M14">
        <f t="shared" si="1"/>
        <v>2.2000182117959208</v>
      </c>
      <c r="N14" s="3">
        <f t="shared" si="2"/>
        <v>1281.6758417304577</v>
      </c>
      <c r="Q14" t="str">
        <f>'PRE-POST'!A17</f>
        <v>Army</v>
      </c>
      <c r="R14" s="3">
        <f>IFERROR(VLOOKUP(Q14,$A$4:$N$160,14,FALSE),VLOOKUP(Q14,'Week 9'!Q$4:R$134,2,FALSE))</f>
        <v>1655.3746570513013</v>
      </c>
    </row>
    <row r="15" spans="1:18">
      <c r="A15" t="str">
        <f>IF('All scores'!$B531=$B$1,'All scores'!R531)</f>
        <v>Alabama-Birmingham</v>
      </c>
      <c r="B15">
        <f>IF('All scores'!$B531=$B$1,'All scores'!S531)</f>
        <v>19</v>
      </c>
      <c r="C15" t="str">
        <f>IF('All scores'!$B531=$B$1,'All scores'!T531)</f>
        <v>Texas-El Paso</v>
      </c>
      <c r="D15">
        <f>IF('All scores'!$B531=$B$1,'All scores'!U531)</f>
        <v>0</v>
      </c>
      <c r="E15" s="3">
        <f>VLOOKUP(A15,'Week 9'!$Q$4:R$138,2,FALSE)</f>
        <v>1682.4830703942937</v>
      </c>
      <c r="F15" s="3">
        <f>VLOOKUP(C15,'Week 9'!$Q$4:S$138,2,FALSE)</f>
        <v>1259.4931001013545</v>
      </c>
      <c r="G15" s="5">
        <f t="shared" si="0"/>
        <v>0.88702994145103498</v>
      </c>
      <c r="H15">
        <f t="shared" si="3"/>
        <v>1</v>
      </c>
      <c r="I15">
        <f t="shared" si="4"/>
        <v>19</v>
      </c>
      <c r="J15">
        <f t="shared" si="5"/>
        <v>2.9957322735539909</v>
      </c>
      <c r="K15">
        <f t="shared" si="6"/>
        <v>1682.4830703942937</v>
      </c>
      <c r="L15">
        <f t="shared" si="7"/>
        <v>1259.4931001013545</v>
      </c>
      <c r="M15">
        <f t="shared" si="1"/>
        <v>2.2000052010689486</v>
      </c>
      <c r="N15" s="3">
        <f t="shared" si="2"/>
        <v>1697.3739398130247</v>
      </c>
      <c r="Q15" t="str">
        <f>'PRE-POST'!A18</f>
        <v>Auburn</v>
      </c>
      <c r="R15" s="3">
        <f>IFERROR(VLOOKUP(Q15,$A$4:$N$160,14,FALSE),VLOOKUP(Q15,'Week 9'!Q$4:R$134,2,FALSE))</f>
        <v>1617.9271005421731</v>
      </c>
    </row>
    <row r="16" spans="1:18">
      <c r="A16" t="str">
        <f>IF('All scores'!$B532=$B$1,'All scores'!R532)</f>
        <v>Oregon</v>
      </c>
      <c r="B16">
        <f>IF('All scores'!$B532=$B$1,'All scores'!S532)</f>
        <v>15</v>
      </c>
      <c r="C16" t="str">
        <f>IF('All scores'!$B532=$B$1,'All scores'!T532)</f>
        <v>Arizona</v>
      </c>
      <c r="D16">
        <f>IF('All scores'!$B532=$B$1,'All scores'!U532)</f>
        <v>44</v>
      </c>
      <c r="E16" s="3">
        <f>VLOOKUP(A16,'Week 9'!$Q$4:R$138,2,FALSE)</f>
        <v>1533.0371880654079</v>
      </c>
      <c r="F16" s="3">
        <f>VLOOKUP(C16,'Week 9'!$Q$4:S$138,2,FALSE)</f>
        <v>1560.8238096070243</v>
      </c>
      <c r="G16" s="5">
        <f t="shared" si="0"/>
        <v>0.36955584134302716</v>
      </c>
      <c r="H16">
        <f t="shared" si="3"/>
        <v>0</v>
      </c>
      <c r="I16">
        <f t="shared" si="4"/>
        <v>-29</v>
      </c>
      <c r="J16">
        <f t="shared" si="5"/>
        <v>3.4011973816621555</v>
      </c>
      <c r="K16">
        <f t="shared" si="6"/>
        <v>1560.8238096070243</v>
      </c>
      <c r="L16">
        <f t="shared" si="7"/>
        <v>1533.0371880654079</v>
      </c>
      <c r="M16">
        <f t="shared" si="1"/>
        <v>2.2000791747926862</v>
      </c>
      <c r="N16" s="3">
        <f t="shared" si="2"/>
        <v>1477.7301738802578</v>
      </c>
      <c r="Q16" t="str">
        <f>'PRE-POST'!A19</f>
        <v>Ball State</v>
      </c>
      <c r="R16" s="3">
        <f>IFERROR(VLOOKUP(Q16,$A$4:$N$160,14,FALSE),VLOOKUP(Q16,'Week 9'!Q$4:R$134,2,FALSE))</f>
        <v>1292.8863959900089</v>
      </c>
    </row>
    <row r="17" spans="1:18">
      <c r="A17" t="str">
        <f>IF('All scores'!$B533=$B$1,'All scores'!R533)</f>
        <v>Arizona State</v>
      </c>
      <c r="B17">
        <f>IF('All scores'!$B533=$B$1,'All scores'!S533)</f>
        <v>38</v>
      </c>
      <c r="C17" t="str">
        <f>IF('All scores'!$B533=$B$1,'All scores'!T533)</f>
        <v>Southern California</v>
      </c>
      <c r="D17">
        <f>IF('All scores'!$B533=$B$1,'All scores'!U533)</f>
        <v>35</v>
      </c>
      <c r="E17" s="3">
        <f>VLOOKUP(A17,'Week 9'!$Q$4:R$138,2,FALSE)</f>
        <v>1431.2413270519771</v>
      </c>
      <c r="F17" s="3">
        <f>VLOOKUP(C17,'Week 9'!$Q$4:S$138,2,FALSE)</f>
        <v>1475.9990691045425</v>
      </c>
      <c r="G17" s="5">
        <f t="shared" si="0"/>
        <v>0.34709879972182528</v>
      </c>
      <c r="H17">
        <f t="shared" si="3"/>
        <v>1</v>
      </c>
      <c r="I17">
        <f t="shared" si="4"/>
        <v>3</v>
      </c>
      <c r="J17">
        <f t="shared" si="5"/>
        <v>1.3862943611198906</v>
      </c>
      <c r="K17">
        <f t="shared" si="6"/>
        <v>1431.2413270519771</v>
      </c>
      <c r="L17">
        <f t="shared" si="7"/>
        <v>1475.9990691045425</v>
      </c>
      <c r="M17">
        <f t="shared" si="1"/>
        <v>2.1999508464927162</v>
      </c>
      <c r="N17" s="3">
        <f t="shared" si="2"/>
        <v>1471.0654203639781</v>
      </c>
      <c r="Q17" t="str">
        <f>'PRE-POST'!A20</f>
        <v>Baylor</v>
      </c>
      <c r="R17" s="3">
        <f>IFERROR(VLOOKUP(Q17,$A$4:$N$160,14,FALSE),VLOOKUP(Q17,'Week 9'!Q$4:R$134,2,FALSE))</f>
        <v>1562.7420856434865</v>
      </c>
    </row>
    <row r="18" spans="1:18">
      <c r="A18" t="str">
        <f>IF('All scores'!$B534=$B$1,'All scores'!R534)</f>
        <v>Army</v>
      </c>
      <c r="B18">
        <f>IF('All scores'!$B534=$B$1,'All scores'!S534)</f>
        <v>37</v>
      </c>
      <c r="C18" t="str">
        <f>IF('All scores'!$B534=$B$1,'All scores'!T534)</f>
        <v>Eastern Michigan</v>
      </c>
      <c r="D18">
        <f>IF('All scores'!$B534=$B$1,'All scores'!U534)</f>
        <v>22</v>
      </c>
      <c r="E18" s="3">
        <f>VLOOKUP(A18,'Week 9'!$Q$4:R$138,2,FALSE)</f>
        <v>1586.4803534642422</v>
      </c>
      <c r="F18" s="3">
        <f>VLOOKUP(C18,'Week 9'!$Q$4:S$138,2,FALSE)</f>
        <v>1566.6970060035344</v>
      </c>
      <c r="G18" s="5">
        <f t="shared" si="0"/>
        <v>0.43529291882494586</v>
      </c>
      <c r="H18">
        <f t="shared" si="3"/>
        <v>1</v>
      </c>
      <c r="I18">
        <f t="shared" si="4"/>
        <v>15</v>
      </c>
      <c r="J18">
        <f t="shared" si="5"/>
        <v>2.7725887222397811</v>
      </c>
      <c r="K18">
        <f t="shared" si="6"/>
        <v>1586.4803534642422</v>
      </c>
      <c r="L18">
        <f t="shared" si="7"/>
        <v>1566.6970060035344</v>
      </c>
      <c r="M18">
        <f t="shared" si="1"/>
        <v>2.2001112046383642</v>
      </c>
      <c r="N18" s="3">
        <f t="shared" si="2"/>
        <v>1655.3746570513013</v>
      </c>
      <c r="Q18" t="str">
        <f>'PRE-POST'!A21</f>
        <v>Boise State</v>
      </c>
      <c r="R18" s="3">
        <f>IFERROR(VLOOKUP(Q18,$A$4:$N$160,14,FALSE),VLOOKUP(Q18,'Week 9'!Q$4:R$134,2,FALSE))</f>
        <v>1620.4361202709586</v>
      </c>
    </row>
    <row r="19" spans="1:18">
      <c r="A19" t="str">
        <f>IF('All scores'!$B535=$B$1,'All scores'!R535)</f>
        <v>Boise State</v>
      </c>
      <c r="B19">
        <f>IF('All scores'!$B535=$B$1,'All scores'!S535)</f>
        <v>48</v>
      </c>
      <c r="C19" t="str">
        <f>IF('All scores'!$B535=$B$1,'All scores'!T535)</f>
        <v>Air Force</v>
      </c>
      <c r="D19">
        <f>IF('All scores'!$B535=$B$1,'All scores'!U535)</f>
        <v>38</v>
      </c>
      <c r="E19" s="3">
        <f>VLOOKUP(A19,'Week 9'!$Q$4:R$138,2,FALSE)</f>
        <v>1554.8412154971595</v>
      </c>
      <c r="F19" s="3">
        <f>VLOOKUP(C19,'Week 9'!$Q$4:S$138,2,FALSE)</f>
        <v>1576.1672753258983</v>
      </c>
      <c r="G19" s="5">
        <f t="shared" si="0"/>
        <v>0.37826175510116539</v>
      </c>
      <c r="H19">
        <f t="shared" si="3"/>
        <v>1</v>
      </c>
      <c r="I19">
        <f t="shared" si="4"/>
        <v>10</v>
      </c>
      <c r="J19">
        <f t="shared" si="5"/>
        <v>2.3978952727983707</v>
      </c>
      <c r="K19">
        <f t="shared" si="6"/>
        <v>1554.8412154971595</v>
      </c>
      <c r="L19">
        <f t="shared" si="7"/>
        <v>1576.1672753258983</v>
      </c>
      <c r="M19">
        <f t="shared" si="1"/>
        <v>2.1998968398280008</v>
      </c>
      <c r="N19" s="3">
        <f t="shared" si="2"/>
        <v>1620.4361202709586</v>
      </c>
      <c r="Q19" t="str">
        <f>'PRE-POST'!A22</f>
        <v>Boston College</v>
      </c>
      <c r="R19" s="3">
        <f>IFERROR(VLOOKUP(Q19,$A$4:$N$160,14,FALSE),VLOOKUP(Q19,'Week 9'!Q$4:R$134,2,FALSE))</f>
        <v>1622.2468894219567</v>
      </c>
    </row>
    <row r="20" spans="1:18">
      <c r="A20" t="str">
        <f>IF('All scores'!$B536=$B$1,'All scores'!R536)</f>
        <v>Washington</v>
      </c>
      <c r="B20">
        <f>IF('All scores'!$B536=$B$1,'All scores'!S536)</f>
        <v>10</v>
      </c>
      <c r="C20" t="str">
        <f>IF('All scores'!$B536=$B$1,'All scores'!T536)</f>
        <v>California</v>
      </c>
      <c r="D20">
        <f>IF('All scores'!$B536=$B$1,'All scores'!U536)</f>
        <v>12</v>
      </c>
      <c r="E20" s="3">
        <f>VLOOKUP(A20,'Week 9'!$Q$4:R$138,2,FALSE)</f>
        <v>1703.99432759352</v>
      </c>
      <c r="F20" s="3">
        <f>VLOOKUP(C20,'Week 9'!$Q$4:S$138,2,FALSE)</f>
        <v>1573.9027821417042</v>
      </c>
      <c r="G20" s="5">
        <f t="shared" si="0"/>
        <v>0.5925934632133194</v>
      </c>
      <c r="H20">
        <f t="shared" si="3"/>
        <v>0</v>
      </c>
      <c r="I20">
        <f t="shared" si="4"/>
        <v>-2</v>
      </c>
      <c r="J20">
        <f t="shared" si="5"/>
        <v>1.0986122886681098</v>
      </c>
      <c r="K20">
        <f t="shared" si="6"/>
        <v>1573.9027821417042</v>
      </c>
      <c r="L20">
        <f t="shared" si="7"/>
        <v>1703.99432759352</v>
      </c>
      <c r="M20">
        <f t="shared" si="1"/>
        <v>2.1999830888318503</v>
      </c>
      <c r="N20" s="3">
        <f t="shared" si="2"/>
        <v>1675.3492075089277</v>
      </c>
      <c r="Q20" t="str">
        <f>'PRE-POST'!A23</f>
        <v>Bowling Green State</v>
      </c>
      <c r="R20" s="3">
        <f>IFERROR(VLOOKUP(Q20,$A$4:$N$160,14,FALSE),VLOOKUP(Q20,'Week 9'!Q$4:R$134,2,FALSE))</f>
        <v>1279.3650693811976</v>
      </c>
    </row>
    <row r="21" spans="1:18">
      <c r="A21" t="str">
        <f>IF('All scores'!$B537=$B$1,'All scores'!R537)</f>
        <v>Southern Mississippi</v>
      </c>
      <c r="B21">
        <f>IF('All scores'!$B537=$B$1,'All scores'!S537)</f>
        <v>17</v>
      </c>
      <c r="C21" t="str">
        <f>IF('All scores'!$B537=$B$1,'All scores'!T537)</f>
        <v>Charlotte</v>
      </c>
      <c r="D21">
        <f>IF('All scores'!$B537=$B$1,'All scores'!U537)</f>
        <v>20</v>
      </c>
      <c r="E21" s="3">
        <f>VLOOKUP(A21,'Week 9'!$Q$4:R$138,2,FALSE)</f>
        <v>1614.3850667790571</v>
      </c>
      <c r="F21" s="3">
        <f>VLOOKUP(C21,'Week 9'!$Q$4:S$138,2,FALSE)</f>
        <v>1390.5781857960692</v>
      </c>
      <c r="G21" s="5">
        <f t="shared" si="0"/>
        <v>0.71385187613020706</v>
      </c>
      <c r="H21">
        <f t="shared" si="3"/>
        <v>0</v>
      </c>
      <c r="I21">
        <f t="shared" si="4"/>
        <v>-3</v>
      </c>
      <c r="J21">
        <f t="shared" si="5"/>
        <v>1.3862943611198906</v>
      </c>
      <c r="K21">
        <f t="shared" si="6"/>
        <v>1390.5781857960692</v>
      </c>
      <c r="L21">
        <f t="shared" si="7"/>
        <v>1614.3850667790571</v>
      </c>
      <c r="M21">
        <f t="shared" si="1"/>
        <v>2.1999901700966911</v>
      </c>
      <c r="N21" s="3">
        <f t="shared" si="2"/>
        <v>1570.8424727898564</v>
      </c>
      <c r="Q21" t="str">
        <f>'PRE-POST'!A24</f>
        <v>Buffalo</v>
      </c>
      <c r="R21" s="3">
        <f>IFERROR(VLOOKUP(Q21,$A$4:$N$160,14,FALSE),VLOOKUP(Q21,'Week 9'!Q$4:R$134,2,FALSE))</f>
        <v>1755.3110056351366</v>
      </c>
    </row>
    <row r="22" spans="1:18">
      <c r="A22" t="str">
        <f>IF('All scores'!$B538=$B$1,'All scores'!R538)</f>
        <v>Cincinnati</v>
      </c>
      <c r="B22">
        <f>IF('All scores'!$B538=$B$1,'All scores'!S538)</f>
        <v>26</v>
      </c>
      <c r="C22" t="str">
        <f>IF('All scores'!$B538=$B$1,'All scores'!T538)</f>
        <v>Southern Methodist</v>
      </c>
      <c r="D22">
        <f>IF('All scores'!$B538=$B$1,'All scores'!U538)</f>
        <v>20</v>
      </c>
      <c r="E22" s="3">
        <f>VLOOKUP(A22,'Week 9'!$Q$4:R$138,2,FALSE)</f>
        <v>1626.1952508832705</v>
      </c>
      <c r="F22" s="3">
        <f>VLOOKUP(C22,'Week 9'!$Q$4:S$138,2,FALSE)</f>
        <v>1421.0653920414072</v>
      </c>
      <c r="G22" s="5">
        <f t="shared" si="0"/>
        <v>0.69139567346893416</v>
      </c>
      <c r="H22">
        <f t="shared" si="3"/>
        <v>1</v>
      </c>
      <c r="I22">
        <f t="shared" si="4"/>
        <v>6</v>
      </c>
      <c r="J22">
        <f t="shared" si="5"/>
        <v>1.9459101490553132</v>
      </c>
      <c r="K22">
        <f t="shared" si="6"/>
        <v>1626.1952508832705</v>
      </c>
      <c r="L22">
        <f t="shared" si="7"/>
        <v>1421.0653920414072</v>
      </c>
      <c r="M22">
        <f t="shared" si="1"/>
        <v>2.2000107249135374</v>
      </c>
      <c r="N22" s="3">
        <f t="shared" si="2"/>
        <v>1652.6180964987004</v>
      </c>
      <c r="Q22" t="str">
        <f>'PRE-POST'!A25</f>
        <v>Brigham Young</v>
      </c>
      <c r="R22" s="3">
        <f>IFERROR(VLOOKUP(Q22,$A$4:$N$160,14,FALSE),VLOOKUP(Q22,'Week 9'!Q$4:R$134,2,FALSE))</f>
        <v>1467.0001486167439</v>
      </c>
    </row>
    <row r="23" spans="1:18">
      <c r="A23" t="str">
        <f>IF('All scores'!$B539=$B$1,'All scores'!R539)</f>
        <v>Clemson</v>
      </c>
      <c r="B23">
        <f>IF('All scores'!$B539=$B$1,'All scores'!S539)</f>
        <v>59</v>
      </c>
      <c r="C23" t="str">
        <f>IF('All scores'!$B539=$B$1,'All scores'!T539)</f>
        <v>Florida State</v>
      </c>
      <c r="D23">
        <f>IF('All scores'!$B539=$B$1,'All scores'!U539)</f>
        <v>10</v>
      </c>
      <c r="E23" s="3">
        <f>VLOOKUP(A23,'Week 9'!$Q$4:R$138,2,FALSE)</f>
        <v>1825.8528587277169</v>
      </c>
      <c r="F23" s="3">
        <f>VLOOKUP(C23,'Week 9'!$Q$4:S$138,2,FALSE)</f>
        <v>1550.2014073186829</v>
      </c>
      <c r="G23" s="5">
        <f t="shared" si="0"/>
        <v>0.77075994314249929</v>
      </c>
      <c r="H23">
        <f t="shared" si="3"/>
        <v>1</v>
      </c>
      <c r="I23">
        <f t="shared" si="4"/>
        <v>49</v>
      </c>
      <c r="J23">
        <f t="shared" si="5"/>
        <v>3.912023005428146</v>
      </c>
      <c r="K23">
        <f t="shared" si="6"/>
        <v>1825.8528587277169</v>
      </c>
      <c r="L23">
        <f t="shared" si="7"/>
        <v>1550.2014073186829</v>
      </c>
      <c r="M23">
        <f t="shared" si="1"/>
        <v>2.2000079810934743</v>
      </c>
      <c r="N23" s="3">
        <f t="shared" si="2"/>
        <v>1865.3118664278493</v>
      </c>
      <c r="Q23" t="str">
        <f>'PRE-POST'!A26</f>
        <v>California</v>
      </c>
      <c r="R23" s="3">
        <f>IFERROR(VLOOKUP(Q23,$A$4:$N$160,14,FALSE),VLOOKUP(Q23,'Week 9'!Q$4:R$134,2,FALSE))</f>
        <v>1602.5479022262964</v>
      </c>
    </row>
    <row r="24" spans="1:18">
      <c r="A24" t="str">
        <f>IF('All scores'!$B540=$B$1,'All scores'!R540)</f>
        <v>Coastal Carolina</v>
      </c>
      <c r="B24">
        <f>IF('All scores'!$B540=$B$1,'All scores'!S540)</f>
        <v>37</v>
      </c>
      <c r="C24" t="str">
        <f>IF('All scores'!$B540=$B$1,'All scores'!T540)</f>
        <v>Georgia State</v>
      </c>
      <c r="D24">
        <f>IF('All scores'!$B540=$B$1,'All scores'!U540)</f>
        <v>34</v>
      </c>
      <c r="E24" s="3">
        <f>VLOOKUP(A24,'Week 9'!$Q$4:R$138,2,FALSE)</f>
        <v>1631.9182468656936</v>
      </c>
      <c r="F24" s="3">
        <f>VLOOKUP(C24,'Week 9'!$Q$4:S$138,2,FALSE)</f>
        <v>1334.1330157054597</v>
      </c>
      <c r="G24" s="5">
        <f t="shared" si="0"/>
        <v>0.79249314948033234</v>
      </c>
      <c r="H24">
        <f t="shared" si="3"/>
        <v>1</v>
      </c>
      <c r="I24">
        <f t="shared" si="4"/>
        <v>3</v>
      </c>
      <c r="J24">
        <f t="shared" si="5"/>
        <v>1.3862943611198906</v>
      </c>
      <c r="K24">
        <f t="shared" si="6"/>
        <v>1631.9182468656936</v>
      </c>
      <c r="L24">
        <f t="shared" si="7"/>
        <v>1334.1330157054597</v>
      </c>
      <c r="M24">
        <f t="shared" si="1"/>
        <v>2.2000073878747832</v>
      </c>
      <c r="N24" s="3">
        <f t="shared" si="2"/>
        <v>1644.575574748282</v>
      </c>
      <c r="Q24" t="str">
        <f>'PRE-POST'!A27</f>
        <v>UCLA</v>
      </c>
      <c r="R24" s="3">
        <f>IFERROR(VLOOKUP(Q24,$A$4:$N$160,14,FALSE),VLOOKUP(Q24,'Week 9'!Q$4:R$134,2,FALSE))</f>
        <v>1352.096348649073</v>
      </c>
    </row>
    <row r="25" spans="1:18">
      <c r="A25" t="str">
        <f>IF('All scores'!$B541=$B$1,'All scores'!R541)</f>
        <v>Florida International</v>
      </c>
      <c r="B25">
        <f>IF('All scores'!$B541=$B$1,'All scores'!S541)</f>
        <v>38</v>
      </c>
      <c r="C25" t="str">
        <f>IF('All scores'!$B541=$B$1,'All scores'!T541)</f>
        <v>Western Kentucky</v>
      </c>
      <c r="D25">
        <f>IF('All scores'!$B541=$B$1,'All scores'!U541)</f>
        <v>17</v>
      </c>
      <c r="E25" s="3">
        <f>VLOOKUP(A25,'Week 9'!$Q$4:R$138,2,FALSE)</f>
        <v>1564.8175908391802</v>
      </c>
      <c r="F25" s="3">
        <f>VLOOKUP(C25,'Week 9'!$Q$4:S$138,2,FALSE)</f>
        <v>1410.4210862887273</v>
      </c>
      <c r="G25" s="5">
        <f t="shared" si="0"/>
        <v>0.62588599175121407</v>
      </c>
      <c r="H25">
        <f t="shared" si="3"/>
        <v>1</v>
      </c>
      <c r="I25">
        <f t="shared" si="4"/>
        <v>21</v>
      </c>
      <c r="J25">
        <f t="shared" si="5"/>
        <v>3.0910424533583161</v>
      </c>
      <c r="K25">
        <f t="shared" si="6"/>
        <v>1564.8175908391802</v>
      </c>
      <c r="L25">
        <f t="shared" si="7"/>
        <v>1410.4210862887273</v>
      </c>
      <c r="M25">
        <f t="shared" si="1"/>
        <v>2.2000142490272458</v>
      </c>
      <c r="N25" s="3">
        <f t="shared" si="2"/>
        <v>1615.6996207946263</v>
      </c>
      <c r="Q25" t="str">
        <f>'PRE-POST'!A28</f>
        <v>Central Florida</v>
      </c>
      <c r="R25" s="3">
        <f>IFERROR(VLOOKUP(Q25,$A$4:$N$160,14,FALSE),VLOOKUP(Q25,'Week 9'!Q$4:R$134,2,FALSE))</f>
        <v>1704.9245286140476</v>
      </c>
    </row>
    <row r="26" spans="1:18">
      <c r="A26" t="str">
        <f>IF('All scores'!$B542=$B$1,'All scores'!R542)</f>
        <v>Hawaii</v>
      </c>
      <c r="B26">
        <f>IF('All scores'!$B542=$B$1,'All scores'!S542)</f>
        <v>20</v>
      </c>
      <c r="C26" t="str">
        <f>IF('All scores'!$B542=$B$1,'All scores'!T542)</f>
        <v>Fresno State</v>
      </c>
      <c r="D26">
        <f>IF('All scores'!$B542=$B$1,'All scores'!U542)</f>
        <v>50</v>
      </c>
      <c r="E26" s="3">
        <f>VLOOKUP(A26,'Week 9'!$Q$4:R$138,2,FALSE)</f>
        <v>1499.9560364391316</v>
      </c>
      <c r="F26" s="3">
        <f>VLOOKUP(C26,'Week 9'!$Q$4:S$138,2,FALSE)</f>
        <v>1756.6434746347322</v>
      </c>
      <c r="G26" s="5">
        <f t="shared" si="0"/>
        <v>0.13566383490512054</v>
      </c>
      <c r="H26">
        <f t="shared" si="3"/>
        <v>0</v>
      </c>
      <c r="I26">
        <f t="shared" si="4"/>
        <v>-30</v>
      </c>
      <c r="J26">
        <f t="shared" si="5"/>
        <v>3.4339872044851463</v>
      </c>
      <c r="K26">
        <f t="shared" si="6"/>
        <v>1756.6434746347322</v>
      </c>
      <c r="L26">
        <f t="shared" si="7"/>
        <v>1499.9560364391316</v>
      </c>
      <c r="M26">
        <f t="shared" si="1"/>
        <v>2.2000085707349588</v>
      </c>
      <c r="N26" s="3">
        <f t="shared" si="2"/>
        <v>1479.4577701628052</v>
      </c>
      <c r="Q26" t="str">
        <f>'PRE-POST'!A29</f>
        <v>Central Michigan</v>
      </c>
      <c r="R26" s="3">
        <f>IFERROR(VLOOKUP(Q26,$A$4:$N$160,14,FALSE),VLOOKUP(Q26,'Week 9'!Q$4:R$134,2,FALSE))</f>
        <v>1281.6758417304577</v>
      </c>
    </row>
    <row r="27" spans="1:18">
      <c r="A27" t="str">
        <f>IF('All scores'!$B543=$B$1,'All scores'!R543)</f>
        <v>Florida</v>
      </c>
      <c r="B27">
        <f>IF('All scores'!$B543=$B$1,'All scores'!S543)</f>
        <v>17</v>
      </c>
      <c r="C27" t="str">
        <f>IF('All scores'!$B543=$B$1,'All scores'!T543)</f>
        <v>Georgia</v>
      </c>
      <c r="D27">
        <f>IF('All scores'!$B543=$B$1,'All scores'!U543)</f>
        <v>36</v>
      </c>
      <c r="E27" s="3">
        <f>VLOOKUP(A27,'Week 9'!$Q$4:R$138,2,FALSE)</f>
        <v>1706.7872839590716</v>
      </c>
      <c r="F27" s="3">
        <f>VLOOKUP(C27,'Week 9'!$Q$4:S$138,2,FALSE)</f>
        <v>1768.6777792717041</v>
      </c>
      <c r="G27" s="5">
        <f t="shared" si="0"/>
        <v>0.32509809049219085</v>
      </c>
      <c r="H27">
        <f t="shared" si="3"/>
        <v>0</v>
      </c>
      <c r="I27">
        <f t="shared" si="4"/>
        <v>-19</v>
      </c>
      <c r="J27">
        <f t="shared" si="5"/>
        <v>2.9957322735539909</v>
      </c>
      <c r="K27">
        <f t="shared" si="6"/>
        <v>1768.6777792717041</v>
      </c>
      <c r="L27">
        <f t="shared" si="7"/>
        <v>1706.7872839590716</v>
      </c>
      <c r="M27">
        <f t="shared" si="1"/>
        <v>2.2000355466536323</v>
      </c>
      <c r="N27" s="3">
        <f t="shared" si="2"/>
        <v>1663.934690539126</v>
      </c>
      <c r="Q27" t="str">
        <f>'PRE-POST'!A30</f>
        <v>Charlotte</v>
      </c>
      <c r="R27" s="3">
        <f>IFERROR(VLOOKUP(Q27,$A$4:$N$160,14,FALSE),VLOOKUP(Q27,'Week 9'!Q$4:R$134,2,FALSE))</f>
        <v>1434.1207797852699</v>
      </c>
    </row>
    <row r="28" spans="1:18">
      <c r="A28" t="str">
        <f>IF('All scores'!$B544=$B$1,'All scores'!R544)</f>
        <v>South Florida</v>
      </c>
      <c r="B28">
        <f>IF('All scores'!$B544=$B$1,'All scores'!S544)</f>
        <v>36</v>
      </c>
      <c r="C28" t="str">
        <f>IF('All scores'!$B544=$B$1,'All scores'!T544)</f>
        <v>Houston</v>
      </c>
      <c r="D28">
        <f>IF('All scores'!$B544=$B$1,'All scores'!U544)</f>
        <v>57</v>
      </c>
      <c r="E28" s="3">
        <f>VLOOKUP(A28,'Week 9'!$Q$4:R$138,2,FALSE)</f>
        <v>1717.7368592525138</v>
      </c>
      <c r="F28" s="3">
        <f>VLOOKUP(C28,'Week 9'!$Q$4:S$138,2,FALSE)</f>
        <v>1646.2234185156944</v>
      </c>
      <c r="G28" s="5">
        <f t="shared" si="0"/>
        <v>0.50937249673095408</v>
      </c>
      <c r="H28">
        <f t="shared" si="3"/>
        <v>0</v>
      </c>
      <c r="I28">
        <f t="shared" si="4"/>
        <v>-21</v>
      </c>
      <c r="J28">
        <f t="shared" si="5"/>
        <v>3.0910424533583161</v>
      </c>
      <c r="K28">
        <f t="shared" si="6"/>
        <v>1646.2234185156944</v>
      </c>
      <c r="L28">
        <f t="shared" si="7"/>
        <v>1717.7368592525138</v>
      </c>
      <c r="M28">
        <f t="shared" si="1"/>
        <v>2.1999692365522154</v>
      </c>
      <c r="N28" s="3">
        <f t="shared" si="2"/>
        <v>1648.4601794619557</v>
      </c>
      <c r="Q28" t="str">
        <f>'PRE-POST'!A31</f>
        <v>Cincinnati</v>
      </c>
      <c r="R28" s="3">
        <f>IFERROR(VLOOKUP(Q28,$A$4:$N$160,14,FALSE),VLOOKUP(Q28,'Week 9'!Q$4:R$134,2,FALSE))</f>
        <v>1652.6180964987004</v>
      </c>
    </row>
    <row r="29" spans="1:18">
      <c r="A29" t="str">
        <f>IF('All scores'!$B545=$B$1,'All scores'!R545)</f>
        <v>Texas Tech</v>
      </c>
      <c r="B29">
        <f>IF('All scores'!$B545=$B$1,'All scores'!S545)</f>
        <v>31</v>
      </c>
      <c r="C29" t="str">
        <f>IF('All scores'!$B545=$B$1,'All scores'!T545)</f>
        <v>Iowa State</v>
      </c>
      <c r="D29">
        <f>IF('All scores'!$B545=$B$1,'All scores'!U545)</f>
        <v>40</v>
      </c>
      <c r="E29" s="3">
        <f>VLOOKUP(A29,'Week 9'!$Q$4:R$138,2,FALSE)</f>
        <v>1715.8866763733558</v>
      </c>
      <c r="F29" s="3">
        <f>VLOOKUP(C29,'Week 9'!$Q$4:S$138,2,FALSE)</f>
        <v>1559.1333717644477</v>
      </c>
      <c r="G29" s="5">
        <f t="shared" si="0"/>
        <v>0.62905723752737874</v>
      </c>
      <c r="H29">
        <f t="shared" si="3"/>
        <v>0</v>
      </c>
      <c r="I29">
        <f t="shared" si="4"/>
        <v>-9</v>
      </c>
      <c r="J29">
        <f t="shared" si="5"/>
        <v>2.3025850929940459</v>
      </c>
      <c r="K29">
        <f t="shared" si="6"/>
        <v>1559.1333717644477</v>
      </c>
      <c r="L29">
        <f t="shared" si="7"/>
        <v>1715.8866763733558</v>
      </c>
      <c r="M29">
        <f t="shared" si="1"/>
        <v>2.199985965208163</v>
      </c>
      <c r="N29" s="3">
        <f t="shared" si="2"/>
        <v>1652.1549389675304</v>
      </c>
      <c r="Q29" t="str">
        <f>'PRE-POST'!A32</f>
        <v>Clemson</v>
      </c>
      <c r="R29" s="3">
        <f>IFERROR(VLOOKUP(Q29,$A$4:$N$160,14,FALSE),VLOOKUP(Q29,'Week 9'!Q$4:R$134,2,FALSE))</f>
        <v>1865.3118664278493</v>
      </c>
    </row>
    <row r="30" spans="1:18">
      <c r="A30" t="str">
        <f>IF('All scores'!$B546=$B$1,'All scores'!R546)</f>
        <v>Texas Christian</v>
      </c>
      <c r="B30">
        <f>IF('All scores'!$B546=$B$1,'All scores'!S546)</f>
        <v>26</v>
      </c>
      <c r="C30" t="str">
        <f>IF('All scores'!$B546=$B$1,'All scores'!T546)</f>
        <v>Kansas</v>
      </c>
      <c r="D30">
        <f>IF('All scores'!$B546=$B$1,'All scores'!U546)</f>
        <v>27</v>
      </c>
      <c r="E30" s="3">
        <f>VLOOKUP(A30,'Week 9'!$Q$4:R$138,2,FALSE)</f>
        <v>1481.2895709647296</v>
      </c>
      <c r="F30" s="3">
        <f>VLOOKUP(C30,'Week 9'!$Q$4:S$138,2,FALSE)</f>
        <v>1475.4188966055326</v>
      </c>
      <c r="G30" s="5">
        <f t="shared" si="0"/>
        <v>0.41571820349063632</v>
      </c>
      <c r="H30">
        <f t="shared" si="3"/>
        <v>0</v>
      </c>
      <c r="I30">
        <f t="shared" si="4"/>
        <v>-1</v>
      </c>
      <c r="J30">
        <f t="shared" si="5"/>
        <v>0.69314718055994529</v>
      </c>
      <c r="K30">
        <f t="shared" si="6"/>
        <v>1475.4188966055326</v>
      </c>
      <c r="L30">
        <f t="shared" si="7"/>
        <v>1481.2895709647296</v>
      </c>
      <c r="M30">
        <f t="shared" si="1"/>
        <v>2.1996252559986482</v>
      </c>
      <c r="N30" s="3">
        <f t="shared" si="2"/>
        <v>1468.6129590147373</v>
      </c>
      <c r="Q30" t="str">
        <f>'PRE-POST'!A33</f>
        <v>Coastal Carolina</v>
      </c>
      <c r="R30" s="3">
        <f>IFERROR(VLOOKUP(Q30,$A$4:$N$160,14,FALSE),VLOOKUP(Q30,'Week 9'!Q$4:R$134,2,FALSE))</f>
        <v>1644.575574748282</v>
      </c>
    </row>
    <row r="31" spans="1:18">
      <c r="A31" t="str">
        <f>IF('All scores'!$B547=$B$1,'All scores'!R547)</f>
        <v>Kentucky</v>
      </c>
      <c r="B31">
        <f>IF('All scores'!$B547=$B$1,'All scores'!S547)</f>
        <v>15</v>
      </c>
      <c r="C31" t="str">
        <f>IF('All scores'!$B547=$B$1,'All scores'!T547)</f>
        <v>Missouri</v>
      </c>
      <c r="D31">
        <f>IF('All scores'!$B547=$B$1,'All scores'!U547)</f>
        <v>14</v>
      </c>
      <c r="E31" s="3">
        <f>VLOOKUP(A31,'Week 9'!$Q$4:R$138,2,FALSE)</f>
        <v>1670.0705365184331</v>
      </c>
      <c r="F31" s="3">
        <f>VLOOKUP(C31,'Week 9'!$Q$4:S$138,2,FALSE)</f>
        <v>1644.4910472710367</v>
      </c>
      <c r="G31" s="5">
        <f t="shared" si="0"/>
        <v>0.44351151803545902</v>
      </c>
      <c r="H31">
        <f t="shared" si="3"/>
        <v>1</v>
      </c>
      <c r="I31">
        <f t="shared" si="4"/>
        <v>1</v>
      </c>
      <c r="J31">
        <f t="shared" si="5"/>
        <v>0.69314718055994529</v>
      </c>
      <c r="K31">
        <f t="shared" si="6"/>
        <v>1670.0705365184331</v>
      </c>
      <c r="L31">
        <f t="shared" si="7"/>
        <v>1644.4910472710367</v>
      </c>
      <c r="M31">
        <f t="shared" si="1"/>
        <v>2.2000860064084442</v>
      </c>
      <c r="N31" s="3">
        <f t="shared" si="2"/>
        <v>1687.0432506014213</v>
      </c>
      <c r="Q31" t="str">
        <f>'PRE-POST'!A34</f>
        <v>Colorado</v>
      </c>
      <c r="R31" s="3">
        <f>IFERROR(VLOOKUP(Q31,$A$4:$N$160,14,FALSE),VLOOKUP(Q31,'Week 9'!Q$4:R$134,2,FALSE))</f>
        <v>1520.6456509485761</v>
      </c>
    </row>
    <row r="32" spans="1:18">
      <c r="A32" t="str">
        <f>IF('All scores'!$B548=$B$1,'All scores'!R548)</f>
        <v>Arkansas State</v>
      </c>
      <c r="B32">
        <f>IF('All scores'!$B548=$B$1,'All scores'!S548)</f>
        <v>43</v>
      </c>
      <c r="C32" t="str">
        <f>IF('All scores'!$B548=$B$1,'All scores'!T548)</f>
        <v>Louisiana</v>
      </c>
      <c r="D32">
        <f>IF('All scores'!$B548=$B$1,'All scores'!U548)</f>
        <v>47</v>
      </c>
      <c r="E32" s="3">
        <f>VLOOKUP(A32,'Week 9'!$Q$4:R$138,2,FALSE)</f>
        <v>1596.7056672305869</v>
      </c>
      <c r="F32" s="3">
        <f>VLOOKUP(C32,'Week 9'!$Q$4:S$138,2,FALSE)</f>
        <v>1540.9049262050276</v>
      </c>
      <c r="G32" s="5">
        <f t="shared" si="0"/>
        <v>0.48676429501358554</v>
      </c>
      <c r="H32">
        <f t="shared" si="3"/>
        <v>0</v>
      </c>
      <c r="I32">
        <f t="shared" si="4"/>
        <v>-4</v>
      </c>
      <c r="J32">
        <f t="shared" si="5"/>
        <v>1.6094379124341003</v>
      </c>
      <c r="K32">
        <f t="shared" si="6"/>
        <v>1540.9049262050276</v>
      </c>
      <c r="L32">
        <f t="shared" si="7"/>
        <v>1596.7056672305869</v>
      </c>
      <c r="M32">
        <f t="shared" si="1"/>
        <v>2.199960574000281</v>
      </c>
      <c r="N32" s="3">
        <f t="shared" si="2"/>
        <v>1562.2359408946636</v>
      </c>
      <c r="Q32" t="str">
        <f>'PRE-POST'!A35</f>
        <v>Colorado State</v>
      </c>
      <c r="R32" s="3">
        <f>IFERROR(VLOOKUP(Q32,$A$4:$N$160,14,FALSE),VLOOKUP(Q32,'Week 9'!Q$4:R$134,2,FALSE))</f>
        <v>1306.839369990073</v>
      </c>
    </row>
    <row r="33" spans="1:18">
      <c r="A33" t="str">
        <f>IF('All scores'!$B549=$B$1,'All scores'!R549)</f>
        <v>Louisiana Tech</v>
      </c>
      <c r="B33">
        <f>IF('All scores'!$B549=$B$1,'All scores'!S549)</f>
        <v>21</v>
      </c>
      <c r="C33" t="str">
        <f>IF('All scores'!$B549=$B$1,'All scores'!T549)</f>
        <v>Florida Atlantic</v>
      </c>
      <c r="D33">
        <f>IF('All scores'!$B549=$B$1,'All scores'!U549)</f>
        <v>13</v>
      </c>
      <c r="E33" s="3">
        <f>VLOOKUP(A33,'Week 9'!$Q$4:R$138,2,FALSE)</f>
        <v>1480.2724131041352</v>
      </c>
      <c r="F33" s="3">
        <f>VLOOKUP(C33,'Week 9'!$Q$4:S$138,2,FALSE)</f>
        <v>1456.9487421030085</v>
      </c>
      <c r="G33" s="5">
        <f t="shared" si="0"/>
        <v>0.44030896497018268</v>
      </c>
      <c r="H33">
        <f t="shared" si="3"/>
        <v>1</v>
      </c>
      <c r="I33">
        <f t="shared" si="4"/>
        <v>8</v>
      </c>
      <c r="J33">
        <f t="shared" si="5"/>
        <v>2.1972245773362196</v>
      </c>
      <c r="K33">
        <f t="shared" si="6"/>
        <v>1480.2724131041352</v>
      </c>
      <c r="L33">
        <f t="shared" si="7"/>
        <v>1456.9487421030085</v>
      </c>
      <c r="M33">
        <f t="shared" si="1"/>
        <v>2.2000943247741702</v>
      </c>
      <c r="N33" s="3">
        <f t="shared" si="2"/>
        <v>1534.3844765606532</v>
      </c>
      <c r="Q33" t="str">
        <f>'PRE-POST'!A36</f>
        <v>Connecticut</v>
      </c>
      <c r="R33" s="3">
        <f>IFERROR(VLOOKUP(Q33,$A$4:$N$160,14,FALSE),VLOOKUP(Q33,'Week 9'!Q$4:R$134,2,FALSE))</f>
        <v>1322.0225225764696</v>
      </c>
    </row>
    <row r="34" spans="1:18">
      <c r="A34" t="str">
        <f>IF('All scores'!$B550=$B$1,'All scores'!R550)</f>
        <v>Illinois</v>
      </c>
      <c r="B34">
        <f>IF('All scores'!$B550=$B$1,'All scores'!S550)</f>
        <v>33</v>
      </c>
      <c r="C34" t="str">
        <f>IF('All scores'!$B550=$B$1,'All scores'!T550)</f>
        <v>Maryland</v>
      </c>
      <c r="D34">
        <f>IF('All scores'!$B550=$B$1,'All scores'!U550)</f>
        <v>63</v>
      </c>
      <c r="E34" s="3">
        <f>VLOOKUP(A34,'Week 9'!$Q$4:R$138,2,FALSE)</f>
        <v>1479.0757827125856</v>
      </c>
      <c r="F34" s="3">
        <f>VLOOKUP(C34,'Week 9'!$Q$4:S$138,2,FALSE)</f>
        <v>1496.486865214139</v>
      </c>
      <c r="G34" s="5">
        <f t="shared" si="0"/>
        <v>0.38357622164401262</v>
      </c>
      <c r="H34">
        <f t="shared" si="3"/>
        <v>0</v>
      </c>
      <c r="I34">
        <f t="shared" si="4"/>
        <v>-30</v>
      </c>
      <c r="J34">
        <f t="shared" si="5"/>
        <v>3.4339872044851463</v>
      </c>
      <c r="K34">
        <f t="shared" si="6"/>
        <v>1496.486865214139</v>
      </c>
      <c r="L34">
        <f t="shared" si="7"/>
        <v>1479.0757827125856</v>
      </c>
      <c r="M34">
        <f t="shared" si="1"/>
        <v>2.2001263563020741</v>
      </c>
      <c r="N34" s="3">
        <f t="shared" si="2"/>
        <v>1421.1158371615909</v>
      </c>
      <c r="Q34" t="str">
        <f>'PRE-POST'!A37</f>
        <v>Duke</v>
      </c>
      <c r="R34" s="3">
        <f>IFERROR(VLOOKUP(Q34,$A$4:$N$160,14,FALSE),VLOOKUP(Q34,'Week 9'!Q$4:R$134,2,FALSE))</f>
        <v>1549.6401120967573</v>
      </c>
    </row>
    <row r="35" spans="1:18">
      <c r="A35" t="str">
        <f>IF('All scores'!$B551=$B$1,'All scores'!R551)</f>
        <v>Massachusetts</v>
      </c>
      <c r="B35">
        <f>IF('All scores'!$B551=$B$1,'All scores'!S551)</f>
        <v>22</v>
      </c>
      <c r="C35" t="str">
        <f>IF('All scores'!$B551=$B$1,'All scores'!T551)</f>
        <v>Connecticut</v>
      </c>
      <c r="D35">
        <f>IF('All scores'!$B551=$B$1,'All scores'!U551)</f>
        <v>17</v>
      </c>
      <c r="E35" s="3">
        <f>VLOOKUP(A35,'Week 9'!$Q$4:R$138,2,FALSE)</f>
        <v>1368.2510587902746</v>
      </c>
      <c r="F35" s="3">
        <f>VLOOKUP(C35,'Week 9'!$Q$4:S$138,2,FALSE)</f>
        <v>1368.3785638130585</v>
      </c>
      <c r="G35" s="5">
        <f t="shared" si="0"/>
        <v>0.40735656248630325</v>
      </c>
      <c r="H35">
        <f t="shared" si="3"/>
        <v>1</v>
      </c>
      <c r="I35">
        <f t="shared" si="4"/>
        <v>5</v>
      </c>
      <c r="J35">
        <f t="shared" si="5"/>
        <v>1.791759469228055</v>
      </c>
      <c r="K35">
        <f t="shared" si="6"/>
        <v>1368.2510587902746</v>
      </c>
      <c r="L35">
        <f t="shared" si="7"/>
        <v>1368.3785638130585</v>
      </c>
      <c r="M35">
        <f t="shared" si="1"/>
        <v>2.1827457777586652</v>
      </c>
      <c r="N35" s="3">
        <f t="shared" si="2"/>
        <v>1414.6071000268635</v>
      </c>
      <c r="Q35" t="str">
        <f>'PRE-POST'!A38</f>
        <v>Eastern Michigan</v>
      </c>
      <c r="R35" s="3">
        <f>IFERROR(VLOOKUP(Q35,$A$4:$N$160,14,FALSE),VLOOKUP(Q35,'Week 9'!Q$4:R$134,2,FALSE))</f>
        <v>1497.8027024164753</v>
      </c>
    </row>
    <row r="36" spans="1:18">
      <c r="A36" t="str">
        <f>IF('All scores'!$B552=$B$1,'All scores'!R552)</f>
        <v>Purdue</v>
      </c>
      <c r="B36">
        <f>IF('All scores'!$B552=$B$1,'All scores'!S552)</f>
        <v>13</v>
      </c>
      <c r="C36" t="str">
        <f>IF('All scores'!$B552=$B$1,'All scores'!T552)</f>
        <v>Michigan State</v>
      </c>
      <c r="D36">
        <f>IF('All scores'!$B552=$B$1,'All scores'!U552)</f>
        <v>23</v>
      </c>
      <c r="E36" s="3">
        <f>VLOOKUP(A36,'Week 9'!$Q$4:R$138,2,FALSE)</f>
        <v>1653.9498683926008</v>
      </c>
      <c r="F36" s="3">
        <f>VLOOKUP(C36,'Week 9'!$Q$4:S$138,2,FALSE)</f>
        <v>1476.8574684253238</v>
      </c>
      <c r="G36" s="5">
        <f t="shared" ref="G36:G67" si="8">1/(1+(10^((F36-E36+HFA)/400)))</f>
        <v>0.65594055572743359</v>
      </c>
      <c r="H36">
        <f t="shared" si="3"/>
        <v>0</v>
      </c>
      <c r="I36">
        <f t="shared" si="4"/>
        <v>-10</v>
      </c>
      <c r="J36">
        <f t="shared" si="5"/>
        <v>2.3978952727983707</v>
      </c>
      <c r="K36">
        <f t="shared" si="6"/>
        <v>1476.8574684253238</v>
      </c>
      <c r="L36">
        <f t="shared" si="7"/>
        <v>1653.9498683926008</v>
      </c>
      <c r="M36">
        <f t="shared" ref="M36:M67" si="9">IFERROR((MVC*0.001/(K36-L36))+MVC,1)</f>
        <v>2.1999875771066382</v>
      </c>
      <c r="N36" s="3">
        <f t="shared" ref="N36:N67" si="10">E36+k*J36*M36*(H36-G36)</f>
        <v>1584.7436818423214</v>
      </c>
      <c r="Q36" t="str">
        <f>'PRE-POST'!A39</f>
        <v>East Carolina</v>
      </c>
      <c r="R36" s="3">
        <f>IFERROR(VLOOKUP(Q36,$A$4:$N$160,14,FALSE),VLOOKUP(Q36,'Week 9'!Q$4:R$134,2,FALSE))</f>
        <v>1402.4828516642165</v>
      </c>
    </row>
    <row r="37" spans="1:18">
      <c r="A37" t="str">
        <f>IF('All scores'!$B553=$B$1,'All scores'!R553)</f>
        <v>Middle Tennessee State</v>
      </c>
      <c r="B37">
        <f>IF('All scores'!$B553=$B$1,'All scores'!S553)</f>
        <v>51</v>
      </c>
      <c r="C37" t="str">
        <f>IF('All scores'!$B553=$B$1,'All scores'!T553)</f>
        <v>Old Dominion</v>
      </c>
      <c r="D37">
        <f>IF('All scores'!$B553=$B$1,'All scores'!U553)</f>
        <v>17</v>
      </c>
      <c r="E37" s="3">
        <f>VLOOKUP(A37,'Week 9'!$Q$4:R$138,2,FALSE)</f>
        <v>1562.9133200138663</v>
      </c>
      <c r="F37" s="3">
        <f>VLOOKUP(C37,'Week 9'!$Q$4:S$138,2,FALSE)</f>
        <v>1438.5675673983233</v>
      </c>
      <c r="G37" s="5">
        <f t="shared" si="8"/>
        <v>0.58458437832746168</v>
      </c>
      <c r="H37">
        <f t="shared" si="3"/>
        <v>1</v>
      </c>
      <c r="I37">
        <f t="shared" si="4"/>
        <v>34</v>
      </c>
      <c r="J37">
        <f t="shared" si="5"/>
        <v>3.5553480614894135</v>
      </c>
      <c r="K37">
        <f t="shared" si="6"/>
        <v>1562.9133200138663</v>
      </c>
      <c r="L37">
        <f t="shared" si="7"/>
        <v>1438.5675673983233</v>
      </c>
      <c r="M37">
        <f t="shared" si="9"/>
        <v>2.2000176926027124</v>
      </c>
      <c r="N37" s="3">
        <f t="shared" si="10"/>
        <v>1627.8995161445791</v>
      </c>
      <c r="Q37" t="str">
        <f>'PRE-POST'!A40</f>
        <v>Florida International</v>
      </c>
      <c r="R37" s="3">
        <f>IFERROR(VLOOKUP(Q37,$A$4:$N$160,14,FALSE),VLOOKUP(Q37,'Week 9'!Q$4:R$134,2,FALSE))</f>
        <v>1615.6996207946263</v>
      </c>
    </row>
    <row r="38" spans="1:18">
      <c r="A38" t="str">
        <f>IF('All scores'!$B554=$B$1,'All scores'!R554)</f>
        <v>Texas A&amp;M</v>
      </c>
      <c r="B38">
        <f>IF('All scores'!$B554=$B$1,'All scores'!S554)</f>
        <v>13</v>
      </c>
      <c r="C38" t="str">
        <f>IF('All scores'!$B554=$B$1,'All scores'!T554)</f>
        <v>Mississippi State</v>
      </c>
      <c r="D38">
        <f>IF('All scores'!$B554=$B$1,'All scores'!U554)</f>
        <v>28</v>
      </c>
      <c r="E38" s="3">
        <f>VLOOKUP(A38,'Week 9'!$Q$4:R$138,2,FALSE)</f>
        <v>1650.0635127362336</v>
      </c>
      <c r="F38" s="3">
        <f>VLOOKUP(C38,'Week 9'!$Q$4:S$138,2,FALSE)</f>
        <v>1612.6624940642091</v>
      </c>
      <c r="G38" s="5">
        <f t="shared" si="8"/>
        <v>0.46036520483371457</v>
      </c>
      <c r="H38">
        <f t="shared" si="3"/>
        <v>0</v>
      </c>
      <c r="I38">
        <f t="shared" si="4"/>
        <v>-15</v>
      </c>
      <c r="J38">
        <f t="shared" si="5"/>
        <v>2.7725887222397811</v>
      </c>
      <c r="K38">
        <f t="shared" si="6"/>
        <v>1612.6624940642091</v>
      </c>
      <c r="L38">
        <f t="shared" si="7"/>
        <v>1650.0635127362336</v>
      </c>
      <c r="M38">
        <f t="shared" si="9"/>
        <v>2.1999411780727343</v>
      </c>
      <c r="N38" s="3">
        <f t="shared" si="10"/>
        <v>1593.9032658448866</v>
      </c>
      <c r="Q38" t="str">
        <f>'PRE-POST'!A41</f>
        <v>Florida</v>
      </c>
      <c r="R38" s="3">
        <f>IFERROR(VLOOKUP(Q38,$A$4:$N$160,14,FALSE),VLOOKUP(Q38,'Week 9'!Q$4:R$134,2,FALSE))</f>
        <v>1663.934690539126</v>
      </c>
    </row>
    <row r="39" spans="1:18">
      <c r="A39" t="s">
        <v>135</v>
      </c>
      <c r="B39">
        <f>IF('All scores'!$B555=$B$1,'All scores'!S555)</f>
        <v>9</v>
      </c>
      <c r="C39" t="str">
        <f>IF('All scores'!$B555=$B$1,'All scores'!T555)</f>
        <v>Nebraska</v>
      </c>
      <c r="D39">
        <f>IF('All scores'!$B555=$B$1,'All scores'!U555)</f>
        <v>45</v>
      </c>
      <c r="E39" s="3">
        <f>VLOOKUP(A39,'Week 9'!$Q$4:R$138,2,FALSE)</f>
        <v>1257.5166048375556</v>
      </c>
      <c r="F39" s="3">
        <f>VLOOKUP(C39,'Week 9'!$Q$4:S$138,2,FALSE)</f>
        <v>1437.6661046056013</v>
      </c>
      <c r="G39" s="5">
        <f t="shared" si="8"/>
        <v>0.19604580593843998</v>
      </c>
      <c r="H39">
        <f t="shared" si="3"/>
        <v>0</v>
      </c>
      <c r="I39">
        <f t="shared" si="4"/>
        <v>-36</v>
      </c>
      <c r="J39">
        <f t="shared" si="5"/>
        <v>3.6109179126442243</v>
      </c>
      <c r="K39">
        <f t="shared" si="6"/>
        <v>1437.6661046056013</v>
      </c>
      <c r="L39">
        <f t="shared" si="7"/>
        <v>1257.5166048375556</v>
      </c>
      <c r="M39">
        <f t="shared" si="9"/>
        <v>2.2000122120794279</v>
      </c>
      <c r="N39" s="3">
        <f t="shared" si="10"/>
        <v>1226.3685981937147</v>
      </c>
      <c r="Q39" t="str">
        <f>'PRE-POST'!A42</f>
        <v>Florida Atlantic</v>
      </c>
      <c r="R39" s="3">
        <f>IFERROR(VLOOKUP(Q39,$A$4:$N$160,14,FALSE),VLOOKUP(Q39,'Week 9'!Q$4:R$134,2,FALSE))</f>
        <v>1402.8366786464906</v>
      </c>
    </row>
    <row r="40" spans="1:18">
      <c r="A40" t="str">
        <f>IF('All scores'!$B556=$B$1,'All scores'!R556)</f>
        <v>San Diego State</v>
      </c>
      <c r="B40">
        <f>IF('All scores'!$B556=$B$1,'All scores'!S556)</f>
        <v>24</v>
      </c>
      <c r="C40" t="str">
        <f>IF('All scores'!$B556=$B$1,'All scores'!T556)</f>
        <v>Nevada</v>
      </c>
      <c r="D40">
        <f>IF('All scores'!$B556=$B$1,'All scores'!U556)</f>
        <v>28</v>
      </c>
      <c r="E40" s="3">
        <f>VLOOKUP(A40,'Week 9'!$Q$4:R$138,2,FALSE)</f>
        <v>1635.777155043621</v>
      </c>
      <c r="F40" s="3">
        <f>VLOOKUP(C40,'Week 9'!$Q$4:S$138,2,FALSE)</f>
        <v>1532.245348553053</v>
      </c>
      <c r="G40" s="5">
        <f t="shared" si="8"/>
        <v>0.55522549572823221</v>
      </c>
      <c r="H40">
        <f t="shared" si="3"/>
        <v>0</v>
      </c>
      <c r="I40">
        <f t="shared" si="4"/>
        <v>-4</v>
      </c>
      <c r="J40">
        <f t="shared" si="5"/>
        <v>1.6094379124341003</v>
      </c>
      <c r="K40">
        <f t="shared" si="6"/>
        <v>1532.245348553053</v>
      </c>
      <c r="L40">
        <f t="shared" si="7"/>
        <v>1635.777155043621</v>
      </c>
      <c r="M40">
        <f t="shared" si="9"/>
        <v>2.1999787504915198</v>
      </c>
      <c r="N40" s="3">
        <f t="shared" si="10"/>
        <v>1596.4590924531442</v>
      </c>
      <c r="Q40" t="str">
        <f>'PRE-POST'!A43</f>
        <v>Florida State</v>
      </c>
      <c r="R40" s="3">
        <f>IFERROR(VLOOKUP(Q40,$A$4:$N$160,14,FALSE),VLOOKUP(Q40,'Week 9'!Q$4:R$134,2,FALSE))</f>
        <v>1510.7423996185505</v>
      </c>
    </row>
    <row r="41" spans="1:18">
      <c r="A41" t="str">
        <f>IF('All scores'!$B557=$B$1,'All scores'!R557)</f>
        <v>Rice</v>
      </c>
      <c r="B41">
        <f>IF('All scores'!$B557=$B$1,'All scores'!S557)</f>
        <v>17</v>
      </c>
      <c r="C41" t="str">
        <f>IF('All scores'!$B557=$B$1,'All scores'!T557)</f>
        <v>North Texas</v>
      </c>
      <c r="D41">
        <f>IF('All scores'!$B557=$B$1,'All scores'!U557)</f>
        <v>41</v>
      </c>
      <c r="E41" s="3">
        <f>VLOOKUP(A41,'Week 9'!$Q$4:R$138,2,FALSE)</f>
        <v>1290.1485509503484</v>
      </c>
      <c r="F41" s="3">
        <f>VLOOKUP(C41,'Week 9'!$Q$4:S$138,2,FALSE)</f>
        <v>1651.4173661111661</v>
      </c>
      <c r="G41" s="5">
        <f t="shared" si="8"/>
        <v>7.9161066275297426E-2</v>
      </c>
      <c r="H41">
        <f t="shared" si="3"/>
        <v>0</v>
      </c>
      <c r="I41">
        <f t="shared" si="4"/>
        <v>-24</v>
      </c>
      <c r="J41">
        <f t="shared" si="5"/>
        <v>3.2188758248682006</v>
      </c>
      <c r="K41">
        <f t="shared" si="6"/>
        <v>1651.4173661111661</v>
      </c>
      <c r="L41">
        <f t="shared" si="7"/>
        <v>1290.1485509503484</v>
      </c>
      <c r="M41">
        <f t="shared" si="9"/>
        <v>2.2000060896482281</v>
      </c>
      <c r="N41" s="3">
        <f t="shared" si="10"/>
        <v>1278.9368956461356</v>
      </c>
      <c r="Q41" t="str">
        <f>'PRE-POST'!A44</f>
        <v>Fresno State</v>
      </c>
      <c r="R41" s="3">
        <f>IFERROR(VLOOKUP(Q41,$A$4:$N$160,14,FALSE),VLOOKUP(Q41,'Week 9'!Q$4:R$134,2,FALSE))</f>
        <v>1777.1417409110586</v>
      </c>
    </row>
    <row r="42" spans="1:18">
      <c r="A42" t="str">
        <f>IF('All scores'!$B558=$B$1,'All scores'!R558)</f>
        <v>Northern Illinois</v>
      </c>
      <c r="B42">
        <f>IF('All scores'!$B558=$B$1,'All scores'!S558)</f>
        <v>7</v>
      </c>
      <c r="C42" t="str">
        <f>IF('All scores'!$B558=$B$1,'All scores'!T558)</f>
        <v>Brigham Young</v>
      </c>
      <c r="D42">
        <f>IF('All scores'!$B558=$B$1,'All scores'!U558)</f>
        <v>6</v>
      </c>
      <c r="E42" s="3">
        <f>VLOOKUP(A42,'Week 9'!$Q$4:R$138,2,FALSE)</f>
        <v>1483.542157200113</v>
      </c>
      <c r="F42" s="3">
        <f>VLOOKUP(C42,'Week 9'!$Q$4:S$138,2,FALSE)</f>
        <v>1485.1250494501121</v>
      </c>
      <c r="G42" s="5">
        <f t="shared" si="8"/>
        <v>0.40533557806537834</v>
      </c>
      <c r="H42">
        <f t="shared" si="3"/>
        <v>1</v>
      </c>
      <c r="I42">
        <f t="shared" si="4"/>
        <v>1</v>
      </c>
      <c r="J42">
        <f t="shared" si="5"/>
        <v>0.69314718055994529</v>
      </c>
      <c r="K42">
        <f t="shared" si="6"/>
        <v>1483.542157200113</v>
      </c>
      <c r="L42">
        <f t="shared" si="7"/>
        <v>1485.1250494501121</v>
      </c>
      <c r="M42">
        <f t="shared" si="9"/>
        <v>2.1986101391298107</v>
      </c>
      <c r="N42" s="3">
        <f t="shared" si="10"/>
        <v>1501.6670580334812</v>
      </c>
      <c r="Q42" t="str">
        <f>'PRE-POST'!A45</f>
        <v>Georgia</v>
      </c>
      <c r="R42" s="3">
        <f>IFERROR(VLOOKUP(Q42,$A$4:$N$160,14,FALSE),VLOOKUP(Q42,'Week 9'!Q$4:R$134,2,FALSE))</f>
        <v>1811.5303726916497</v>
      </c>
    </row>
    <row r="43" spans="1:18">
      <c r="A43" t="str">
        <f>IF('All scores'!$B559=$B$1,'All scores'!R559)</f>
        <v>Wisconsin</v>
      </c>
      <c r="B43">
        <f>IF('All scores'!$B559=$B$1,'All scores'!S559)</f>
        <v>17</v>
      </c>
      <c r="C43" t="str">
        <f>IF('All scores'!$B559=$B$1,'All scores'!T559)</f>
        <v>Northwestern</v>
      </c>
      <c r="D43">
        <f>IF('All scores'!$B559=$B$1,'All scores'!U559)</f>
        <v>31</v>
      </c>
      <c r="E43" s="3">
        <f>VLOOKUP(A43,'Week 9'!$Q$4:R$138,2,FALSE)</f>
        <v>1678.9050862713725</v>
      </c>
      <c r="F43" s="3">
        <f>VLOOKUP(C43,'Week 9'!$Q$4:S$138,2,FALSE)</f>
        <v>1515.6948887180126</v>
      </c>
      <c r="G43" s="5">
        <f t="shared" si="8"/>
        <v>0.63768798283876194</v>
      </c>
      <c r="H43">
        <f t="shared" si="3"/>
        <v>0</v>
      </c>
      <c r="I43">
        <f t="shared" si="4"/>
        <v>-14</v>
      </c>
      <c r="J43">
        <f t="shared" si="5"/>
        <v>2.7080502011022101</v>
      </c>
      <c r="K43">
        <f t="shared" si="6"/>
        <v>1515.6948887180126</v>
      </c>
      <c r="L43">
        <f t="shared" si="7"/>
        <v>1678.9050862713725</v>
      </c>
      <c r="M43">
        <f t="shared" si="9"/>
        <v>2.1999865204501132</v>
      </c>
      <c r="N43" s="3">
        <f t="shared" si="10"/>
        <v>1602.9223447383124</v>
      </c>
      <c r="Q43" t="str">
        <f>'PRE-POST'!A46</f>
        <v>Georgia Southern</v>
      </c>
      <c r="R43" s="3">
        <f>IFERROR(VLOOKUP(Q43,$A$4:$N$160,14,FALSE),VLOOKUP(Q43,'Week 9'!Q$4:R$134,2,FALSE))</f>
        <v>1718.708767142567</v>
      </c>
    </row>
    <row r="44" spans="1:18">
      <c r="A44" t="str">
        <f>IF('All scores'!$B560=$B$1,'All scores'!R560)</f>
        <v>Navy</v>
      </c>
      <c r="B44">
        <f>IF('All scores'!$B560=$B$1,'All scores'!S560)</f>
        <v>22</v>
      </c>
      <c r="C44" t="str">
        <f>IF('All scores'!$B560=$B$1,'All scores'!T560)</f>
        <v>Notre Dame</v>
      </c>
      <c r="D44">
        <f>IF('All scores'!$B560=$B$1,'All scores'!U560)</f>
        <v>44</v>
      </c>
      <c r="E44" s="3">
        <f>VLOOKUP(A44,'Week 9'!$Q$4:R$138,2,FALSE)</f>
        <v>1378.1771155637282</v>
      </c>
      <c r="F44" s="3">
        <f>VLOOKUP(C44,'Week 9'!$Q$4:S$138,2,FALSE)</f>
        <v>1732.9695622010975</v>
      </c>
      <c r="G44" s="5">
        <f t="shared" si="8"/>
        <v>8.1921639352127817E-2</v>
      </c>
      <c r="H44">
        <f t="shared" si="3"/>
        <v>0</v>
      </c>
      <c r="I44">
        <f t="shared" si="4"/>
        <v>-22</v>
      </c>
      <c r="J44">
        <f t="shared" si="5"/>
        <v>3.1354942159291497</v>
      </c>
      <c r="K44">
        <f t="shared" si="6"/>
        <v>1732.9695622010975</v>
      </c>
      <c r="L44">
        <f t="shared" si="7"/>
        <v>1378.1771155637282</v>
      </c>
      <c r="M44">
        <f t="shared" si="9"/>
        <v>2.2000062008084469</v>
      </c>
      <c r="N44" s="3">
        <f t="shared" si="10"/>
        <v>1366.8750313490232</v>
      </c>
      <c r="Q44" t="str">
        <f>'PRE-POST'!A47</f>
        <v>Georgia State</v>
      </c>
      <c r="R44" s="3">
        <f>IFERROR(VLOOKUP(Q44,$A$4:$N$160,14,FALSE),VLOOKUP(Q44,'Week 9'!Q$4:R$134,2,FALSE))</f>
        <v>1321.4756878228714</v>
      </c>
    </row>
    <row r="45" spans="1:18">
      <c r="A45" t="str">
        <f>IF('All scores'!$B561=$B$1,'All scores'!R561)</f>
        <v>Kansas State</v>
      </c>
      <c r="B45">
        <f>IF('All scores'!$B561=$B$1,'All scores'!S561)</f>
        <v>14</v>
      </c>
      <c r="C45" t="str">
        <f>IF('All scores'!$B561=$B$1,'All scores'!T561)</f>
        <v>Oklahoma</v>
      </c>
      <c r="D45">
        <f>IF('All scores'!$B561=$B$1,'All scores'!U561)</f>
        <v>51</v>
      </c>
      <c r="E45" s="3">
        <f>VLOOKUP(A45,'Week 9'!$Q$4:R$138,2,FALSE)</f>
        <v>1453.1599943150388</v>
      </c>
      <c r="F45" s="3">
        <f>VLOOKUP(C45,'Week 9'!$Q$4:S$138,2,FALSE)</f>
        <v>1707.8702077448274</v>
      </c>
      <c r="G45" s="5">
        <f t="shared" si="8"/>
        <v>0.13700400056667728</v>
      </c>
      <c r="H45">
        <f t="shared" si="3"/>
        <v>0</v>
      </c>
      <c r="I45">
        <f t="shared" si="4"/>
        <v>-37</v>
      </c>
      <c r="J45">
        <f t="shared" si="5"/>
        <v>3.6375861597263857</v>
      </c>
      <c r="K45">
        <f t="shared" si="6"/>
        <v>1707.8702077448274</v>
      </c>
      <c r="L45">
        <f t="shared" si="7"/>
        <v>1453.1599943150388</v>
      </c>
      <c r="M45">
        <f t="shared" si="9"/>
        <v>2.2000086372665248</v>
      </c>
      <c r="N45" s="3">
        <f t="shared" si="10"/>
        <v>1431.2318985483162</v>
      </c>
      <c r="Q45" t="str">
        <f>'PRE-POST'!A48</f>
        <v>Georgia Tech</v>
      </c>
      <c r="R45" s="3">
        <f>IFERROR(VLOOKUP(Q45,$A$4:$N$160,14,FALSE),VLOOKUP(Q45,'Week 9'!Q$4:R$134,2,FALSE))</f>
        <v>1610.5350105891646</v>
      </c>
    </row>
    <row r="46" spans="1:18">
      <c r="A46" t="str">
        <f>IF('All scores'!$B562=$B$1,'All scores'!R562)</f>
        <v>Texas</v>
      </c>
      <c r="B46">
        <f>IF('All scores'!$B562=$B$1,'All scores'!S562)</f>
        <v>35</v>
      </c>
      <c r="C46" t="str">
        <f>IF('All scores'!$B562=$B$1,'All scores'!T562)</f>
        <v>Oklahoma State</v>
      </c>
      <c r="D46">
        <f>IF('All scores'!$B562=$B$1,'All scores'!U562)</f>
        <v>38</v>
      </c>
      <c r="E46" s="3">
        <f>VLOOKUP(A46,'Week 9'!$Q$4:R$138,2,FALSE)</f>
        <v>1673.4354416451672</v>
      </c>
      <c r="F46" s="3">
        <f>VLOOKUP(C46,'Week 9'!$Q$4:S$138,2,FALSE)</f>
        <v>1520.2486770616804</v>
      </c>
      <c r="G46" s="5">
        <f t="shared" si="8"/>
        <v>0.62425396955286461</v>
      </c>
      <c r="H46">
        <f t="shared" si="3"/>
        <v>0</v>
      </c>
      <c r="I46">
        <f t="shared" si="4"/>
        <v>-3</v>
      </c>
      <c r="J46">
        <f t="shared" si="5"/>
        <v>1.3862943611198906</v>
      </c>
      <c r="K46">
        <f t="shared" si="6"/>
        <v>1520.2486770616804</v>
      </c>
      <c r="L46">
        <f t="shared" si="7"/>
        <v>1673.4354416451672</v>
      </c>
      <c r="M46">
        <f t="shared" si="9"/>
        <v>2.1999856384459457</v>
      </c>
      <c r="N46" s="3">
        <f t="shared" si="10"/>
        <v>1635.35810086737</v>
      </c>
      <c r="Q46" t="str">
        <f>'PRE-POST'!A49</f>
        <v>Hawaii</v>
      </c>
      <c r="R46" s="3">
        <f>IFERROR(VLOOKUP(Q46,$A$4:$N$160,14,FALSE),VLOOKUP(Q46,'Week 9'!Q$4:R$134,2,FALSE))</f>
        <v>1479.4577701628052</v>
      </c>
    </row>
    <row r="47" spans="1:18">
      <c r="A47" t="str">
        <f>IF('All scores'!$B563=$B$1,'All scores'!R563)</f>
        <v>Oregon State</v>
      </c>
      <c r="B47">
        <f>IF('All scores'!$B563=$B$1,'All scores'!S563)</f>
        <v>41</v>
      </c>
      <c r="C47" t="str">
        <f>IF('All scores'!$B563=$B$1,'All scores'!T563)</f>
        <v>Colorado</v>
      </c>
      <c r="D47">
        <f>IF('All scores'!$B563=$B$1,'All scores'!U563)</f>
        <v>34</v>
      </c>
      <c r="E47" s="3">
        <f>VLOOKUP(A47,'Week 9'!$Q$4:R$138,2,FALSE)</f>
        <v>1295.9865721734509</v>
      </c>
      <c r="F47" s="3">
        <f>VLOOKUP(C47,'Week 9'!$Q$4:S$138,2,FALSE)</f>
        <v>1602.4969484665764</v>
      </c>
      <c r="G47" s="5">
        <f t="shared" si="8"/>
        <v>0.10540267968412766</v>
      </c>
      <c r="H47">
        <f t="shared" si="3"/>
        <v>1</v>
      </c>
      <c r="I47">
        <f t="shared" si="4"/>
        <v>7</v>
      </c>
      <c r="J47">
        <f t="shared" si="5"/>
        <v>2.0794415416798357</v>
      </c>
      <c r="K47">
        <f t="shared" si="6"/>
        <v>1295.9865721734509</v>
      </c>
      <c r="L47">
        <f t="shared" si="7"/>
        <v>1602.4969484665764</v>
      </c>
      <c r="M47">
        <f t="shared" si="9"/>
        <v>2.1999928224289613</v>
      </c>
      <c r="N47" s="3">
        <f t="shared" si="10"/>
        <v>1377.8378696914513</v>
      </c>
      <c r="Q47" t="str">
        <f>'PRE-POST'!A50</f>
        <v>Houston</v>
      </c>
      <c r="R47" s="3">
        <f>IFERROR(VLOOKUP(Q47,$A$4:$N$160,14,FALSE),VLOOKUP(Q47,'Week 9'!Q$4:R$134,2,FALSE))</f>
        <v>1715.5000983062525</v>
      </c>
    </row>
    <row r="48" spans="1:18">
      <c r="A48" t="str">
        <f>IF('All scores'!$B564=$B$1,'All scores'!R564)</f>
        <v>Iowa</v>
      </c>
      <c r="B48">
        <f>IF('All scores'!$B564=$B$1,'All scores'!S564)</f>
        <v>24</v>
      </c>
      <c r="C48" t="str">
        <f>IF('All scores'!$B564=$B$1,'All scores'!T564)</f>
        <v>Penn State</v>
      </c>
      <c r="D48">
        <f>IF('All scores'!$B564=$B$1,'All scores'!U564)</f>
        <v>30</v>
      </c>
      <c r="E48" s="3">
        <f>VLOOKUP(A48,'Week 9'!$Q$4:R$138,2,FALSE)</f>
        <v>1657.3571345874234</v>
      </c>
      <c r="F48" s="3">
        <f>VLOOKUP(C48,'Week 9'!$Q$4:S$138,2,FALSE)</f>
        <v>1735.2478496919566</v>
      </c>
      <c r="G48" s="5">
        <f t="shared" si="8"/>
        <v>0.30522367805996281</v>
      </c>
      <c r="H48">
        <f t="shared" si="3"/>
        <v>0</v>
      </c>
      <c r="I48">
        <f t="shared" si="4"/>
        <v>-6</v>
      </c>
      <c r="J48">
        <f t="shared" si="5"/>
        <v>1.9459101490553132</v>
      </c>
      <c r="K48">
        <f t="shared" si="6"/>
        <v>1735.2478496919566</v>
      </c>
      <c r="L48">
        <f t="shared" si="7"/>
        <v>1657.3571345874234</v>
      </c>
      <c r="M48">
        <f t="shared" si="9"/>
        <v>2.2000282447015289</v>
      </c>
      <c r="N48" s="3">
        <f t="shared" si="10"/>
        <v>1631.2235335492453</v>
      </c>
      <c r="Q48" t="str">
        <f>'PRE-POST'!A51</f>
        <v>Illinois</v>
      </c>
      <c r="R48" s="3">
        <f>IFERROR(VLOOKUP(Q48,$A$4:$N$160,14,FALSE),VLOOKUP(Q48,'Week 9'!Q$4:R$134,2,FALSE))</f>
        <v>1421.1158371615909</v>
      </c>
    </row>
    <row r="49" spans="1:18">
      <c r="A49" t="str">
        <f>IF('All scores'!$B565=$B$1,'All scores'!R565)</f>
        <v>Duke</v>
      </c>
      <c r="B49">
        <f>IF('All scores'!$B565=$B$1,'All scores'!S565)</f>
        <v>45</v>
      </c>
      <c r="C49" t="str">
        <f>IF('All scores'!$B565=$B$1,'All scores'!T565)</f>
        <v>Pittsburgh</v>
      </c>
      <c r="D49">
        <f>IF('All scores'!$B565=$B$1,'All scores'!U565)</f>
        <v>54</v>
      </c>
      <c r="E49" s="3">
        <f>VLOOKUP(A49,'Week 9'!$Q$4:R$138,2,FALSE)</f>
        <v>1602.0204702130636</v>
      </c>
      <c r="F49" s="3">
        <f>VLOOKUP(C49,'Week 9'!$Q$4:S$138,2,FALSE)</f>
        <v>1525.1905106459376</v>
      </c>
      <c r="G49" s="5">
        <f t="shared" si="8"/>
        <v>0.51701810415480598</v>
      </c>
      <c r="H49">
        <f t="shared" si="3"/>
        <v>0</v>
      </c>
      <c r="I49">
        <f t="shared" si="4"/>
        <v>-9</v>
      </c>
      <c r="J49">
        <f t="shared" si="5"/>
        <v>2.3025850929940459</v>
      </c>
      <c r="K49">
        <f t="shared" si="6"/>
        <v>1525.1905106459376</v>
      </c>
      <c r="L49">
        <f t="shared" si="7"/>
        <v>1602.0204702130636</v>
      </c>
      <c r="M49">
        <f t="shared" si="9"/>
        <v>2.199971365337007</v>
      </c>
      <c r="N49" s="3">
        <f t="shared" si="10"/>
        <v>1549.6401120967573</v>
      </c>
      <c r="Q49" t="str">
        <f>'PRE-POST'!A52</f>
        <v>Indiana</v>
      </c>
      <c r="R49" s="3">
        <f>IFERROR(VLOOKUP(Q49,$A$4:$N$160,14,FALSE),VLOOKUP(Q49,'Week 9'!Q$4:R$134,2,FALSE))</f>
        <v>1425.3589673680115</v>
      </c>
    </row>
    <row r="50" spans="1:18">
      <c r="A50" t="str">
        <f>IF('All scores'!$B566=$B$1,'All scores'!R566)</f>
        <v>Nevada-Las Vegas</v>
      </c>
      <c r="B50">
        <f>IF('All scores'!$B566=$B$1,'All scores'!S566)</f>
        <v>37</v>
      </c>
      <c r="C50" t="str">
        <f>IF('All scores'!$B566=$B$1,'All scores'!T566)</f>
        <v>San Jose State</v>
      </c>
      <c r="D50">
        <f>IF('All scores'!$B566=$B$1,'All scores'!U566)</f>
        <v>50</v>
      </c>
      <c r="E50" s="3">
        <f>VLOOKUP(A50,'Week 9'!$Q$4:R$138,2,FALSE)</f>
        <v>1388.2962347905013</v>
      </c>
      <c r="F50" s="3">
        <f>VLOOKUP(C50,'Week 9'!$Q$4:S$138,2,FALSE)</f>
        <v>1303.2490291742531</v>
      </c>
      <c r="G50" s="5">
        <f t="shared" si="8"/>
        <v>0.52881827308880991</v>
      </c>
      <c r="H50">
        <f t="shared" si="3"/>
        <v>0</v>
      </c>
      <c r="I50">
        <f t="shared" si="4"/>
        <v>-13</v>
      </c>
      <c r="J50">
        <f t="shared" si="5"/>
        <v>2.6390573296152584</v>
      </c>
      <c r="K50">
        <f t="shared" si="6"/>
        <v>1303.2490291742531</v>
      </c>
      <c r="L50">
        <f t="shared" si="7"/>
        <v>1388.2962347905013</v>
      </c>
      <c r="M50">
        <f t="shared" si="9"/>
        <v>2.199974132013109</v>
      </c>
      <c r="N50" s="3">
        <f t="shared" si="10"/>
        <v>1326.891360264606</v>
      </c>
      <c r="Q50" t="str">
        <f>'PRE-POST'!A53</f>
        <v>Iowa</v>
      </c>
      <c r="R50" s="3">
        <f>IFERROR(VLOOKUP(Q50,$A$4:$N$160,14,FALSE),VLOOKUP(Q50,'Week 9'!Q$4:R$134,2,FALSE))</f>
        <v>1631.2235335492453</v>
      </c>
    </row>
    <row r="51" spans="1:18">
      <c r="A51" t="str">
        <f>IF('All scores'!$B567=$B$1,'All scores'!R567)</f>
        <v>Tennessee</v>
      </c>
      <c r="B51">
        <f>IF('All scores'!$B567=$B$1,'All scores'!S567)</f>
        <v>24</v>
      </c>
      <c r="C51" t="str">
        <f>IF('All scores'!$B567=$B$1,'All scores'!T567)</f>
        <v>South Carolina</v>
      </c>
      <c r="D51">
        <f>IF('All scores'!$B567=$B$1,'All scores'!U567)</f>
        <v>27</v>
      </c>
      <c r="E51" s="3">
        <f>VLOOKUP(A51,'Week 9'!$Q$4:R$138,2,FALSE)</f>
        <v>1451.2299431781062</v>
      </c>
      <c r="F51" s="3">
        <f>VLOOKUP(C51,'Week 9'!$Q$4:S$138,2,FALSE)</f>
        <v>1571.7949939891673</v>
      </c>
      <c r="G51" s="5">
        <f t="shared" si="8"/>
        <v>0.25574586876788735</v>
      </c>
      <c r="H51">
        <f t="shared" si="3"/>
        <v>0</v>
      </c>
      <c r="I51">
        <f t="shared" si="4"/>
        <v>-3</v>
      </c>
      <c r="J51">
        <f t="shared" si="5"/>
        <v>1.3862943611198906</v>
      </c>
      <c r="K51">
        <f t="shared" si="6"/>
        <v>1571.7949939891673</v>
      </c>
      <c r="L51">
        <f t="shared" si="7"/>
        <v>1451.2299431781062</v>
      </c>
      <c r="M51">
        <f t="shared" si="9"/>
        <v>2.2000182474107151</v>
      </c>
      <c r="N51" s="3">
        <f t="shared" si="10"/>
        <v>1435.6300953365951</v>
      </c>
      <c r="Q51" t="str">
        <f>'PRE-POST'!A54</f>
        <v>Iowa State</v>
      </c>
      <c r="R51" s="3">
        <f>IFERROR(VLOOKUP(Q51,$A$4:$N$160,14,FALSE),VLOOKUP(Q51,'Week 9'!Q$4:R$134,2,FALSE))</f>
        <v>1622.8651091702732</v>
      </c>
    </row>
    <row r="52" spans="1:18">
      <c r="A52" t="str">
        <f>IF('All scores'!$B568=$B$1,'All scores'!R568)</f>
        <v>North Carolina State</v>
      </c>
      <c r="B52">
        <f>IF('All scores'!$B568=$B$1,'All scores'!S568)</f>
        <v>41</v>
      </c>
      <c r="C52" t="str">
        <f>IF('All scores'!$B568=$B$1,'All scores'!T568)</f>
        <v>Syracuse</v>
      </c>
      <c r="D52">
        <f>IF('All scores'!$B568=$B$1,'All scores'!U568)</f>
        <v>51</v>
      </c>
      <c r="E52" s="3">
        <f>VLOOKUP(A52,'Week 9'!$Q$4:R$138,2,FALSE)</f>
        <v>1659.5730972568429</v>
      </c>
      <c r="F52" s="3">
        <f>VLOOKUP(C52,'Week 9'!$Q$4:S$138,2,FALSE)</f>
        <v>1591.1186351318916</v>
      </c>
      <c r="G52" s="5">
        <f t="shared" si="8"/>
        <v>0.50497120680715324</v>
      </c>
      <c r="H52">
        <f t="shared" si="3"/>
        <v>0</v>
      </c>
      <c r="I52">
        <f t="shared" si="4"/>
        <v>-10</v>
      </c>
      <c r="J52">
        <f t="shared" si="5"/>
        <v>2.3978952727983707</v>
      </c>
      <c r="K52">
        <f t="shared" si="6"/>
        <v>1591.1186351318916</v>
      </c>
      <c r="L52">
        <f t="shared" si="7"/>
        <v>1659.5730972568429</v>
      </c>
      <c r="M52">
        <f t="shared" si="9"/>
        <v>2.1999678618466687</v>
      </c>
      <c r="N52" s="3">
        <f t="shared" si="10"/>
        <v>1606.2956804912214</v>
      </c>
      <c r="Q52" t="str">
        <f>'PRE-POST'!A55</f>
        <v>Kansas</v>
      </c>
      <c r="R52" s="3">
        <f>IFERROR(VLOOKUP(Q52,$A$4:$N$160,14,FALSE),VLOOKUP(Q52,'Week 9'!Q$4:R$134,2,FALSE))</f>
        <v>1488.0955085555249</v>
      </c>
    </row>
    <row r="53" spans="1:18">
      <c r="A53" t="str">
        <f>IF('All scores'!$B569=$B$1,'All scores'!R569)</f>
        <v>New Mexico State</v>
      </c>
      <c r="B53">
        <f>IF('All scores'!$B569=$B$1,'All scores'!S569)</f>
        <v>20</v>
      </c>
      <c r="C53" t="str">
        <f>IF('All scores'!$B569=$B$1,'All scores'!T569)</f>
        <v>Texas State</v>
      </c>
      <c r="D53">
        <f>IF('All scores'!$B569=$B$1,'All scores'!U569)</f>
        <v>27</v>
      </c>
      <c r="E53" s="3">
        <f>VLOOKUP(A53,'Week 9'!$Q$4:R$138,2,FALSE)</f>
        <v>1363.0331637335682</v>
      </c>
      <c r="F53" s="3">
        <f>VLOOKUP(C53,'Week 9'!$Q$4:S$138,2,FALSE)</f>
        <v>1322.8725924954072</v>
      </c>
      <c r="G53" s="5">
        <f t="shared" si="8"/>
        <v>0.46431396892455079</v>
      </c>
      <c r="H53">
        <f t="shared" si="3"/>
        <v>0</v>
      </c>
      <c r="I53">
        <f t="shared" si="4"/>
        <v>-7</v>
      </c>
      <c r="J53">
        <f t="shared" si="5"/>
        <v>2.0794415416798357</v>
      </c>
      <c r="K53">
        <f t="shared" si="6"/>
        <v>1322.8725924954072</v>
      </c>
      <c r="L53">
        <f t="shared" si="7"/>
        <v>1363.0331637335682</v>
      </c>
      <c r="M53">
        <f t="shared" si="9"/>
        <v>2.1999452199027014</v>
      </c>
      <c r="N53" s="3">
        <f t="shared" si="10"/>
        <v>1320.5516163163036</v>
      </c>
      <c r="Q53" t="str">
        <f>'PRE-POST'!A56</f>
        <v>Kansas State</v>
      </c>
      <c r="R53" s="3">
        <f>IFERROR(VLOOKUP(Q53,$A$4:$N$160,14,FALSE),VLOOKUP(Q53,'Week 9'!Q$4:R$134,2,FALSE))</f>
        <v>1431.2318985483162</v>
      </c>
    </row>
    <row r="54" spans="1:18">
      <c r="A54" t="str">
        <f>IF('All scores'!$B570=$B$1,'All scores'!R570)</f>
        <v>Tulane</v>
      </c>
      <c r="B54">
        <f>IF('All scores'!$B570=$B$1,'All scores'!S570)</f>
        <v>24</v>
      </c>
      <c r="C54" t="str">
        <f>IF('All scores'!$B570=$B$1,'All scores'!T570)</f>
        <v>Tulsa</v>
      </c>
      <c r="D54">
        <f>IF('All scores'!$B570=$B$1,'All scores'!U570)</f>
        <v>17</v>
      </c>
      <c r="E54" s="3">
        <f>VLOOKUP(A54,'Week 9'!$Q$4:R$138,2,FALSE)</f>
        <v>1391.4548899006329</v>
      </c>
      <c r="F54" s="3">
        <f>VLOOKUP(C54,'Week 9'!$Q$4:S$138,2,FALSE)</f>
        <v>1325.7805217448474</v>
      </c>
      <c r="G54" s="5">
        <f t="shared" si="8"/>
        <v>0.50097049257043358</v>
      </c>
      <c r="H54">
        <f t="shared" si="3"/>
        <v>1</v>
      </c>
      <c r="I54">
        <f t="shared" si="4"/>
        <v>7</v>
      </c>
      <c r="J54">
        <f t="shared" si="5"/>
        <v>2.0794415416798357</v>
      </c>
      <c r="K54">
        <f t="shared" si="6"/>
        <v>1391.4548899006329</v>
      </c>
      <c r="L54">
        <f t="shared" si="7"/>
        <v>1325.7805217448474</v>
      </c>
      <c r="M54">
        <f t="shared" si="9"/>
        <v>2.2000334986093022</v>
      </c>
      <c r="N54" s="3">
        <f t="shared" si="10"/>
        <v>1437.1145034165863</v>
      </c>
      <c r="Q54" t="str">
        <f>'PRE-POST'!A57</f>
        <v>Kent State</v>
      </c>
      <c r="R54" s="3">
        <f>IFERROR(VLOOKUP(Q54,$A$4:$N$160,14,FALSE),VLOOKUP(Q54,'Week 9'!Q$4:R$134,2,FALSE))</f>
        <v>1377.5552771137043</v>
      </c>
    </row>
    <row r="55" spans="1:18">
      <c r="A55" t="str">
        <f>IF('All scores'!$B571=$B$1,'All scores'!R571)</f>
        <v>New Mexico</v>
      </c>
      <c r="B55">
        <f>IF('All scores'!$B571=$B$1,'All scores'!S571)</f>
        <v>19</v>
      </c>
      <c r="C55" t="str">
        <f>IF('All scores'!$B571=$B$1,'All scores'!T571)</f>
        <v>Utah State</v>
      </c>
      <c r="D55">
        <f>IF('All scores'!$B571=$B$1,'All scores'!U571)</f>
        <v>61</v>
      </c>
      <c r="E55" s="3">
        <f>VLOOKUP(A55,'Week 9'!$Q$4:R$138,2,FALSE)</f>
        <v>1538.8224675541699</v>
      </c>
      <c r="F55" s="3">
        <f>VLOOKUP(C55,'Week 9'!$Q$4:S$138,2,FALSE)</f>
        <v>1704.0610017552435</v>
      </c>
      <c r="G55" s="5">
        <f t="shared" si="8"/>
        <v>0.20992798740348226</v>
      </c>
      <c r="H55">
        <f t="shared" si="3"/>
        <v>0</v>
      </c>
      <c r="I55">
        <f t="shared" si="4"/>
        <v>-42</v>
      </c>
      <c r="J55">
        <f t="shared" si="5"/>
        <v>3.7612001156935624</v>
      </c>
      <c r="K55">
        <f t="shared" si="6"/>
        <v>1704.0610017552435</v>
      </c>
      <c r="L55">
        <f t="shared" si="7"/>
        <v>1538.8224675541699</v>
      </c>
      <c r="M55">
        <f t="shared" si="9"/>
        <v>2.2000133140856679</v>
      </c>
      <c r="N55" s="3">
        <f t="shared" si="10"/>
        <v>1504.080685800734</v>
      </c>
      <c r="Q55" t="str">
        <f>'PRE-POST'!A58</f>
        <v>Kentucky</v>
      </c>
      <c r="R55" s="3">
        <f>IFERROR(VLOOKUP(Q55,$A$4:$N$160,14,FALSE),VLOOKUP(Q55,'Week 9'!Q$4:R$134,2,FALSE))</f>
        <v>1687.0432506014213</v>
      </c>
    </row>
    <row r="56" spans="1:18">
      <c r="A56" t="str">
        <f>IF('All scores'!$B572=$B$1,'All scores'!R572)</f>
        <v>Vanderbilt</v>
      </c>
      <c r="B56">
        <f>IF('All scores'!$B572=$B$1,'All scores'!S572)</f>
        <v>45</v>
      </c>
      <c r="C56" t="str">
        <f>IF('All scores'!$B572=$B$1,'All scores'!T572)</f>
        <v>Arkansas</v>
      </c>
      <c r="D56">
        <f>IF('All scores'!$B572=$B$1,'All scores'!U572)</f>
        <v>31</v>
      </c>
      <c r="E56" s="3">
        <f>VLOOKUP(A56,'Week 9'!$Q$4:R$138,2,FALSE)</f>
        <v>1435.8312334015748</v>
      </c>
      <c r="F56" s="3">
        <f>VLOOKUP(C56,'Week 9'!$Q$4:S$138,2,FALSE)</f>
        <v>1429.5313085101034</v>
      </c>
      <c r="G56" s="5">
        <f t="shared" si="8"/>
        <v>0.41631851707485629</v>
      </c>
      <c r="H56">
        <f t="shared" si="3"/>
        <v>1</v>
      </c>
      <c r="I56">
        <f t="shared" si="4"/>
        <v>14</v>
      </c>
      <c r="J56">
        <f t="shared" si="5"/>
        <v>2.7080502011022101</v>
      </c>
      <c r="K56">
        <f t="shared" si="6"/>
        <v>1435.8312334015748</v>
      </c>
      <c r="L56">
        <f t="shared" si="7"/>
        <v>1429.5313085101034</v>
      </c>
      <c r="M56">
        <f t="shared" si="9"/>
        <v>2.2003492105124902</v>
      </c>
      <c r="N56" s="3">
        <f t="shared" si="10"/>
        <v>1505.3903782324473</v>
      </c>
      <c r="Q56" t="str">
        <f>'PRE-POST'!A59</f>
        <v>Liberty</v>
      </c>
      <c r="R56" s="3">
        <f>IFERROR(VLOOKUP(Q56,$A$4:$N$160,14,FALSE),VLOOKUP(Q56,'Week 9'!Q$4:R$134,2,FALSE))</f>
        <v>1416.8010794772897</v>
      </c>
    </row>
    <row r="57" spans="1:18">
      <c r="A57" t="str">
        <f>IF('All scores'!$B573=$B$1,'All scores'!R573)</f>
        <v>North Carolina</v>
      </c>
      <c r="B57">
        <f>IF('All scores'!$B573=$B$1,'All scores'!S573)</f>
        <v>21</v>
      </c>
      <c r="C57" t="str">
        <f>IF('All scores'!$B573=$B$1,'All scores'!T573)</f>
        <v>Virginia</v>
      </c>
      <c r="D57">
        <f>IF('All scores'!$B573=$B$1,'All scores'!U573)</f>
        <v>31</v>
      </c>
      <c r="E57" s="3">
        <f>VLOOKUP(A57,'Week 9'!$Q$4:R$138,2,FALSE)</f>
        <v>1402.023944245811</v>
      </c>
      <c r="F57" s="3">
        <f>VLOOKUP(C57,'Week 9'!$Q$4:S$138,2,FALSE)</f>
        <v>1719.0245550857478</v>
      </c>
      <c r="G57" s="5">
        <f t="shared" si="8"/>
        <v>9.9842816676361676E-2</v>
      </c>
      <c r="H57">
        <f t="shared" si="3"/>
        <v>0</v>
      </c>
      <c r="I57">
        <f t="shared" si="4"/>
        <v>-10</v>
      </c>
      <c r="J57">
        <f t="shared" si="5"/>
        <v>2.3978952727983707</v>
      </c>
      <c r="K57">
        <f t="shared" si="6"/>
        <v>1719.0245550857478</v>
      </c>
      <c r="L57">
        <f t="shared" si="7"/>
        <v>1402.023944245811</v>
      </c>
      <c r="M57">
        <f t="shared" si="9"/>
        <v>2.2000069400497186</v>
      </c>
      <c r="N57" s="3">
        <f t="shared" si="10"/>
        <v>1391.4897558173323</v>
      </c>
      <c r="Q57" t="str">
        <f>'PRE-POST'!A60</f>
        <v>Louisiana State</v>
      </c>
      <c r="R57" s="3">
        <f>IFERROR(VLOOKUP(Q57,$A$4:$N$160,14,FALSE),VLOOKUP(Q57,'Week 9'!Q$4:R$134,2,FALSE))</f>
        <v>1674.700567182063</v>
      </c>
    </row>
    <row r="58" spans="1:18">
      <c r="A58" t="str">
        <f>IF('All scores'!$B574=$B$1,'All scores'!R574)</f>
        <v>Wake Forest</v>
      </c>
      <c r="B58">
        <f>IF('All scores'!$B574=$B$1,'All scores'!S574)</f>
        <v>56</v>
      </c>
      <c r="C58" t="str">
        <f>IF('All scores'!$B574=$B$1,'All scores'!T574)</f>
        <v>Louisville</v>
      </c>
      <c r="D58">
        <f>IF('All scores'!$B574=$B$1,'All scores'!U574)</f>
        <v>35</v>
      </c>
      <c r="E58" s="3">
        <f>VLOOKUP(A58,'Week 9'!$Q$4:R$138,2,FALSE)</f>
        <v>1371.382810650967</v>
      </c>
      <c r="F58" s="3">
        <f>VLOOKUP(C58,'Week 9'!$Q$4:S$138,2,FALSE)</f>
        <v>1369.6240213982414</v>
      </c>
      <c r="G58" s="5">
        <f t="shared" si="8"/>
        <v>0.40998057662929016</v>
      </c>
      <c r="H58">
        <f t="shared" si="3"/>
        <v>1</v>
      </c>
      <c r="I58">
        <f t="shared" si="4"/>
        <v>21</v>
      </c>
      <c r="J58">
        <f t="shared" si="5"/>
        <v>3.0910424533583161</v>
      </c>
      <c r="K58">
        <f t="shared" si="6"/>
        <v>1371.382810650967</v>
      </c>
      <c r="L58">
        <f t="shared" si="7"/>
        <v>1369.6240213982414</v>
      </c>
      <c r="M58">
        <f t="shared" si="9"/>
        <v>2.2012508604976921</v>
      </c>
      <c r="N58" s="3">
        <f t="shared" si="10"/>
        <v>1451.6745401967744</v>
      </c>
      <c r="Q58" t="str">
        <f>'PRE-POST'!A61</f>
        <v>Louisiana Tech</v>
      </c>
      <c r="R58" s="3">
        <f>IFERROR(VLOOKUP(Q58,$A$4:$N$160,14,FALSE),VLOOKUP(Q58,'Week 9'!Q$4:R$134,2,FALSE))</f>
        <v>1534.3844765606532</v>
      </c>
    </row>
    <row r="59" spans="1:18">
      <c r="A59" t="str">
        <f>IF('All scores'!$B575=$B$1,'All scores'!R575)</f>
        <v>Washington State</v>
      </c>
      <c r="B59">
        <f>IF('All scores'!$B575=$B$1,'All scores'!S575)</f>
        <v>41</v>
      </c>
      <c r="C59" t="str">
        <f>IF('All scores'!$B575=$B$1,'All scores'!T575)</f>
        <v>Stanford</v>
      </c>
      <c r="D59">
        <f>IF('All scores'!$B575=$B$1,'All scores'!U575)</f>
        <v>38</v>
      </c>
      <c r="E59" s="3">
        <f>VLOOKUP(A59,'Week 9'!$Q$4:R$138,2,FALSE)</f>
        <v>1679.6103259230838</v>
      </c>
      <c r="F59" s="3">
        <f>VLOOKUP(C59,'Week 9'!$Q$4:S$138,2,FALSE)</f>
        <v>1594.5337732024395</v>
      </c>
      <c r="G59" s="5">
        <f t="shared" si="8"/>
        <v>0.52886036646223378</v>
      </c>
      <c r="H59">
        <f t="shared" si="3"/>
        <v>1</v>
      </c>
      <c r="I59">
        <f t="shared" si="4"/>
        <v>3</v>
      </c>
      <c r="J59">
        <f t="shared" si="5"/>
        <v>1.3862943611198906</v>
      </c>
      <c r="K59">
        <f t="shared" si="6"/>
        <v>1679.6103259230838</v>
      </c>
      <c r="L59">
        <f t="shared" si="7"/>
        <v>1594.5337732024395</v>
      </c>
      <c r="M59">
        <f t="shared" si="9"/>
        <v>2.2000258590637451</v>
      </c>
      <c r="N59" s="3">
        <f t="shared" si="10"/>
        <v>1708.3487452739735</v>
      </c>
      <c r="Q59" t="str">
        <f>'PRE-POST'!A62</f>
        <v>Louisiana</v>
      </c>
      <c r="R59" s="3">
        <f>IFERROR(VLOOKUP(Q59,$A$4:$N$160,14,FALSE),VLOOKUP(Q59,'Week 9'!Q$4:R$134,2,FALSE))</f>
        <v>1575.3746525409508</v>
      </c>
    </row>
    <row r="60" spans="1:18">
      <c r="E60" s="3"/>
      <c r="F60" s="3"/>
      <c r="G60" s="5"/>
      <c r="N60" s="3"/>
      <c r="Q60" t="str">
        <f>'PRE-POST'!A63</f>
        <v>Louisiana-Monroe</v>
      </c>
      <c r="R60" s="3">
        <f>IFERROR(VLOOKUP(Q60,$A$4:$N$160,14,FALSE),VLOOKUP(Q60,'Week 9'!Q$4:R$134,2,FALSE))</f>
        <v>1429.3378104805929</v>
      </c>
    </row>
    <row r="61" spans="1:18">
      <c r="A61" t="str">
        <f>C4</f>
        <v>South Alabama</v>
      </c>
      <c r="B61">
        <f>D4</f>
        <v>17</v>
      </c>
      <c r="C61" t="str">
        <f>A4</f>
        <v>Troy</v>
      </c>
      <c r="D61">
        <f>B4</f>
        <v>38</v>
      </c>
      <c r="E61" s="3">
        <f>VLOOKUP(A61,'Week 9'!$Q$4:R$138,2,FALSE)</f>
        <v>1418.3855347900874</v>
      </c>
      <c r="F61" s="3">
        <f>VLOOKUP(C61,'Week 9'!$Q$4:S$138,2,FALSE)</f>
        <v>1618.4630392358622</v>
      </c>
      <c r="G61" s="5">
        <f t="shared" ref="G61:G92" si="11">1/(1+(10^((F61-E61-HFA)/400)))</f>
        <v>0.31484414046681353</v>
      </c>
      <c r="H61">
        <f t="shared" si="3"/>
        <v>0</v>
      </c>
      <c r="I61">
        <f>B61-D61</f>
        <v>-21</v>
      </c>
      <c r="J61">
        <f>LN(1+ABS(I61))</f>
        <v>3.0910424533583161</v>
      </c>
      <c r="K61">
        <f>IF($H61=1,$E61,$F61)</f>
        <v>1618.4630392358622</v>
      </c>
      <c r="L61">
        <f>IF($H61=1,$F61,$E61)</f>
        <v>1418.3855347900874</v>
      </c>
      <c r="M61">
        <f t="shared" ref="M61:M92" si="12">IFERROR((MVC*0.001/(K61-L61))+MVC,1)</f>
        <v>2.2000109957389071</v>
      </c>
      <c r="N61" s="3">
        <f t="shared" ref="N61:N92" si="13">E61+k*J61*M61*(H61-G61)</f>
        <v>1375.5646701773148</v>
      </c>
      <c r="Q61" t="str">
        <f>'PRE-POST'!A64</f>
        <v>Louisville</v>
      </c>
      <c r="R61" s="3">
        <f>IFERROR(VLOOKUP(Q61,$A$4:$N$160,14,FALSE),VLOOKUP(Q61,'Week 9'!Q$4:R$134,2,FALSE))</f>
        <v>1289.3322918524341</v>
      </c>
    </row>
    <row r="62" spans="1:18">
      <c r="A62" t="str">
        <f t="shared" ref="A62:B62" si="14">C5</f>
        <v>Georgia Southern</v>
      </c>
      <c r="B62">
        <f t="shared" si="14"/>
        <v>34</v>
      </c>
      <c r="C62" t="str">
        <f t="shared" ref="C62:D62" si="15">A5</f>
        <v>Appalachian State</v>
      </c>
      <c r="D62">
        <f t="shared" si="15"/>
        <v>14</v>
      </c>
      <c r="E62" s="3">
        <f>VLOOKUP(A62,'Week 9'!$Q$4:R$138,2,FALSE)</f>
        <v>1649.7989912624055</v>
      </c>
      <c r="F62" s="3">
        <f>VLOOKUP(C62,'Week 9'!$Q$4:S$138,2,FALSE)</f>
        <v>1724.8192806358252</v>
      </c>
      <c r="G62" s="5">
        <f t="shared" si="11"/>
        <v>0.48558364130309539</v>
      </c>
      <c r="H62">
        <f t="shared" si="3"/>
        <v>1</v>
      </c>
      <c r="I62">
        <f t="shared" ref="I62:I116" si="16">B62-D62</f>
        <v>20</v>
      </c>
      <c r="J62">
        <f t="shared" ref="J62:J116" si="17">LN(1+ABS(I62))</f>
        <v>3.044522437723423</v>
      </c>
      <c r="K62">
        <f t="shared" ref="K62:K116" si="18">IF($H62=1,$E62,$F62)</f>
        <v>1649.7989912624055</v>
      </c>
      <c r="L62">
        <f t="shared" ref="L62:L116" si="19">IF($H62=1,$F62,$E62)</f>
        <v>1724.8192806358252</v>
      </c>
      <c r="M62">
        <f t="shared" si="12"/>
        <v>2.1999706745999199</v>
      </c>
      <c r="N62" s="3">
        <f t="shared" si="13"/>
        <v>1718.708767142567</v>
      </c>
      <c r="Q62" t="str">
        <f>'PRE-POST'!A65</f>
        <v>Marshall</v>
      </c>
      <c r="R62" s="3">
        <f>IFERROR(VLOOKUP(Q62,$A$4:$N$160,14,FALSE),VLOOKUP(Q62,'Week 9'!Q$4:R$134,2,FALSE))</f>
        <v>1520.761584025428</v>
      </c>
    </row>
    <row r="63" spans="1:18">
      <c r="A63" t="str">
        <f t="shared" ref="A63:B63" si="20">C6</f>
        <v>Virginia Tech</v>
      </c>
      <c r="B63">
        <f t="shared" si="20"/>
        <v>28</v>
      </c>
      <c r="C63" t="str">
        <f t="shared" ref="C63:D63" si="21">A6</f>
        <v>Georgia Tech</v>
      </c>
      <c r="D63">
        <f t="shared" si="21"/>
        <v>49</v>
      </c>
      <c r="E63" s="3">
        <f>VLOOKUP(A63,'Week 9'!$Q$4:R$138,2,FALSE)</f>
        <v>1470.2447571474402</v>
      </c>
      <c r="F63" s="3">
        <f>VLOOKUP(C63,'Week 9'!$Q$4:S$138,2,FALSE)</f>
        <v>1544.303912587161</v>
      </c>
      <c r="G63" s="5">
        <f t="shared" si="11"/>
        <v>0.48696578106158406</v>
      </c>
      <c r="H63">
        <f t="shared" si="3"/>
        <v>0</v>
      </c>
      <c r="I63">
        <f t="shared" si="16"/>
        <v>-21</v>
      </c>
      <c r="J63">
        <f t="shared" si="17"/>
        <v>3.0910424533583161</v>
      </c>
      <c r="K63">
        <f t="shared" si="18"/>
        <v>1544.303912587161</v>
      </c>
      <c r="L63">
        <f t="shared" si="19"/>
        <v>1470.2447571474402</v>
      </c>
      <c r="M63">
        <f t="shared" si="12"/>
        <v>2.2000297059828315</v>
      </c>
      <c r="N63" s="3">
        <f t="shared" si="13"/>
        <v>1404.0136591454366</v>
      </c>
      <c r="Q63" t="str">
        <f>'PRE-POST'!A66</f>
        <v>Maryland</v>
      </c>
      <c r="R63" s="3">
        <f>IFERROR(VLOOKUP(Q63,$A$4:$N$160,14,FALSE),VLOOKUP(Q63,'Week 9'!Q$4:R$134,2,FALSE))</f>
        <v>1554.4468107651337</v>
      </c>
    </row>
    <row r="64" spans="1:18">
      <c r="A64" t="str">
        <f t="shared" ref="A64:B64" si="22">C7</f>
        <v>Ohio</v>
      </c>
      <c r="B64">
        <f t="shared" si="22"/>
        <v>52</v>
      </c>
      <c r="C64" t="str">
        <f t="shared" ref="C64:D64" si="23">A7</f>
        <v>Ball State</v>
      </c>
      <c r="D64">
        <f t="shared" si="23"/>
        <v>14</v>
      </c>
      <c r="E64" s="3">
        <f>VLOOKUP(A64,'Week 9'!$Q$4:R$138,2,FALSE)</f>
        <v>1523.6809117707985</v>
      </c>
      <c r="F64" s="3">
        <f>VLOOKUP(C64,'Week 9'!$Q$4:S$138,2,FALSE)</f>
        <v>1321.3727598662263</v>
      </c>
      <c r="G64" s="5">
        <f t="shared" si="11"/>
        <v>0.82328285334892393</v>
      </c>
      <c r="H64">
        <f t="shared" si="3"/>
        <v>1</v>
      </c>
      <c r="I64">
        <f t="shared" si="16"/>
        <v>38</v>
      </c>
      <c r="J64">
        <f t="shared" si="17"/>
        <v>3.6635616461296463</v>
      </c>
      <c r="K64">
        <f t="shared" si="18"/>
        <v>1523.6809117707985</v>
      </c>
      <c r="L64">
        <f t="shared" si="19"/>
        <v>1321.3727598662263</v>
      </c>
      <c r="M64">
        <f t="shared" si="12"/>
        <v>2.2000108745000104</v>
      </c>
      <c r="N64" s="3">
        <f t="shared" si="13"/>
        <v>1552.1672756470159</v>
      </c>
      <c r="Q64" t="str">
        <f>'PRE-POST'!A67</f>
        <v>Massachusetts</v>
      </c>
      <c r="R64" s="3">
        <f>IFERROR(VLOOKUP(Q64,$A$4:$N$160,14,FALSE),VLOOKUP(Q64,'Week 9'!Q$4:R$134,2,FALSE))</f>
        <v>1414.6071000268635</v>
      </c>
    </row>
    <row r="65" spans="1:18">
      <c r="A65" t="str">
        <f t="shared" ref="A65:B65" si="24">C8</f>
        <v>Western Michigan</v>
      </c>
      <c r="B65">
        <f t="shared" si="24"/>
        <v>24</v>
      </c>
      <c r="C65" t="str">
        <f t="shared" ref="C65:D65" si="25">A8</f>
        <v>Toledo</v>
      </c>
      <c r="D65">
        <f t="shared" si="25"/>
        <v>51</v>
      </c>
      <c r="E65" s="3">
        <f>VLOOKUP(A65,'Week 9'!$Q$4:R$138,2,FALSE)</f>
        <v>1616.2525544071668</v>
      </c>
      <c r="F65" s="3">
        <f>VLOOKUP(C65,'Week 9'!$Q$4:S$138,2,FALSE)</f>
        <v>1519.1072188600535</v>
      </c>
      <c r="G65" s="5">
        <f t="shared" si="11"/>
        <v>0.71776123630912758</v>
      </c>
      <c r="H65">
        <f t="shared" si="3"/>
        <v>0</v>
      </c>
      <c r="I65">
        <f t="shared" si="16"/>
        <v>-27</v>
      </c>
      <c r="J65">
        <f t="shared" si="17"/>
        <v>3.3322045101752038</v>
      </c>
      <c r="K65">
        <f t="shared" si="18"/>
        <v>1519.1072188600535</v>
      </c>
      <c r="L65">
        <f t="shared" si="19"/>
        <v>1616.2525544071668</v>
      </c>
      <c r="M65">
        <f t="shared" si="12"/>
        <v>2.199977353518956</v>
      </c>
      <c r="N65" s="3">
        <f t="shared" si="13"/>
        <v>1511.0176396215129</v>
      </c>
      <c r="Q65" t="str">
        <f>'PRE-POST'!A68</f>
        <v>Memphis</v>
      </c>
      <c r="R65" s="3">
        <f>IFERROR(VLOOKUP(Q65,$A$4:$N$160,14,FALSE),VLOOKUP(Q65,'Week 9'!Q$4:R$134,2,FALSE))</f>
        <v>1569.0473332855095</v>
      </c>
    </row>
    <row r="66" spans="1:18">
      <c r="A66" t="str">
        <f t="shared" ref="A66:B66" si="26">C9</f>
        <v>West Virginia</v>
      </c>
      <c r="B66">
        <f t="shared" si="26"/>
        <v>58</v>
      </c>
      <c r="C66" t="str">
        <f t="shared" ref="C66:D66" si="27">A9</f>
        <v>Baylor</v>
      </c>
      <c r="D66">
        <f t="shared" si="27"/>
        <v>14</v>
      </c>
      <c r="E66" s="3">
        <f>VLOOKUP(A66,'Week 9'!$Q$4:R$138,2,FALSE)</f>
        <v>1657.1319094139128</v>
      </c>
      <c r="F66" s="3">
        <f>VLOOKUP(C66,'Week 9'!$Q$4:S$138,2,FALSE)</f>
        <v>1623.2874323182261</v>
      </c>
      <c r="G66" s="5">
        <f t="shared" si="11"/>
        <v>0.63853114015777757</v>
      </c>
      <c r="H66">
        <f t="shared" si="3"/>
        <v>1</v>
      </c>
      <c r="I66">
        <f t="shared" si="16"/>
        <v>44</v>
      </c>
      <c r="J66">
        <f t="shared" si="17"/>
        <v>3.8066624897703196</v>
      </c>
      <c r="K66">
        <f t="shared" si="18"/>
        <v>1657.1319094139128</v>
      </c>
      <c r="L66">
        <f t="shared" si="19"/>
        <v>1623.2874323182261</v>
      </c>
      <c r="M66">
        <f t="shared" si="12"/>
        <v>2.2000650032202826</v>
      </c>
      <c r="N66" s="3">
        <f t="shared" si="13"/>
        <v>1717.6772560886525</v>
      </c>
      <c r="Q66" t="str">
        <f>'PRE-POST'!A69</f>
        <v>Miami (FL)</v>
      </c>
      <c r="R66" s="3">
        <f>IFERROR(VLOOKUP(Q66,$A$4:$N$160,14,FALSE),VLOOKUP(Q66,'Week 9'!Q$4:R$134,2,FALSE))</f>
        <v>1602.2868463788052</v>
      </c>
    </row>
    <row r="67" spans="1:18">
      <c r="A67" t="str">
        <f t="shared" ref="A67:B67" si="28">C10</f>
        <v>Boston College</v>
      </c>
      <c r="B67">
        <f t="shared" si="28"/>
        <v>27</v>
      </c>
      <c r="C67" t="str">
        <f t="shared" ref="C67:D67" si="29">A10</f>
        <v>Miami (FL)</v>
      </c>
      <c r="D67">
        <f t="shared" si="29"/>
        <v>14</v>
      </c>
      <c r="E67" s="3">
        <f>VLOOKUP(A67,'Week 9'!$Q$4:R$138,2,FALSE)</f>
        <v>1556.4378093930366</v>
      </c>
      <c r="F67" s="3">
        <f>VLOOKUP(C67,'Week 9'!$Q$4:S$138,2,FALSE)</f>
        <v>1668.0959264077253</v>
      </c>
      <c r="G67" s="5">
        <f t="shared" si="11"/>
        <v>0.43325433362598809</v>
      </c>
      <c r="H67">
        <f t="shared" si="3"/>
        <v>1</v>
      </c>
      <c r="I67">
        <f t="shared" si="16"/>
        <v>13</v>
      </c>
      <c r="J67">
        <f t="shared" si="17"/>
        <v>2.6390573296152584</v>
      </c>
      <c r="K67">
        <f t="shared" si="18"/>
        <v>1556.4378093930366</v>
      </c>
      <c r="L67">
        <f t="shared" si="19"/>
        <v>1668.0959264077253</v>
      </c>
      <c r="M67">
        <f t="shared" si="12"/>
        <v>2.1999802969989215</v>
      </c>
      <c r="N67" s="3">
        <f t="shared" si="13"/>
        <v>1622.2468894219567</v>
      </c>
      <c r="Q67" t="str">
        <f>'PRE-POST'!A70</f>
        <v>Miami (OH)</v>
      </c>
      <c r="R67" s="3">
        <f>IFERROR(VLOOKUP(Q67,$A$4:$N$160,14,FALSE),VLOOKUP(Q67,'Week 9'!Q$4:R$134,2,FALSE))</f>
        <v>1539.5408239276287</v>
      </c>
    </row>
    <row r="68" spans="1:18">
      <c r="A68" t="str">
        <f t="shared" ref="A68:B68" si="30">C11</f>
        <v>Minnesota</v>
      </c>
      <c r="B68">
        <f t="shared" si="30"/>
        <v>38</v>
      </c>
      <c r="C68" t="str">
        <f t="shared" ref="C68:D68" si="31">A11</f>
        <v>Indiana</v>
      </c>
      <c r="D68">
        <f t="shared" si="31"/>
        <v>31</v>
      </c>
      <c r="E68" s="3">
        <f>VLOOKUP(A68,'Week 9'!$Q$4:R$138,2,FALSE)</f>
        <v>1389.9384774370997</v>
      </c>
      <c r="F68" s="3">
        <f>VLOOKUP(C68,'Week 9'!$Q$4:S$138,2,FALSE)</f>
        <v>1473.5550526946779</v>
      </c>
      <c r="G68" s="5">
        <f t="shared" si="11"/>
        <v>0.47323420559368573</v>
      </c>
      <c r="H68">
        <f t="shared" si="3"/>
        <v>1</v>
      </c>
      <c r="I68">
        <f t="shared" si="16"/>
        <v>7</v>
      </c>
      <c r="J68">
        <f t="shared" si="17"/>
        <v>2.0794415416798357</v>
      </c>
      <c r="K68">
        <f t="shared" si="18"/>
        <v>1389.9384774370997</v>
      </c>
      <c r="L68">
        <f t="shared" si="19"/>
        <v>1473.5550526946779</v>
      </c>
      <c r="M68">
        <f t="shared" si="12"/>
        <v>2.1999736894270878</v>
      </c>
      <c r="N68" s="3">
        <f t="shared" si="13"/>
        <v>1438.1345627637661</v>
      </c>
      <c r="Q68" t="str">
        <f>'PRE-POST'!A71</f>
        <v>Michigan</v>
      </c>
      <c r="R68" s="3">
        <f>IFERROR(VLOOKUP(Q68,$A$4:$N$160,14,FALSE),VLOOKUP(Q68,'Week 9'!Q$4:R$134,2,FALSE))</f>
        <v>1723.1222375772838</v>
      </c>
    </row>
    <row r="69" spans="1:18">
      <c r="A69" t="str">
        <f t="shared" ref="A69:B69" si="32">C12</f>
        <v>UCLA</v>
      </c>
      <c r="B69">
        <f t="shared" si="32"/>
        <v>10</v>
      </c>
      <c r="C69" t="str">
        <f t="shared" ref="C69:D69" si="33">A12</f>
        <v>Utah</v>
      </c>
      <c r="D69">
        <f t="shared" si="33"/>
        <v>41</v>
      </c>
      <c r="E69" s="3">
        <f>VLOOKUP(A69,'Week 9'!$Q$4:R$138,2,FALSE)</f>
        <v>1386.0577515876419</v>
      </c>
      <c r="F69" s="3">
        <f>VLOOKUP(C69,'Week 9'!$Q$4:S$138,2,FALSE)</f>
        <v>1668.1970400255032</v>
      </c>
      <c r="G69" s="5">
        <f t="shared" si="11"/>
        <v>0.22270806337727683</v>
      </c>
      <c r="H69">
        <f t="shared" ref="H69:H116" si="34">IF(B69&gt;D69,1,0)</f>
        <v>0</v>
      </c>
      <c r="I69">
        <f t="shared" si="16"/>
        <v>-31</v>
      </c>
      <c r="J69">
        <f t="shared" si="17"/>
        <v>3.4657359027997265</v>
      </c>
      <c r="K69">
        <f t="shared" si="18"/>
        <v>1668.1970400255032</v>
      </c>
      <c r="L69">
        <f t="shared" si="19"/>
        <v>1386.0577515876419</v>
      </c>
      <c r="M69">
        <f t="shared" si="12"/>
        <v>2.2000077975669825</v>
      </c>
      <c r="N69" s="3">
        <f t="shared" si="13"/>
        <v>1352.096348649073</v>
      </c>
      <c r="Q69" t="str">
        <f>'PRE-POST'!A72</f>
        <v>Michigan State</v>
      </c>
      <c r="R69" s="3">
        <f>IFERROR(VLOOKUP(Q69,$A$4:$N$160,14,FALSE),VLOOKUP(Q69,'Week 9'!Q$4:R$134,2,FALSE))</f>
        <v>1546.0636549756032</v>
      </c>
    </row>
    <row r="70" spans="1:18">
      <c r="A70" t="str">
        <f t="shared" ref="A70:B70" si="35">C13</f>
        <v>Colorado State</v>
      </c>
      <c r="B70">
        <f t="shared" si="35"/>
        <v>21</v>
      </c>
      <c r="C70" t="str">
        <f t="shared" ref="C70:D70" si="36">A13</f>
        <v>Wyoming</v>
      </c>
      <c r="D70">
        <f t="shared" si="36"/>
        <v>34</v>
      </c>
      <c r="E70" s="3">
        <f>VLOOKUP(A70,'Week 9'!$Q$4:R$138,2,FALSE)</f>
        <v>1370.4442898128646</v>
      </c>
      <c r="F70" s="3">
        <f>VLOOKUP(C70,'Week 9'!$Q$4:S$138,2,FALSE)</f>
        <v>1402.1688393412926</v>
      </c>
      <c r="G70" s="5">
        <f t="shared" si="11"/>
        <v>0.54774133879137876</v>
      </c>
      <c r="H70">
        <f t="shared" si="34"/>
        <v>0</v>
      </c>
      <c r="I70">
        <f t="shared" si="16"/>
        <v>-13</v>
      </c>
      <c r="J70">
        <f t="shared" si="17"/>
        <v>2.6390573296152584</v>
      </c>
      <c r="K70">
        <f t="shared" si="18"/>
        <v>1402.1688393412926</v>
      </c>
      <c r="L70">
        <f t="shared" si="19"/>
        <v>1370.4442898128646</v>
      </c>
      <c r="M70">
        <f t="shared" si="12"/>
        <v>2.2000693469263615</v>
      </c>
      <c r="N70" s="3">
        <f t="shared" si="13"/>
        <v>1306.839369990073</v>
      </c>
      <c r="Q70" t="str">
        <f>'PRE-POST'!A73</f>
        <v>Middle Tennessee State</v>
      </c>
      <c r="R70" s="3">
        <f>IFERROR(VLOOKUP(Q70,$A$4:$N$160,14,FALSE),VLOOKUP(Q70,'Week 9'!Q$4:R$134,2,FALSE))</f>
        <v>1627.8995161445791</v>
      </c>
    </row>
    <row r="71" spans="1:18">
      <c r="A71" t="str">
        <f t="shared" ref="A71:B71" si="37">C14</f>
        <v>Akron</v>
      </c>
      <c r="B71">
        <f t="shared" si="37"/>
        <v>17</v>
      </c>
      <c r="C71" t="str">
        <f t="shared" ref="C71:D71" si="38">A14</f>
        <v>Central Michigan</v>
      </c>
      <c r="D71">
        <f t="shared" si="38"/>
        <v>10</v>
      </c>
      <c r="E71" s="3">
        <f>VLOOKUP(A71,'Week 9'!$Q$4:R$138,2,FALSE)</f>
        <v>1425.8528107465427</v>
      </c>
      <c r="F71" s="3">
        <f>VLOOKUP(C71,'Week 9'!$Q$4:S$138,2,FALSE)</f>
        <v>1305.0519842061619</v>
      </c>
      <c r="G71" s="5">
        <f t="shared" si="11"/>
        <v>0.74451238142795351</v>
      </c>
      <c r="H71">
        <f t="shared" si="34"/>
        <v>1</v>
      </c>
      <c r="I71">
        <f t="shared" si="16"/>
        <v>7</v>
      </c>
      <c r="J71">
        <f t="shared" si="17"/>
        <v>2.0794415416798357</v>
      </c>
      <c r="K71">
        <f t="shared" si="18"/>
        <v>1425.8528107465427</v>
      </c>
      <c r="L71">
        <f t="shared" si="19"/>
        <v>1305.0519842061619</v>
      </c>
      <c r="M71">
        <f t="shared" si="12"/>
        <v>2.2000182117959208</v>
      </c>
      <c r="N71" s="3">
        <f t="shared" si="13"/>
        <v>1449.2289532222469</v>
      </c>
      <c r="Q71" t="str">
        <f>'PRE-POST'!A74</f>
        <v>Minnesota</v>
      </c>
      <c r="R71" s="3">
        <f>IFERROR(VLOOKUP(Q71,$A$4:$N$160,14,FALSE),VLOOKUP(Q71,'Week 9'!Q$4:R$134,2,FALSE))</f>
        <v>1438.1345627637661</v>
      </c>
    </row>
    <row r="72" spans="1:18">
      <c r="A72" t="str">
        <f t="shared" ref="A72:B72" si="39">C15</f>
        <v>Texas-El Paso</v>
      </c>
      <c r="B72">
        <f t="shared" si="39"/>
        <v>0</v>
      </c>
      <c r="C72" t="str">
        <f t="shared" ref="C72:D72" si="40">A15</f>
        <v>Alabama-Birmingham</v>
      </c>
      <c r="D72">
        <f t="shared" si="40"/>
        <v>19</v>
      </c>
      <c r="E72" s="3">
        <f>VLOOKUP(A72,'Week 9'!$Q$4:R$138,2,FALSE)</f>
        <v>1259.4931001013545</v>
      </c>
      <c r="F72" s="3">
        <f>VLOOKUP(C72,'Week 9'!$Q$4:S$138,2,FALSE)</f>
        <v>1682.4830703942937</v>
      </c>
      <c r="G72" s="5">
        <f t="shared" si="11"/>
        <v>0.11297005854896494</v>
      </c>
      <c r="H72">
        <f t="shared" si="34"/>
        <v>0</v>
      </c>
      <c r="I72">
        <f t="shared" si="16"/>
        <v>-19</v>
      </c>
      <c r="J72">
        <f t="shared" si="17"/>
        <v>2.9957322735539909</v>
      </c>
      <c r="K72">
        <f t="shared" si="18"/>
        <v>1682.4830703942937</v>
      </c>
      <c r="L72">
        <f t="shared" si="19"/>
        <v>1259.4931001013545</v>
      </c>
      <c r="M72">
        <f t="shared" si="12"/>
        <v>2.2000052010689486</v>
      </c>
      <c r="N72" s="3">
        <f t="shared" si="13"/>
        <v>1244.6022306826235</v>
      </c>
      <c r="Q72" t="str">
        <f>'PRE-POST'!A75</f>
        <v>Mississippi</v>
      </c>
      <c r="R72" s="3">
        <f>IFERROR(VLOOKUP(Q72,$A$4:$N$160,14,FALSE),VLOOKUP(Q72,'Week 9'!Q$4:R$134,2,FALSE))</f>
        <v>1501.9359695593375</v>
      </c>
    </row>
    <row r="73" spans="1:18">
      <c r="A73" t="str">
        <f t="shared" ref="A73:B73" si="41">C16</f>
        <v>Arizona</v>
      </c>
      <c r="B73">
        <f t="shared" si="41"/>
        <v>44</v>
      </c>
      <c r="C73" t="str">
        <f t="shared" ref="C73:D73" si="42">A16</f>
        <v>Oregon</v>
      </c>
      <c r="D73">
        <f t="shared" si="42"/>
        <v>15</v>
      </c>
      <c r="E73" s="3">
        <f>VLOOKUP(A73,'Week 9'!$Q$4:R$138,2,FALSE)</f>
        <v>1560.8238096070243</v>
      </c>
      <c r="F73" s="3">
        <f>VLOOKUP(C73,'Week 9'!$Q$4:S$138,2,FALSE)</f>
        <v>1533.0371880654079</v>
      </c>
      <c r="G73" s="5">
        <f t="shared" si="11"/>
        <v>0.6304441586569729</v>
      </c>
      <c r="H73">
        <f t="shared" si="34"/>
        <v>1</v>
      </c>
      <c r="I73">
        <f t="shared" si="16"/>
        <v>29</v>
      </c>
      <c r="J73">
        <f t="shared" si="17"/>
        <v>3.4011973816621555</v>
      </c>
      <c r="K73">
        <f t="shared" si="18"/>
        <v>1560.8238096070243</v>
      </c>
      <c r="L73">
        <f t="shared" si="19"/>
        <v>1533.0371880654079</v>
      </c>
      <c r="M73">
        <f t="shared" si="12"/>
        <v>2.2000791747926862</v>
      </c>
      <c r="N73" s="3">
        <f t="shared" si="13"/>
        <v>1616.1308237921744</v>
      </c>
      <c r="Q73" t="str">
        <f>'PRE-POST'!A76</f>
        <v>Mississippi State</v>
      </c>
      <c r="R73" s="3">
        <f>IFERROR(VLOOKUP(Q73,$A$4:$N$160,14,FALSE),VLOOKUP(Q73,'Week 9'!Q$4:R$134,2,FALSE))</f>
        <v>1668.8227409555561</v>
      </c>
    </row>
    <row r="74" spans="1:18">
      <c r="A74" t="str">
        <f t="shared" ref="A74:B74" si="43">C17</f>
        <v>Southern California</v>
      </c>
      <c r="B74">
        <f t="shared" si="43"/>
        <v>35</v>
      </c>
      <c r="C74" t="str">
        <f t="shared" ref="C74:D74" si="44">A17</f>
        <v>Arizona State</v>
      </c>
      <c r="D74">
        <f t="shared" si="44"/>
        <v>38</v>
      </c>
      <c r="E74" s="3">
        <f>VLOOKUP(A74,'Week 9'!$Q$4:R$138,2,FALSE)</f>
        <v>1475.9990691045425</v>
      </c>
      <c r="F74" s="3">
        <f>VLOOKUP(C74,'Week 9'!$Q$4:S$138,2,FALSE)</f>
        <v>1431.2413270519771</v>
      </c>
      <c r="G74" s="5">
        <f t="shared" si="11"/>
        <v>0.65290120027817478</v>
      </c>
      <c r="H74">
        <f t="shared" si="34"/>
        <v>0</v>
      </c>
      <c r="I74">
        <f t="shared" si="16"/>
        <v>-3</v>
      </c>
      <c r="J74">
        <f t="shared" si="17"/>
        <v>1.3862943611198906</v>
      </c>
      <c r="K74">
        <f t="shared" si="18"/>
        <v>1431.2413270519771</v>
      </c>
      <c r="L74">
        <f t="shared" si="19"/>
        <v>1475.9990691045425</v>
      </c>
      <c r="M74">
        <f t="shared" si="12"/>
        <v>2.1999508464927162</v>
      </c>
      <c r="N74" s="3">
        <f t="shared" si="13"/>
        <v>1436.1749757925415</v>
      </c>
      <c r="Q74" t="str">
        <f>'PRE-POST'!A77</f>
        <v>Missouri</v>
      </c>
      <c r="R74" s="3">
        <f>IFERROR(VLOOKUP(Q74,$A$4:$N$160,14,FALSE),VLOOKUP(Q74,'Week 9'!Q$4:R$134,2,FALSE))</f>
        <v>1627.5183331880485</v>
      </c>
    </row>
    <row r="75" spans="1:18">
      <c r="A75" t="str">
        <f t="shared" ref="A75:B75" si="45">C18</f>
        <v>Eastern Michigan</v>
      </c>
      <c r="B75">
        <f t="shared" si="45"/>
        <v>22</v>
      </c>
      <c r="C75" t="str">
        <f t="shared" ref="C75:D75" si="46">A18</f>
        <v>Army</v>
      </c>
      <c r="D75">
        <f t="shared" si="46"/>
        <v>37</v>
      </c>
      <c r="E75" s="3">
        <f>VLOOKUP(A75,'Week 9'!$Q$4:R$138,2,FALSE)</f>
        <v>1566.6970060035344</v>
      </c>
      <c r="F75" s="3">
        <f>VLOOKUP(C75,'Week 9'!$Q$4:S$138,2,FALSE)</f>
        <v>1586.4803534642422</v>
      </c>
      <c r="G75" s="5">
        <f t="shared" si="11"/>
        <v>0.56470708117505419</v>
      </c>
      <c r="H75">
        <f t="shared" si="34"/>
        <v>0</v>
      </c>
      <c r="I75">
        <f t="shared" si="16"/>
        <v>-15</v>
      </c>
      <c r="J75">
        <f t="shared" si="17"/>
        <v>2.7725887222397811</v>
      </c>
      <c r="K75">
        <f t="shared" si="18"/>
        <v>1586.4803534642422</v>
      </c>
      <c r="L75">
        <f t="shared" si="19"/>
        <v>1566.6970060035344</v>
      </c>
      <c r="M75">
        <f t="shared" si="12"/>
        <v>2.2001112046383642</v>
      </c>
      <c r="N75" s="3">
        <f t="shared" si="13"/>
        <v>1497.8027024164753</v>
      </c>
      <c r="Q75" t="str">
        <f>'PRE-POST'!A78</f>
        <v>Navy</v>
      </c>
      <c r="R75" s="3">
        <f>IFERROR(VLOOKUP(Q75,$A$4:$N$160,14,FALSE),VLOOKUP(Q75,'Week 9'!Q$4:R$134,2,FALSE))</f>
        <v>1366.8750313490232</v>
      </c>
    </row>
    <row r="76" spans="1:18">
      <c r="A76" t="str">
        <f t="shared" ref="A76:B76" si="47">C19</f>
        <v>Air Force</v>
      </c>
      <c r="B76">
        <f t="shared" si="47"/>
        <v>38</v>
      </c>
      <c r="C76" t="str">
        <f t="shared" ref="C76:D76" si="48">A19</f>
        <v>Boise State</v>
      </c>
      <c r="D76">
        <f t="shared" si="48"/>
        <v>48</v>
      </c>
      <c r="E76" s="3">
        <f>VLOOKUP(A76,'Week 9'!$Q$4:R$138,2,FALSE)</f>
        <v>1576.1672753258983</v>
      </c>
      <c r="F76" s="3">
        <f>VLOOKUP(C76,'Week 9'!$Q$4:S$138,2,FALSE)</f>
        <v>1554.8412154971595</v>
      </c>
      <c r="G76" s="5">
        <f t="shared" si="11"/>
        <v>0.62173824489883467</v>
      </c>
      <c r="H76">
        <f t="shared" si="34"/>
        <v>0</v>
      </c>
      <c r="I76">
        <f t="shared" si="16"/>
        <v>-10</v>
      </c>
      <c r="J76">
        <f t="shared" si="17"/>
        <v>2.3978952727983707</v>
      </c>
      <c r="K76">
        <f t="shared" si="18"/>
        <v>1554.8412154971595</v>
      </c>
      <c r="L76">
        <f t="shared" si="19"/>
        <v>1576.1672753258983</v>
      </c>
      <c r="M76">
        <f t="shared" si="12"/>
        <v>2.1998968398280008</v>
      </c>
      <c r="N76" s="3">
        <f t="shared" si="13"/>
        <v>1510.5723705520993</v>
      </c>
      <c r="Q76" t="str">
        <f>'PRE-POST'!A79</f>
        <v>Nebraska</v>
      </c>
      <c r="R76" s="3">
        <f>IFERROR(VLOOKUP(Q76,$A$4:$N$160,14,FALSE),VLOOKUP(Q76,'Week 9'!Q$4:R$134,2,FALSE))</f>
        <v>1468.8141112494422</v>
      </c>
    </row>
    <row r="77" spans="1:18">
      <c r="A77" t="str">
        <f t="shared" ref="A77:B77" si="49">C20</f>
        <v>California</v>
      </c>
      <c r="B77">
        <f t="shared" si="49"/>
        <v>12</v>
      </c>
      <c r="C77" t="str">
        <f t="shared" ref="C77:D77" si="50">A20</f>
        <v>Washington</v>
      </c>
      <c r="D77">
        <f t="shared" si="50"/>
        <v>10</v>
      </c>
      <c r="E77" s="3">
        <f>VLOOKUP(A77,'Week 9'!$Q$4:R$138,2,FALSE)</f>
        <v>1573.9027821417042</v>
      </c>
      <c r="F77" s="3">
        <f>VLOOKUP(C77,'Week 9'!$Q$4:S$138,2,FALSE)</f>
        <v>1703.99432759352</v>
      </c>
      <c r="G77" s="5">
        <f t="shared" si="11"/>
        <v>0.40740653678668071</v>
      </c>
      <c r="H77">
        <f t="shared" si="34"/>
        <v>1</v>
      </c>
      <c r="I77">
        <f t="shared" si="16"/>
        <v>2</v>
      </c>
      <c r="J77">
        <f t="shared" si="17"/>
        <v>1.0986122886681098</v>
      </c>
      <c r="K77">
        <f t="shared" si="18"/>
        <v>1573.9027821417042</v>
      </c>
      <c r="L77">
        <f t="shared" si="19"/>
        <v>1703.99432759352</v>
      </c>
      <c r="M77">
        <f t="shared" si="12"/>
        <v>2.1999830888318503</v>
      </c>
      <c r="N77" s="3">
        <f t="shared" si="13"/>
        <v>1602.5479022262964</v>
      </c>
      <c r="Q77" t="str">
        <f>'PRE-POST'!A80</f>
        <v>Nevada</v>
      </c>
      <c r="R77" s="3">
        <f>IFERROR(VLOOKUP(Q77,$A$4:$N$160,14,FALSE),VLOOKUP(Q77,'Week 9'!Q$4:R$134,2,FALSE))</f>
        <v>1571.5634111435297</v>
      </c>
    </row>
    <row r="78" spans="1:18">
      <c r="A78" t="str">
        <f t="shared" ref="A78:B78" si="51">C21</f>
        <v>Charlotte</v>
      </c>
      <c r="B78">
        <f t="shared" si="51"/>
        <v>20</v>
      </c>
      <c r="C78" t="str">
        <f t="shared" ref="C78:D78" si="52">A21</f>
        <v>Southern Mississippi</v>
      </c>
      <c r="D78">
        <f t="shared" si="52"/>
        <v>17</v>
      </c>
      <c r="E78" s="3">
        <f>VLOOKUP(A78,'Week 9'!$Q$4:R$138,2,FALSE)</f>
        <v>1390.5781857960692</v>
      </c>
      <c r="F78" s="3">
        <f>VLOOKUP(C78,'Week 9'!$Q$4:S$138,2,FALSE)</f>
        <v>1614.3850667790571</v>
      </c>
      <c r="G78" s="5">
        <f t="shared" si="11"/>
        <v>0.28614812386979288</v>
      </c>
      <c r="H78">
        <f t="shared" si="34"/>
        <v>1</v>
      </c>
      <c r="I78">
        <f t="shared" si="16"/>
        <v>3</v>
      </c>
      <c r="J78">
        <f t="shared" si="17"/>
        <v>1.3862943611198906</v>
      </c>
      <c r="K78">
        <f t="shared" si="18"/>
        <v>1390.5781857960692</v>
      </c>
      <c r="L78">
        <f t="shared" si="19"/>
        <v>1614.3850667790571</v>
      </c>
      <c r="M78">
        <f t="shared" si="12"/>
        <v>2.1999901700966911</v>
      </c>
      <c r="N78" s="3">
        <f t="shared" si="13"/>
        <v>1434.1207797852699</v>
      </c>
      <c r="Q78" t="str">
        <f>'PRE-POST'!A81</f>
        <v>Nevada-Las Vegas</v>
      </c>
      <c r="R78" s="3">
        <f>IFERROR(VLOOKUP(Q78,$A$4:$N$160,14,FALSE),VLOOKUP(Q78,'Week 9'!Q$4:R$134,2,FALSE))</f>
        <v>1326.891360264606</v>
      </c>
    </row>
    <row r="79" spans="1:18">
      <c r="A79" t="str">
        <f t="shared" ref="A79:B79" si="53">C22</f>
        <v>Southern Methodist</v>
      </c>
      <c r="B79">
        <f t="shared" si="53"/>
        <v>20</v>
      </c>
      <c r="C79" t="str">
        <f t="shared" ref="C79:D79" si="54">A22</f>
        <v>Cincinnati</v>
      </c>
      <c r="D79">
        <f t="shared" si="54"/>
        <v>26</v>
      </c>
      <c r="E79" s="3">
        <f>VLOOKUP(A79,'Week 9'!$Q$4:R$138,2,FALSE)</f>
        <v>1421.0653920414072</v>
      </c>
      <c r="F79" s="3">
        <f>VLOOKUP(C79,'Week 9'!$Q$4:S$138,2,FALSE)</f>
        <v>1626.1952508832705</v>
      </c>
      <c r="G79" s="5">
        <f t="shared" si="11"/>
        <v>0.30860432653106584</v>
      </c>
      <c r="H79">
        <f t="shared" si="34"/>
        <v>0</v>
      </c>
      <c r="I79">
        <f t="shared" si="16"/>
        <v>-6</v>
      </c>
      <c r="J79">
        <f t="shared" si="17"/>
        <v>1.9459101490553132</v>
      </c>
      <c r="K79">
        <f t="shared" si="18"/>
        <v>1626.1952508832705</v>
      </c>
      <c r="L79">
        <f t="shared" si="19"/>
        <v>1421.0653920414072</v>
      </c>
      <c r="M79">
        <f t="shared" si="12"/>
        <v>2.2000107249135374</v>
      </c>
      <c r="N79" s="3">
        <f t="shared" si="13"/>
        <v>1394.6425464259773</v>
      </c>
      <c r="Q79" t="str">
        <f>'PRE-POST'!A82</f>
        <v>New Mexico</v>
      </c>
      <c r="R79" s="3">
        <f>IFERROR(VLOOKUP(Q79,$A$4:$N$160,14,FALSE),VLOOKUP(Q79,'Week 9'!Q$4:R$134,2,FALSE))</f>
        <v>1504.080685800734</v>
      </c>
    </row>
    <row r="80" spans="1:18">
      <c r="A80" t="str">
        <f t="shared" ref="A80:B80" si="55">C23</f>
        <v>Florida State</v>
      </c>
      <c r="B80">
        <f t="shared" si="55"/>
        <v>10</v>
      </c>
      <c r="C80" t="str">
        <f t="shared" ref="C80:D80" si="56">A23</f>
        <v>Clemson</v>
      </c>
      <c r="D80">
        <f t="shared" si="56"/>
        <v>59</v>
      </c>
      <c r="E80" s="3">
        <f>VLOOKUP(A80,'Week 9'!$Q$4:R$138,2,FALSE)</f>
        <v>1550.2014073186829</v>
      </c>
      <c r="F80" s="3">
        <f>VLOOKUP(C80,'Week 9'!$Q$4:S$138,2,FALSE)</f>
        <v>1825.8528587277169</v>
      </c>
      <c r="G80" s="5">
        <f t="shared" si="11"/>
        <v>0.22924005685750071</v>
      </c>
      <c r="H80">
        <f t="shared" si="34"/>
        <v>0</v>
      </c>
      <c r="I80">
        <f t="shared" si="16"/>
        <v>-49</v>
      </c>
      <c r="J80">
        <f t="shared" si="17"/>
        <v>3.912023005428146</v>
      </c>
      <c r="K80">
        <f t="shared" si="18"/>
        <v>1825.8528587277169</v>
      </c>
      <c r="L80">
        <f t="shared" si="19"/>
        <v>1550.2014073186829</v>
      </c>
      <c r="M80">
        <f t="shared" si="12"/>
        <v>2.2000079810934743</v>
      </c>
      <c r="N80" s="3">
        <f t="shared" si="13"/>
        <v>1510.7423996185505</v>
      </c>
      <c r="Q80" t="str">
        <f>'PRE-POST'!A83</f>
        <v>New Mexico State</v>
      </c>
      <c r="R80" s="3">
        <f>IFERROR(VLOOKUP(Q80,$A$4:$N$160,14,FALSE),VLOOKUP(Q80,'Week 9'!Q$4:R$134,2,FALSE))</f>
        <v>1320.5516163163036</v>
      </c>
    </row>
    <row r="81" spans="1:18">
      <c r="A81" t="str">
        <f t="shared" ref="A81:B81" si="57">C24</f>
        <v>Georgia State</v>
      </c>
      <c r="B81">
        <f t="shared" si="57"/>
        <v>34</v>
      </c>
      <c r="C81" t="str">
        <f t="shared" ref="C81:D81" si="58">A24</f>
        <v>Coastal Carolina</v>
      </c>
      <c r="D81">
        <f t="shared" si="58"/>
        <v>37</v>
      </c>
      <c r="E81" s="3">
        <f>VLOOKUP(A81,'Week 9'!$Q$4:R$138,2,FALSE)</f>
        <v>1334.1330157054597</v>
      </c>
      <c r="F81" s="3">
        <f>VLOOKUP(C81,'Week 9'!$Q$4:S$138,2,FALSE)</f>
        <v>1631.9182468656936</v>
      </c>
      <c r="G81" s="5">
        <f t="shared" si="11"/>
        <v>0.20750685051966766</v>
      </c>
      <c r="H81">
        <f t="shared" si="34"/>
        <v>0</v>
      </c>
      <c r="I81">
        <f t="shared" si="16"/>
        <v>-3</v>
      </c>
      <c r="J81">
        <f t="shared" si="17"/>
        <v>1.3862943611198906</v>
      </c>
      <c r="K81">
        <f t="shared" si="18"/>
        <v>1631.9182468656936</v>
      </c>
      <c r="L81">
        <f t="shared" si="19"/>
        <v>1334.1330157054597</v>
      </c>
      <c r="M81">
        <f t="shared" si="12"/>
        <v>2.2000073878747832</v>
      </c>
      <c r="N81" s="3">
        <f t="shared" si="13"/>
        <v>1321.4756878228714</v>
      </c>
      <c r="Q81" t="str">
        <f>'PRE-POST'!A84</f>
        <v>North Carolina</v>
      </c>
      <c r="R81" s="3">
        <f>IFERROR(VLOOKUP(Q81,$A$4:$N$160,14,FALSE),VLOOKUP(Q81,'Week 9'!Q$4:R$134,2,FALSE))</f>
        <v>1391.4897558173323</v>
      </c>
    </row>
    <row r="82" spans="1:18">
      <c r="A82" t="str">
        <f t="shared" ref="A82:B82" si="59">C25</f>
        <v>Western Kentucky</v>
      </c>
      <c r="B82">
        <f t="shared" si="59"/>
        <v>17</v>
      </c>
      <c r="C82" t="str">
        <f t="shared" ref="C82:D82" si="60">A25</f>
        <v>Florida International</v>
      </c>
      <c r="D82">
        <f t="shared" si="60"/>
        <v>38</v>
      </c>
      <c r="E82" s="3">
        <f>VLOOKUP(A82,'Week 9'!$Q$4:R$138,2,FALSE)</f>
        <v>1410.4210862887273</v>
      </c>
      <c r="F82" s="3">
        <f>VLOOKUP(C82,'Week 9'!$Q$4:S$138,2,FALSE)</f>
        <v>1564.8175908391802</v>
      </c>
      <c r="G82" s="5">
        <f t="shared" si="11"/>
        <v>0.37411400824878593</v>
      </c>
      <c r="H82">
        <f t="shared" si="34"/>
        <v>0</v>
      </c>
      <c r="I82">
        <f t="shared" si="16"/>
        <v>-21</v>
      </c>
      <c r="J82">
        <f t="shared" si="17"/>
        <v>3.0910424533583161</v>
      </c>
      <c r="K82">
        <f t="shared" si="18"/>
        <v>1564.8175908391802</v>
      </c>
      <c r="L82">
        <f t="shared" si="19"/>
        <v>1410.4210862887273</v>
      </c>
      <c r="M82">
        <f t="shared" si="12"/>
        <v>2.2000142490272458</v>
      </c>
      <c r="N82" s="3">
        <f t="shared" si="13"/>
        <v>1359.5390563332812</v>
      </c>
      <c r="Q82" t="str">
        <f>'PRE-POST'!A85</f>
        <v>North Carolina State</v>
      </c>
      <c r="R82" s="3">
        <f>IFERROR(VLOOKUP(Q82,$A$4:$N$160,14,FALSE),VLOOKUP(Q82,'Week 9'!Q$4:R$134,2,FALSE))</f>
        <v>1606.2956804912214</v>
      </c>
    </row>
    <row r="83" spans="1:18">
      <c r="A83" t="str">
        <f t="shared" ref="A83:B83" si="61">C26</f>
        <v>Fresno State</v>
      </c>
      <c r="B83">
        <f t="shared" si="61"/>
        <v>50</v>
      </c>
      <c r="C83" t="str">
        <f t="shared" ref="C83:D83" si="62">A26</f>
        <v>Hawaii</v>
      </c>
      <c r="D83">
        <f t="shared" si="62"/>
        <v>20</v>
      </c>
      <c r="E83" s="3">
        <f>VLOOKUP(A83,'Week 9'!$Q$4:R$138,2,FALSE)</f>
        <v>1756.6434746347322</v>
      </c>
      <c r="F83" s="3">
        <f>VLOOKUP(C83,'Week 9'!$Q$4:S$138,2,FALSE)</f>
        <v>1499.9560364391316</v>
      </c>
      <c r="G83" s="5">
        <f t="shared" si="11"/>
        <v>0.86433616509487943</v>
      </c>
      <c r="H83">
        <f t="shared" si="34"/>
        <v>1</v>
      </c>
      <c r="I83">
        <f t="shared" si="16"/>
        <v>30</v>
      </c>
      <c r="J83">
        <f t="shared" si="17"/>
        <v>3.4339872044851463</v>
      </c>
      <c r="K83">
        <f t="shared" si="18"/>
        <v>1756.6434746347322</v>
      </c>
      <c r="L83">
        <f t="shared" si="19"/>
        <v>1499.9560364391316</v>
      </c>
      <c r="M83">
        <f t="shared" si="12"/>
        <v>2.2000085707349588</v>
      </c>
      <c r="N83" s="3">
        <f t="shared" si="13"/>
        <v>1777.1417409110586</v>
      </c>
      <c r="Q83" t="str">
        <f>'PRE-POST'!A86</f>
        <v>North Texas</v>
      </c>
      <c r="R83" s="3">
        <f>IFERROR(VLOOKUP(Q83,$A$4:$N$160,14,FALSE),VLOOKUP(Q83,'Week 9'!Q$4:R$134,2,FALSE))</f>
        <v>1662.6290214153789</v>
      </c>
    </row>
    <row r="84" spans="1:18">
      <c r="A84" t="str">
        <f t="shared" ref="A84:B84" si="63">C27</f>
        <v>Georgia</v>
      </c>
      <c r="B84">
        <f t="shared" si="63"/>
        <v>36</v>
      </c>
      <c r="C84" t="str">
        <f t="shared" ref="C84:D84" si="64">A27</f>
        <v>Florida</v>
      </c>
      <c r="D84">
        <f t="shared" si="64"/>
        <v>17</v>
      </c>
      <c r="E84" s="3">
        <f>VLOOKUP(A84,'Week 9'!$Q$4:R$138,2,FALSE)</f>
        <v>1768.6777792717041</v>
      </c>
      <c r="F84" s="3">
        <f>VLOOKUP(C84,'Week 9'!$Q$4:S$138,2,FALSE)</f>
        <v>1706.7872839590716</v>
      </c>
      <c r="G84" s="5">
        <f t="shared" si="11"/>
        <v>0.67490190950780915</v>
      </c>
      <c r="H84">
        <f t="shared" si="34"/>
        <v>1</v>
      </c>
      <c r="I84">
        <f t="shared" si="16"/>
        <v>19</v>
      </c>
      <c r="J84">
        <f t="shared" si="17"/>
        <v>2.9957322735539909</v>
      </c>
      <c r="K84">
        <f t="shared" si="18"/>
        <v>1768.6777792717041</v>
      </c>
      <c r="L84">
        <f t="shared" si="19"/>
        <v>1706.7872839590716</v>
      </c>
      <c r="M84">
        <f t="shared" si="12"/>
        <v>2.2000355466536323</v>
      </c>
      <c r="N84" s="3">
        <f t="shared" si="13"/>
        <v>1811.5303726916497</v>
      </c>
      <c r="Q84" t="str">
        <f>'PRE-POST'!A87</f>
        <v>Northern Illinois</v>
      </c>
      <c r="R84" s="3">
        <f>IFERROR(VLOOKUP(Q84,$A$4:$N$160,14,FALSE),VLOOKUP(Q84,'Week 9'!Q$4:R$134,2,FALSE))</f>
        <v>1501.6670580334812</v>
      </c>
    </row>
    <row r="85" spans="1:18">
      <c r="A85" t="str">
        <f t="shared" ref="A85:B85" si="65">C28</f>
        <v>Houston</v>
      </c>
      <c r="B85">
        <f t="shared" si="65"/>
        <v>57</v>
      </c>
      <c r="C85" t="str">
        <f t="shared" ref="C85:D85" si="66">A28</f>
        <v>South Florida</v>
      </c>
      <c r="D85">
        <f t="shared" si="66"/>
        <v>36</v>
      </c>
      <c r="E85" s="3">
        <f>VLOOKUP(A85,'Week 9'!$Q$4:R$138,2,FALSE)</f>
        <v>1646.2234185156944</v>
      </c>
      <c r="F85" s="3">
        <f>VLOOKUP(C85,'Week 9'!$Q$4:S$138,2,FALSE)</f>
        <v>1717.7368592525138</v>
      </c>
      <c r="G85" s="5">
        <f t="shared" si="11"/>
        <v>0.49062750326904597</v>
      </c>
      <c r="H85">
        <f t="shared" si="34"/>
        <v>1</v>
      </c>
      <c r="I85">
        <f t="shared" si="16"/>
        <v>21</v>
      </c>
      <c r="J85">
        <f t="shared" si="17"/>
        <v>3.0910424533583161</v>
      </c>
      <c r="K85">
        <f t="shared" si="18"/>
        <v>1646.2234185156944</v>
      </c>
      <c r="L85">
        <f t="shared" si="19"/>
        <v>1717.7368592525138</v>
      </c>
      <c r="M85">
        <f t="shared" si="12"/>
        <v>2.1999692365522154</v>
      </c>
      <c r="N85" s="3">
        <f t="shared" si="13"/>
        <v>1715.5000983062525</v>
      </c>
      <c r="Q85" t="str">
        <f>'PRE-POST'!A88</f>
        <v>Northwestern</v>
      </c>
      <c r="R85" s="3">
        <f>IFERROR(VLOOKUP(Q85,$A$4:$N$160,14,FALSE),VLOOKUP(Q85,'Week 9'!Q$4:R$134,2,FALSE))</f>
        <v>1591.6776302510727</v>
      </c>
    </row>
    <row r="86" spans="1:18">
      <c r="A86" t="str">
        <f t="shared" ref="A86:B86" si="67">C29</f>
        <v>Iowa State</v>
      </c>
      <c r="B86">
        <f t="shared" si="67"/>
        <v>40</v>
      </c>
      <c r="C86" t="str">
        <f t="shared" ref="C86:D86" si="68">A29</f>
        <v>Texas Tech</v>
      </c>
      <c r="D86">
        <f t="shared" si="68"/>
        <v>31</v>
      </c>
      <c r="E86" s="3">
        <f>VLOOKUP(A86,'Week 9'!$Q$4:R$138,2,FALSE)</f>
        <v>1559.1333717644477</v>
      </c>
      <c r="F86" s="3">
        <f>VLOOKUP(C86,'Week 9'!$Q$4:S$138,2,FALSE)</f>
        <v>1715.8866763733558</v>
      </c>
      <c r="G86" s="5">
        <f t="shared" si="11"/>
        <v>0.37094276247262131</v>
      </c>
      <c r="H86">
        <f t="shared" si="34"/>
        <v>1</v>
      </c>
      <c r="I86">
        <f t="shared" si="16"/>
        <v>9</v>
      </c>
      <c r="J86">
        <f t="shared" si="17"/>
        <v>2.3025850929940459</v>
      </c>
      <c r="K86">
        <f t="shared" si="18"/>
        <v>1559.1333717644477</v>
      </c>
      <c r="L86">
        <f t="shared" si="19"/>
        <v>1715.8866763733558</v>
      </c>
      <c r="M86">
        <f t="shared" si="12"/>
        <v>2.199985965208163</v>
      </c>
      <c r="N86" s="3">
        <f t="shared" si="13"/>
        <v>1622.8651091702732</v>
      </c>
      <c r="Q86" t="str">
        <f>'PRE-POST'!A89</f>
        <v>Notre Dame</v>
      </c>
      <c r="R86" s="3">
        <f>IFERROR(VLOOKUP(Q86,$A$4:$N$160,14,FALSE),VLOOKUP(Q86,'Week 9'!Q$4:R$134,2,FALSE))</f>
        <v>1744.2716464158025</v>
      </c>
    </row>
    <row r="87" spans="1:18">
      <c r="A87" t="str">
        <f t="shared" ref="A87:B87" si="69">C30</f>
        <v>Kansas</v>
      </c>
      <c r="B87">
        <f t="shared" si="69"/>
        <v>27</v>
      </c>
      <c r="C87" t="str">
        <f t="shared" ref="C87:D87" si="70">A30</f>
        <v>Texas Christian</v>
      </c>
      <c r="D87">
        <f t="shared" si="70"/>
        <v>26</v>
      </c>
      <c r="E87" s="3">
        <f>VLOOKUP(A87,'Week 9'!$Q$4:R$138,2,FALSE)</f>
        <v>1475.4188966055326</v>
      </c>
      <c r="F87" s="3">
        <f>VLOOKUP(C87,'Week 9'!$Q$4:S$138,2,FALSE)</f>
        <v>1481.2895709647296</v>
      </c>
      <c r="G87" s="5">
        <f t="shared" si="11"/>
        <v>0.58428179650936374</v>
      </c>
      <c r="H87">
        <f t="shared" si="34"/>
        <v>1</v>
      </c>
      <c r="I87">
        <f t="shared" si="16"/>
        <v>1</v>
      </c>
      <c r="J87">
        <f t="shared" si="17"/>
        <v>0.69314718055994529</v>
      </c>
      <c r="K87">
        <f t="shared" si="18"/>
        <v>1475.4188966055326</v>
      </c>
      <c r="L87">
        <f t="shared" si="19"/>
        <v>1481.2895709647296</v>
      </c>
      <c r="M87">
        <f t="shared" si="12"/>
        <v>2.1996252559986482</v>
      </c>
      <c r="N87" s="3">
        <f t="shared" si="13"/>
        <v>1488.0955085555249</v>
      </c>
      <c r="Q87" t="str">
        <f>'PRE-POST'!A90</f>
        <v>Ohio</v>
      </c>
      <c r="R87" s="3">
        <f>IFERROR(VLOOKUP(Q87,$A$4:$N$160,14,FALSE),VLOOKUP(Q87,'Week 9'!Q$4:R$134,2,FALSE))</f>
        <v>1552.1672756470159</v>
      </c>
    </row>
    <row r="88" spans="1:18">
      <c r="A88" t="str">
        <f t="shared" ref="A88:B88" si="71">C31</f>
        <v>Missouri</v>
      </c>
      <c r="B88">
        <f t="shared" si="71"/>
        <v>14</v>
      </c>
      <c r="C88" t="str">
        <f t="shared" ref="C88:D88" si="72">A31</f>
        <v>Kentucky</v>
      </c>
      <c r="D88">
        <f t="shared" si="72"/>
        <v>15</v>
      </c>
      <c r="E88" s="3">
        <f>VLOOKUP(A88,'Week 9'!$Q$4:R$138,2,FALSE)</f>
        <v>1644.4910472710367</v>
      </c>
      <c r="F88" s="3">
        <f>VLOOKUP(C88,'Week 9'!$Q$4:S$138,2,FALSE)</f>
        <v>1670.0705365184331</v>
      </c>
      <c r="G88" s="5">
        <f t="shared" si="11"/>
        <v>0.55648848196454104</v>
      </c>
      <c r="H88">
        <f t="shared" si="34"/>
        <v>0</v>
      </c>
      <c r="I88">
        <f t="shared" si="16"/>
        <v>-1</v>
      </c>
      <c r="J88">
        <f t="shared" si="17"/>
        <v>0.69314718055994529</v>
      </c>
      <c r="K88">
        <f t="shared" si="18"/>
        <v>1670.0705365184331</v>
      </c>
      <c r="L88">
        <f t="shared" si="19"/>
        <v>1644.4910472710367</v>
      </c>
      <c r="M88">
        <f t="shared" si="12"/>
        <v>2.2000860064084442</v>
      </c>
      <c r="N88" s="3">
        <f t="shared" si="13"/>
        <v>1627.5183331880485</v>
      </c>
      <c r="Q88" t="str">
        <f>'PRE-POST'!A91</f>
        <v>Ohio State</v>
      </c>
      <c r="R88" s="3">
        <f>IFERROR(VLOOKUP(Q88,$A$4:$N$160,14,FALSE),VLOOKUP(Q88,'Week 9'!Q$4:R$134,2,FALSE))</f>
        <v>1638.8863541316073</v>
      </c>
    </row>
    <row r="89" spans="1:18">
      <c r="A89" t="str">
        <f t="shared" ref="A89:B89" si="73">C32</f>
        <v>Louisiana</v>
      </c>
      <c r="B89">
        <f t="shared" si="73"/>
        <v>47</v>
      </c>
      <c r="C89" t="str">
        <f t="shared" ref="C89:D89" si="74">A32</f>
        <v>Arkansas State</v>
      </c>
      <c r="D89">
        <f t="shared" si="74"/>
        <v>43</v>
      </c>
      <c r="E89" s="3">
        <f>VLOOKUP(A89,'Week 9'!$Q$4:R$138,2,FALSE)</f>
        <v>1540.9049262050276</v>
      </c>
      <c r="F89" s="3">
        <f>VLOOKUP(C89,'Week 9'!$Q$4:S$138,2,FALSE)</f>
        <v>1596.7056672305869</v>
      </c>
      <c r="G89" s="5">
        <f t="shared" si="11"/>
        <v>0.51323570498641446</v>
      </c>
      <c r="H89">
        <f t="shared" si="34"/>
        <v>1</v>
      </c>
      <c r="I89">
        <f t="shared" si="16"/>
        <v>4</v>
      </c>
      <c r="J89">
        <f t="shared" si="17"/>
        <v>1.6094379124341003</v>
      </c>
      <c r="K89">
        <f t="shared" si="18"/>
        <v>1540.9049262050276</v>
      </c>
      <c r="L89">
        <f t="shared" si="19"/>
        <v>1596.7056672305869</v>
      </c>
      <c r="M89">
        <f t="shared" si="12"/>
        <v>2.199960574000281</v>
      </c>
      <c r="N89" s="3">
        <f t="shared" si="13"/>
        <v>1575.3746525409508</v>
      </c>
      <c r="Q89" t="str">
        <f>'PRE-POST'!A92</f>
        <v>Oklahoma</v>
      </c>
      <c r="R89" s="3">
        <f>IFERROR(VLOOKUP(Q89,$A$4:$N$160,14,FALSE),VLOOKUP(Q89,'Week 9'!Q$4:R$134,2,FALSE))</f>
        <v>1729.7983035115501</v>
      </c>
    </row>
    <row r="90" spans="1:18">
      <c r="A90" t="str">
        <f t="shared" ref="A90:B90" si="75">C33</f>
        <v>Florida Atlantic</v>
      </c>
      <c r="B90">
        <f t="shared" si="75"/>
        <v>13</v>
      </c>
      <c r="C90" t="str">
        <f t="shared" ref="C90:D90" si="76">A33</f>
        <v>Louisiana Tech</v>
      </c>
      <c r="D90">
        <f t="shared" si="76"/>
        <v>21</v>
      </c>
      <c r="E90" s="3">
        <f>VLOOKUP(A90,'Week 9'!$Q$4:R$138,2,FALSE)</f>
        <v>1456.9487421030085</v>
      </c>
      <c r="F90" s="3">
        <f>VLOOKUP(C90,'Week 9'!$Q$4:S$138,2,FALSE)</f>
        <v>1480.2724131041352</v>
      </c>
      <c r="G90" s="5">
        <f t="shared" si="11"/>
        <v>0.55969103502981732</v>
      </c>
      <c r="H90">
        <f t="shared" si="34"/>
        <v>0</v>
      </c>
      <c r="I90">
        <f t="shared" si="16"/>
        <v>-8</v>
      </c>
      <c r="J90">
        <f t="shared" si="17"/>
        <v>2.1972245773362196</v>
      </c>
      <c r="K90">
        <f t="shared" si="18"/>
        <v>1480.2724131041352</v>
      </c>
      <c r="L90">
        <f t="shared" si="19"/>
        <v>1456.9487421030085</v>
      </c>
      <c r="M90">
        <f t="shared" si="12"/>
        <v>2.2000943247741702</v>
      </c>
      <c r="N90" s="3">
        <f t="shared" si="13"/>
        <v>1402.8366786464906</v>
      </c>
      <c r="Q90" t="str">
        <f>'PRE-POST'!A93</f>
        <v>Oklahoma State</v>
      </c>
      <c r="R90" s="3">
        <f>IFERROR(VLOOKUP(Q90,$A$4:$N$160,14,FALSE),VLOOKUP(Q90,'Week 9'!Q$4:R$134,2,FALSE))</f>
        <v>1558.3260178394776</v>
      </c>
    </row>
    <row r="91" spans="1:18">
      <c r="A91" t="str">
        <f t="shared" ref="A91:B91" si="77">C34</f>
        <v>Maryland</v>
      </c>
      <c r="B91">
        <f t="shared" si="77"/>
        <v>63</v>
      </c>
      <c r="C91" t="str">
        <f t="shared" ref="C91:D91" si="78">A34</f>
        <v>Illinois</v>
      </c>
      <c r="D91">
        <f t="shared" si="78"/>
        <v>33</v>
      </c>
      <c r="E91" s="3">
        <f>VLOOKUP(A91,'Week 9'!$Q$4:R$138,2,FALSE)</f>
        <v>1496.486865214139</v>
      </c>
      <c r="F91" s="3">
        <f>VLOOKUP(C91,'Week 9'!$Q$4:S$138,2,FALSE)</f>
        <v>1479.0757827125856</v>
      </c>
      <c r="G91" s="5">
        <f t="shared" si="11"/>
        <v>0.61642377835598738</v>
      </c>
      <c r="H91">
        <f t="shared" si="34"/>
        <v>1</v>
      </c>
      <c r="I91">
        <f t="shared" si="16"/>
        <v>30</v>
      </c>
      <c r="J91">
        <f t="shared" si="17"/>
        <v>3.4339872044851463</v>
      </c>
      <c r="K91">
        <f t="shared" si="18"/>
        <v>1496.486865214139</v>
      </c>
      <c r="L91">
        <f t="shared" si="19"/>
        <v>1479.0757827125856</v>
      </c>
      <c r="M91">
        <f t="shared" si="12"/>
        <v>2.2001263563020741</v>
      </c>
      <c r="N91" s="3">
        <f t="shared" si="13"/>
        <v>1554.4468107651337</v>
      </c>
      <c r="Q91" t="str">
        <f>'PRE-POST'!A94</f>
        <v>Old Dominion</v>
      </c>
      <c r="R91" s="3">
        <f>IFERROR(VLOOKUP(Q91,$A$4:$N$160,14,FALSE),VLOOKUP(Q91,'Week 9'!Q$4:R$134,2,FALSE))</f>
        <v>1373.5813712676104</v>
      </c>
    </row>
    <row r="92" spans="1:18">
      <c r="A92" t="str">
        <f t="shared" ref="A92:B92" si="79">C35</f>
        <v>Connecticut</v>
      </c>
      <c r="B92">
        <f t="shared" si="79"/>
        <v>17</v>
      </c>
      <c r="C92" t="str">
        <f t="shared" ref="C92:D92" si="80">A35</f>
        <v>Massachusetts</v>
      </c>
      <c r="D92">
        <f t="shared" si="80"/>
        <v>22</v>
      </c>
      <c r="E92" s="3">
        <f>VLOOKUP(A92,'Week 9'!$Q$4:R$138,2,FALSE)</f>
        <v>1368.3785638130585</v>
      </c>
      <c r="F92" s="3">
        <f>VLOOKUP(C92,'Week 9'!$Q$4:S$138,2,FALSE)</f>
        <v>1368.2510587902746</v>
      </c>
      <c r="G92" s="5">
        <f t="shared" si="11"/>
        <v>0.59264343751369675</v>
      </c>
      <c r="H92">
        <f t="shared" si="34"/>
        <v>0</v>
      </c>
      <c r="I92">
        <f t="shared" si="16"/>
        <v>-5</v>
      </c>
      <c r="J92">
        <f t="shared" si="17"/>
        <v>1.791759469228055</v>
      </c>
      <c r="K92">
        <f t="shared" si="18"/>
        <v>1368.2510587902746</v>
      </c>
      <c r="L92">
        <f t="shared" si="19"/>
        <v>1368.3785638130585</v>
      </c>
      <c r="M92">
        <f t="shared" si="12"/>
        <v>2.1827457777586652</v>
      </c>
      <c r="N92" s="3">
        <f t="shared" si="13"/>
        <v>1322.0225225764696</v>
      </c>
      <c r="Q92" t="str">
        <f>'PRE-POST'!A95</f>
        <v>Oregon</v>
      </c>
      <c r="R92" s="3">
        <f>IFERROR(VLOOKUP(Q92,$A$4:$N$160,14,FALSE),VLOOKUP(Q92,'Week 9'!Q$4:R$134,2,FALSE))</f>
        <v>1477.7301738802578</v>
      </c>
    </row>
    <row r="93" spans="1:18">
      <c r="A93" t="str">
        <f t="shared" ref="A93:B93" si="81">C36</f>
        <v>Michigan State</v>
      </c>
      <c r="B93">
        <f t="shared" si="81"/>
        <v>23</v>
      </c>
      <c r="C93" t="str">
        <f t="shared" ref="C93:D93" si="82">A36</f>
        <v>Purdue</v>
      </c>
      <c r="D93">
        <f t="shared" si="82"/>
        <v>13</v>
      </c>
      <c r="E93" s="3">
        <f>VLOOKUP(A93,'Week 9'!$Q$4:R$138,2,FALSE)</f>
        <v>1476.8574684253238</v>
      </c>
      <c r="F93" s="3">
        <f>VLOOKUP(C93,'Week 9'!$Q$4:S$138,2,FALSE)</f>
        <v>1653.9498683926008</v>
      </c>
      <c r="G93" s="5">
        <f t="shared" ref="G93:G124" si="83">1/(1+(10^((F93-E93-HFA)/400)))</f>
        <v>0.34405944427256635</v>
      </c>
      <c r="H93">
        <f t="shared" si="34"/>
        <v>1</v>
      </c>
      <c r="I93">
        <f t="shared" si="16"/>
        <v>10</v>
      </c>
      <c r="J93">
        <f t="shared" si="17"/>
        <v>2.3978952727983707</v>
      </c>
      <c r="K93">
        <f t="shared" si="18"/>
        <v>1476.8574684253238</v>
      </c>
      <c r="L93">
        <f t="shared" si="19"/>
        <v>1653.9498683926008</v>
      </c>
      <c r="M93">
        <f t="shared" ref="M93:M124" si="84">IFERROR((MVC*0.001/(K93-L93))+MVC,1)</f>
        <v>2.1999875771066382</v>
      </c>
      <c r="N93" s="3">
        <f t="shared" ref="N93:N124" si="85">E93+k*J93*M93*(H93-G93)</f>
        <v>1546.0636549756032</v>
      </c>
      <c r="Q93" t="str">
        <f>'PRE-POST'!A96</f>
        <v>Oregon State</v>
      </c>
      <c r="R93" s="3">
        <f>IFERROR(VLOOKUP(Q93,$A$4:$N$160,14,FALSE),VLOOKUP(Q93,'Week 9'!Q$4:R$134,2,FALSE))</f>
        <v>1377.8378696914513</v>
      </c>
    </row>
    <row r="94" spans="1:18">
      <c r="A94" t="str">
        <f t="shared" ref="A94:B94" si="86">C37</f>
        <v>Old Dominion</v>
      </c>
      <c r="B94">
        <f t="shared" si="86"/>
        <v>17</v>
      </c>
      <c r="C94" t="str">
        <f t="shared" ref="C94:D94" si="87">A37</f>
        <v>Middle Tennessee State</v>
      </c>
      <c r="D94">
        <f t="shared" si="87"/>
        <v>51</v>
      </c>
      <c r="E94" s="3">
        <f>VLOOKUP(A94,'Week 9'!$Q$4:R$138,2,FALSE)</f>
        <v>1438.5675673983233</v>
      </c>
      <c r="F94" s="3">
        <f>VLOOKUP(C94,'Week 9'!$Q$4:S$138,2,FALSE)</f>
        <v>1562.9133200138663</v>
      </c>
      <c r="G94" s="5">
        <f t="shared" si="83"/>
        <v>0.41541562167253837</v>
      </c>
      <c r="H94">
        <f t="shared" si="34"/>
        <v>0</v>
      </c>
      <c r="I94">
        <f t="shared" si="16"/>
        <v>-34</v>
      </c>
      <c r="J94">
        <f t="shared" si="17"/>
        <v>3.5553480614894135</v>
      </c>
      <c r="K94">
        <f t="shared" si="18"/>
        <v>1562.9133200138663</v>
      </c>
      <c r="L94">
        <f t="shared" si="19"/>
        <v>1438.5675673983233</v>
      </c>
      <c r="M94">
        <f t="shared" si="84"/>
        <v>2.2000176926027124</v>
      </c>
      <c r="N94" s="3">
        <f t="shared" si="85"/>
        <v>1373.5813712676104</v>
      </c>
      <c r="Q94" t="str">
        <f>'PRE-POST'!A97</f>
        <v>Penn State</v>
      </c>
      <c r="R94" s="3">
        <f>IFERROR(VLOOKUP(Q94,$A$4:$N$160,14,FALSE),VLOOKUP(Q94,'Week 9'!Q$4:R$134,2,FALSE))</f>
        <v>1761.3814507301347</v>
      </c>
    </row>
    <row r="95" spans="1:18">
      <c r="A95" t="str">
        <f t="shared" ref="A95:B95" si="88">C38</f>
        <v>Mississippi State</v>
      </c>
      <c r="B95">
        <f t="shared" si="88"/>
        <v>28</v>
      </c>
      <c r="C95" t="str">
        <f t="shared" ref="C95:D95" si="89">A38</f>
        <v>Texas A&amp;M</v>
      </c>
      <c r="D95">
        <f t="shared" si="89"/>
        <v>13</v>
      </c>
      <c r="E95" s="3">
        <f>VLOOKUP(A95,'Week 9'!$Q$4:R$138,2,FALSE)</f>
        <v>1612.6624940642091</v>
      </c>
      <c r="F95" s="3">
        <f>VLOOKUP(C95,'Week 9'!$Q$4:S$138,2,FALSE)</f>
        <v>1650.0635127362336</v>
      </c>
      <c r="G95" s="5">
        <f t="shared" si="83"/>
        <v>0.53963479516628543</v>
      </c>
      <c r="H95">
        <f t="shared" si="34"/>
        <v>1</v>
      </c>
      <c r="I95">
        <f t="shared" si="16"/>
        <v>15</v>
      </c>
      <c r="J95">
        <f t="shared" si="17"/>
        <v>2.7725887222397811</v>
      </c>
      <c r="K95">
        <f t="shared" si="18"/>
        <v>1612.6624940642091</v>
      </c>
      <c r="L95">
        <f t="shared" si="19"/>
        <v>1650.0635127362336</v>
      </c>
      <c r="M95">
        <f t="shared" si="84"/>
        <v>2.1999411780727343</v>
      </c>
      <c r="N95" s="3">
        <f t="shared" si="85"/>
        <v>1668.8227409555561</v>
      </c>
      <c r="Q95" t="str">
        <f>'PRE-POST'!A98</f>
        <v>Pittsburgh</v>
      </c>
      <c r="R95" s="3">
        <f>IFERROR(VLOOKUP(Q95,$A$4:$N$160,14,FALSE),VLOOKUP(Q95,'Week 9'!Q$4:R$134,2,FALSE))</f>
        <v>1577.5708687622439</v>
      </c>
    </row>
    <row r="96" spans="1:18">
      <c r="A96" t="str">
        <f t="shared" ref="A96:B96" si="90">C39</f>
        <v>Nebraska</v>
      </c>
      <c r="B96">
        <f t="shared" si="90"/>
        <v>45</v>
      </c>
      <c r="C96" t="str">
        <f t="shared" ref="C96:D96" si="91">A39</f>
        <v>AA</v>
      </c>
      <c r="D96">
        <f t="shared" si="91"/>
        <v>9</v>
      </c>
      <c r="E96" s="3">
        <f>VLOOKUP(A96,'Week 9'!$Q$4:R$138,2,FALSE)</f>
        <v>1437.6661046056013</v>
      </c>
      <c r="F96" s="3">
        <f>VLOOKUP(C96,'Week 9'!$Q$4:S$138,2,FALSE)</f>
        <v>1257.5166048375556</v>
      </c>
      <c r="G96" s="5">
        <f t="shared" si="83"/>
        <v>0.80395419406155999</v>
      </c>
      <c r="H96">
        <f t="shared" si="34"/>
        <v>1</v>
      </c>
      <c r="I96">
        <f t="shared" si="16"/>
        <v>36</v>
      </c>
      <c r="J96">
        <f t="shared" si="17"/>
        <v>3.6109179126442243</v>
      </c>
      <c r="K96">
        <f t="shared" si="18"/>
        <v>1437.6661046056013</v>
      </c>
      <c r="L96">
        <f t="shared" si="19"/>
        <v>1257.5166048375556</v>
      </c>
      <c r="M96">
        <f t="shared" si="84"/>
        <v>2.2000122120794279</v>
      </c>
      <c r="N96" s="3">
        <f t="shared" si="85"/>
        <v>1468.8141112494422</v>
      </c>
      <c r="Q96" t="str">
        <f>'PRE-POST'!A99</f>
        <v>Purdue</v>
      </c>
      <c r="R96" s="3">
        <f>IFERROR(VLOOKUP(Q96,$A$4:$N$160,14,FALSE),VLOOKUP(Q96,'Week 9'!Q$4:R$134,2,FALSE))</f>
        <v>1584.7436818423214</v>
      </c>
    </row>
    <row r="97" spans="1:18">
      <c r="A97" t="str">
        <f t="shared" ref="A97:B97" si="92">C40</f>
        <v>Nevada</v>
      </c>
      <c r="B97">
        <f t="shared" si="92"/>
        <v>28</v>
      </c>
      <c r="C97" t="str">
        <f t="shared" ref="C97:D97" si="93">A40</f>
        <v>San Diego State</v>
      </c>
      <c r="D97">
        <f t="shared" si="93"/>
        <v>24</v>
      </c>
      <c r="E97" s="3">
        <f>VLOOKUP(A97,'Week 9'!$Q$4:R$138,2,FALSE)</f>
        <v>1532.245348553053</v>
      </c>
      <c r="F97" s="3">
        <f>VLOOKUP(C97,'Week 9'!$Q$4:S$138,2,FALSE)</f>
        <v>1635.777155043621</v>
      </c>
      <c r="G97" s="5">
        <f t="shared" si="83"/>
        <v>0.44477450427176785</v>
      </c>
      <c r="H97">
        <f t="shared" si="34"/>
        <v>1</v>
      </c>
      <c r="I97">
        <f t="shared" si="16"/>
        <v>4</v>
      </c>
      <c r="J97">
        <f t="shared" si="17"/>
        <v>1.6094379124341003</v>
      </c>
      <c r="K97">
        <f t="shared" si="18"/>
        <v>1532.245348553053</v>
      </c>
      <c r="L97">
        <f t="shared" si="19"/>
        <v>1635.777155043621</v>
      </c>
      <c r="M97">
        <f t="shared" si="84"/>
        <v>2.1999787504915198</v>
      </c>
      <c r="N97" s="3">
        <f t="shared" si="85"/>
        <v>1571.5634111435297</v>
      </c>
      <c r="Q97" t="str">
        <f>'PRE-POST'!A100</f>
        <v>Rice</v>
      </c>
      <c r="R97" s="3">
        <f>IFERROR(VLOOKUP(Q97,$A$4:$N$160,14,FALSE),VLOOKUP(Q97,'Week 9'!Q$4:R$134,2,FALSE))</f>
        <v>1278.9368956461356</v>
      </c>
    </row>
    <row r="98" spans="1:18">
      <c r="A98" t="str">
        <f t="shared" ref="A98:B98" si="94">C41</f>
        <v>North Texas</v>
      </c>
      <c r="B98">
        <f t="shared" si="94"/>
        <v>41</v>
      </c>
      <c r="C98" t="str">
        <f t="shared" ref="C98:D98" si="95">A41</f>
        <v>Rice</v>
      </c>
      <c r="D98">
        <f t="shared" si="95"/>
        <v>17</v>
      </c>
      <c r="E98" s="3">
        <f>VLOOKUP(A98,'Week 9'!$Q$4:R$138,2,FALSE)</f>
        <v>1651.4173661111661</v>
      </c>
      <c r="F98" s="3">
        <f>VLOOKUP(C98,'Week 9'!$Q$4:S$138,2,FALSE)</f>
        <v>1290.1485509503484</v>
      </c>
      <c r="G98" s="5">
        <f t="shared" si="83"/>
        <v>0.92083893372470249</v>
      </c>
      <c r="H98">
        <f t="shared" si="34"/>
        <v>1</v>
      </c>
      <c r="I98">
        <f t="shared" si="16"/>
        <v>24</v>
      </c>
      <c r="J98">
        <f t="shared" si="17"/>
        <v>3.2188758248682006</v>
      </c>
      <c r="K98">
        <f t="shared" si="18"/>
        <v>1651.4173661111661</v>
      </c>
      <c r="L98">
        <f t="shared" si="19"/>
        <v>1290.1485509503484</v>
      </c>
      <c r="M98">
        <f t="shared" si="84"/>
        <v>2.2000060896482281</v>
      </c>
      <c r="N98" s="3">
        <f t="shared" si="85"/>
        <v>1662.6290214153789</v>
      </c>
      <c r="Q98" t="str">
        <f>'PRE-POST'!A101</f>
        <v>Rutgers</v>
      </c>
      <c r="R98" s="3">
        <f>IFERROR(VLOOKUP(Q98,$A$4:$N$160,14,FALSE),VLOOKUP(Q98,'Week 9'!Q$4:R$134,2,FALSE))</f>
        <v>1286.9510816069353</v>
      </c>
    </row>
    <row r="99" spans="1:18">
      <c r="A99" t="str">
        <f t="shared" ref="A99:B99" si="96">C42</f>
        <v>Brigham Young</v>
      </c>
      <c r="B99">
        <f t="shared" si="96"/>
        <v>6</v>
      </c>
      <c r="C99" t="str">
        <f t="shared" ref="C99:D99" si="97">A42</f>
        <v>Northern Illinois</v>
      </c>
      <c r="D99">
        <f t="shared" si="97"/>
        <v>7</v>
      </c>
      <c r="E99" s="3">
        <f>VLOOKUP(A99,'Week 9'!$Q$4:R$138,2,FALSE)</f>
        <v>1485.1250494501121</v>
      </c>
      <c r="F99" s="3">
        <f>VLOOKUP(C99,'Week 9'!$Q$4:S$138,2,FALSE)</f>
        <v>1483.542157200113</v>
      </c>
      <c r="G99" s="5">
        <f t="shared" si="83"/>
        <v>0.59466442193462177</v>
      </c>
      <c r="H99">
        <f t="shared" si="34"/>
        <v>0</v>
      </c>
      <c r="I99">
        <f t="shared" si="16"/>
        <v>-1</v>
      </c>
      <c r="J99">
        <f t="shared" si="17"/>
        <v>0.69314718055994529</v>
      </c>
      <c r="K99">
        <f t="shared" si="18"/>
        <v>1483.542157200113</v>
      </c>
      <c r="L99">
        <f t="shared" si="19"/>
        <v>1485.1250494501121</v>
      </c>
      <c r="M99">
        <f t="shared" si="84"/>
        <v>2.1986101391298107</v>
      </c>
      <c r="N99" s="3">
        <f t="shared" si="85"/>
        <v>1467.0001486167439</v>
      </c>
      <c r="Q99" t="str">
        <f>'PRE-POST'!A102</f>
        <v>San Diego State</v>
      </c>
      <c r="R99" s="3">
        <f>IFERROR(VLOOKUP(Q99,$A$4:$N$160,14,FALSE),VLOOKUP(Q99,'Week 9'!Q$4:R$134,2,FALSE))</f>
        <v>1596.4590924531442</v>
      </c>
    </row>
    <row r="100" spans="1:18">
      <c r="A100" t="str">
        <f t="shared" ref="A100:B100" si="98">C43</f>
        <v>Northwestern</v>
      </c>
      <c r="B100">
        <f t="shared" si="98"/>
        <v>31</v>
      </c>
      <c r="C100" t="str">
        <f t="shared" ref="C100:D100" si="99">A43</f>
        <v>Wisconsin</v>
      </c>
      <c r="D100">
        <f t="shared" si="99"/>
        <v>17</v>
      </c>
      <c r="E100" s="3">
        <f>VLOOKUP(A100,'Week 9'!$Q$4:R$138,2,FALSE)</f>
        <v>1515.6948887180126</v>
      </c>
      <c r="F100" s="3">
        <f>VLOOKUP(C100,'Week 9'!$Q$4:S$138,2,FALSE)</f>
        <v>1678.9050862713725</v>
      </c>
      <c r="G100" s="5">
        <f t="shared" si="83"/>
        <v>0.36231201716123801</v>
      </c>
      <c r="H100">
        <f t="shared" si="34"/>
        <v>1</v>
      </c>
      <c r="I100">
        <f t="shared" si="16"/>
        <v>14</v>
      </c>
      <c r="J100">
        <f t="shared" si="17"/>
        <v>2.7080502011022101</v>
      </c>
      <c r="K100">
        <f t="shared" si="18"/>
        <v>1515.6948887180126</v>
      </c>
      <c r="L100">
        <f t="shared" si="19"/>
        <v>1678.9050862713725</v>
      </c>
      <c r="M100">
        <f t="shared" si="84"/>
        <v>2.1999865204501132</v>
      </c>
      <c r="N100" s="3">
        <f t="shared" si="85"/>
        <v>1591.6776302510727</v>
      </c>
      <c r="Q100" t="str">
        <f>'PRE-POST'!A103</f>
        <v>San Jose State</v>
      </c>
      <c r="R100" s="3">
        <f>IFERROR(VLOOKUP(Q100,$A$4:$N$160,14,FALSE),VLOOKUP(Q100,'Week 9'!Q$4:R$134,2,FALSE))</f>
        <v>1364.6539037001485</v>
      </c>
    </row>
    <row r="101" spans="1:18">
      <c r="A101" t="str">
        <f t="shared" ref="A101:B101" si="100">C44</f>
        <v>Notre Dame</v>
      </c>
      <c r="B101">
        <f t="shared" si="100"/>
        <v>44</v>
      </c>
      <c r="C101" t="str">
        <f t="shared" ref="C101:D101" si="101">A44</f>
        <v>Navy</v>
      </c>
      <c r="D101">
        <f t="shared" si="101"/>
        <v>22</v>
      </c>
      <c r="E101" s="3">
        <f>VLOOKUP(A101,'Week 9'!$Q$4:R$138,2,FALSE)</f>
        <v>1732.9695622010975</v>
      </c>
      <c r="F101" s="3">
        <f>VLOOKUP(C101,'Week 9'!$Q$4:S$138,2,FALSE)</f>
        <v>1378.1771155637282</v>
      </c>
      <c r="G101" s="5">
        <f t="shared" si="83"/>
        <v>0.91807836064787207</v>
      </c>
      <c r="H101">
        <f t="shared" si="34"/>
        <v>1</v>
      </c>
      <c r="I101">
        <f t="shared" si="16"/>
        <v>22</v>
      </c>
      <c r="J101">
        <f t="shared" si="17"/>
        <v>3.1354942159291497</v>
      </c>
      <c r="K101">
        <f t="shared" si="18"/>
        <v>1732.9695622010975</v>
      </c>
      <c r="L101">
        <f t="shared" si="19"/>
        <v>1378.1771155637282</v>
      </c>
      <c r="M101">
        <f t="shared" si="84"/>
        <v>2.2000062008084469</v>
      </c>
      <c r="N101" s="3">
        <f t="shared" si="85"/>
        <v>1744.2716464158025</v>
      </c>
      <c r="Q101" t="str">
        <f>'PRE-POST'!A104</f>
        <v>South Alabama</v>
      </c>
      <c r="R101" s="3">
        <f>IFERROR(VLOOKUP(Q101,$A$4:$N$160,14,FALSE),VLOOKUP(Q101,'Week 9'!Q$4:R$134,2,FALSE))</f>
        <v>1375.5646701773148</v>
      </c>
    </row>
    <row r="102" spans="1:18">
      <c r="A102" t="str">
        <f t="shared" ref="A102:B102" si="102">C45</f>
        <v>Oklahoma</v>
      </c>
      <c r="B102">
        <f t="shared" si="102"/>
        <v>51</v>
      </c>
      <c r="C102" t="str">
        <f t="shared" ref="C102:D102" si="103">A45</f>
        <v>Kansas State</v>
      </c>
      <c r="D102">
        <f t="shared" si="103"/>
        <v>14</v>
      </c>
      <c r="E102" s="3">
        <f>VLOOKUP(A102,'Week 9'!$Q$4:R$138,2,FALSE)</f>
        <v>1707.8702077448274</v>
      </c>
      <c r="F102" s="3">
        <f>VLOOKUP(C102,'Week 9'!$Q$4:S$138,2,FALSE)</f>
        <v>1453.1599943150388</v>
      </c>
      <c r="G102" s="5">
        <f t="shared" si="83"/>
        <v>0.86299599943332272</v>
      </c>
      <c r="H102">
        <f t="shared" si="34"/>
        <v>1</v>
      </c>
      <c r="I102">
        <f t="shared" si="16"/>
        <v>37</v>
      </c>
      <c r="J102">
        <f t="shared" si="17"/>
        <v>3.6375861597263857</v>
      </c>
      <c r="K102">
        <f t="shared" si="18"/>
        <v>1707.8702077448274</v>
      </c>
      <c r="L102">
        <f t="shared" si="19"/>
        <v>1453.1599943150388</v>
      </c>
      <c r="M102">
        <f t="shared" si="84"/>
        <v>2.2000086372665248</v>
      </c>
      <c r="N102" s="3">
        <f t="shared" si="85"/>
        <v>1729.7983035115501</v>
      </c>
      <c r="Q102" t="str">
        <f>'PRE-POST'!A105</f>
        <v>South Carolina</v>
      </c>
      <c r="R102" s="3">
        <f>IFERROR(VLOOKUP(Q102,$A$4:$N$160,14,FALSE),VLOOKUP(Q102,'Week 9'!Q$4:R$134,2,FALSE))</f>
        <v>1587.3948418306784</v>
      </c>
    </row>
    <row r="103" spans="1:18">
      <c r="A103" t="str">
        <f t="shared" ref="A103:B103" si="104">C46</f>
        <v>Oklahoma State</v>
      </c>
      <c r="B103">
        <f t="shared" si="104"/>
        <v>38</v>
      </c>
      <c r="C103" t="str">
        <f t="shared" ref="C103:D103" si="105">A46</f>
        <v>Texas</v>
      </c>
      <c r="D103">
        <f t="shared" si="105"/>
        <v>35</v>
      </c>
      <c r="E103" s="3">
        <f>VLOOKUP(A103,'Week 9'!$Q$4:R$138,2,FALSE)</f>
        <v>1520.2486770616804</v>
      </c>
      <c r="F103" s="3">
        <f>VLOOKUP(C103,'Week 9'!$Q$4:S$138,2,FALSE)</f>
        <v>1673.4354416451672</v>
      </c>
      <c r="G103" s="5">
        <f t="shared" si="83"/>
        <v>0.37574603044713539</v>
      </c>
      <c r="H103">
        <f t="shared" si="34"/>
        <v>1</v>
      </c>
      <c r="I103">
        <f t="shared" si="16"/>
        <v>3</v>
      </c>
      <c r="J103">
        <f t="shared" si="17"/>
        <v>1.3862943611198906</v>
      </c>
      <c r="K103">
        <f t="shared" si="18"/>
        <v>1520.2486770616804</v>
      </c>
      <c r="L103">
        <f t="shared" si="19"/>
        <v>1673.4354416451672</v>
      </c>
      <c r="M103">
        <f t="shared" si="84"/>
        <v>2.1999856384459457</v>
      </c>
      <c r="N103" s="3">
        <f t="shared" si="85"/>
        <v>1558.3260178394776</v>
      </c>
      <c r="Q103" t="str">
        <f>'PRE-POST'!A106</f>
        <v>South Florida</v>
      </c>
      <c r="R103" s="3">
        <f>IFERROR(VLOOKUP(Q103,$A$4:$N$160,14,FALSE),VLOOKUP(Q103,'Week 9'!Q$4:R$134,2,FALSE))</f>
        <v>1648.4601794619557</v>
      </c>
    </row>
    <row r="104" spans="1:18">
      <c r="A104" t="str">
        <f t="shared" ref="A104:B104" si="106">C47</f>
        <v>Colorado</v>
      </c>
      <c r="B104">
        <f t="shared" si="106"/>
        <v>34</v>
      </c>
      <c r="C104" t="str">
        <f t="shared" ref="C104:D104" si="107">A47</f>
        <v>Oregon State</v>
      </c>
      <c r="D104">
        <f t="shared" si="107"/>
        <v>41</v>
      </c>
      <c r="E104" s="3">
        <f>VLOOKUP(A104,'Week 9'!$Q$4:R$138,2,FALSE)</f>
        <v>1602.4969484665764</v>
      </c>
      <c r="F104" s="3">
        <f>VLOOKUP(C104,'Week 9'!$Q$4:S$138,2,FALSE)</f>
        <v>1295.9865721734509</v>
      </c>
      <c r="G104" s="5">
        <f t="shared" si="83"/>
        <v>0.89459732031587236</v>
      </c>
      <c r="H104">
        <f t="shared" si="34"/>
        <v>0</v>
      </c>
      <c r="I104">
        <f t="shared" si="16"/>
        <v>-7</v>
      </c>
      <c r="J104">
        <f t="shared" si="17"/>
        <v>2.0794415416798357</v>
      </c>
      <c r="K104">
        <f t="shared" si="18"/>
        <v>1295.9865721734509</v>
      </c>
      <c r="L104">
        <f t="shared" si="19"/>
        <v>1602.4969484665764</v>
      </c>
      <c r="M104">
        <f t="shared" si="84"/>
        <v>2.1999928224289613</v>
      </c>
      <c r="N104" s="3">
        <f t="shared" si="85"/>
        <v>1520.6456509485761</v>
      </c>
      <c r="Q104" t="str">
        <f>'PRE-POST'!A107</f>
        <v>Southern California</v>
      </c>
      <c r="R104" s="3">
        <f>IFERROR(VLOOKUP(Q104,$A$4:$N$160,14,FALSE),VLOOKUP(Q104,'Week 9'!Q$4:R$134,2,FALSE))</f>
        <v>1436.1749757925415</v>
      </c>
    </row>
    <row r="105" spans="1:18">
      <c r="A105" t="str">
        <f t="shared" ref="A105:B105" si="108">C48</f>
        <v>Penn State</v>
      </c>
      <c r="B105">
        <f t="shared" si="108"/>
        <v>30</v>
      </c>
      <c r="C105" t="str">
        <f t="shared" ref="C105:D105" si="109">A48</f>
        <v>Iowa</v>
      </c>
      <c r="D105">
        <f t="shared" si="109"/>
        <v>24</v>
      </c>
      <c r="E105" s="3">
        <f>VLOOKUP(A105,'Week 9'!$Q$4:R$138,2,FALSE)</f>
        <v>1735.2478496919566</v>
      </c>
      <c r="F105" s="3">
        <f>VLOOKUP(C105,'Week 9'!$Q$4:S$138,2,FALSE)</f>
        <v>1657.3571345874234</v>
      </c>
      <c r="G105" s="5">
        <f t="shared" si="83"/>
        <v>0.69477632194003724</v>
      </c>
      <c r="H105">
        <f t="shared" si="34"/>
        <v>1</v>
      </c>
      <c r="I105">
        <f t="shared" si="16"/>
        <v>6</v>
      </c>
      <c r="J105">
        <f t="shared" si="17"/>
        <v>1.9459101490553132</v>
      </c>
      <c r="K105">
        <f t="shared" si="18"/>
        <v>1735.2478496919566</v>
      </c>
      <c r="L105">
        <f t="shared" si="19"/>
        <v>1657.3571345874234</v>
      </c>
      <c r="M105">
        <f t="shared" si="84"/>
        <v>2.2000282447015289</v>
      </c>
      <c r="N105" s="3">
        <f t="shared" si="85"/>
        <v>1761.3814507301347</v>
      </c>
      <c r="Q105" t="str">
        <f>'PRE-POST'!A108</f>
        <v>Southern Methodist</v>
      </c>
      <c r="R105" s="3">
        <f>IFERROR(VLOOKUP(Q105,$A$4:$N$160,14,FALSE),VLOOKUP(Q105,'Week 9'!Q$4:R$134,2,FALSE))</f>
        <v>1394.6425464259773</v>
      </c>
    </row>
    <row r="106" spans="1:18">
      <c r="A106" t="str">
        <f t="shared" ref="A106:B106" si="110">C49</f>
        <v>Pittsburgh</v>
      </c>
      <c r="B106">
        <f t="shared" si="110"/>
        <v>54</v>
      </c>
      <c r="C106" t="str">
        <f t="shared" ref="C106:D106" si="111">A49</f>
        <v>Duke</v>
      </c>
      <c r="D106">
        <f t="shared" si="111"/>
        <v>45</v>
      </c>
      <c r="E106" s="3">
        <f>VLOOKUP(A106,'Week 9'!$Q$4:R$138,2,FALSE)</f>
        <v>1525.1905106459376</v>
      </c>
      <c r="F106" s="3">
        <f>VLOOKUP(C106,'Week 9'!$Q$4:S$138,2,FALSE)</f>
        <v>1602.0204702130636</v>
      </c>
      <c r="G106" s="5">
        <f t="shared" si="83"/>
        <v>0.48298189584519402</v>
      </c>
      <c r="H106">
        <f t="shared" si="34"/>
        <v>1</v>
      </c>
      <c r="I106">
        <f t="shared" si="16"/>
        <v>9</v>
      </c>
      <c r="J106">
        <f t="shared" si="17"/>
        <v>2.3025850929940459</v>
      </c>
      <c r="K106">
        <f t="shared" si="18"/>
        <v>1525.1905106459376</v>
      </c>
      <c r="L106">
        <f t="shared" si="19"/>
        <v>1602.0204702130636</v>
      </c>
      <c r="M106">
        <f t="shared" si="84"/>
        <v>2.199971365337007</v>
      </c>
      <c r="N106" s="3">
        <f t="shared" si="85"/>
        <v>1577.5708687622439</v>
      </c>
      <c r="Q106" t="str">
        <f>'PRE-POST'!A109</f>
        <v>Southern MissIssippi</v>
      </c>
      <c r="R106" s="3">
        <f>IFERROR(VLOOKUP(Q106,$A$4:$N$160,14,FALSE),VLOOKUP(Q106,'Week 9'!Q$4:R$134,2,FALSE))</f>
        <v>1570.8424727898564</v>
      </c>
    </row>
    <row r="107" spans="1:18">
      <c r="A107" t="str">
        <f t="shared" ref="A107:B107" si="112">C50</f>
        <v>San Jose State</v>
      </c>
      <c r="B107">
        <f t="shared" si="112"/>
        <v>50</v>
      </c>
      <c r="C107" t="str">
        <f t="shared" ref="C107:D107" si="113">A50</f>
        <v>Nevada-Las Vegas</v>
      </c>
      <c r="D107">
        <f t="shared" si="113"/>
        <v>37</v>
      </c>
      <c r="E107" s="3">
        <f>VLOOKUP(A107,'Week 9'!$Q$4:R$138,2,FALSE)</f>
        <v>1303.2490291742531</v>
      </c>
      <c r="F107" s="3">
        <f>VLOOKUP(C107,'Week 9'!$Q$4:S$138,2,FALSE)</f>
        <v>1388.2962347905013</v>
      </c>
      <c r="G107" s="5">
        <f t="shared" si="83"/>
        <v>0.47118172691119015</v>
      </c>
      <c r="H107">
        <f t="shared" si="34"/>
        <v>1</v>
      </c>
      <c r="I107">
        <f t="shared" si="16"/>
        <v>13</v>
      </c>
      <c r="J107">
        <f t="shared" si="17"/>
        <v>2.6390573296152584</v>
      </c>
      <c r="K107">
        <f t="shared" si="18"/>
        <v>1303.2490291742531</v>
      </c>
      <c r="L107">
        <f t="shared" si="19"/>
        <v>1388.2962347905013</v>
      </c>
      <c r="M107">
        <f t="shared" si="84"/>
        <v>2.199974132013109</v>
      </c>
      <c r="N107" s="3">
        <f t="shared" si="85"/>
        <v>1364.6539037001485</v>
      </c>
      <c r="Q107" t="str">
        <f>'PRE-POST'!A110</f>
        <v>Stanford</v>
      </c>
      <c r="R107" s="3">
        <f>IFERROR(VLOOKUP(Q107,$A$4:$N$160,14,FALSE),VLOOKUP(Q107,'Week 9'!Q$4:R$134,2,FALSE))</f>
        <v>1565.7953538515499</v>
      </c>
    </row>
    <row r="108" spans="1:18">
      <c r="A108" t="str">
        <f t="shared" ref="A108:B108" si="114">C51</f>
        <v>South Carolina</v>
      </c>
      <c r="B108">
        <f t="shared" si="114"/>
        <v>27</v>
      </c>
      <c r="C108" t="str">
        <f t="shared" ref="C108:D108" si="115">A51</f>
        <v>Tennessee</v>
      </c>
      <c r="D108">
        <f t="shared" si="115"/>
        <v>24</v>
      </c>
      <c r="E108" s="3">
        <f>VLOOKUP(A108,'Week 9'!$Q$4:R$138,2,FALSE)</f>
        <v>1571.7949939891673</v>
      </c>
      <c r="F108" s="3">
        <f>VLOOKUP(C108,'Week 9'!$Q$4:S$138,2,FALSE)</f>
        <v>1451.2299431781062</v>
      </c>
      <c r="G108" s="5">
        <f t="shared" si="83"/>
        <v>0.74425413123211259</v>
      </c>
      <c r="H108">
        <f t="shared" si="34"/>
        <v>1</v>
      </c>
      <c r="I108">
        <f t="shared" si="16"/>
        <v>3</v>
      </c>
      <c r="J108">
        <f t="shared" si="17"/>
        <v>1.3862943611198906</v>
      </c>
      <c r="K108">
        <f t="shared" si="18"/>
        <v>1571.7949939891673</v>
      </c>
      <c r="L108">
        <f t="shared" si="19"/>
        <v>1451.2299431781062</v>
      </c>
      <c r="M108">
        <f t="shared" si="84"/>
        <v>2.2000182474107151</v>
      </c>
      <c r="N108" s="3">
        <f t="shared" si="85"/>
        <v>1587.3948418306784</v>
      </c>
      <c r="Q108" t="str">
        <f>'PRE-POST'!A111</f>
        <v>Syracuse</v>
      </c>
      <c r="R108" s="3">
        <f>IFERROR(VLOOKUP(Q108,$A$4:$N$160,14,FALSE),VLOOKUP(Q108,'Week 9'!Q$4:R$134,2,FALSE))</f>
        <v>1644.396051897513</v>
      </c>
    </row>
    <row r="109" spans="1:18">
      <c r="A109" t="str">
        <f t="shared" ref="A109:B109" si="116">C52</f>
        <v>Syracuse</v>
      </c>
      <c r="B109">
        <f t="shared" si="116"/>
        <v>51</v>
      </c>
      <c r="C109" t="str">
        <f t="shared" ref="C109:D109" si="117">A52</f>
        <v>North Carolina State</v>
      </c>
      <c r="D109">
        <f t="shared" si="117"/>
        <v>41</v>
      </c>
      <c r="E109" s="3">
        <f>VLOOKUP(A109,'Week 9'!$Q$4:R$138,2,FALSE)</f>
        <v>1591.1186351318916</v>
      </c>
      <c r="F109" s="3">
        <f>VLOOKUP(C109,'Week 9'!$Q$4:S$138,2,FALSE)</f>
        <v>1659.5730972568429</v>
      </c>
      <c r="G109" s="5">
        <f t="shared" si="83"/>
        <v>0.49502879319284676</v>
      </c>
      <c r="H109">
        <f t="shared" si="34"/>
        <v>1</v>
      </c>
      <c r="I109">
        <f t="shared" si="16"/>
        <v>10</v>
      </c>
      <c r="J109">
        <f t="shared" si="17"/>
        <v>2.3978952727983707</v>
      </c>
      <c r="K109">
        <f t="shared" si="18"/>
        <v>1591.1186351318916</v>
      </c>
      <c r="L109">
        <f t="shared" si="19"/>
        <v>1659.5730972568429</v>
      </c>
      <c r="M109">
        <f t="shared" si="84"/>
        <v>2.1999678618466687</v>
      </c>
      <c r="N109" s="3">
        <f t="shared" si="85"/>
        <v>1644.396051897513</v>
      </c>
      <c r="Q109" t="str">
        <f>'PRE-POST'!A112</f>
        <v>Texas Christian</v>
      </c>
      <c r="R109" s="3">
        <f>IFERROR(VLOOKUP(Q109,$A$4:$N$160,14,FALSE),VLOOKUP(Q109,'Week 9'!Q$4:R$134,2,FALSE))</f>
        <v>1468.6129590147373</v>
      </c>
    </row>
    <row r="110" spans="1:18">
      <c r="A110" t="str">
        <f t="shared" ref="A110:B110" si="118">C53</f>
        <v>Texas State</v>
      </c>
      <c r="B110">
        <f t="shared" si="118"/>
        <v>27</v>
      </c>
      <c r="C110" t="str">
        <f t="shared" ref="C110:D110" si="119">A53</f>
        <v>New Mexico State</v>
      </c>
      <c r="D110">
        <f t="shared" si="119"/>
        <v>20</v>
      </c>
      <c r="E110" s="3">
        <f>VLOOKUP(A110,'Week 9'!$Q$4:R$138,2,FALSE)</f>
        <v>1322.8725924954072</v>
      </c>
      <c r="F110" s="3">
        <f>VLOOKUP(C110,'Week 9'!$Q$4:S$138,2,FALSE)</f>
        <v>1363.0331637335682</v>
      </c>
      <c r="G110" s="5">
        <f t="shared" si="83"/>
        <v>0.53568603107544921</v>
      </c>
      <c r="H110">
        <f t="shared" si="34"/>
        <v>1</v>
      </c>
      <c r="I110">
        <f t="shared" si="16"/>
        <v>7</v>
      </c>
      <c r="J110">
        <f t="shared" si="17"/>
        <v>2.0794415416798357</v>
      </c>
      <c r="K110">
        <f t="shared" si="18"/>
        <v>1322.8725924954072</v>
      </c>
      <c r="L110">
        <f t="shared" si="19"/>
        <v>1363.0331637335682</v>
      </c>
      <c r="M110">
        <f t="shared" si="84"/>
        <v>2.1999452199027014</v>
      </c>
      <c r="N110" s="3">
        <f t="shared" si="85"/>
        <v>1365.3541399126718</v>
      </c>
      <c r="Q110" t="str">
        <f>'PRE-POST'!A113</f>
        <v>Temple</v>
      </c>
      <c r="R110" s="3">
        <f>IFERROR(VLOOKUP(Q110,$A$4:$N$160,14,FALSE),VLOOKUP(Q110,'Week 9'!Q$4:R$134,2,FALSE))</f>
        <v>1672.6003362915048</v>
      </c>
    </row>
    <row r="111" spans="1:18">
      <c r="A111" t="str">
        <f t="shared" ref="A111:B111" si="120">C54</f>
        <v>Tulsa</v>
      </c>
      <c r="B111">
        <f t="shared" si="120"/>
        <v>17</v>
      </c>
      <c r="C111" t="str">
        <f t="shared" ref="C111:D111" si="121">A54</f>
        <v>Tulane</v>
      </c>
      <c r="D111">
        <f t="shared" si="121"/>
        <v>24</v>
      </c>
      <c r="E111" s="3">
        <f>VLOOKUP(A111,'Week 9'!$Q$4:R$138,2,FALSE)</f>
        <v>1325.7805217448474</v>
      </c>
      <c r="F111" s="3">
        <f>VLOOKUP(C111,'Week 9'!$Q$4:S$138,2,FALSE)</f>
        <v>1391.4548899006329</v>
      </c>
      <c r="G111" s="5">
        <f t="shared" si="83"/>
        <v>0.49902950742956637</v>
      </c>
      <c r="H111">
        <f t="shared" si="34"/>
        <v>0</v>
      </c>
      <c r="I111">
        <f t="shared" si="16"/>
        <v>-7</v>
      </c>
      <c r="J111">
        <f t="shared" si="17"/>
        <v>2.0794415416798357</v>
      </c>
      <c r="K111">
        <f t="shared" si="18"/>
        <v>1391.4548899006329</v>
      </c>
      <c r="L111">
        <f t="shared" si="19"/>
        <v>1325.7805217448474</v>
      </c>
      <c r="M111">
        <f t="shared" si="84"/>
        <v>2.2000334986093022</v>
      </c>
      <c r="N111" s="3">
        <f t="shared" si="85"/>
        <v>1280.120908228894</v>
      </c>
      <c r="Q111" t="str">
        <f>'PRE-POST'!A114</f>
        <v>Tennessee</v>
      </c>
      <c r="R111" s="3">
        <f>IFERROR(VLOOKUP(Q111,$A$4:$N$160,14,FALSE),VLOOKUP(Q111,'Week 9'!Q$4:R$134,2,FALSE))</f>
        <v>1435.6300953365951</v>
      </c>
    </row>
    <row r="112" spans="1:18">
      <c r="A112" t="str">
        <f t="shared" ref="A112:B112" si="122">C55</f>
        <v>Utah State</v>
      </c>
      <c r="B112">
        <f t="shared" si="122"/>
        <v>61</v>
      </c>
      <c r="C112" t="str">
        <f t="shared" ref="C112:D112" si="123">A55</f>
        <v>New Mexico</v>
      </c>
      <c r="D112">
        <f t="shared" si="123"/>
        <v>19</v>
      </c>
      <c r="E112" s="3">
        <f>VLOOKUP(A112,'Week 9'!$Q$4:R$138,2,FALSE)</f>
        <v>1704.0610017552435</v>
      </c>
      <c r="F112" s="3">
        <f>VLOOKUP(C112,'Week 9'!$Q$4:S$138,2,FALSE)</f>
        <v>1538.8224675541699</v>
      </c>
      <c r="G112" s="5">
        <f t="shared" si="83"/>
        <v>0.79007201259651783</v>
      </c>
      <c r="H112">
        <f t="shared" si="34"/>
        <v>1</v>
      </c>
      <c r="I112">
        <f t="shared" si="16"/>
        <v>42</v>
      </c>
      <c r="J112">
        <f t="shared" si="17"/>
        <v>3.7612001156935624</v>
      </c>
      <c r="K112">
        <f t="shared" si="18"/>
        <v>1704.0610017552435</v>
      </c>
      <c r="L112">
        <f t="shared" si="19"/>
        <v>1538.8224675541699</v>
      </c>
      <c r="M112">
        <f t="shared" si="84"/>
        <v>2.2000133140856679</v>
      </c>
      <c r="N112" s="3">
        <f t="shared" si="85"/>
        <v>1738.8027835086793</v>
      </c>
      <c r="Q112" t="str">
        <f>'PRE-POST'!A115</f>
        <v>Texas</v>
      </c>
      <c r="R112" s="3">
        <f>IFERROR(VLOOKUP(Q112,$A$4:$N$160,14,FALSE),VLOOKUP(Q112,'Week 9'!Q$4:R$134,2,FALSE))</f>
        <v>1635.35810086737</v>
      </c>
    </row>
    <row r="113" spans="1:18">
      <c r="A113" t="str">
        <f t="shared" ref="A113:B113" si="124">C56</f>
        <v>Arkansas</v>
      </c>
      <c r="B113">
        <f t="shared" si="124"/>
        <v>31</v>
      </c>
      <c r="C113" t="str">
        <f t="shared" ref="C113:D113" si="125">A56</f>
        <v>Vanderbilt</v>
      </c>
      <c r="D113">
        <f t="shared" si="125"/>
        <v>45</v>
      </c>
      <c r="E113" s="3">
        <f>VLOOKUP(A113,'Week 9'!$Q$4:R$138,2,FALSE)</f>
        <v>1429.5313085101034</v>
      </c>
      <c r="F113" s="3">
        <f>VLOOKUP(C113,'Week 9'!$Q$4:S$138,2,FALSE)</f>
        <v>1435.8312334015748</v>
      </c>
      <c r="G113" s="5">
        <f t="shared" si="83"/>
        <v>0.58368148292514366</v>
      </c>
      <c r="H113">
        <f t="shared" si="34"/>
        <v>0</v>
      </c>
      <c r="I113">
        <f t="shared" si="16"/>
        <v>-14</v>
      </c>
      <c r="J113">
        <f t="shared" si="17"/>
        <v>2.7080502011022101</v>
      </c>
      <c r="K113">
        <f t="shared" si="18"/>
        <v>1435.8312334015748</v>
      </c>
      <c r="L113">
        <f t="shared" si="19"/>
        <v>1429.5313085101034</v>
      </c>
      <c r="M113">
        <f t="shared" si="84"/>
        <v>2.2003492105124902</v>
      </c>
      <c r="N113" s="3">
        <f t="shared" si="85"/>
        <v>1359.9721636792308</v>
      </c>
      <c r="Q113" t="str">
        <f>'PRE-POST'!A116</f>
        <v>Texas A&amp;M</v>
      </c>
      <c r="R113" s="3">
        <f>IFERROR(VLOOKUP(Q113,$A$4:$N$160,14,FALSE),VLOOKUP(Q113,'Week 9'!Q$4:R$134,2,FALSE))</f>
        <v>1593.9032658448866</v>
      </c>
    </row>
    <row r="114" spans="1:18">
      <c r="A114" t="str">
        <f t="shared" ref="A114:B114" si="126">C57</f>
        <v>Virginia</v>
      </c>
      <c r="B114">
        <f t="shared" si="126"/>
        <v>31</v>
      </c>
      <c r="C114" t="str">
        <f t="shared" ref="C114:D114" si="127">A57</f>
        <v>North Carolina</v>
      </c>
      <c r="D114">
        <f t="shared" si="127"/>
        <v>21</v>
      </c>
      <c r="E114" s="3">
        <f>VLOOKUP(A114,'Week 9'!$Q$4:R$138,2,FALSE)</f>
        <v>1719.0245550857478</v>
      </c>
      <c r="F114" s="3">
        <f>VLOOKUP(C114,'Week 9'!$Q$4:S$138,2,FALSE)</f>
        <v>1402.023944245811</v>
      </c>
      <c r="G114" s="5">
        <f t="shared" si="83"/>
        <v>0.90015718332363837</v>
      </c>
      <c r="H114">
        <f t="shared" si="34"/>
        <v>1</v>
      </c>
      <c r="I114">
        <f t="shared" si="16"/>
        <v>10</v>
      </c>
      <c r="J114">
        <f t="shared" si="17"/>
        <v>2.3978952727983707</v>
      </c>
      <c r="K114">
        <f t="shared" si="18"/>
        <v>1719.0245550857478</v>
      </c>
      <c r="L114">
        <f t="shared" si="19"/>
        <v>1402.023944245811</v>
      </c>
      <c r="M114">
        <f t="shared" si="84"/>
        <v>2.2000069400497186</v>
      </c>
      <c r="N114" s="3">
        <f t="shared" si="85"/>
        <v>1729.5587435142265</v>
      </c>
      <c r="Q114" t="str">
        <f>'PRE-POST'!A117</f>
        <v>Texas State</v>
      </c>
      <c r="R114" s="3">
        <f>IFERROR(VLOOKUP(Q114,$A$4:$N$160,14,FALSE),VLOOKUP(Q114,'Week 9'!Q$4:R$134,2,FALSE))</f>
        <v>1365.3541399126718</v>
      </c>
    </row>
    <row r="115" spans="1:18">
      <c r="A115" t="str">
        <f t="shared" ref="A115:B115" si="128">C58</f>
        <v>Louisville</v>
      </c>
      <c r="B115">
        <f t="shared" si="128"/>
        <v>35</v>
      </c>
      <c r="C115" t="str">
        <f t="shared" ref="C115:D115" si="129">A58</f>
        <v>Wake Forest</v>
      </c>
      <c r="D115">
        <f t="shared" si="129"/>
        <v>56</v>
      </c>
      <c r="E115" s="3">
        <f>VLOOKUP(A115,'Week 9'!$Q$4:R$138,2,FALSE)</f>
        <v>1369.6240213982414</v>
      </c>
      <c r="F115" s="3">
        <f>VLOOKUP(C115,'Week 9'!$Q$4:S$138,2,FALSE)</f>
        <v>1371.382810650967</v>
      </c>
      <c r="G115" s="5">
        <f t="shared" si="83"/>
        <v>0.59001942337070978</v>
      </c>
      <c r="H115">
        <f t="shared" si="34"/>
        <v>0</v>
      </c>
      <c r="I115">
        <f t="shared" si="16"/>
        <v>-21</v>
      </c>
      <c r="J115">
        <f t="shared" si="17"/>
        <v>3.0910424533583161</v>
      </c>
      <c r="K115">
        <f t="shared" si="18"/>
        <v>1371.382810650967</v>
      </c>
      <c r="L115">
        <f t="shared" si="19"/>
        <v>1369.6240213982414</v>
      </c>
      <c r="M115">
        <f t="shared" si="84"/>
        <v>2.2012508604976921</v>
      </c>
      <c r="N115" s="3">
        <f t="shared" si="85"/>
        <v>1289.3322918524341</v>
      </c>
      <c r="Q115" t="str">
        <f>'PRE-POST'!A118</f>
        <v>Texas Tech</v>
      </c>
      <c r="R115" s="3">
        <f>IFERROR(VLOOKUP(Q115,$A$4:$N$160,14,FALSE),VLOOKUP(Q115,'Week 9'!Q$4:R$134,2,FALSE))</f>
        <v>1652.1549389675304</v>
      </c>
    </row>
    <row r="116" spans="1:18">
      <c r="A116" t="str">
        <f t="shared" ref="A116:B116" si="130">C59</f>
        <v>Stanford</v>
      </c>
      <c r="B116">
        <f t="shared" si="130"/>
        <v>38</v>
      </c>
      <c r="C116" t="str">
        <f t="shared" ref="C116:D116" si="131">A59</f>
        <v>Washington State</v>
      </c>
      <c r="D116">
        <f t="shared" si="131"/>
        <v>41</v>
      </c>
      <c r="E116" s="3">
        <f>VLOOKUP(A116,'Week 9'!$Q$4:R$138,2,FALSE)</f>
        <v>1594.5337732024395</v>
      </c>
      <c r="F116" s="3">
        <f>VLOOKUP(C116,'Week 9'!$Q$4:S$138,2,FALSE)</f>
        <v>1679.6103259230838</v>
      </c>
      <c r="G116" s="5">
        <f t="shared" si="83"/>
        <v>0.47113963353776617</v>
      </c>
      <c r="H116">
        <f t="shared" si="34"/>
        <v>0</v>
      </c>
      <c r="I116">
        <f t="shared" si="16"/>
        <v>-3</v>
      </c>
      <c r="J116">
        <f t="shared" si="17"/>
        <v>1.3862943611198906</v>
      </c>
      <c r="K116">
        <f t="shared" si="18"/>
        <v>1679.6103259230838</v>
      </c>
      <c r="L116">
        <f t="shared" si="19"/>
        <v>1594.5337732024395</v>
      </c>
      <c r="M116">
        <f t="shared" si="84"/>
        <v>2.2000258590637451</v>
      </c>
      <c r="N116" s="3">
        <f t="shared" si="85"/>
        <v>1565.7953538515499</v>
      </c>
      <c r="Q116" t="str">
        <f>'PRE-POST'!A119</f>
        <v>Texas-El Paso</v>
      </c>
      <c r="R116" s="3">
        <f>IFERROR(VLOOKUP(Q116,$A$4:$N$160,14,FALSE),VLOOKUP(Q116,'Week 9'!Q$4:R$134,2,FALSE))</f>
        <v>1244.6022306826235</v>
      </c>
    </row>
    <row r="117" spans="1:18">
      <c r="Q117" t="str">
        <f>'PRE-POST'!A120</f>
        <v>Texas-San Antonio</v>
      </c>
      <c r="R117" s="3">
        <f>IFERROR(VLOOKUP(Q117,$A$4:$N$160,14,FALSE),VLOOKUP(Q117,'Week 9'!Q$4:R$134,2,FALSE))</f>
        <v>1437.5757033648999</v>
      </c>
    </row>
    <row r="118" spans="1:18">
      <c r="Q118" t="str">
        <f>'PRE-POST'!A121</f>
        <v>Toledo</v>
      </c>
      <c r="R118" s="3">
        <f>IFERROR(VLOOKUP(Q118,$A$4:$N$160,14,FALSE),VLOOKUP(Q118,'Week 9'!Q$4:R$134,2,FALSE))</f>
        <v>1624.3421336457075</v>
      </c>
    </row>
    <row r="119" spans="1:18">
      <c r="Q119" t="str">
        <f>'PRE-POST'!A122</f>
        <v>Troy</v>
      </c>
      <c r="R119" s="3">
        <f>IFERROR(VLOOKUP(Q119,$A$4:$N$160,14,FALSE),VLOOKUP(Q119,'Week 9'!Q$4:R$134,2,FALSE))</f>
        <v>1661.2839038486347</v>
      </c>
    </row>
    <row r="120" spans="1:18">
      <c r="Q120" t="str">
        <f>'PRE-POST'!A123</f>
        <v>Tulane</v>
      </c>
      <c r="R120" s="3">
        <f>IFERROR(VLOOKUP(Q120,$A$4:$N$160,14,FALSE),VLOOKUP(Q120,'Week 9'!Q$4:R$134,2,FALSE))</f>
        <v>1437.1145034165863</v>
      </c>
    </row>
    <row r="121" spans="1:18">
      <c r="Q121" t="str">
        <f>'PRE-POST'!A124</f>
        <v>Tulsa</v>
      </c>
      <c r="R121" s="3">
        <f>IFERROR(VLOOKUP(Q121,$A$4:$N$160,14,FALSE),VLOOKUP(Q121,'Week 9'!Q$4:R$134,2,FALSE))</f>
        <v>1280.120908228894</v>
      </c>
    </row>
    <row r="122" spans="1:18">
      <c r="Q122" t="str">
        <f>'PRE-POST'!A125</f>
        <v>Utah</v>
      </c>
      <c r="R122" s="3">
        <f>IFERROR(VLOOKUP(Q122,$A$4:$N$160,14,FALSE),VLOOKUP(Q122,'Week 9'!Q$4:R$134,2,FALSE))</f>
        <v>1702.158442964072</v>
      </c>
    </row>
    <row r="123" spans="1:18">
      <c r="Q123" t="str">
        <f>'PRE-POST'!A126</f>
        <v>Utah State</v>
      </c>
      <c r="R123" s="3">
        <f>IFERROR(VLOOKUP(Q123,$A$4:$N$160,14,FALSE),VLOOKUP(Q123,'Week 9'!Q$4:R$134,2,FALSE))</f>
        <v>1738.8027835086793</v>
      </c>
    </row>
    <row r="124" spans="1:18">
      <c r="Q124" t="str">
        <f>'PRE-POST'!A127</f>
        <v>Vanderbilt</v>
      </c>
      <c r="R124" s="3">
        <f>IFERROR(VLOOKUP(Q124,$A$4:$N$160,14,FALSE),VLOOKUP(Q124,'Week 9'!Q$4:R$134,2,FALSE))</f>
        <v>1505.3903782324473</v>
      </c>
    </row>
    <row r="125" spans="1:18">
      <c r="Q125" t="str">
        <f>'PRE-POST'!A128</f>
        <v>Virginia</v>
      </c>
      <c r="R125" s="3">
        <f>IFERROR(VLOOKUP(Q125,$A$4:$N$160,14,FALSE),VLOOKUP(Q125,'Week 9'!Q$4:R$134,2,FALSE))</f>
        <v>1729.5587435142265</v>
      </c>
    </row>
    <row r="126" spans="1:18">
      <c r="Q126" t="str">
        <f>'PRE-POST'!A129</f>
        <v>Virginia Tech</v>
      </c>
      <c r="R126" s="3">
        <f>IFERROR(VLOOKUP(Q126,$A$4:$N$160,14,FALSE),VLOOKUP(Q126,'Week 9'!Q$4:R$134,2,FALSE))</f>
        <v>1404.0136591454366</v>
      </c>
    </row>
    <row r="127" spans="1:18">
      <c r="Q127" t="str">
        <f>'PRE-POST'!A130</f>
        <v>Wake Forest</v>
      </c>
      <c r="R127" s="3">
        <f>IFERROR(VLOOKUP(Q127,$A$4:$N$160,14,FALSE),VLOOKUP(Q127,'Week 9'!Q$4:R$134,2,FALSE))</f>
        <v>1451.6745401967744</v>
      </c>
    </row>
    <row r="128" spans="1:18">
      <c r="Q128" t="str">
        <f>'PRE-POST'!A131</f>
        <v>Washington</v>
      </c>
      <c r="R128" s="3">
        <f>IFERROR(VLOOKUP(Q128,$A$4:$N$160,14,FALSE),VLOOKUP(Q128,'Week 9'!Q$4:R$134,2,FALSE))</f>
        <v>1675.3492075089277</v>
      </c>
    </row>
    <row r="129" spans="17:18">
      <c r="Q129" t="str">
        <f>'PRE-POST'!A132</f>
        <v>Washington State</v>
      </c>
      <c r="R129" s="3">
        <f>IFERROR(VLOOKUP(Q129,$A$4:$N$160,14,FALSE),VLOOKUP(Q129,'Week 9'!Q$4:R$134,2,FALSE))</f>
        <v>1708.3487452739735</v>
      </c>
    </row>
    <row r="130" spans="17:18">
      <c r="Q130" t="str">
        <f>'PRE-POST'!A133</f>
        <v>West Virginia</v>
      </c>
      <c r="R130" s="3">
        <f>IFERROR(VLOOKUP(Q130,$A$4:$N$160,14,FALSE),VLOOKUP(Q130,'Week 9'!Q$4:R$134,2,FALSE))</f>
        <v>1717.6772560886525</v>
      </c>
    </row>
    <row r="131" spans="17:18">
      <c r="Q131" t="str">
        <f>'PRE-POST'!A134</f>
        <v>Western Kentucky</v>
      </c>
      <c r="R131" s="3">
        <f>IFERROR(VLOOKUP(Q131,$A$4:$N$160,14,FALSE),VLOOKUP(Q131,'Week 9'!Q$4:R$134,2,FALSE))</f>
        <v>1359.5390563332812</v>
      </c>
    </row>
    <row r="132" spans="17:18">
      <c r="Q132" t="str">
        <f>'PRE-POST'!A135</f>
        <v>Western Michigan</v>
      </c>
      <c r="R132" s="3">
        <f>IFERROR(VLOOKUP(Q132,$A$4:$N$160,14,FALSE),VLOOKUP(Q132,'Week 9'!Q$4:R$134,2,FALSE))</f>
        <v>1511.0176396215129</v>
      </c>
    </row>
    <row r="133" spans="17:18">
      <c r="Q133" t="str">
        <f>'PRE-POST'!A136</f>
        <v>Wisconsin</v>
      </c>
      <c r="R133" s="3">
        <f>IFERROR(VLOOKUP(Q133,$A$4:$N$160,14,FALSE),VLOOKUP(Q133,'Week 9'!Q$4:R$134,2,FALSE))</f>
        <v>1602.9223447383124</v>
      </c>
    </row>
    <row r="134" spans="17:18">
      <c r="Q134" t="str">
        <f>'PRE-POST'!A137</f>
        <v>Wyoming</v>
      </c>
      <c r="R134" s="3">
        <f>IFERROR(VLOOKUP(Q134,$A$4:$N$160,14,FALSE),VLOOKUP(Q134,'Week 9'!Q$4:R$134,2,FALSE))</f>
        <v>1465.7737591640841</v>
      </c>
    </row>
    <row r="135" spans="17:18">
      <c r="R135" s="3"/>
    </row>
    <row r="136" spans="17:18">
      <c r="R136" s="3"/>
    </row>
    <row r="137" spans="17:18">
      <c r="R137" s="3"/>
    </row>
    <row r="138" spans="17:18">
      <c r="R138" s="3"/>
    </row>
    <row r="139" spans="17:18">
      <c r="R139" s="3"/>
    </row>
    <row r="140" spans="17:18">
      <c r="R140" s="3"/>
    </row>
    <row r="141" spans="17:18">
      <c r="R141" s="3"/>
    </row>
    <row r="142" spans="17:18">
      <c r="R142" s="3"/>
    </row>
    <row r="143" spans="17:18">
      <c r="R143" s="3"/>
    </row>
    <row r="144" spans="17:18">
      <c r="R144" s="3"/>
    </row>
    <row r="145" spans="18:18">
      <c r="R145" s="3"/>
    </row>
    <row r="146" spans="18:18">
      <c r="R146" s="3"/>
    </row>
    <row r="147" spans="18:18">
      <c r="R147" s="3"/>
    </row>
    <row r="148" spans="18:18">
      <c r="R148" s="3"/>
    </row>
    <row r="149" spans="18:18">
      <c r="R149" s="3"/>
    </row>
    <row r="150" spans="18:18">
      <c r="R150" s="3"/>
    </row>
    <row r="151" spans="18:18">
      <c r="R151" s="3"/>
    </row>
    <row r="152" spans="18:18">
      <c r="R152" s="3"/>
    </row>
    <row r="153" spans="18:18">
      <c r="R153" s="3"/>
    </row>
    <row r="154" spans="18:18">
      <c r="R154" s="3"/>
    </row>
    <row r="155" spans="18:18">
      <c r="R155" s="3"/>
    </row>
    <row r="156" spans="18:18">
      <c r="R156" s="3"/>
    </row>
    <row r="157" spans="18:18">
      <c r="R157" s="3"/>
    </row>
    <row r="158" spans="18:18">
      <c r="R158" s="3"/>
    </row>
    <row r="159" spans="18:18">
      <c r="R159" s="3"/>
    </row>
    <row r="160" spans="18:18">
      <c r="R160" s="3"/>
    </row>
    <row r="161" spans="18:18">
      <c r="R161" s="3"/>
    </row>
    <row r="162" spans="18:18">
      <c r="R162" s="3"/>
    </row>
    <row r="163" spans="18:18">
      <c r="R163" s="3"/>
    </row>
    <row r="164" spans="18:18">
      <c r="R164" s="3"/>
    </row>
    <row r="165" spans="18:18">
      <c r="R165" s="3"/>
    </row>
    <row r="166" spans="18:18">
      <c r="R166" s="3"/>
    </row>
    <row r="167" spans="18:18">
      <c r="R167" s="3"/>
    </row>
    <row r="168" spans="18:18">
      <c r="R168" s="3"/>
    </row>
    <row r="169" spans="18:18">
      <c r="R169" s="3"/>
    </row>
    <row r="170" spans="18:18">
      <c r="R170" s="3"/>
    </row>
    <row r="171" spans="18:18">
      <c r="R171" s="3"/>
    </row>
    <row r="172" spans="18:18">
      <c r="R172" s="3"/>
    </row>
    <row r="173" spans="18:18">
      <c r="R173" s="3"/>
    </row>
    <row r="174" spans="18:18">
      <c r="R174" s="3"/>
    </row>
    <row r="175" spans="18:18">
      <c r="R175" s="3"/>
    </row>
    <row r="176" spans="18:18">
      <c r="R176" s="3"/>
    </row>
    <row r="177" spans="18:18">
      <c r="R177" s="3"/>
    </row>
    <row r="178" spans="18:18">
      <c r="R178" s="3"/>
    </row>
    <row r="179" spans="18:18">
      <c r="R179" s="3"/>
    </row>
    <row r="180" spans="18:18">
      <c r="R180" s="3"/>
    </row>
    <row r="181" spans="18:18">
      <c r="R181" s="3"/>
    </row>
    <row r="182" spans="18:18">
      <c r="R182" s="3"/>
    </row>
    <row r="183" spans="18:18">
      <c r="R183" s="3"/>
    </row>
    <row r="184" spans="18:18">
      <c r="R184" s="3"/>
    </row>
    <row r="185" spans="18:18">
      <c r="R185" s="3"/>
    </row>
    <row r="186" spans="18:18">
      <c r="R186" s="3"/>
    </row>
    <row r="187" spans="18:18">
      <c r="R187" s="3"/>
    </row>
    <row r="188" spans="18:18">
      <c r="R188" s="3"/>
    </row>
    <row r="189" spans="18:18">
      <c r="R189" s="3"/>
    </row>
    <row r="190" spans="18:18">
      <c r="R190" s="3"/>
    </row>
    <row r="191" spans="18:18">
      <c r="R191" s="3"/>
    </row>
    <row r="192" spans="18:18">
      <c r="R192" s="3"/>
    </row>
    <row r="193" spans="18:18">
      <c r="R193" s="3"/>
    </row>
    <row r="194" spans="18:18">
      <c r="R194" s="3"/>
    </row>
    <row r="195" spans="18:18">
      <c r="R195" s="3"/>
    </row>
    <row r="196" spans="18:18">
      <c r="R196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88FD-574B-F84B-8DD6-BCEC1819D8FD}">
  <dimension ref="A1:R142"/>
  <sheetViews>
    <sheetView topLeftCell="H1" workbookViewId="0">
      <selection activeCell="N4" sqref="N4"/>
    </sheetView>
  </sheetViews>
  <sheetFormatPr baseColWidth="10" defaultRowHeight="16"/>
  <cols>
    <col min="1" max="1" width="26.5" customWidth="1"/>
    <col min="3" max="3" width="22.1640625" customWidth="1"/>
  </cols>
  <sheetData>
    <row r="1" spans="1:18">
      <c r="A1" s="1" t="s">
        <v>683</v>
      </c>
      <c r="B1" s="1">
        <v>11</v>
      </c>
    </row>
    <row r="3" spans="1:18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1" t="s">
        <v>698</v>
      </c>
      <c r="J3" s="1" t="s">
        <v>699</v>
      </c>
      <c r="K3" s="1" t="s">
        <v>700</v>
      </c>
      <c r="L3" s="1" t="s">
        <v>701</v>
      </c>
      <c r="M3" s="1" t="s">
        <v>702</v>
      </c>
      <c r="N3" s="4" t="s">
        <v>690</v>
      </c>
      <c r="Q3" s="1" t="s">
        <v>134</v>
      </c>
      <c r="R3" s="4" t="s">
        <v>691</v>
      </c>
    </row>
    <row r="4" spans="1:18">
      <c r="A4" t="str">
        <f>IF('All scores'!$B576=$B$1,'All scores'!R576)</f>
        <v>Miami (OH)</v>
      </c>
      <c r="B4">
        <f>IF('All scores'!$B576=$B$1,'All scores'!S576)</f>
        <v>42</v>
      </c>
      <c r="C4" t="str">
        <f>IF('All scores'!$B576=$B$1,'All scores'!T576)</f>
        <v>Buffalo</v>
      </c>
      <c r="D4">
        <f>IF('All scores'!$B576=$B$1,'All scores'!U576)</f>
        <v>51</v>
      </c>
      <c r="E4" s="3">
        <f>VLOOKUP(A4,'Week 10'!$Q$4:R$138,2,FALSE)</f>
        <v>1539.5408239276287</v>
      </c>
      <c r="F4" s="3">
        <f>VLOOKUP(C4,'Week 10'!$Q$4:S$138,2,FALSE)</f>
        <v>1755.3110056351366</v>
      </c>
      <c r="G4" s="5">
        <f t="shared" ref="G4:G35" si="0">1/(1+(10^((F4-E4+HFA)/400)))</f>
        <v>0.16572364625694969</v>
      </c>
      <c r="H4">
        <f>IF(B4&gt;D4,1,0)</f>
        <v>0</v>
      </c>
      <c r="I4">
        <f>B4-D4</f>
        <v>-9</v>
      </c>
      <c r="J4">
        <f>LN(1+ABS(I4))</f>
        <v>2.3025850929940459</v>
      </c>
      <c r="K4">
        <f>IF($H4=1,$E4,$F4)</f>
        <v>1755.3110056351366</v>
      </c>
      <c r="L4">
        <f>IF($H4=1,$F4,$E4)</f>
        <v>1539.5408239276287</v>
      </c>
      <c r="M4">
        <f t="shared" ref="M4:M35" si="1">IFERROR((MVC*0.001/(K4-L4))+MVC,1)</f>
        <v>2.2000101960334955</v>
      </c>
      <c r="N4" s="3">
        <f t="shared" ref="N4:N35" si="2">E4+k*J4*M4*(H4-G4)</f>
        <v>1522.7506630261435</v>
      </c>
      <c r="Q4" t="str">
        <f>'PRE-POST'!A7</f>
        <v>AA</v>
      </c>
      <c r="R4" s="3">
        <f>IFERROR(VLOOKUP(Q4,$A$4:$N$160,14,FALSE),VLOOKUP(Q4,'Week 10'!Q$4:R$134,2,FALSE))</f>
        <v>1196.2241784419593</v>
      </c>
    </row>
    <row r="5" spans="1:18">
      <c r="A5" t="str">
        <f>IF('All scores'!$B577=$B$1,'All scores'!R577)</f>
        <v>Kent State</v>
      </c>
      <c r="B5">
        <f>IF('All scores'!$B577=$B$1,'All scores'!S577)</f>
        <v>35</v>
      </c>
      <c r="C5" t="str">
        <f>IF('All scores'!$B577=$B$1,'All scores'!T577)</f>
        <v>Bowling Green State</v>
      </c>
      <c r="D5">
        <f>IF('All scores'!$B577=$B$1,'All scores'!U577)</f>
        <v>28</v>
      </c>
      <c r="E5" s="3">
        <f>VLOOKUP(A5,'Week 10'!$Q$4:R$138,2,FALSE)</f>
        <v>1377.5552771137043</v>
      </c>
      <c r="F5" s="3">
        <f>VLOOKUP(C5,'Week 10'!$Q$4:S$138,2,FALSE)</f>
        <v>1279.3650693811976</v>
      </c>
      <c r="G5" s="5">
        <f t="shared" si="0"/>
        <v>0.54761978019665392</v>
      </c>
      <c r="H5">
        <f t="shared" ref="H5:H68" si="3">IF(B5&gt;D5,1,0)</f>
        <v>1</v>
      </c>
      <c r="I5">
        <f t="shared" ref="I5:I65" si="4">B5-D5</f>
        <v>7</v>
      </c>
      <c r="J5">
        <f t="shared" ref="J5:J65" si="5">LN(1+ABS(I5))</f>
        <v>2.0794415416798357</v>
      </c>
      <c r="K5">
        <f t="shared" ref="K5:K65" si="6">IF($H5=1,$E5,$F5)</f>
        <v>1377.5552771137043</v>
      </c>
      <c r="L5">
        <f t="shared" ref="L5:L65" si="7">IF($H5=1,$F5,$E5)</f>
        <v>1279.3650693811976</v>
      </c>
      <c r="M5">
        <f t="shared" si="1"/>
        <v>2.2000224054928776</v>
      </c>
      <c r="N5" s="3">
        <f t="shared" si="2"/>
        <v>1418.946420404357</v>
      </c>
      <c r="Q5" t="str">
        <f>'PRE-POST'!A8</f>
        <v>Air Force</v>
      </c>
      <c r="R5" s="3">
        <f>IFERROR(VLOOKUP(Q5,$A$4:$N$160,14,FALSE),VLOOKUP(Q5,'Week 10'!Q$4:R$134,2,FALSE))</f>
        <v>1496.5365767936946</v>
      </c>
    </row>
    <row r="6" spans="1:18">
      <c r="A6" t="str">
        <f>IF('All scores'!$B578=$B$1,'All scores'!R578)</f>
        <v>Ball State</v>
      </c>
      <c r="B6">
        <f>IF('All scores'!$B578=$B$1,'All scores'!S578)</f>
        <v>13</v>
      </c>
      <c r="C6" t="str">
        <f>IF('All scores'!$B578=$B$1,'All scores'!T578)</f>
        <v>Toledo</v>
      </c>
      <c r="D6">
        <f>IF('All scores'!$B578=$B$1,'All scores'!U578)</f>
        <v>45</v>
      </c>
      <c r="E6" s="3">
        <f>VLOOKUP(A6,'Week 10'!$Q$4:R$138,2,FALSE)</f>
        <v>1292.8863959900089</v>
      </c>
      <c r="F6" s="3">
        <f>VLOOKUP(C6,'Week 10'!$Q$4:S$138,2,FALSE)</f>
        <v>1624.3421336457075</v>
      </c>
      <c r="G6" s="5">
        <f t="shared" si="0"/>
        <v>9.2609373162739331E-2</v>
      </c>
      <c r="H6">
        <f t="shared" si="3"/>
        <v>0</v>
      </c>
      <c r="I6">
        <f t="shared" si="4"/>
        <v>-32</v>
      </c>
      <c r="J6">
        <f t="shared" si="5"/>
        <v>3.4965075614664802</v>
      </c>
      <c r="K6">
        <f t="shared" si="6"/>
        <v>1624.3421336457075</v>
      </c>
      <c r="L6">
        <f t="shared" si="7"/>
        <v>1292.8863959900089</v>
      </c>
      <c r="M6">
        <f t="shared" si="1"/>
        <v>2.2000066373869873</v>
      </c>
      <c r="N6" s="3">
        <f t="shared" si="2"/>
        <v>1278.638740569894</v>
      </c>
      <c r="Q6" t="str">
        <f>'PRE-POST'!A9</f>
        <v>Akron</v>
      </c>
      <c r="R6" s="3">
        <f>IFERROR(VLOOKUP(Q6,$A$4:$N$160,14,FALSE),VLOOKUP(Q6,'Week 10'!Q$4:R$134,2,FALSE))</f>
        <v>1394.5676807678187</v>
      </c>
    </row>
    <row r="7" spans="1:18">
      <c r="A7" t="str">
        <f>IF('All scores'!$B579=$B$1,'All scores'!R579)</f>
        <v>Temple</v>
      </c>
      <c r="B7">
        <f>IF('All scores'!$B579=$B$1,'All scores'!S579)</f>
        <v>40</v>
      </c>
      <c r="C7" t="str">
        <f>IF('All scores'!$B579=$B$1,'All scores'!T579)</f>
        <v>Central Florida</v>
      </c>
      <c r="D7">
        <f>IF('All scores'!$B579=$B$1,'All scores'!U579)</f>
        <v>52</v>
      </c>
      <c r="E7" s="3">
        <f>VLOOKUP(A7,'Week 10'!$Q$4:R$138,2,FALSE)</f>
        <v>1672.6003362915048</v>
      </c>
      <c r="F7" s="3">
        <f>VLOOKUP(C7,'Week 10'!$Q$4:S$138,2,FALSE)</f>
        <v>1704.9245286140476</v>
      </c>
      <c r="G7" s="5">
        <f t="shared" si="0"/>
        <v>0.36349121615731356</v>
      </c>
      <c r="H7">
        <f t="shared" si="3"/>
        <v>0</v>
      </c>
      <c r="I7">
        <f t="shared" si="4"/>
        <v>-12</v>
      </c>
      <c r="J7">
        <f t="shared" si="5"/>
        <v>2.5649493574615367</v>
      </c>
      <c r="K7">
        <f t="shared" si="6"/>
        <v>1704.9245286140476</v>
      </c>
      <c r="L7">
        <f t="shared" si="7"/>
        <v>1672.6003362915048</v>
      </c>
      <c r="M7">
        <f t="shared" si="1"/>
        <v>2.2000680604786056</v>
      </c>
      <c r="N7" s="3">
        <f t="shared" si="2"/>
        <v>1631.5762584877261</v>
      </c>
      <c r="Q7" t="str">
        <f>'PRE-POST'!A10</f>
        <v>Alabama</v>
      </c>
      <c r="R7" s="3">
        <f>IFERROR(VLOOKUP(Q7,$A$4:$N$160,14,FALSE),VLOOKUP(Q7,'Week 10'!Q$4:R$134,2,FALSE))</f>
        <v>1874.5083915657033</v>
      </c>
    </row>
    <row r="8" spans="1:18">
      <c r="A8" t="str">
        <f>IF('All scores'!$B580=$B$1,'All scores'!R580)</f>
        <v>Northern Illinois</v>
      </c>
      <c r="B8">
        <f>IF('All scores'!$B580=$B$1,'All scores'!S580)</f>
        <v>36</v>
      </c>
      <c r="C8" t="str">
        <f>IF('All scores'!$B580=$B$1,'All scores'!T580)</f>
        <v>Akron</v>
      </c>
      <c r="D8">
        <f>IF('All scores'!$B580=$B$1,'All scores'!U580)</f>
        <v>26</v>
      </c>
      <c r="E8" s="3">
        <f>VLOOKUP(A8,'Week 10'!$Q$4:R$138,2,FALSE)</f>
        <v>1501.6670580334812</v>
      </c>
      <c r="F8" s="3">
        <f>VLOOKUP(C8,'Week 10'!$Q$4:S$138,2,FALSE)</f>
        <v>1449.2289532222469</v>
      </c>
      <c r="G8" s="5">
        <f t="shared" si="0"/>
        <v>0.48192985306041541</v>
      </c>
      <c r="H8">
        <f t="shared" si="3"/>
        <v>1</v>
      </c>
      <c r="I8">
        <f t="shared" si="4"/>
        <v>10</v>
      </c>
      <c r="J8">
        <f t="shared" si="5"/>
        <v>2.3978952727983707</v>
      </c>
      <c r="K8">
        <f t="shared" si="6"/>
        <v>1501.6670580334812</v>
      </c>
      <c r="L8">
        <f t="shared" si="7"/>
        <v>1449.2289532222469</v>
      </c>
      <c r="M8">
        <f t="shared" si="1"/>
        <v>2.2000419542240883</v>
      </c>
      <c r="N8" s="3">
        <f t="shared" si="2"/>
        <v>1556.3283304879094</v>
      </c>
      <c r="Q8" t="str">
        <f>'PRE-POST'!A11</f>
        <v>Alabama-Birmingham</v>
      </c>
      <c r="R8" s="3">
        <f>IFERROR(VLOOKUP(Q8,$A$4:$N$160,14,FALSE),VLOOKUP(Q8,'Week 10'!Q$4:R$134,2,FALSE))</f>
        <v>1720.3666290473986</v>
      </c>
    </row>
    <row r="9" spans="1:18">
      <c r="A9" t="str">
        <f>IF('All scores'!$B581=$B$1,'All scores'!R581)</f>
        <v>Ohio</v>
      </c>
      <c r="B9">
        <f>IF('All scores'!$B581=$B$1,'All scores'!S581)</f>
        <v>59</v>
      </c>
      <c r="C9" t="str">
        <f>IF('All scores'!$B581=$B$1,'All scores'!T581)</f>
        <v>Western Michigan</v>
      </c>
      <c r="D9">
        <f>IF('All scores'!$B581=$B$1,'All scores'!U581)</f>
        <v>14</v>
      </c>
      <c r="E9" s="3">
        <f>VLOOKUP(A9,'Week 10'!$Q$4:R$138,2,FALSE)</f>
        <v>1552.1672756470159</v>
      </c>
      <c r="F9" s="3">
        <f>VLOOKUP(C9,'Week 10'!$Q$4:S$138,2,FALSE)</f>
        <v>1511.0176396215129</v>
      </c>
      <c r="G9" s="5">
        <f t="shared" si="0"/>
        <v>0.46573038088058949</v>
      </c>
      <c r="H9">
        <f t="shared" si="3"/>
        <v>1</v>
      </c>
      <c r="I9">
        <f t="shared" si="4"/>
        <v>45</v>
      </c>
      <c r="J9">
        <f t="shared" si="5"/>
        <v>3.8286413964890951</v>
      </c>
      <c r="K9">
        <f t="shared" si="6"/>
        <v>1552.1672756470159</v>
      </c>
      <c r="L9">
        <f t="shared" si="7"/>
        <v>1511.0176396215129</v>
      </c>
      <c r="M9">
        <f t="shared" si="1"/>
        <v>2.2000534634133495</v>
      </c>
      <c r="N9" s="3">
        <f t="shared" si="2"/>
        <v>1642.1726412123614</v>
      </c>
      <c r="Q9" t="str">
        <f>'PRE-POST'!A12</f>
        <v>Appalachian State</v>
      </c>
      <c r="R9" s="3">
        <f>IFERROR(VLOOKUP(Q9,$A$4:$N$160,14,FALSE),VLOOKUP(Q9,'Week 10'!Q$4:R$134,2,FALSE))</f>
        <v>1727.7985033261164</v>
      </c>
    </row>
    <row r="10" spans="1:18">
      <c r="A10" t="str">
        <f>IF('All scores'!$B582=$B$1,'All scores'!R582)</f>
        <v>Colorado</v>
      </c>
      <c r="B10">
        <f>IF('All scores'!$B582=$B$1,'All scores'!S582)</f>
        <v>34</v>
      </c>
      <c r="C10" t="str">
        <f>IF('All scores'!$B582=$B$1,'All scores'!T582)</f>
        <v>Arizona</v>
      </c>
      <c r="D10">
        <f>IF('All scores'!$B582=$B$1,'All scores'!U582)</f>
        <v>42</v>
      </c>
      <c r="E10" s="3">
        <f>VLOOKUP(A10,'Week 10'!$Q$4:R$138,2,FALSE)</f>
        <v>1520.6456509485761</v>
      </c>
      <c r="F10" s="3">
        <f>VLOOKUP(C10,'Week 10'!$Q$4:S$138,2,FALSE)</f>
        <v>1616.1308237921744</v>
      </c>
      <c r="G10" s="5">
        <f t="shared" si="0"/>
        <v>0.28417877579064016</v>
      </c>
      <c r="H10">
        <f t="shared" si="3"/>
        <v>0</v>
      </c>
      <c r="I10">
        <f t="shared" si="4"/>
        <v>-8</v>
      </c>
      <c r="J10">
        <f t="shared" si="5"/>
        <v>2.1972245773362196</v>
      </c>
      <c r="K10">
        <f t="shared" si="6"/>
        <v>1616.1308237921744</v>
      </c>
      <c r="L10">
        <f t="shared" si="7"/>
        <v>1520.6456509485761</v>
      </c>
      <c r="M10">
        <f t="shared" si="1"/>
        <v>2.2000230402263985</v>
      </c>
      <c r="N10" s="3">
        <f t="shared" si="2"/>
        <v>1493.1715612370349</v>
      </c>
      <c r="Q10" t="str">
        <f>'PRE-POST'!A13</f>
        <v>Arizona</v>
      </c>
      <c r="R10" s="3">
        <f>IFERROR(VLOOKUP(Q10,$A$4:$N$160,14,FALSE),VLOOKUP(Q10,'Week 10'!Q$4:R$134,2,FALSE))</f>
        <v>1643.6049135037156</v>
      </c>
    </row>
    <row r="11" spans="1:18">
      <c r="A11" t="str">
        <f>IF('All scores'!$B583=$B$1,'All scores'!R583)</f>
        <v>Western Kentucky</v>
      </c>
      <c r="B11">
        <f>IF('All scores'!$B583=$B$1,'All scores'!S583)</f>
        <v>10</v>
      </c>
      <c r="C11" t="str">
        <f>IF('All scores'!$B583=$B$1,'All scores'!T583)</f>
        <v>Middle Tennessee State</v>
      </c>
      <c r="D11">
        <f>IF('All scores'!$B583=$B$1,'All scores'!U583)</f>
        <v>29</v>
      </c>
      <c r="E11" s="3">
        <f>VLOOKUP(A11,'Week 10'!$Q$4:R$138,2,FALSE)</f>
        <v>1359.5390563332812</v>
      </c>
      <c r="F11" s="3">
        <f>VLOOKUP(C11,'Week 10'!$Q$4:S$138,2,FALSE)</f>
        <v>1627.8995161445791</v>
      </c>
      <c r="G11" s="5">
        <f t="shared" si="0"/>
        <v>0.12797568046571497</v>
      </c>
      <c r="H11">
        <f t="shared" si="3"/>
        <v>0</v>
      </c>
      <c r="I11">
        <f t="shared" si="4"/>
        <v>-19</v>
      </c>
      <c r="J11">
        <f t="shared" si="5"/>
        <v>2.9957322735539909</v>
      </c>
      <c r="K11">
        <f t="shared" si="6"/>
        <v>1627.8995161445791</v>
      </c>
      <c r="L11">
        <f t="shared" si="7"/>
        <v>1359.5390563332812</v>
      </c>
      <c r="M11">
        <f t="shared" si="1"/>
        <v>2.2000081979290154</v>
      </c>
      <c r="N11" s="3">
        <f t="shared" si="2"/>
        <v>1342.6702349218453</v>
      </c>
      <c r="Q11" t="str">
        <f>'PRE-POST'!A14</f>
        <v>Arizona State</v>
      </c>
      <c r="R11" s="3">
        <f>IFERROR(VLOOKUP(Q11,$A$4:$N$160,14,FALSE),VLOOKUP(Q11,'Week 10'!Q$4:R$134,2,FALSE))</f>
        <v>1564.648253648887</v>
      </c>
    </row>
    <row r="12" spans="1:18">
      <c r="A12" t="str">
        <f>IF('All scores'!$B584=$B$1,'All scores'!R584)</f>
        <v>Pittsburgh</v>
      </c>
      <c r="B12">
        <f>IF('All scores'!$B584=$B$1,'All scores'!S584)</f>
        <v>23</v>
      </c>
      <c r="C12" t="str">
        <f>IF('All scores'!$B584=$B$1,'All scores'!T584)</f>
        <v>Virginia</v>
      </c>
      <c r="D12">
        <f>IF('All scores'!$B584=$B$1,'All scores'!U584)</f>
        <v>13</v>
      </c>
      <c r="E12" s="3">
        <f>VLOOKUP(A12,'Week 10'!$Q$4:R$138,2,FALSE)</f>
        <v>1577.5708687622439</v>
      </c>
      <c r="F12" s="3">
        <f>VLOOKUP(C12,'Week 10'!$Q$4:S$138,2,FALSE)</f>
        <v>1729.5587435142265</v>
      </c>
      <c r="G12" s="5">
        <f t="shared" si="0"/>
        <v>0.22285898305968077</v>
      </c>
      <c r="H12">
        <f t="shared" si="3"/>
        <v>1</v>
      </c>
      <c r="I12">
        <f t="shared" si="4"/>
        <v>10</v>
      </c>
      <c r="J12">
        <f t="shared" si="5"/>
        <v>2.3978952727983707</v>
      </c>
      <c r="K12">
        <f t="shared" si="6"/>
        <v>1577.5708687622439</v>
      </c>
      <c r="L12">
        <f t="shared" si="7"/>
        <v>1729.5587435142265</v>
      </c>
      <c r="M12">
        <f t="shared" si="1"/>
        <v>2.1999855251611118</v>
      </c>
      <c r="N12" s="3">
        <f t="shared" si="2"/>
        <v>1659.5644512002284</v>
      </c>
      <c r="Q12" t="str">
        <f>'PRE-POST'!A15</f>
        <v>Arkansas</v>
      </c>
      <c r="R12" s="3">
        <f>IFERROR(VLOOKUP(Q12,$A$4:$N$160,14,FALSE),VLOOKUP(Q12,'Week 10'!Q$4:R$134,2,FALSE))</f>
        <v>1359.9721636792308</v>
      </c>
    </row>
    <row r="13" spans="1:18">
      <c r="A13" t="str">
        <f>IF('All scores'!$B585=$B$1,'All scores'!R585)</f>
        <v>Alabama</v>
      </c>
      <c r="B13">
        <f>IF('All scores'!$B585=$B$1,'All scores'!S585)</f>
        <v>29</v>
      </c>
      <c r="C13" t="str">
        <f>IF('All scores'!$B585=$B$1,'All scores'!T585)</f>
        <v>Louisiana State</v>
      </c>
      <c r="D13">
        <f>IF('All scores'!$B585=$B$1,'All scores'!U585)</f>
        <v>0</v>
      </c>
      <c r="E13" s="3">
        <f>VLOOKUP(A13,'Week 10'!$Q$4:R$138,2,FALSE)</f>
        <v>1815.8173927241883</v>
      </c>
      <c r="F13" s="3">
        <f>VLOOKUP(C13,'Week 10'!$Q$4:S$138,2,FALSE)</f>
        <v>1674.700567182063</v>
      </c>
      <c r="G13" s="5">
        <f t="shared" si="0"/>
        <v>0.60782138307796896</v>
      </c>
      <c r="H13">
        <f t="shared" si="3"/>
        <v>1</v>
      </c>
      <c r="I13">
        <f t="shared" si="4"/>
        <v>29</v>
      </c>
      <c r="J13">
        <f t="shared" si="5"/>
        <v>3.4011973816621555</v>
      </c>
      <c r="K13">
        <f t="shared" si="6"/>
        <v>1815.8173927241883</v>
      </c>
      <c r="L13">
        <f t="shared" si="7"/>
        <v>1674.700567182063</v>
      </c>
      <c r="M13">
        <f t="shared" si="1"/>
        <v>2.2000155899198526</v>
      </c>
      <c r="N13" s="3">
        <f t="shared" si="2"/>
        <v>1874.5083915657033</v>
      </c>
      <c r="Q13" t="str">
        <f>'PRE-POST'!A16</f>
        <v>Arkansas State</v>
      </c>
      <c r="R13" s="3">
        <f>IFERROR(VLOOKUP(Q13,$A$4:$N$160,14,FALSE),VLOOKUP(Q13,'Week 10'!Q$4:R$134,2,FALSE))</f>
        <v>1589.1736648508843</v>
      </c>
    </row>
    <row r="14" spans="1:18">
      <c r="A14" t="str">
        <f>IF('All scores'!$B586=$B$1,'All scores'!R586)</f>
        <v>Texas-San Antonio</v>
      </c>
      <c r="B14">
        <f>IF('All scores'!$B586=$B$1,'All scores'!S586)</f>
        <v>3</v>
      </c>
      <c r="C14" t="str">
        <f>IF('All scores'!$B586=$B$1,'All scores'!T586)</f>
        <v>Alabama-Birmingham</v>
      </c>
      <c r="D14">
        <f>IF('All scores'!$B586=$B$1,'All scores'!U586)</f>
        <v>52</v>
      </c>
      <c r="E14" s="3">
        <f>VLOOKUP(A14,'Week 10'!$Q$4:R$138,2,FALSE)</f>
        <v>1437.5757033648999</v>
      </c>
      <c r="F14" s="3">
        <f>VLOOKUP(C14,'Week 10'!$Q$4:S$138,2,FALSE)</f>
        <v>1697.3739398130247</v>
      </c>
      <c r="G14" s="5">
        <f t="shared" si="0"/>
        <v>0.13357771844244426</v>
      </c>
      <c r="H14">
        <f t="shared" si="3"/>
        <v>0</v>
      </c>
      <c r="I14">
        <f t="shared" si="4"/>
        <v>-49</v>
      </c>
      <c r="J14">
        <f t="shared" si="5"/>
        <v>3.912023005428146</v>
      </c>
      <c r="K14">
        <f t="shared" si="6"/>
        <v>1697.3739398130247</v>
      </c>
      <c r="L14">
        <f t="shared" si="7"/>
        <v>1437.5757033648999</v>
      </c>
      <c r="M14">
        <f t="shared" si="1"/>
        <v>2.2000084681098304</v>
      </c>
      <c r="N14" s="3">
        <f t="shared" si="2"/>
        <v>1414.583014130526</v>
      </c>
      <c r="Q14" t="str">
        <f>'PRE-POST'!A17</f>
        <v>Army</v>
      </c>
      <c r="R14" s="3">
        <f>IFERROR(VLOOKUP(Q14,$A$4:$N$160,14,FALSE),VLOOKUP(Q14,'Week 10'!Q$4:R$134,2,FALSE))</f>
        <v>1669.4104508097059</v>
      </c>
    </row>
    <row r="15" spans="1:18">
      <c r="A15" t="str">
        <f>IF('All scores'!$B587=$B$1,'All scores'!R587)</f>
        <v>Appalachian State</v>
      </c>
      <c r="B15">
        <f>IF('All scores'!$B587=$B$1,'All scores'!S587)</f>
        <v>23</v>
      </c>
      <c r="C15" t="str">
        <f>IF('All scores'!$B587=$B$1,'All scores'!T587)</f>
        <v>Coastal Carolina</v>
      </c>
      <c r="D15">
        <f>IF('All scores'!$B587=$B$1,'All scores'!U587)</f>
        <v>7</v>
      </c>
      <c r="E15" s="3">
        <f>VLOOKUP(A15,'Week 10'!$Q$4:R$138,2,FALSE)</f>
        <v>1655.9095047556636</v>
      </c>
      <c r="F15" s="3">
        <f>VLOOKUP(C15,'Week 10'!$Q$4:S$138,2,FALSE)</f>
        <v>1644.575574748282</v>
      </c>
      <c r="G15" s="5">
        <f t="shared" si="0"/>
        <v>0.42337673302809797</v>
      </c>
      <c r="H15">
        <f t="shared" si="3"/>
        <v>1</v>
      </c>
      <c r="I15">
        <f t="shared" si="4"/>
        <v>16</v>
      </c>
      <c r="J15">
        <f t="shared" si="5"/>
        <v>2.8332133440562162</v>
      </c>
      <c r="K15">
        <f t="shared" si="6"/>
        <v>1655.9095047556636</v>
      </c>
      <c r="L15">
        <f t="shared" si="7"/>
        <v>1644.575574748282</v>
      </c>
      <c r="M15">
        <f t="shared" si="1"/>
        <v>2.2001941074277473</v>
      </c>
      <c r="N15" s="3">
        <f t="shared" si="2"/>
        <v>1727.7985033261164</v>
      </c>
      <c r="Q15" t="str">
        <f>'PRE-POST'!A18</f>
        <v>Auburn</v>
      </c>
      <c r="R15" s="3">
        <f>IFERROR(VLOOKUP(Q15,$A$4:$N$160,14,FALSE),VLOOKUP(Q15,'Week 10'!Q$4:R$134,2,FALSE))</f>
        <v>1644.4567700278324</v>
      </c>
    </row>
    <row r="16" spans="1:18">
      <c r="A16" t="str">
        <f>IF('All scores'!$B588=$B$1,'All scores'!R588)</f>
        <v>Utah</v>
      </c>
      <c r="B16">
        <f>IF('All scores'!$B588=$B$1,'All scores'!S588)</f>
        <v>20</v>
      </c>
      <c r="C16" t="str">
        <f>IF('All scores'!$B588=$B$1,'All scores'!T588)</f>
        <v>Arizona State</v>
      </c>
      <c r="D16">
        <f>IF('All scores'!$B588=$B$1,'All scores'!U588)</f>
        <v>38</v>
      </c>
      <c r="E16" s="3">
        <f>VLOOKUP(A16,'Week 10'!$Q$4:R$138,2,FALSE)</f>
        <v>1702.158442964072</v>
      </c>
      <c r="F16" s="3">
        <f>VLOOKUP(C16,'Week 10'!$Q$4:S$138,2,FALSE)</f>
        <v>1471.0654203639781</v>
      </c>
      <c r="G16" s="5">
        <f t="shared" si="0"/>
        <v>0.72234194470438495</v>
      </c>
      <c r="H16">
        <f t="shared" si="3"/>
        <v>0</v>
      </c>
      <c r="I16">
        <f t="shared" si="4"/>
        <v>-18</v>
      </c>
      <c r="J16">
        <f t="shared" si="5"/>
        <v>2.9444389791664403</v>
      </c>
      <c r="K16">
        <f t="shared" si="6"/>
        <v>1471.0654203639781</v>
      </c>
      <c r="L16">
        <f t="shared" si="7"/>
        <v>1702.158442964072</v>
      </c>
      <c r="M16">
        <f t="shared" si="1"/>
        <v>2.1999904800241254</v>
      </c>
      <c r="N16" s="3">
        <f t="shared" si="2"/>
        <v>1608.5756096791633</v>
      </c>
      <c r="Q16" t="str">
        <f>'PRE-POST'!A19</f>
        <v>Ball State</v>
      </c>
      <c r="R16" s="3">
        <f>IFERROR(VLOOKUP(Q16,$A$4:$N$160,14,FALSE),VLOOKUP(Q16,'Week 10'!Q$4:R$134,2,FALSE))</f>
        <v>1278.638740569894</v>
      </c>
    </row>
    <row r="17" spans="1:18">
      <c r="A17" t="str">
        <f>IF('All scores'!$B589=$B$1,'All scores'!R589)</f>
        <v>South Alabama</v>
      </c>
      <c r="B17">
        <f>IF('All scores'!$B589=$B$1,'All scores'!S589)</f>
        <v>14</v>
      </c>
      <c r="C17" t="str">
        <f>IF('All scores'!$B589=$B$1,'All scores'!T589)</f>
        <v>Arkansas State</v>
      </c>
      <c r="D17">
        <f>IF('All scores'!$B589=$B$1,'All scores'!U589)</f>
        <v>38</v>
      </c>
      <c r="E17" s="3">
        <f>VLOOKUP(A17,'Week 10'!$Q$4:R$138,2,FALSE)</f>
        <v>1375.5646701773148</v>
      </c>
      <c r="F17" s="3">
        <f>VLOOKUP(C17,'Week 10'!$Q$4:S$138,2,FALSE)</f>
        <v>1562.2359408946636</v>
      </c>
      <c r="G17" s="5">
        <f t="shared" si="0"/>
        <v>0.19019612829370078</v>
      </c>
      <c r="H17">
        <f t="shared" si="3"/>
        <v>0</v>
      </c>
      <c r="I17">
        <f t="shared" si="4"/>
        <v>-24</v>
      </c>
      <c r="J17">
        <f t="shared" si="5"/>
        <v>3.2188758248682006</v>
      </c>
      <c r="K17">
        <f t="shared" si="6"/>
        <v>1562.2359408946636</v>
      </c>
      <c r="L17">
        <f t="shared" si="7"/>
        <v>1375.5646701773148</v>
      </c>
      <c r="M17">
        <f t="shared" si="1"/>
        <v>2.2000117854236034</v>
      </c>
      <c r="N17" s="3">
        <f t="shared" si="2"/>
        <v>1348.6269462210942</v>
      </c>
      <c r="Q17" t="str">
        <f>'PRE-POST'!A20</f>
        <v>Baylor</v>
      </c>
      <c r="R17" s="3">
        <f>IFERROR(VLOOKUP(Q17,$A$4:$N$160,14,FALSE),VLOOKUP(Q17,'Week 10'!Q$4:R$134,2,FALSE))</f>
        <v>1591.1745224861622</v>
      </c>
    </row>
    <row r="18" spans="1:18">
      <c r="A18" t="str">
        <f>IF('All scores'!$B590=$B$1,'All scores'!R590)</f>
        <v>Air Force</v>
      </c>
      <c r="B18">
        <f>IF('All scores'!$B590=$B$1,'All scores'!S590)</f>
        <v>14</v>
      </c>
      <c r="C18" t="str">
        <f>IF('All scores'!$B590=$B$1,'All scores'!T590)</f>
        <v>Army</v>
      </c>
      <c r="D18">
        <f>IF('All scores'!$B590=$B$1,'All scores'!U590)</f>
        <v>17</v>
      </c>
      <c r="E18" s="3">
        <f>VLOOKUP(A18,'Week 10'!$Q$4:R$138,2,FALSE)</f>
        <v>1510.5723705520993</v>
      </c>
      <c r="F18" s="3">
        <f>VLOOKUP(C18,'Week 10'!$Q$4:S$138,2,FALSE)</f>
        <v>1655.3746570513013</v>
      </c>
      <c r="G18" s="5">
        <f t="shared" si="0"/>
        <v>0.2301048887460076</v>
      </c>
      <c r="H18">
        <f t="shared" si="3"/>
        <v>0</v>
      </c>
      <c r="I18">
        <f t="shared" si="4"/>
        <v>-3</v>
      </c>
      <c r="J18">
        <f t="shared" si="5"/>
        <v>1.3862943611198906</v>
      </c>
      <c r="K18">
        <f t="shared" si="6"/>
        <v>1655.3746570513013</v>
      </c>
      <c r="L18">
        <f t="shared" si="7"/>
        <v>1510.5723705520993</v>
      </c>
      <c r="M18">
        <f t="shared" si="1"/>
        <v>2.200015193130255</v>
      </c>
      <c r="N18" s="3">
        <f t="shared" si="2"/>
        <v>1496.5365767936946</v>
      </c>
      <c r="Q18" t="str">
        <f>'PRE-POST'!A21</f>
        <v>Boise State</v>
      </c>
      <c r="R18" s="3">
        <f>IFERROR(VLOOKUP(Q18,$A$4:$N$160,14,FALSE),VLOOKUP(Q18,'Week 10'!Q$4:R$134,2,FALSE))</f>
        <v>1637.8923042971917</v>
      </c>
    </row>
    <row r="19" spans="1:18">
      <c r="A19" t="str">
        <f>IF('All scores'!$B591=$B$1,'All scores'!R591)</f>
        <v>Texas A&amp;M</v>
      </c>
      <c r="B19">
        <f>IF('All scores'!$B591=$B$1,'All scores'!S591)</f>
        <v>24</v>
      </c>
      <c r="C19" t="str">
        <f>IF('All scores'!$B591=$B$1,'All scores'!T591)</f>
        <v>Auburn</v>
      </c>
      <c r="D19">
        <f>IF('All scores'!$B591=$B$1,'All scores'!U591)</f>
        <v>28</v>
      </c>
      <c r="E19" s="3">
        <f>VLOOKUP(A19,'Week 10'!$Q$4:R$138,2,FALSE)</f>
        <v>1593.9032658448866</v>
      </c>
      <c r="F19" s="3">
        <f>VLOOKUP(C19,'Week 10'!$Q$4:S$138,2,FALSE)</f>
        <v>1617.9271005421731</v>
      </c>
      <c r="G19" s="5">
        <f t="shared" si="0"/>
        <v>0.37461646223414796</v>
      </c>
      <c r="H19">
        <f t="shared" si="3"/>
        <v>0</v>
      </c>
      <c r="I19">
        <f t="shared" si="4"/>
        <v>-4</v>
      </c>
      <c r="J19">
        <f t="shared" si="5"/>
        <v>1.6094379124341003</v>
      </c>
      <c r="K19">
        <f t="shared" si="6"/>
        <v>1617.9271005421731</v>
      </c>
      <c r="L19">
        <f t="shared" si="7"/>
        <v>1593.9032658448866</v>
      </c>
      <c r="M19">
        <f t="shared" si="1"/>
        <v>2.2000915757216832</v>
      </c>
      <c r="N19" s="3">
        <f t="shared" si="2"/>
        <v>1567.3735963592273</v>
      </c>
      <c r="Q19" t="str">
        <f>'PRE-POST'!A22</f>
        <v>Boston College</v>
      </c>
      <c r="R19" s="3">
        <f>IFERROR(VLOOKUP(Q19,$A$4:$N$160,14,FALSE),VLOOKUP(Q19,'Week 10'!Q$4:R$134,2,FALSE))</f>
        <v>1653.1339666911354</v>
      </c>
    </row>
    <row r="20" spans="1:18">
      <c r="A20" t="str">
        <f>IF('All scores'!$B592=$B$1,'All scores'!R592)</f>
        <v>Oklahoma State</v>
      </c>
      <c r="B20">
        <f>IF('All scores'!$B592=$B$1,'All scores'!S592)</f>
        <v>31</v>
      </c>
      <c r="C20" t="str">
        <f>IF('All scores'!$B592=$B$1,'All scores'!T592)</f>
        <v>Baylor</v>
      </c>
      <c r="D20">
        <f>IF('All scores'!$B592=$B$1,'All scores'!U592)</f>
        <v>35</v>
      </c>
      <c r="E20" s="3">
        <f>VLOOKUP(A20,'Week 10'!$Q$4:R$138,2,FALSE)</f>
        <v>1558.3260178394776</v>
      </c>
      <c r="F20" s="3">
        <f>VLOOKUP(C20,'Week 10'!$Q$4:S$138,2,FALSE)</f>
        <v>1562.7420856434865</v>
      </c>
      <c r="G20" s="5">
        <f t="shared" si="0"/>
        <v>0.40141060873178425</v>
      </c>
      <c r="H20">
        <f t="shared" si="3"/>
        <v>0</v>
      </c>
      <c r="I20">
        <f t="shared" si="4"/>
        <v>-4</v>
      </c>
      <c r="J20">
        <f t="shared" si="5"/>
        <v>1.6094379124341003</v>
      </c>
      <c r="K20">
        <f t="shared" si="6"/>
        <v>1562.7420856434865</v>
      </c>
      <c r="L20">
        <f t="shared" si="7"/>
        <v>1558.3260178394776</v>
      </c>
      <c r="M20">
        <f t="shared" si="1"/>
        <v>2.2004981807566457</v>
      </c>
      <c r="N20" s="3">
        <f t="shared" si="2"/>
        <v>1529.8935809968018</v>
      </c>
      <c r="Q20" t="str">
        <f>'PRE-POST'!A23</f>
        <v>Bowling Green State</v>
      </c>
      <c r="R20" s="3">
        <f>IFERROR(VLOOKUP(Q20,$A$4:$N$160,14,FALSE),VLOOKUP(Q20,'Week 10'!Q$4:R$134,2,FALSE))</f>
        <v>1237.9739260905449</v>
      </c>
    </row>
    <row r="21" spans="1:18">
      <c r="A21" t="str">
        <f>IF('All scores'!$B593=$B$1,'All scores'!R593)</f>
        <v>Brigham Young</v>
      </c>
      <c r="B21">
        <f>IF('All scores'!$B593=$B$1,'All scores'!S593)</f>
        <v>16</v>
      </c>
      <c r="C21" t="str">
        <f>IF('All scores'!$B593=$B$1,'All scores'!T593)</f>
        <v>Boise State</v>
      </c>
      <c r="D21">
        <f>IF('All scores'!$B593=$B$1,'All scores'!U593)</f>
        <v>21</v>
      </c>
      <c r="E21" s="3">
        <f>VLOOKUP(A21,'Week 10'!$Q$4:R$138,2,FALSE)</f>
        <v>1467.0001486167439</v>
      </c>
      <c r="F21" s="3">
        <f>VLOOKUP(C21,'Week 10'!$Q$4:S$138,2,FALSE)</f>
        <v>1620.4361202709586</v>
      </c>
      <c r="G21" s="5">
        <f t="shared" si="0"/>
        <v>0.22141859793332866</v>
      </c>
      <c r="H21">
        <f t="shared" si="3"/>
        <v>0</v>
      </c>
      <c r="I21">
        <f t="shared" si="4"/>
        <v>-5</v>
      </c>
      <c r="J21">
        <f t="shared" si="5"/>
        <v>1.791759469228055</v>
      </c>
      <c r="K21">
        <f t="shared" si="6"/>
        <v>1620.4361202709586</v>
      </c>
      <c r="L21">
        <f t="shared" si="7"/>
        <v>1467.0001486167439</v>
      </c>
      <c r="M21">
        <f t="shared" si="1"/>
        <v>2.2000143382283586</v>
      </c>
      <c r="N21" s="3">
        <f t="shared" si="2"/>
        <v>1449.5439645905108</v>
      </c>
      <c r="Q21" t="str">
        <f>'PRE-POST'!A24</f>
        <v>Buffalo</v>
      </c>
      <c r="R21" s="3">
        <f>IFERROR(VLOOKUP(Q21,$A$4:$N$160,14,FALSE),VLOOKUP(Q21,'Week 10'!Q$4:R$134,2,FALSE))</f>
        <v>1772.1011665366218</v>
      </c>
    </row>
    <row r="22" spans="1:18">
      <c r="A22" t="str">
        <f>IF('All scores'!$B594=$B$1,'All scores'!R594)</f>
        <v>Boston College</v>
      </c>
      <c r="B22">
        <f>IF('All scores'!$B594=$B$1,'All scores'!S594)</f>
        <v>31</v>
      </c>
      <c r="C22" t="str">
        <f>IF('All scores'!$B594=$B$1,'All scores'!T594)</f>
        <v>Virginia Tech</v>
      </c>
      <c r="D22">
        <f>IF('All scores'!$B594=$B$1,'All scores'!U594)</f>
        <v>21</v>
      </c>
      <c r="E22" s="3">
        <f>VLOOKUP(A22,'Week 10'!$Q$4:R$138,2,FALSE)</f>
        <v>1622.2468894219567</v>
      </c>
      <c r="F22" s="3">
        <f>VLOOKUP(C22,'Week 10'!$Q$4:S$138,2,FALSE)</f>
        <v>1404.0136591454366</v>
      </c>
      <c r="G22" s="5">
        <f t="shared" si="0"/>
        <v>0.7072533483105039</v>
      </c>
      <c r="H22">
        <f t="shared" si="3"/>
        <v>1</v>
      </c>
      <c r="I22">
        <f t="shared" si="4"/>
        <v>10</v>
      </c>
      <c r="J22">
        <f t="shared" si="5"/>
        <v>2.3978952727983707</v>
      </c>
      <c r="K22">
        <f t="shared" si="6"/>
        <v>1622.2468894219567</v>
      </c>
      <c r="L22">
        <f t="shared" si="7"/>
        <v>1404.0136591454366</v>
      </c>
      <c r="M22">
        <f t="shared" si="1"/>
        <v>2.2000100809578691</v>
      </c>
      <c r="N22" s="3">
        <f t="shared" si="2"/>
        <v>1653.1339666911354</v>
      </c>
      <c r="Q22" t="str">
        <f>'PRE-POST'!A25</f>
        <v>Brigham Young</v>
      </c>
      <c r="R22" s="3">
        <f>IFERROR(VLOOKUP(Q22,$A$4:$N$160,14,FALSE),VLOOKUP(Q22,'Week 10'!Q$4:R$134,2,FALSE))</f>
        <v>1449.5439645905108</v>
      </c>
    </row>
    <row r="23" spans="1:18">
      <c r="A23" t="str">
        <f>IF('All scores'!$B595=$B$1,'All scores'!R595)</f>
        <v>Navy</v>
      </c>
      <c r="B23">
        <f>IF('All scores'!$B595=$B$1,'All scores'!S595)</f>
        <v>0</v>
      </c>
      <c r="C23" t="str">
        <f>IF('All scores'!$B595=$B$1,'All scores'!T595)</f>
        <v>Cincinnati</v>
      </c>
      <c r="D23">
        <f>IF('All scores'!$B595=$B$1,'All scores'!U595)</f>
        <v>42</v>
      </c>
      <c r="E23" s="3">
        <f>VLOOKUP(A23,'Week 10'!$Q$4:R$138,2,FALSE)</f>
        <v>1366.8750313490232</v>
      </c>
      <c r="F23" s="3">
        <f>VLOOKUP(C23,'Week 10'!$Q$4:S$138,2,FALSE)</f>
        <v>1652.6180964987004</v>
      </c>
      <c r="G23" s="5">
        <f t="shared" si="0"/>
        <v>0.11721835724004152</v>
      </c>
      <c r="H23">
        <f t="shared" si="3"/>
        <v>0</v>
      </c>
      <c r="I23">
        <f t="shared" si="4"/>
        <v>-42</v>
      </c>
      <c r="J23">
        <f t="shared" si="5"/>
        <v>3.7612001156935624</v>
      </c>
      <c r="K23">
        <f t="shared" si="6"/>
        <v>1652.6180964987004</v>
      </c>
      <c r="L23">
        <f t="shared" si="7"/>
        <v>1366.8750313490232</v>
      </c>
      <c r="M23">
        <f t="shared" si="1"/>
        <v>2.2000076992244724</v>
      </c>
      <c r="N23" s="3">
        <f t="shared" si="2"/>
        <v>1347.4761687123232</v>
      </c>
      <c r="Q23" t="str">
        <f>'PRE-POST'!A26</f>
        <v>California</v>
      </c>
      <c r="R23" s="3">
        <f>IFERROR(VLOOKUP(Q23,$A$4:$N$160,14,FALSE),VLOOKUP(Q23,'Week 10'!Q$4:R$134,2,FALSE))</f>
        <v>1579.2371469755667</v>
      </c>
    </row>
    <row r="24" spans="1:18">
      <c r="A24" t="str">
        <f>IF('All scores'!$B596=$B$1,'All scores'!R596)</f>
        <v>Louisville</v>
      </c>
      <c r="B24">
        <f>IF('All scores'!$B596=$B$1,'All scores'!S596)</f>
        <v>16</v>
      </c>
      <c r="C24" t="str">
        <f>IF('All scores'!$B596=$B$1,'All scores'!T596)</f>
        <v>Clemson</v>
      </c>
      <c r="D24">
        <f>IF('All scores'!$B596=$B$1,'All scores'!U596)</f>
        <v>77</v>
      </c>
      <c r="E24" s="3">
        <f>VLOOKUP(A24,'Week 10'!$Q$4:R$138,2,FALSE)</f>
        <v>1289.3322918524341</v>
      </c>
      <c r="F24" s="3">
        <f>VLOOKUP(C24,'Week 10'!$Q$4:S$138,2,FALSE)</f>
        <v>1865.3118664278493</v>
      </c>
      <c r="G24" s="5">
        <f t="shared" si="0"/>
        <v>2.4368942347468434E-2</v>
      </c>
      <c r="H24">
        <f t="shared" si="3"/>
        <v>0</v>
      </c>
      <c r="I24">
        <f t="shared" si="4"/>
        <v>-61</v>
      </c>
      <c r="J24">
        <f t="shared" si="5"/>
        <v>4.1271343850450917</v>
      </c>
      <c r="K24">
        <f t="shared" si="6"/>
        <v>1865.3118664278493</v>
      </c>
      <c r="L24">
        <f t="shared" si="7"/>
        <v>1289.3322918524341</v>
      </c>
      <c r="M24">
        <f t="shared" si="1"/>
        <v>2.2000038195798899</v>
      </c>
      <c r="N24" s="3">
        <f t="shared" si="2"/>
        <v>1284.9070325742987</v>
      </c>
      <c r="Q24" t="str">
        <f>'PRE-POST'!A27</f>
        <v>UCLA</v>
      </c>
      <c r="R24" s="3">
        <f>IFERROR(VLOOKUP(Q24,$A$4:$N$160,14,FALSE),VLOOKUP(Q24,'Week 10'!Q$4:R$134,2,FALSE))</f>
        <v>1318.0630873337202</v>
      </c>
    </row>
    <row r="25" spans="1:18">
      <c r="A25" t="str">
        <f>IF('All scores'!$B597=$B$1,'All scores'!R597)</f>
        <v>Duke</v>
      </c>
      <c r="B25">
        <f>IF('All scores'!$B597=$B$1,'All scores'!S597)</f>
        <v>20</v>
      </c>
      <c r="C25" t="str">
        <f>IF('All scores'!$B597=$B$1,'All scores'!T597)</f>
        <v>Miami (FL)</v>
      </c>
      <c r="D25">
        <f>IF('All scores'!$B597=$B$1,'All scores'!U597)</f>
        <v>12</v>
      </c>
      <c r="E25" s="3">
        <f>VLOOKUP(A25,'Week 10'!$Q$4:R$138,2,FALSE)</f>
        <v>1549.6401120967573</v>
      </c>
      <c r="F25" s="3">
        <f>VLOOKUP(C25,'Week 10'!$Q$4:S$138,2,FALSE)</f>
        <v>1602.2868463788052</v>
      </c>
      <c r="G25" s="5">
        <f t="shared" si="0"/>
        <v>0.33688003215422413</v>
      </c>
      <c r="H25">
        <f t="shared" si="3"/>
        <v>1</v>
      </c>
      <c r="I25">
        <f t="shared" si="4"/>
        <v>8</v>
      </c>
      <c r="J25">
        <f t="shared" si="5"/>
        <v>2.1972245773362196</v>
      </c>
      <c r="K25">
        <f t="shared" si="6"/>
        <v>1549.6401120967573</v>
      </c>
      <c r="L25">
        <f t="shared" si="7"/>
        <v>1602.2868463788052</v>
      </c>
      <c r="M25">
        <f t="shared" si="1"/>
        <v>2.199958212032902</v>
      </c>
      <c r="N25" s="3">
        <f t="shared" si="2"/>
        <v>1613.7479279829815</v>
      </c>
      <c r="Q25" t="str">
        <f>'PRE-POST'!A28</f>
        <v>Central Florida</v>
      </c>
      <c r="R25" s="3">
        <f>IFERROR(VLOOKUP(Q25,$A$4:$N$160,14,FALSE),VLOOKUP(Q25,'Week 10'!Q$4:R$134,2,FALSE))</f>
        <v>1745.9486064178263</v>
      </c>
    </row>
    <row r="26" spans="1:18">
      <c r="A26" t="str">
        <f>IF('All scores'!$B598=$B$1,'All scores'!R598)</f>
        <v>Central Michigan</v>
      </c>
      <c r="B26">
        <f>IF('All scores'!$B598=$B$1,'All scores'!S598)</f>
        <v>7</v>
      </c>
      <c r="C26" t="str">
        <f>IF('All scores'!$B598=$B$1,'All scores'!T598)</f>
        <v>Eastern Michigan</v>
      </c>
      <c r="D26">
        <f>IF('All scores'!$B598=$B$1,'All scores'!U598)</f>
        <v>17</v>
      </c>
      <c r="E26" s="3">
        <f>VLOOKUP(A26,'Week 10'!$Q$4:R$138,2,FALSE)</f>
        <v>1281.6758417304577</v>
      </c>
      <c r="F26" s="3">
        <f>VLOOKUP(C26,'Week 10'!$Q$4:S$138,2,FALSE)</f>
        <v>1497.8027024164753</v>
      </c>
      <c r="G26" s="5">
        <f t="shared" si="0"/>
        <v>0.16543996574472905</v>
      </c>
      <c r="H26">
        <f t="shared" si="3"/>
        <v>0</v>
      </c>
      <c r="I26">
        <f t="shared" si="4"/>
        <v>-10</v>
      </c>
      <c r="J26">
        <f t="shared" si="5"/>
        <v>2.3978952727983707</v>
      </c>
      <c r="K26">
        <f t="shared" si="6"/>
        <v>1497.8027024164753</v>
      </c>
      <c r="L26">
        <f t="shared" si="7"/>
        <v>1281.6758417304577</v>
      </c>
      <c r="M26">
        <f t="shared" si="1"/>
        <v>2.2000101792067541</v>
      </c>
      <c r="N26" s="3">
        <f t="shared" si="2"/>
        <v>1264.220621648248</v>
      </c>
      <c r="Q26" t="str">
        <f>'PRE-POST'!A29</f>
        <v>Central Michigan</v>
      </c>
      <c r="R26" s="3">
        <f>IFERROR(VLOOKUP(Q26,$A$4:$N$160,14,FALSE),VLOOKUP(Q26,'Week 10'!Q$4:R$134,2,FALSE))</f>
        <v>1264.220621648248</v>
      </c>
    </row>
    <row r="27" spans="1:18">
      <c r="A27" t="str">
        <f>IF('All scores'!$B599=$B$1,'All scores'!R599)</f>
        <v>Florida Atlantic</v>
      </c>
      <c r="B27">
        <f>IF('All scores'!$B599=$B$1,'All scores'!S599)</f>
        <v>49</v>
      </c>
      <c r="C27" t="str">
        <f>IF('All scores'!$B599=$B$1,'All scores'!T599)</f>
        <v>Florida International</v>
      </c>
      <c r="D27">
        <f>IF('All scores'!$B599=$B$1,'All scores'!U599)</f>
        <v>14</v>
      </c>
      <c r="E27" s="3">
        <f>VLOOKUP(A27,'Week 10'!$Q$4:R$138,2,FALSE)</f>
        <v>1402.8366786464906</v>
      </c>
      <c r="F27" s="3">
        <f>VLOOKUP(C27,'Week 10'!$Q$4:S$138,2,FALSE)</f>
        <v>1615.6996207946263</v>
      </c>
      <c r="G27" s="5">
        <f t="shared" si="0"/>
        <v>0.16805043585226753</v>
      </c>
      <c r="H27">
        <f t="shared" si="3"/>
        <v>1</v>
      </c>
      <c r="I27">
        <f t="shared" si="4"/>
        <v>35</v>
      </c>
      <c r="J27">
        <f t="shared" si="5"/>
        <v>3.5835189384561099</v>
      </c>
      <c r="K27">
        <f t="shared" si="6"/>
        <v>1402.8366786464906</v>
      </c>
      <c r="L27">
        <f t="shared" si="7"/>
        <v>1615.6996207946263</v>
      </c>
      <c r="M27">
        <f t="shared" si="1"/>
        <v>2.1999896647111155</v>
      </c>
      <c r="N27" s="3">
        <f t="shared" si="2"/>
        <v>1534.0135712275078</v>
      </c>
      <c r="Q27" t="str">
        <f>'PRE-POST'!A30</f>
        <v>Charlotte</v>
      </c>
      <c r="R27" s="3">
        <f>IFERROR(VLOOKUP(Q27,$A$4:$N$160,14,FALSE),VLOOKUP(Q27,'Week 10'!Q$4:R$134,2,FALSE))</f>
        <v>1389.7625198301578</v>
      </c>
    </row>
    <row r="28" spans="1:18">
      <c r="A28" t="str">
        <f>IF('All scores'!$B600=$B$1,'All scores'!R600)</f>
        <v>Fresno State</v>
      </c>
      <c r="B28">
        <f>IF('All scores'!$B600=$B$1,'All scores'!S600)</f>
        <v>48</v>
      </c>
      <c r="C28" t="str">
        <f>IF('All scores'!$B600=$B$1,'All scores'!T600)</f>
        <v>Nevada-Las Vegas</v>
      </c>
      <c r="D28">
        <f>IF('All scores'!$B600=$B$1,'All scores'!U600)</f>
        <v>3</v>
      </c>
      <c r="E28" s="3">
        <f>VLOOKUP(A28,'Week 10'!$Q$4:R$138,2,FALSE)</f>
        <v>1777.1417409110586</v>
      </c>
      <c r="F28" s="3">
        <f>VLOOKUP(C28,'Week 10'!$Q$4:S$138,2,FALSE)</f>
        <v>1326.891360264606</v>
      </c>
      <c r="G28" s="5">
        <f t="shared" si="0"/>
        <v>0.90182593595214966</v>
      </c>
      <c r="H28">
        <f t="shared" si="3"/>
        <v>1</v>
      </c>
      <c r="I28">
        <f t="shared" si="4"/>
        <v>45</v>
      </c>
      <c r="J28">
        <f t="shared" si="5"/>
        <v>3.8286413964890951</v>
      </c>
      <c r="K28">
        <f t="shared" si="6"/>
        <v>1777.1417409110586</v>
      </c>
      <c r="L28">
        <f t="shared" si="7"/>
        <v>1326.891360264606</v>
      </c>
      <c r="M28">
        <f t="shared" si="1"/>
        <v>2.2000048861702171</v>
      </c>
      <c r="N28" s="3">
        <f t="shared" si="2"/>
        <v>1793.6802022123832</v>
      </c>
      <c r="Q28" t="str">
        <f>'PRE-POST'!A31</f>
        <v>Cincinnati</v>
      </c>
      <c r="R28" s="3">
        <f>IFERROR(VLOOKUP(Q28,$A$4:$N$160,14,FALSE),VLOOKUP(Q28,'Week 10'!Q$4:R$134,2,FALSE))</f>
        <v>1672.0169591354004</v>
      </c>
    </row>
    <row r="29" spans="1:18">
      <c r="A29" t="str">
        <f>IF('All scores'!$B601=$B$1,'All scores'!R601)</f>
        <v>Georgia</v>
      </c>
      <c r="B29">
        <f>IF('All scores'!$B601=$B$1,'All scores'!S601)</f>
        <v>34</v>
      </c>
      <c r="C29" t="str">
        <f>IF('All scores'!$B601=$B$1,'All scores'!T601)</f>
        <v>Kentucky</v>
      </c>
      <c r="D29">
        <f>IF('All scores'!$B601=$B$1,'All scores'!U601)</f>
        <v>17</v>
      </c>
      <c r="E29" s="3">
        <f>VLOOKUP(A29,'Week 10'!$Q$4:R$138,2,FALSE)</f>
        <v>1811.5303726916497</v>
      </c>
      <c r="F29" s="3">
        <f>VLOOKUP(C29,'Week 10'!$Q$4:S$138,2,FALSE)</f>
        <v>1687.0432506014213</v>
      </c>
      <c r="G29" s="5">
        <f t="shared" si="0"/>
        <v>0.58478198948143945</v>
      </c>
      <c r="H29">
        <f t="shared" si="3"/>
        <v>1</v>
      </c>
      <c r="I29">
        <f t="shared" si="4"/>
        <v>17</v>
      </c>
      <c r="J29">
        <f t="shared" si="5"/>
        <v>2.8903717578961645</v>
      </c>
      <c r="K29">
        <f t="shared" si="6"/>
        <v>1811.5303726916497</v>
      </c>
      <c r="L29">
        <f t="shared" si="7"/>
        <v>1687.0432506014213</v>
      </c>
      <c r="M29">
        <f t="shared" si="1"/>
        <v>2.200017672510723</v>
      </c>
      <c r="N29" s="3">
        <f t="shared" si="2"/>
        <v>1864.3367109622127</v>
      </c>
      <c r="Q29" t="str">
        <f>'PRE-POST'!A32</f>
        <v>Clemson</v>
      </c>
      <c r="R29" s="3">
        <f>IFERROR(VLOOKUP(Q29,$A$4:$N$160,14,FALSE),VLOOKUP(Q29,'Week 10'!Q$4:R$134,2,FALSE))</f>
        <v>1869.7371257059847</v>
      </c>
    </row>
    <row r="30" spans="1:18">
      <c r="A30" t="str">
        <f>IF('All scores'!$B602=$B$1,'All scores'!R602)</f>
        <v>Georgia Tech</v>
      </c>
      <c r="B30">
        <f>IF('All scores'!$B602=$B$1,'All scores'!S602)</f>
        <v>38</v>
      </c>
      <c r="C30" t="str">
        <f>IF('All scores'!$B602=$B$1,'All scores'!T602)</f>
        <v>North Carolina</v>
      </c>
      <c r="D30">
        <f>IF('All scores'!$B602=$B$1,'All scores'!U602)</f>
        <v>28</v>
      </c>
      <c r="E30" s="3">
        <f>VLOOKUP(A30,'Week 10'!$Q$4:R$138,2,FALSE)</f>
        <v>1610.5350105891646</v>
      </c>
      <c r="F30" s="3">
        <f>VLOOKUP(C30,'Week 10'!$Q$4:S$138,2,FALSE)</f>
        <v>1391.4897558173323</v>
      </c>
      <c r="G30" s="5">
        <f t="shared" si="0"/>
        <v>0.70822022358197856</v>
      </c>
      <c r="H30">
        <f t="shared" si="3"/>
        <v>1</v>
      </c>
      <c r="I30">
        <f t="shared" si="4"/>
        <v>10</v>
      </c>
      <c r="J30">
        <f t="shared" si="5"/>
        <v>2.3978952727983707</v>
      </c>
      <c r="K30">
        <f t="shared" si="6"/>
        <v>1610.5350105891646</v>
      </c>
      <c r="L30">
        <f t="shared" si="7"/>
        <v>1391.4897558173323</v>
      </c>
      <c r="M30">
        <f t="shared" si="1"/>
        <v>2.2000100435866656</v>
      </c>
      <c r="N30" s="3">
        <f t="shared" si="2"/>
        <v>1641.3200743796699</v>
      </c>
      <c r="Q30" t="str">
        <f>'PRE-POST'!A33</f>
        <v>Coastal Carolina</v>
      </c>
      <c r="R30" s="3">
        <f>IFERROR(VLOOKUP(Q30,$A$4:$N$160,14,FALSE),VLOOKUP(Q30,'Week 10'!Q$4:R$134,2,FALSE))</f>
        <v>1572.6865761778292</v>
      </c>
    </row>
    <row r="31" spans="1:18">
      <c r="A31" t="str">
        <f>IF('All scores'!$B603=$B$1,'All scores'!R603)</f>
        <v>Minnesota</v>
      </c>
      <c r="B31">
        <f>IF('All scores'!$B603=$B$1,'All scores'!S603)</f>
        <v>31</v>
      </c>
      <c r="C31" t="str">
        <f>IF('All scores'!$B603=$B$1,'All scores'!T603)</f>
        <v>Illinois</v>
      </c>
      <c r="D31">
        <f>IF('All scores'!$B603=$B$1,'All scores'!U603)</f>
        <v>55</v>
      </c>
      <c r="E31" s="3">
        <f>VLOOKUP(A31,'Week 10'!$Q$4:R$138,2,FALSE)</f>
        <v>1438.1345627637661</v>
      </c>
      <c r="F31" s="3">
        <f>VLOOKUP(C31,'Week 10'!$Q$4:S$138,2,FALSE)</f>
        <v>1421.1158371615909</v>
      </c>
      <c r="G31" s="5">
        <f t="shared" si="0"/>
        <v>0.43138504873673672</v>
      </c>
      <c r="H31">
        <f t="shared" si="3"/>
        <v>0</v>
      </c>
      <c r="I31">
        <f t="shared" si="4"/>
        <v>-24</v>
      </c>
      <c r="J31">
        <f t="shared" si="5"/>
        <v>3.2188758248682006</v>
      </c>
      <c r="K31">
        <f t="shared" si="6"/>
        <v>1421.1158371615909</v>
      </c>
      <c r="L31">
        <f t="shared" si="7"/>
        <v>1438.1345627637661</v>
      </c>
      <c r="M31">
        <f t="shared" si="1"/>
        <v>2.1998707306262864</v>
      </c>
      <c r="N31" s="3">
        <f t="shared" si="2"/>
        <v>1377.0408569660476</v>
      </c>
      <c r="Q31" t="str">
        <f>'PRE-POST'!A34</f>
        <v>Colorado</v>
      </c>
      <c r="R31" s="3">
        <f>IFERROR(VLOOKUP(Q31,$A$4:$N$160,14,FALSE),VLOOKUP(Q31,'Week 10'!Q$4:R$134,2,FALSE))</f>
        <v>1493.1715612370349</v>
      </c>
    </row>
    <row r="32" spans="1:18">
      <c r="A32" t="str">
        <f>IF('All scores'!$B604=$B$1,'All scores'!R604)</f>
        <v>Iowa State</v>
      </c>
      <c r="B32">
        <f>IF('All scores'!$B604=$B$1,'All scores'!S604)</f>
        <v>27</v>
      </c>
      <c r="C32" t="str">
        <f>IF('All scores'!$B604=$B$1,'All scores'!T604)</f>
        <v>Kansas</v>
      </c>
      <c r="D32">
        <f>IF('All scores'!$B604=$B$1,'All scores'!U604)</f>
        <v>3</v>
      </c>
      <c r="E32" s="3">
        <f>VLOOKUP(A32,'Week 10'!$Q$4:R$138,2,FALSE)</f>
        <v>1622.8651091702732</v>
      </c>
      <c r="F32" s="3">
        <f>VLOOKUP(C32,'Week 10'!$Q$4:S$138,2,FALSE)</f>
        <v>1488.0955085555249</v>
      </c>
      <c r="G32" s="5">
        <f t="shared" si="0"/>
        <v>0.5990782867319171</v>
      </c>
      <c r="H32">
        <f t="shared" si="3"/>
        <v>1</v>
      </c>
      <c r="I32">
        <f t="shared" si="4"/>
        <v>24</v>
      </c>
      <c r="J32">
        <f t="shared" si="5"/>
        <v>3.2188758248682006</v>
      </c>
      <c r="K32">
        <f t="shared" si="6"/>
        <v>1622.8651091702732</v>
      </c>
      <c r="L32">
        <f t="shared" si="7"/>
        <v>1488.0955085555249</v>
      </c>
      <c r="M32">
        <f t="shared" si="1"/>
        <v>2.200016324156115</v>
      </c>
      <c r="N32" s="3">
        <f t="shared" si="2"/>
        <v>1679.6482877645099</v>
      </c>
      <c r="Q32" t="str">
        <f>'PRE-POST'!A35</f>
        <v>Colorado State</v>
      </c>
      <c r="R32" s="3">
        <f>IFERROR(VLOOKUP(Q32,$A$4:$N$160,14,FALSE),VLOOKUP(Q32,'Week 10'!Q$4:R$134,2,FALSE))</f>
        <v>1306.839369990073</v>
      </c>
    </row>
    <row r="33" spans="1:18">
      <c r="A33" t="str">
        <f>IF('All scores'!$B605=$B$1,'All scores'!R605)</f>
        <v>Georgia Southern</v>
      </c>
      <c r="B33">
        <f>IF('All scores'!$B605=$B$1,'All scores'!S605)</f>
        <v>25</v>
      </c>
      <c r="C33" t="str">
        <f>IF('All scores'!$B605=$B$1,'All scores'!T605)</f>
        <v>Louisiana-Monroe</v>
      </c>
      <c r="D33">
        <f>IF('All scores'!$B605=$B$1,'All scores'!U605)</f>
        <v>44</v>
      </c>
      <c r="E33" s="3">
        <f>VLOOKUP(A33,'Week 10'!$Q$4:R$138,2,FALSE)</f>
        <v>1718.708767142567</v>
      </c>
      <c r="F33" s="3">
        <f>VLOOKUP(C33,'Week 10'!$Q$4:S$138,2,FALSE)</f>
        <v>1429.3378104805929</v>
      </c>
      <c r="G33" s="5">
        <f t="shared" si="0"/>
        <v>0.78441501633102395</v>
      </c>
      <c r="H33">
        <f t="shared" si="3"/>
        <v>0</v>
      </c>
      <c r="I33">
        <f t="shared" si="4"/>
        <v>-19</v>
      </c>
      <c r="J33">
        <f t="shared" si="5"/>
        <v>2.9957322735539909</v>
      </c>
      <c r="K33">
        <f t="shared" si="6"/>
        <v>1429.3378104805929</v>
      </c>
      <c r="L33">
        <f t="shared" si="7"/>
        <v>1718.708767142567</v>
      </c>
      <c r="M33">
        <f t="shared" si="1"/>
        <v>2.1999923973019775</v>
      </c>
      <c r="N33" s="3">
        <f t="shared" si="2"/>
        <v>1615.3136397213082</v>
      </c>
      <c r="Q33" t="str">
        <f>'PRE-POST'!A36</f>
        <v>Connecticut</v>
      </c>
      <c r="R33" s="3">
        <f>IFERROR(VLOOKUP(Q33,$A$4:$N$160,14,FALSE),VLOOKUP(Q33,'Week 10'!Q$4:R$134,2,FALSE))</f>
        <v>1251.4917016408176</v>
      </c>
    </row>
    <row r="34" spans="1:18">
      <c r="A34" t="str">
        <f>IF('All scores'!$B606=$B$1,'All scores'!R606)</f>
        <v>Liberty</v>
      </c>
      <c r="B34">
        <f>IF('All scores'!$B606=$B$1,'All scores'!S606)</f>
        <v>59</v>
      </c>
      <c r="C34" t="str">
        <f>IF('All scores'!$B606=$B$1,'All scores'!T606)</f>
        <v>Massachusetts</v>
      </c>
      <c r="D34">
        <f>IF('All scores'!$B606=$B$1,'All scores'!U606)</f>
        <v>62</v>
      </c>
      <c r="E34" s="3">
        <f>VLOOKUP(A34,'Week 10'!$Q$4:R$138,2,FALSE)</f>
        <v>1416.8010794772897</v>
      </c>
      <c r="F34" s="3">
        <f>VLOOKUP(C34,'Week 10'!$Q$4:S$138,2,FALSE)</f>
        <v>1414.6071000268635</v>
      </c>
      <c r="G34" s="5">
        <f t="shared" si="0"/>
        <v>0.41058670151547422</v>
      </c>
      <c r="H34">
        <f t="shared" si="3"/>
        <v>0</v>
      </c>
      <c r="I34">
        <f t="shared" si="4"/>
        <v>-3</v>
      </c>
      <c r="J34">
        <f t="shared" si="5"/>
        <v>1.3862943611198906</v>
      </c>
      <c r="K34">
        <f t="shared" si="6"/>
        <v>1414.6071000268635</v>
      </c>
      <c r="L34">
        <f t="shared" si="7"/>
        <v>1416.8010794772897</v>
      </c>
      <c r="M34">
        <f t="shared" si="1"/>
        <v>2.1989972558769537</v>
      </c>
      <c r="N34" s="3">
        <f t="shared" si="2"/>
        <v>1391.7679573179244</v>
      </c>
      <c r="Q34" t="str">
        <f>'PRE-POST'!A37</f>
        <v>Duke</v>
      </c>
      <c r="R34" s="3">
        <f>IFERROR(VLOOKUP(Q34,$A$4:$N$160,14,FALSE),VLOOKUP(Q34,'Week 10'!Q$4:R$134,2,FALSE))</f>
        <v>1613.7479279829815</v>
      </c>
    </row>
    <row r="35" spans="1:18">
      <c r="A35" t="str">
        <f>IF('All scores'!$B607=$B$1,'All scores'!R607)</f>
        <v>Memphis</v>
      </c>
      <c r="B35">
        <f>IF('All scores'!$B607=$B$1,'All scores'!S607)</f>
        <v>59</v>
      </c>
      <c r="C35" t="str">
        <f>IF('All scores'!$B607=$B$1,'All scores'!T607)</f>
        <v>East Carolina</v>
      </c>
      <c r="D35">
        <f>IF('All scores'!$B607=$B$1,'All scores'!U607)</f>
        <v>41</v>
      </c>
      <c r="E35" s="3">
        <f>VLOOKUP(A35,'Week 10'!$Q$4:R$138,2,FALSE)</f>
        <v>1569.0473332855095</v>
      </c>
      <c r="F35" s="3">
        <f>VLOOKUP(C35,'Week 10'!$Q$4:S$138,2,FALSE)</f>
        <v>1402.4828516642165</v>
      </c>
      <c r="G35" s="5">
        <f t="shared" si="0"/>
        <v>0.64213716279497279</v>
      </c>
      <c r="H35">
        <f t="shared" si="3"/>
        <v>1</v>
      </c>
      <c r="I35">
        <f t="shared" si="4"/>
        <v>18</v>
      </c>
      <c r="J35">
        <f t="shared" si="5"/>
        <v>2.9444389791664403</v>
      </c>
      <c r="K35">
        <f t="shared" si="6"/>
        <v>1569.0473332855095</v>
      </c>
      <c r="L35">
        <f t="shared" si="7"/>
        <v>1402.4828516642165</v>
      </c>
      <c r="M35">
        <f t="shared" si="1"/>
        <v>2.2000132080980208</v>
      </c>
      <c r="N35" s="3">
        <f t="shared" si="2"/>
        <v>1615.4106442650732</v>
      </c>
      <c r="Q35" t="str">
        <f>'PRE-POST'!A38</f>
        <v>Eastern Michigan</v>
      </c>
      <c r="R35" s="3">
        <f>IFERROR(VLOOKUP(Q35,$A$4:$N$160,14,FALSE),VLOOKUP(Q35,'Week 10'!Q$4:R$134,2,FALSE))</f>
        <v>1515.257922498685</v>
      </c>
    </row>
    <row r="36" spans="1:18">
      <c r="A36" t="str">
        <f>IF('All scores'!$B608=$B$1,'All scores'!R608)</f>
        <v>Penn State</v>
      </c>
      <c r="B36">
        <f>IF('All scores'!$B608=$B$1,'All scores'!S608)</f>
        <v>7</v>
      </c>
      <c r="C36" t="str">
        <f>IF('All scores'!$B608=$B$1,'All scores'!T608)</f>
        <v>Michigan</v>
      </c>
      <c r="D36">
        <f>IF('All scores'!$B608=$B$1,'All scores'!U608)</f>
        <v>42</v>
      </c>
      <c r="E36" s="3">
        <f>VLOOKUP(A36,'Week 10'!$Q$4:R$138,2,FALSE)</f>
        <v>1761.3814507301347</v>
      </c>
      <c r="F36" s="3">
        <f>VLOOKUP(C36,'Week 10'!$Q$4:S$138,2,FALSE)</f>
        <v>1723.1222375772838</v>
      </c>
      <c r="G36" s="5">
        <f t="shared" ref="G36:G67" si="8">1/(1+(10^((F36-E36+HFA)/400)))</f>
        <v>0.46159272323640538</v>
      </c>
      <c r="H36">
        <f t="shared" si="3"/>
        <v>0</v>
      </c>
      <c r="I36">
        <f t="shared" si="4"/>
        <v>-35</v>
      </c>
      <c r="J36">
        <f t="shared" si="5"/>
        <v>3.5835189384561099</v>
      </c>
      <c r="K36">
        <f t="shared" si="6"/>
        <v>1723.1222375772838</v>
      </c>
      <c r="L36">
        <f t="shared" si="7"/>
        <v>1761.3814507301347</v>
      </c>
      <c r="M36">
        <f t="shared" ref="M36:M67" si="9">IFERROR((MVC*0.001/(K36-L36))+MVC,1)</f>
        <v>2.1999424975105679</v>
      </c>
      <c r="N36" s="3">
        <f t="shared" ref="N36:N67" si="10">E36+k*J36*M36*(H36-G36)</f>
        <v>1688.6017973725645</v>
      </c>
      <c r="Q36" t="str">
        <f>'PRE-POST'!A39</f>
        <v>East Carolina</v>
      </c>
      <c r="R36" s="3">
        <f>IFERROR(VLOOKUP(Q36,$A$4:$N$160,14,FALSE),VLOOKUP(Q36,'Week 10'!Q$4:R$134,2,FALSE))</f>
        <v>1356.1195406846527</v>
      </c>
    </row>
    <row r="37" spans="1:18">
      <c r="A37" t="str">
        <f>IF('All scores'!$B609=$B$1,'All scores'!R609)</f>
        <v>Michigan State</v>
      </c>
      <c r="B37">
        <f>IF('All scores'!$B609=$B$1,'All scores'!S609)</f>
        <v>24</v>
      </c>
      <c r="C37" t="str">
        <f>IF('All scores'!$B609=$B$1,'All scores'!T609)</f>
        <v>Maryland</v>
      </c>
      <c r="D37">
        <f>IF('All scores'!$B609=$B$1,'All scores'!U609)</f>
        <v>3</v>
      </c>
      <c r="E37" s="3">
        <f>VLOOKUP(A37,'Week 10'!$Q$4:R$138,2,FALSE)</f>
        <v>1546.0636549756032</v>
      </c>
      <c r="F37" s="3">
        <f>VLOOKUP(C37,'Week 10'!$Q$4:S$138,2,FALSE)</f>
        <v>1554.4468107651337</v>
      </c>
      <c r="G37" s="5">
        <f t="shared" si="8"/>
        <v>0.39593604043423875</v>
      </c>
      <c r="H37">
        <f t="shared" si="3"/>
        <v>1</v>
      </c>
      <c r="I37">
        <f t="shared" si="4"/>
        <v>21</v>
      </c>
      <c r="J37">
        <f t="shared" si="5"/>
        <v>3.0910424533583161</v>
      </c>
      <c r="K37">
        <f t="shared" si="6"/>
        <v>1546.0636549756032</v>
      </c>
      <c r="L37">
        <f t="shared" si="7"/>
        <v>1554.4468107651337</v>
      </c>
      <c r="M37">
        <f t="shared" si="9"/>
        <v>2.1997375689948711</v>
      </c>
      <c r="N37" s="3">
        <f t="shared" si="10"/>
        <v>1628.210097935282</v>
      </c>
      <c r="Q37" t="str">
        <f>'PRE-POST'!A40</f>
        <v>Florida International</v>
      </c>
      <c r="R37" s="3">
        <f>IFERROR(VLOOKUP(Q37,$A$4:$N$160,14,FALSE),VLOOKUP(Q37,'Week 10'!Q$4:R$134,2,FALSE))</f>
        <v>1484.5227282136091</v>
      </c>
    </row>
    <row r="38" spans="1:18">
      <c r="A38" t="str">
        <f>IF('All scores'!$B610=$B$1,'All scores'!R610)</f>
        <v>Louisiana Tech</v>
      </c>
      <c r="B38">
        <f>IF('All scores'!$B610=$B$1,'All scores'!S610)</f>
        <v>3</v>
      </c>
      <c r="C38" t="str">
        <f>IF('All scores'!$B610=$B$1,'All scores'!T610)</f>
        <v>Mississippi State</v>
      </c>
      <c r="D38">
        <f>IF('All scores'!$B610=$B$1,'All scores'!U610)</f>
        <v>45</v>
      </c>
      <c r="E38" s="3">
        <f>VLOOKUP(A38,'Week 10'!$Q$4:R$138,2,FALSE)</f>
        <v>1534.3844765606532</v>
      </c>
      <c r="F38" s="3">
        <f>VLOOKUP(C38,'Week 10'!$Q$4:S$138,2,FALSE)</f>
        <v>1668.8227409555561</v>
      </c>
      <c r="G38" s="5">
        <f t="shared" si="8"/>
        <v>0.24084380481252937</v>
      </c>
      <c r="H38">
        <f t="shared" si="3"/>
        <v>0</v>
      </c>
      <c r="I38">
        <f t="shared" si="4"/>
        <v>-42</v>
      </c>
      <c r="J38">
        <f t="shared" si="5"/>
        <v>3.7612001156935624</v>
      </c>
      <c r="K38">
        <f t="shared" si="6"/>
        <v>1668.8227409555561</v>
      </c>
      <c r="L38">
        <f t="shared" si="7"/>
        <v>1534.3844765606532</v>
      </c>
      <c r="M38">
        <f t="shared" si="9"/>
        <v>2.2000163643885906</v>
      </c>
      <c r="N38" s="3">
        <f t="shared" si="10"/>
        <v>1494.5262632360823</v>
      </c>
      <c r="Q38" t="str">
        <f>'PRE-POST'!A41</f>
        <v>Florida</v>
      </c>
      <c r="R38" s="3">
        <f>IFERROR(VLOOKUP(Q38,$A$4:$N$160,14,FALSE),VLOOKUP(Q38,'Week 10'!Q$4:R$134,2,FALSE))</f>
        <v>1576.6293182754966</v>
      </c>
    </row>
    <row r="39" spans="1:18">
      <c r="A39" t="str">
        <f>IF('All scores'!$B611=$B$1,'All scores'!R611)</f>
        <v>Missouri</v>
      </c>
      <c r="B39">
        <f>IF('All scores'!$B611=$B$1,'All scores'!S611)</f>
        <v>38</v>
      </c>
      <c r="C39" t="str">
        <f>IF('All scores'!$B611=$B$1,'All scores'!T611)</f>
        <v>Florida</v>
      </c>
      <c r="D39">
        <f>IF('All scores'!$B611=$B$1,'All scores'!U611)</f>
        <v>17</v>
      </c>
      <c r="E39" s="3">
        <f>VLOOKUP(A39,'Week 10'!$Q$4:R$138,2,FALSE)</f>
        <v>1627.5183331880485</v>
      </c>
      <c r="F39" s="3">
        <f>VLOOKUP(C39,'Week 10'!$Q$4:S$138,2,FALSE)</f>
        <v>1663.934690539126</v>
      </c>
      <c r="G39" s="5">
        <f t="shared" si="8"/>
        <v>0.35805880239751192</v>
      </c>
      <c r="H39">
        <f t="shared" si="3"/>
        <v>1</v>
      </c>
      <c r="I39">
        <f t="shared" si="4"/>
        <v>21</v>
      </c>
      <c r="J39">
        <f t="shared" si="5"/>
        <v>3.0910424533583161</v>
      </c>
      <c r="K39">
        <f t="shared" si="6"/>
        <v>1627.5183331880485</v>
      </c>
      <c r="L39">
        <f t="shared" si="7"/>
        <v>1663.934690539126</v>
      </c>
      <c r="M39">
        <f t="shared" si="9"/>
        <v>2.199939587587556</v>
      </c>
      <c r="N39" s="3">
        <f t="shared" si="10"/>
        <v>1714.8237054516778</v>
      </c>
      <c r="Q39" t="str">
        <f>'PRE-POST'!A42</f>
        <v>Florida Atlantic</v>
      </c>
      <c r="R39" s="3">
        <f>IFERROR(VLOOKUP(Q39,$A$4:$N$160,14,FALSE),VLOOKUP(Q39,'Week 10'!Q$4:R$134,2,FALSE))</f>
        <v>1534.0135712275078</v>
      </c>
    </row>
    <row r="40" spans="1:18">
      <c r="A40" t="s">
        <v>135</v>
      </c>
      <c r="B40">
        <f>IF('All scores'!$B612=$B$1,'All scores'!S612)</f>
        <v>42</v>
      </c>
      <c r="C40" t="str">
        <f>IF('All scores'!$B612=$B$1,'All scores'!T612)</f>
        <v>New Mexico State</v>
      </c>
      <c r="D40">
        <f>IF('All scores'!$B612=$B$1,'All scores'!U612)</f>
        <v>52</v>
      </c>
      <c r="E40" s="3">
        <f>VLOOKUP(A40,'Week 10'!$Q$4:R$138,2,FALSE)</f>
        <v>1226.3685981937147</v>
      </c>
      <c r="F40" s="3">
        <f>VLOOKUP(C40,'Week 10'!$Q$4:S$138,2,FALSE)</f>
        <v>1320.5516163163036</v>
      </c>
      <c r="G40" s="5">
        <f t="shared" si="8"/>
        <v>0.28570604505231978</v>
      </c>
      <c r="H40">
        <f t="shared" si="3"/>
        <v>0</v>
      </c>
      <c r="I40">
        <f t="shared" si="4"/>
        <v>-10</v>
      </c>
      <c r="J40">
        <f t="shared" si="5"/>
        <v>2.3978952727983707</v>
      </c>
      <c r="K40">
        <f t="shared" si="6"/>
        <v>1320.5516163163036</v>
      </c>
      <c r="L40">
        <f t="shared" si="7"/>
        <v>1226.3685981937147</v>
      </c>
      <c r="M40">
        <f t="shared" si="9"/>
        <v>2.2000233587757525</v>
      </c>
      <c r="N40" s="3">
        <f t="shared" si="10"/>
        <v>1196.2241784419593</v>
      </c>
      <c r="Q40" t="str">
        <f>'PRE-POST'!A43</f>
        <v>Florida State</v>
      </c>
      <c r="R40" s="3">
        <f>IFERROR(VLOOKUP(Q40,$A$4:$N$160,14,FALSE),VLOOKUP(Q40,'Week 10'!Q$4:R$134,2,FALSE))</f>
        <v>1473.2942839979225</v>
      </c>
    </row>
    <row r="41" spans="1:18">
      <c r="A41" t="str">
        <f>IF('All scores'!$B613=$B$1,'All scores'!R613)</f>
        <v>Florida State</v>
      </c>
      <c r="B41">
        <f>IF('All scores'!$B613=$B$1,'All scores'!S613)</f>
        <v>28</v>
      </c>
      <c r="C41" t="str">
        <f>IF('All scores'!$B613=$B$1,'All scores'!T613)</f>
        <v>North Carolina State</v>
      </c>
      <c r="D41">
        <f>IF('All scores'!$B613=$B$1,'All scores'!U613)</f>
        <v>47</v>
      </c>
      <c r="E41" s="3">
        <f>VLOOKUP(A41,'Week 10'!$Q$4:R$138,2,FALSE)</f>
        <v>1510.7423996185505</v>
      </c>
      <c r="F41" s="3">
        <f>VLOOKUP(C41,'Week 10'!$Q$4:S$138,2,FALSE)</f>
        <v>1606.2956804912214</v>
      </c>
      <c r="G41" s="5">
        <f t="shared" si="8"/>
        <v>0.28409902895331995</v>
      </c>
      <c r="H41">
        <f t="shared" si="3"/>
        <v>0</v>
      </c>
      <c r="I41">
        <f t="shared" si="4"/>
        <v>-19</v>
      </c>
      <c r="J41">
        <f t="shared" si="5"/>
        <v>2.9957322735539909</v>
      </c>
      <c r="K41">
        <f t="shared" si="6"/>
        <v>1606.2956804912214</v>
      </c>
      <c r="L41">
        <f t="shared" si="7"/>
        <v>1510.7423996185505</v>
      </c>
      <c r="M41">
        <f t="shared" si="9"/>
        <v>2.2000230238038916</v>
      </c>
      <c r="N41" s="3">
        <f t="shared" si="10"/>
        <v>1473.2942839979225</v>
      </c>
      <c r="Q41" t="str">
        <f>'PRE-POST'!A44</f>
        <v>Fresno State</v>
      </c>
      <c r="R41" s="3">
        <f>IFERROR(VLOOKUP(Q41,$A$4:$N$160,14,FALSE),VLOOKUP(Q41,'Week 10'!Q$4:R$134,2,FALSE))</f>
        <v>1793.6802022123832</v>
      </c>
    </row>
    <row r="42" spans="1:18">
      <c r="A42" t="str">
        <f>IF('All scores'!$B614=$B$1,'All scores'!R614)</f>
        <v>Notre Dame</v>
      </c>
      <c r="B42">
        <f>IF('All scores'!$B614=$B$1,'All scores'!S614)</f>
        <v>31</v>
      </c>
      <c r="C42" t="str">
        <f>IF('All scores'!$B614=$B$1,'All scores'!T614)</f>
        <v>Northwestern</v>
      </c>
      <c r="D42">
        <f>IF('All scores'!$B614=$B$1,'All scores'!U614)</f>
        <v>21</v>
      </c>
      <c r="E42" s="3">
        <f>VLOOKUP(A42,'Week 10'!$Q$4:R$138,2,FALSE)</f>
        <v>1744.2716464158025</v>
      </c>
      <c r="F42" s="3">
        <f>VLOOKUP(C42,'Week 10'!$Q$4:S$138,2,FALSE)</f>
        <v>1591.6776302510727</v>
      </c>
      <c r="G42" s="5">
        <f t="shared" si="8"/>
        <v>0.62345327742038048</v>
      </c>
      <c r="H42">
        <f t="shared" si="3"/>
        <v>1</v>
      </c>
      <c r="I42">
        <f t="shared" si="4"/>
        <v>10</v>
      </c>
      <c r="J42">
        <f t="shared" si="5"/>
        <v>2.3978952727983707</v>
      </c>
      <c r="K42">
        <f t="shared" si="6"/>
        <v>1744.2716464158025</v>
      </c>
      <c r="L42">
        <f t="shared" si="7"/>
        <v>1591.6776302510727</v>
      </c>
      <c r="M42">
        <f t="shared" si="9"/>
        <v>2.2000144173412255</v>
      </c>
      <c r="N42" s="3">
        <f t="shared" si="10"/>
        <v>1784.0003694365048</v>
      </c>
      <c r="Q42" t="str">
        <f>'PRE-POST'!A45</f>
        <v>Georgia</v>
      </c>
      <c r="R42" s="3">
        <f>IFERROR(VLOOKUP(Q42,$A$4:$N$160,14,FALSE),VLOOKUP(Q42,'Week 10'!Q$4:R$134,2,FALSE))</f>
        <v>1864.3367109622127</v>
      </c>
    </row>
    <row r="43" spans="1:18">
      <c r="A43" t="str">
        <f>IF('All scores'!$B615=$B$1,'All scores'!R615)</f>
        <v>Nebraska</v>
      </c>
      <c r="B43">
        <f>IF('All scores'!$B615=$B$1,'All scores'!S615)</f>
        <v>31</v>
      </c>
      <c r="C43" t="str">
        <f>IF('All scores'!$B615=$B$1,'All scores'!T615)</f>
        <v>Ohio State</v>
      </c>
      <c r="D43">
        <f>IF('All scores'!$B615=$B$1,'All scores'!U615)</f>
        <v>36</v>
      </c>
      <c r="E43" s="3">
        <f>VLOOKUP(A43,'Week 10'!$Q$4:R$138,2,FALSE)</f>
        <v>1468.8141112494422</v>
      </c>
      <c r="F43" s="3">
        <f>VLOOKUP(C43,'Week 10'!$Q$4:S$138,2,FALSE)</f>
        <v>1638.8863541316073</v>
      </c>
      <c r="G43" s="5">
        <f t="shared" si="8"/>
        <v>0.2053502154235532</v>
      </c>
      <c r="H43">
        <f t="shared" si="3"/>
        <v>0</v>
      </c>
      <c r="I43">
        <f t="shared" si="4"/>
        <v>-5</v>
      </c>
      <c r="J43">
        <f t="shared" si="5"/>
        <v>1.791759469228055</v>
      </c>
      <c r="K43">
        <f t="shared" si="6"/>
        <v>1638.8863541316073</v>
      </c>
      <c r="L43">
        <f t="shared" si="7"/>
        <v>1468.8141112494422</v>
      </c>
      <c r="M43">
        <f t="shared" si="9"/>
        <v>2.2000129356793487</v>
      </c>
      <c r="N43" s="3">
        <f t="shared" si="10"/>
        <v>1452.624735567133</v>
      </c>
      <c r="Q43" t="str">
        <f>'PRE-POST'!A46</f>
        <v>Georgia Southern</v>
      </c>
      <c r="R43" s="3">
        <f>IFERROR(VLOOKUP(Q43,$A$4:$N$160,14,FALSE),VLOOKUP(Q43,'Week 10'!Q$4:R$134,2,FALSE))</f>
        <v>1615.3136397213082</v>
      </c>
    </row>
    <row r="44" spans="1:18">
      <c r="A44" t="str">
        <f>IF('All scores'!$B616=$B$1,'All scores'!R616)</f>
        <v>Oklahoma</v>
      </c>
      <c r="B44">
        <f>IF('All scores'!$B616=$B$1,'All scores'!S616)</f>
        <v>51</v>
      </c>
      <c r="C44" t="str">
        <f>IF('All scores'!$B616=$B$1,'All scores'!T616)</f>
        <v>Texas Tech</v>
      </c>
      <c r="D44">
        <f>IF('All scores'!$B616=$B$1,'All scores'!U616)</f>
        <v>46</v>
      </c>
      <c r="E44" s="3">
        <f>VLOOKUP(A44,'Week 10'!$Q$4:R$138,2,FALSE)</f>
        <v>1729.7983035115501</v>
      </c>
      <c r="F44" s="3">
        <f>VLOOKUP(C44,'Week 10'!$Q$4:S$138,2,FALSE)</f>
        <v>1652.1549389675304</v>
      </c>
      <c r="G44" s="5">
        <f t="shared" si="8"/>
        <v>0.51818723663740163</v>
      </c>
      <c r="H44">
        <f t="shared" si="3"/>
        <v>1</v>
      </c>
      <c r="I44">
        <f t="shared" si="4"/>
        <v>5</v>
      </c>
      <c r="J44">
        <f t="shared" si="5"/>
        <v>1.791759469228055</v>
      </c>
      <c r="K44">
        <f t="shared" si="6"/>
        <v>1729.7983035115501</v>
      </c>
      <c r="L44">
        <f t="shared" si="7"/>
        <v>1652.1549389675304</v>
      </c>
      <c r="M44">
        <f t="shared" si="9"/>
        <v>2.2000283346814364</v>
      </c>
      <c r="N44" s="3">
        <f t="shared" si="10"/>
        <v>1767.78366630455</v>
      </c>
      <c r="Q44" t="str">
        <f>'PRE-POST'!A47</f>
        <v>Georgia State</v>
      </c>
      <c r="R44" s="3">
        <f>IFERROR(VLOOKUP(Q44,$A$4:$N$160,14,FALSE),VLOOKUP(Q44,'Week 10'!Q$4:R$134,2,FALSE))</f>
        <v>1267.7418112602161</v>
      </c>
    </row>
    <row r="45" spans="1:18">
      <c r="A45" t="str">
        <f>IF('All scores'!$B617=$B$1,'All scores'!R617)</f>
        <v>UCLA</v>
      </c>
      <c r="B45">
        <f>IF('All scores'!$B617=$B$1,'All scores'!S617)</f>
        <v>21</v>
      </c>
      <c r="C45" t="str">
        <f>IF('All scores'!$B617=$B$1,'All scores'!T617)</f>
        <v>Oregon</v>
      </c>
      <c r="D45">
        <f>IF('All scores'!$B617=$B$1,'All scores'!U617)</f>
        <v>42</v>
      </c>
      <c r="E45" s="3">
        <f>VLOOKUP(A45,'Week 10'!$Q$4:R$138,2,FALSE)</f>
        <v>1352.096348649073</v>
      </c>
      <c r="F45" s="3">
        <f>VLOOKUP(C45,'Week 10'!$Q$4:S$138,2,FALSE)</f>
        <v>1477.7301738802578</v>
      </c>
      <c r="G45" s="5">
        <f t="shared" si="8"/>
        <v>0.25023177998523621</v>
      </c>
      <c r="H45">
        <f t="shared" si="3"/>
        <v>0</v>
      </c>
      <c r="I45">
        <f t="shared" si="4"/>
        <v>-21</v>
      </c>
      <c r="J45">
        <f t="shared" si="5"/>
        <v>3.0910424533583161</v>
      </c>
      <c r="K45">
        <f t="shared" si="6"/>
        <v>1477.7301738802578</v>
      </c>
      <c r="L45">
        <f t="shared" si="7"/>
        <v>1352.096348649073</v>
      </c>
      <c r="M45">
        <f t="shared" si="9"/>
        <v>2.2000175112076383</v>
      </c>
      <c r="N45" s="3">
        <f t="shared" si="10"/>
        <v>1318.0630873337202</v>
      </c>
      <c r="Q45" t="str">
        <f>'PRE-POST'!A48</f>
        <v>Georgia Tech</v>
      </c>
      <c r="R45" s="3">
        <f>IFERROR(VLOOKUP(Q45,$A$4:$N$160,14,FALSE),VLOOKUP(Q45,'Week 10'!Q$4:R$134,2,FALSE))</f>
        <v>1641.3200743796699</v>
      </c>
    </row>
    <row r="46" spans="1:18">
      <c r="A46" t="str">
        <f>IF('All scores'!$B618=$B$1,'All scores'!R618)</f>
        <v>Iowa</v>
      </c>
      <c r="B46">
        <f>IF('All scores'!$B618=$B$1,'All scores'!S618)</f>
        <v>36</v>
      </c>
      <c r="C46" t="str">
        <f>IF('All scores'!$B618=$B$1,'All scores'!T618)</f>
        <v>Purdue</v>
      </c>
      <c r="D46">
        <f>IF('All scores'!$B618=$B$1,'All scores'!U618)</f>
        <v>38</v>
      </c>
      <c r="E46" s="3">
        <f>VLOOKUP(A46,'Week 10'!$Q$4:R$138,2,FALSE)</f>
        <v>1631.2235335492453</v>
      </c>
      <c r="F46" s="3">
        <f>VLOOKUP(C46,'Week 10'!$Q$4:S$138,2,FALSE)</f>
        <v>1584.7436818423214</v>
      </c>
      <c r="G46" s="5">
        <f t="shared" si="8"/>
        <v>0.47337257954051637</v>
      </c>
      <c r="H46">
        <f t="shared" si="3"/>
        <v>0</v>
      </c>
      <c r="I46">
        <f t="shared" si="4"/>
        <v>-2</v>
      </c>
      <c r="J46">
        <f t="shared" si="5"/>
        <v>1.0986122886681098</v>
      </c>
      <c r="K46">
        <f t="shared" si="6"/>
        <v>1584.7436818423214</v>
      </c>
      <c r="L46">
        <f t="shared" si="7"/>
        <v>1631.2235335492453</v>
      </c>
      <c r="M46">
        <f t="shared" si="9"/>
        <v>2.1999526676631014</v>
      </c>
      <c r="N46" s="3">
        <f t="shared" si="10"/>
        <v>1608.3416968035817</v>
      </c>
      <c r="Q46" t="str">
        <f>'PRE-POST'!A49</f>
        <v>Hawaii</v>
      </c>
      <c r="R46" s="3">
        <f>IFERROR(VLOOKUP(Q46,$A$4:$N$160,14,FALSE),VLOOKUP(Q46,'Week 10'!Q$4:R$134,2,FALSE))</f>
        <v>1439.4894012555121</v>
      </c>
    </row>
    <row r="47" spans="1:18">
      <c r="A47" t="str">
        <f>IF('All scores'!$B619=$B$1,'All scores'!R619)</f>
        <v>San Diego State</v>
      </c>
      <c r="B47">
        <f>IF('All scores'!$B619=$B$1,'All scores'!S619)</f>
        <v>31</v>
      </c>
      <c r="C47" t="str">
        <f>IF('All scores'!$B619=$B$1,'All scores'!T619)</f>
        <v>New Mexico</v>
      </c>
      <c r="D47">
        <f>IF('All scores'!$B619=$B$1,'All scores'!U619)</f>
        <v>23</v>
      </c>
      <c r="E47" s="3">
        <f>VLOOKUP(A47,'Week 10'!$Q$4:R$138,2,FALSE)</f>
        <v>1596.4590924531442</v>
      </c>
      <c r="F47" s="3">
        <f>VLOOKUP(C47,'Week 10'!$Q$4:S$138,2,FALSE)</f>
        <v>1504.080685800734</v>
      </c>
      <c r="G47" s="5">
        <f t="shared" si="8"/>
        <v>0.53931934149867211</v>
      </c>
      <c r="H47">
        <f t="shared" si="3"/>
        <v>1</v>
      </c>
      <c r="I47">
        <f t="shared" si="4"/>
        <v>8</v>
      </c>
      <c r="J47">
        <f t="shared" si="5"/>
        <v>2.1972245773362196</v>
      </c>
      <c r="K47">
        <f t="shared" si="6"/>
        <v>1596.4590924531442</v>
      </c>
      <c r="L47">
        <f t="shared" si="7"/>
        <v>1504.080685800734</v>
      </c>
      <c r="M47">
        <f t="shared" si="9"/>
        <v>2.200023815089259</v>
      </c>
      <c r="N47" s="3">
        <f t="shared" si="10"/>
        <v>1640.9972046419489</v>
      </c>
      <c r="Q47" t="str">
        <f>'PRE-POST'!A50</f>
        <v>Houston</v>
      </c>
      <c r="R47" s="3">
        <f>IFERROR(VLOOKUP(Q47,$A$4:$N$160,14,FALSE),VLOOKUP(Q47,'Week 10'!Q$4:R$134,2,FALSE))</f>
        <v>1618.5699018412458</v>
      </c>
    </row>
    <row r="48" spans="1:18">
      <c r="A48" t="str">
        <f>IF('All scores'!$B620=$B$1,'All scores'!R620)</f>
        <v>South Carolina</v>
      </c>
      <c r="B48">
        <f>IF('All scores'!$B620=$B$1,'All scores'!S620)</f>
        <v>48</v>
      </c>
      <c r="C48" t="str">
        <f>IF('All scores'!$B620=$B$1,'All scores'!T620)</f>
        <v>Mississippi</v>
      </c>
      <c r="D48">
        <f>IF('All scores'!$B620=$B$1,'All scores'!U620)</f>
        <v>44</v>
      </c>
      <c r="E48" s="3">
        <f>VLOOKUP(A48,'Week 10'!$Q$4:R$138,2,FALSE)</f>
        <v>1587.3948418306784</v>
      </c>
      <c r="F48" s="3">
        <f>VLOOKUP(C48,'Week 10'!$Q$4:S$138,2,FALSE)</f>
        <v>1501.9359695593375</v>
      </c>
      <c r="G48" s="5">
        <f t="shared" si="8"/>
        <v>0.52940870037537235</v>
      </c>
      <c r="H48">
        <f t="shared" si="3"/>
        <v>1</v>
      </c>
      <c r="I48">
        <f t="shared" si="4"/>
        <v>4</v>
      </c>
      <c r="J48">
        <f t="shared" si="5"/>
        <v>1.6094379124341003</v>
      </c>
      <c r="K48">
        <f t="shared" si="6"/>
        <v>1587.3948418306784</v>
      </c>
      <c r="L48">
        <f t="shared" si="7"/>
        <v>1501.9359695593375</v>
      </c>
      <c r="M48">
        <f t="shared" si="9"/>
        <v>2.2000257433773878</v>
      </c>
      <c r="N48" s="3">
        <f t="shared" si="10"/>
        <v>1620.7202808555228</v>
      </c>
      <c r="Q48" t="str">
        <f>'PRE-POST'!A51</f>
        <v>Illinois</v>
      </c>
      <c r="R48" s="3">
        <f>IFERROR(VLOOKUP(Q48,$A$4:$N$160,14,FALSE),VLOOKUP(Q48,'Week 10'!Q$4:R$134,2,FALSE))</f>
        <v>1482.2095429593094</v>
      </c>
    </row>
    <row r="49" spans="1:18">
      <c r="A49" t="str">
        <f>IF('All scores'!$B621=$B$1,'All scores'!R621)</f>
        <v>Southern California</v>
      </c>
      <c r="B49">
        <f>IF('All scores'!$B621=$B$1,'All scores'!S621)</f>
        <v>38</v>
      </c>
      <c r="C49" t="str">
        <f>IF('All scores'!$B621=$B$1,'All scores'!T621)</f>
        <v>Oregon State</v>
      </c>
      <c r="D49">
        <f>IF('All scores'!$B621=$B$1,'All scores'!U621)</f>
        <v>21</v>
      </c>
      <c r="E49" s="3">
        <f>VLOOKUP(A49,'Week 10'!$Q$4:R$138,2,FALSE)</f>
        <v>1436.1749757925415</v>
      </c>
      <c r="F49" s="3">
        <f>VLOOKUP(C49,'Week 10'!$Q$4:S$138,2,FALSE)</f>
        <v>1377.8378696914513</v>
      </c>
      <c r="G49" s="5">
        <f t="shared" si="8"/>
        <v>0.49041250020032268</v>
      </c>
      <c r="H49">
        <f t="shared" si="3"/>
        <v>1</v>
      </c>
      <c r="I49">
        <f t="shared" si="4"/>
        <v>17</v>
      </c>
      <c r="J49">
        <f t="shared" si="5"/>
        <v>2.8903717578961645</v>
      </c>
      <c r="K49">
        <f t="shared" si="6"/>
        <v>1436.1749757925415</v>
      </c>
      <c r="L49">
        <f t="shared" si="7"/>
        <v>1377.8378696914513</v>
      </c>
      <c r="M49">
        <f t="shared" si="9"/>
        <v>2.2000377118466625</v>
      </c>
      <c r="N49" s="3">
        <f t="shared" si="10"/>
        <v>1500.9835686804051</v>
      </c>
      <c r="Q49" t="str">
        <f>'PRE-POST'!A52</f>
        <v>Indiana</v>
      </c>
      <c r="R49" s="3">
        <f>IFERROR(VLOOKUP(Q49,$A$4:$N$160,14,FALSE),VLOOKUP(Q49,'Week 10'!Q$4:R$134,2,FALSE))</f>
        <v>1425.3589673680115</v>
      </c>
    </row>
    <row r="50" spans="1:18">
      <c r="A50" t="str">
        <f>IF('All scores'!$B622=$B$1,'All scores'!R622)</f>
        <v>Houston</v>
      </c>
      <c r="B50">
        <f>IF('All scores'!$B622=$B$1,'All scores'!S622)</f>
        <v>31</v>
      </c>
      <c r="C50" t="str">
        <f>IF('All scores'!$B622=$B$1,'All scores'!T622)</f>
        <v>Southern Methodist</v>
      </c>
      <c r="D50">
        <f>IF('All scores'!$B622=$B$1,'All scores'!U622)</f>
        <v>45</v>
      </c>
      <c r="E50" s="3">
        <f>VLOOKUP(A50,'Week 10'!$Q$4:R$138,2,FALSE)</f>
        <v>1715.5000983062525</v>
      </c>
      <c r="F50" s="3">
        <f>VLOOKUP(C50,'Week 10'!$Q$4:S$138,2,FALSE)</f>
        <v>1394.6425464259773</v>
      </c>
      <c r="G50" s="5">
        <f t="shared" si="8"/>
        <v>0.81348782808404618</v>
      </c>
      <c r="H50">
        <f t="shared" si="3"/>
        <v>0</v>
      </c>
      <c r="I50">
        <f t="shared" si="4"/>
        <v>-14</v>
      </c>
      <c r="J50">
        <f t="shared" si="5"/>
        <v>2.7080502011022101</v>
      </c>
      <c r="K50">
        <f t="shared" si="6"/>
        <v>1394.6425464259773</v>
      </c>
      <c r="L50">
        <f t="shared" si="7"/>
        <v>1715.5000983062525</v>
      </c>
      <c r="M50">
        <f t="shared" si="9"/>
        <v>2.1999931433747251</v>
      </c>
      <c r="N50" s="3">
        <f t="shared" si="10"/>
        <v>1618.5699018412458</v>
      </c>
      <c r="Q50" t="str">
        <f>'PRE-POST'!A53</f>
        <v>Iowa</v>
      </c>
      <c r="R50" s="3">
        <f>IFERROR(VLOOKUP(Q50,$A$4:$N$160,14,FALSE),VLOOKUP(Q50,'Week 10'!Q$4:R$134,2,FALSE))</f>
        <v>1608.3416968035817</v>
      </c>
    </row>
    <row r="51" spans="1:18">
      <c r="A51" t="str">
        <f>IF('All scores'!$B623=$B$1,'All scores'!R623)</f>
        <v>Marshall</v>
      </c>
      <c r="B51">
        <f>IF('All scores'!$B623=$B$1,'All scores'!S623)</f>
        <v>24</v>
      </c>
      <c r="C51" t="str">
        <f>IF('All scores'!$B623=$B$1,'All scores'!T623)</f>
        <v>Southern Mississippi</v>
      </c>
      <c r="D51">
        <f>IF('All scores'!$B623=$B$1,'All scores'!U623)</f>
        <v>26</v>
      </c>
      <c r="E51" s="3">
        <f>VLOOKUP(A51,'Week 10'!$Q$4:R$138,2,FALSE)</f>
        <v>1520.761584025428</v>
      </c>
      <c r="F51" s="3">
        <f>VLOOKUP(C51,'Week 10'!$Q$4:S$138,2,FALSE)</f>
        <v>1570.8424727898564</v>
      </c>
      <c r="G51" s="5">
        <f t="shared" si="8"/>
        <v>0.34018748207952015</v>
      </c>
      <c r="H51">
        <f t="shared" si="3"/>
        <v>0</v>
      </c>
      <c r="I51">
        <f t="shared" si="4"/>
        <v>-2</v>
      </c>
      <c r="J51">
        <f t="shared" si="5"/>
        <v>1.0986122886681098</v>
      </c>
      <c r="K51">
        <f t="shared" si="6"/>
        <v>1570.8424727898564</v>
      </c>
      <c r="L51">
        <f t="shared" si="7"/>
        <v>1520.761584025428</v>
      </c>
      <c r="M51">
        <f t="shared" si="9"/>
        <v>2.2000439289328582</v>
      </c>
      <c r="N51" s="3">
        <f t="shared" si="10"/>
        <v>1504.3169531469823</v>
      </c>
      <c r="Q51" t="str">
        <f>'PRE-POST'!A54</f>
        <v>Iowa State</v>
      </c>
      <c r="R51" s="3">
        <f>IFERROR(VLOOKUP(Q51,$A$4:$N$160,14,FALSE),VLOOKUP(Q51,'Week 10'!Q$4:R$134,2,FALSE))</f>
        <v>1679.6482877645099</v>
      </c>
    </row>
    <row r="52" spans="1:18">
      <c r="A52" t="str">
        <f>IF('All scores'!$B624=$B$1,'All scores'!R624)</f>
        <v>Syracuse</v>
      </c>
      <c r="B52">
        <f>IF('All scores'!$B624=$B$1,'All scores'!S624)</f>
        <v>41</v>
      </c>
      <c r="C52" t="str">
        <f>IF('All scores'!$B624=$B$1,'All scores'!T624)</f>
        <v>Wake Forest</v>
      </c>
      <c r="D52">
        <f>IF('All scores'!$B624=$B$1,'All scores'!U624)</f>
        <v>24</v>
      </c>
      <c r="E52" s="3">
        <f>VLOOKUP(A52,'Week 10'!$Q$4:R$138,2,FALSE)</f>
        <v>1644.396051897513</v>
      </c>
      <c r="F52" s="3">
        <f>VLOOKUP(C52,'Week 10'!$Q$4:S$138,2,FALSE)</f>
        <v>1451.6745401967744</v>
      </c>
      <c r="G52" s="5">
        <f t="shared" si="8"/>
        <v>0.6759506217066108</v>
      </c>
      <c r="H52">
        <f t="shared" si="3"/>
        <v>1</v>
      </c>
      <c r="I52">
        <f t="shared" si="4"/>
        <v>17</v>
      </c>
      <c r="J52">
        <f t="shared" si="5"/>
        <v>2.8903717578961645</v>
      </c>
      <c r="K52">
        <f t="shared" si="6"/>
        <v>1644.396051897513</v>
      </c>
      <c r="L52">
        <f t="shared" si="7"/>
        <v>1451.6745401967744</v>
      </c>
      <c r="M52">
        <f t="shared" si="9"/>
        <v>2.2000114154355712</v>
      </c>
      <c r="N52" s="3">
        <f t="shared" si="10"/>
        <v>1685.6076852687952</v>
      </c>
      <c r="Q52" t="str">
        <f>'PRE-POST'!A55</f>
        <v>Kansas</v>
      </c>
      <c r="R52" s="3">
        <f>IFERROR(VLOOKUP(Q52,$A$4:$N$160,14,FALSE),VLOOKUP(Q52,'Week 10'!Q$4:R$134,2,FALSE))</f>
        <v>1431.3123299612882</v>
      </c>
    </row>
    <row r="53" spans="1:18">
      <c r="A53" t="str">
        <f>IF('All scores'!$B625=$B$1,'All scores'!R625)</f>
        <v>Charlotte</v>
      </c>
      <c r="B53">
        <f>IF('All scores'!$B625=$B$1,'All scores'!S625)</f>
        <v>3</v>
      </c>
      <c r="C53" t="str">
        <f>IF('All scores'!$B625=$B$1,'All scores'!T625)</f>
        <v>Tennessee</v>
      </c>
      <c r="D53">
        <f>IF('All scores'!$B625=$B$1,'All scores'!U625)</f>
        <v>14</v>
      </c>
      <c r="E53" s="3">
        <f>VLOOKUP(A53,'Week 10'!$Q$4:R$138,2,FALSE)</f>
        <v>1434.1207797852699</v>
      </c>
      <c r="F53" s="3">
        <f>VLOOKUP(C53,'Week 10'!$Q$4:S$138,2,FALSE)</f>
        <v>1435.6300953365951</v>
      </c>
      <c r="G53" s="5">
        <f t="shared" si="8"/>
        <v>0.4054376720332008</v>
      </c>
      <c r="H53">
        <f t="shared" si="3"/>
        <v>0</v>
      </c>
      <c r="I53">
        <f t="shared" si="4"/>
        <v>-11</v>
      </c>
      <c r="J53">
        <f t="shared" si="5"/>
        <v>2.4849066497880004</v>
      </c>
      <c r="K53">
        <f t="shared" si="6"/>
        <v>1435.6300953365951</v>
      </c>
      <c r="L53">
        <f t="shared" si="7"/>
        <v>1434.1207797852699</v>
      </c>
      <c r="M53">
        <f t="shared" si="9"/>
        <v>2.2014576143458329</v>
      </c>
      <c r="N53" s="3">
        <f t="shared" si="10"/>
        <v>1389.7625198301578</v>
      </c>
      <c r="Q53" t="str">
        <f>'PRE-POST'!A56</f>
        <v>Kansas State</v>
      </c>
      <c r="R53" s="3">
        <f>IFERROR(VLOOKUP(Q53,$A$4:$N$160,14,FALSE),VLOOKUP(Q53,'Week 10'!Q$4:R$134,2,FALSE))</f>
        <v>1420.350258269697</v>
      </c>
    </row>
    <row r="54" spans="1:18">
      <c r="A54" t="str">
        <f>IF('All scores'!$B626=$B$1,'All scores'!R626)</f>
        <v>Kansas State</v>
      </c>
      <c r="B54">
        <f>IF('All scores'!$B626=$B$1,'All scores'!S626)</f>
        <v>13</v>
      </c>
      <c r="C54" t="str">
        <f>IF('All scores'!$B626=$B$1,'All scores'!T626)</f>
        <v>Texas Christian</v>
      </c>
      <c r="D54">
        <f>IF('All scores'!$B626=$B$1,'All scores'!U626)</f>
        <v>14</v>
      </c>
      <c r="E54" s="3">
        <f>VLOOKUP(A54,'Week 10'!$Q$4:R$138,2,FALSE)</f>
        <v>1431.2318985483162</v>
      </c>
      <c r="F54" s="3">
        <f>VLOOKUP(C54,'Week 10'!$Q$4:S$138,2,FALSE)</f>
        <v>1468.6129590147373</v>
      </c>
      <c r="G54" s="5">
        <f t="shared" si="8"/>
        <v>0.35678337520194764</v>
      </c>
      <c r="H54">
        <f t="shared" si="3"/>
        <v>0</v>
      </c>
      <c r="I54">
        <f t="shared" si="4"/>
        <v>-1</v>
      </c>
      <c r="J54">
        <f t="shared" si="5"/>
        <v>0.69314718055994529</v>
      </c>
      <c r="K54">
        <f t="shared" si="6"/>
        <v>1468.6129590147373</v>
      </c>
      <c r="L54">
        <f t="shared" si="7"/>
        <v>1431.2318985483162</v>
      </c>
      <c r="M54">
        <f t="shared" si="9"/>
        <v>2.200058853333013</v>
      </c>
      <c r="N54" s="3">
        <f t="shared" si="10"/>
        <v>1420.350258269697</v>
      </c>
      <c r="Q54" t="str">
        <f>'PRE-POST'!A57</f>
        <v>Kent State</v>
      </c>
      <c r="R54" s="3">
        <f>IFERROR(VLOOKUP(Q54,$A$4:$N$160,14,FALSE),VLOOKUP(Q54,'Week 10'!Q$4:R$134,2,FALSE))</f>
        <v>1418.946420404357</v>
      </c>
    </row>
    <row r="55" spans="1:18">
      <c r="A55" t="str">
        <f>IF('All scores'!$B627=$B$1,'All scores'!R627)</f>
        <v>Texas State</v>
      </c>
      <c r="B55">
        <f>IF('All scores'!$B627=$B$1,'All scores'!S627)</f>
        <v>40</v>
      </c>
      <c r="C55" t="str">
        <f>IF('All scores'!$B627=$B$1,'All scores'!T627)</f>
        <v>Georgia State</v>
      </c>
      <c r="D55">
        <f>IF('All scores'!$B627=$B$1,'All scores'!U627)</f>
        <v>31</v>
      </c>
      <c r="E55" s="3">
        <f>VLOOKUP(A55,'Week 10'!$Q$4:R$138,2,FALSE)</f>
        <v>1365.3541399126718</v>
      </c>
      <c r="F55" s="3">
        <f>VLOOKUP(C55,'Week 10'!$Q$4:S$138,2,FALSE)</f>
        <v>1321.4756878228714</v>
      </c>
      <c r="G55" s="5">
        <f t="shared" si="8"/>
        <v>0.46964103967451326</v>
      </c>
      <c r="H55">
        <f t="shared" si="3"/>
        <v>1</v>
      </c>
      <c r="I55">
        <f t="shared" si="4"/>
        <v>9</v>
      </c>
      <c r="J55">
        <f t="shared" si="5"/>
        <v>2.3025850929940459</v>
      </c>
      <c r="K55">
        <f t="shared" si="6"/>
        <v>1365.3541399126718</v>
      </c>
      <c r="L55">
        <f t="shared" si="7"/>
        <v>1321.4756878228714</v>
      </c>
      <c r="M55">
        <f t="shared" si="9"/>
        <v>2.2000501385052393</v>
      </c>
      <c r="N55" s="3">
        <f t="shared" si="10"/>
        <v>1419.0880164753271</v>
      </c>
      <c r="Q55" t="str">
        <f>'PRE-POST'!A58</f>
        <v>Kentucky</v>
      </c>
      <c r="R55" s="3">
        <f>IFERROR(VLOOKUP(Q55,$A$4:$N$160,14,FALSE),VLOOKUP(Q55,'Week 10'!Q$4:R$134,2,FALSE))</f>
        <v>1634.2369123308583</v>
      </c>
    </row>
    <row r="56" spans="1:18">
      <c r="A56" t="str">
        <f>IF('All scores'!$B628=$B$1,'All scores'!R628)</f>
        <v>Texas-El Paso</v>
      </c>
      <c r="B56">
        <f>IF('All scores'!$B628=$B$1,'All scores'!S628)</f>
        <v>34</v>
      </c>
      <c r="C56" t="str">
        <f>IF('All scores'!$B628=$B$1,'All scores'!T628)</f>
        <v>Rice</v>
      </c>
      <c r="D56">
        <f>IF('All scores'!$B628=$B$1,'All scores'!U628)</f>
        <v>26</v>
      </c>
      <c r="E56" s="3">
        <f>VLOOKUP(A56,'Week 10'!$Q$4:R$138,2,FALSE)</f>
        <v>1244.6022306826235</v>
      </c>
      <c r="F56" s="3">
        <f>VLOOKUP(C56,'Week 10'!$Q$4:S$138,2,FALSE)</f>
        <v>1278.9368956461356</v>
      </c>
      <c r="G56" s="5">
        <f t="shared" si="8"/>
        <v>0.36081782953559016</v>
      </c>
      <c r="H56">
        <f t="shared" si="3"/>
        <v>1</v>
      </c>
      <c r="I56">
        <f t="shared" si="4"/>
        <v>8</v>
      </c>
      <c r="J56">
        <f t="shared" si="5"/>
        <v>2.1972245773362196</v>
      </c>
      <c r="K56">
        <f t="shared" si="6"/>
        <v>1244.6022306826235</v>
      </c>
      <c r="L56">
        <f t="shared" si="7"/>
        <v>1278.9368956461356</v>
      </c>
      <c r="M56">
        <f t="shared" si="9"/>
        <v>2.1999359248152754</v>
      </c>
      <c r="N56" s="3">
        <f t="shared" si="10"/>
        <v>1306.3952089754621</v>
      </c>
      <c r="Q56" t="str">
        <f>'PRE-POST'!A59</f>
        <v>Liberty</v>
      </c>
      <c r="R56" s="3">
        <f>IFERROR(VLOOKUP(Q56,$A$4:$N$160,14,FALSE),VLOOKUP(Q56,'Week 10'!Q$4:R$134,2,FALSE))</f>
        <v>1391.7679573179244</v>
      </c>
    </row>
    <row r="57" spans="1:18">
      <c r="A57" t="str">
        <f>IF('All scores'!$B629=$B$1,'All scores'!R629)</f>
        <v>Louisiana</v>
      </c>
      <c r="B57">
        <f>IF('All scores'!$B629=$B$1,'All scores'!S629)</f>
        <v>16</v>
      </c>
      <c r="C57" t="str">
        <f>IF('All scores'!$B629=$B$1,'All scores'!T629)</f>
        <v>Troy</v>
      </c>
      <c r="D57">
        <f>IF('All scores'!$B629=$B$1,'All scores'!U629)</f>
        <v>26</v>
      </c>
      <c r="E57" s="3">
        <f>VLOOKUP(A57,'Week 10'!$Q$4:R$138,2,FALSE)</f>
        <v>1575.3746525409508</v>
      </c>
      <c r="F57" s="3">
        <f>VLOOKUP(C57,'Week 10'!$Q$4:S$138,2,FALSE)</f>
        <v>1661.2839038486347</v>
      </c>
      <c r="G57" s="5">
        <f t="shared" si="8"/>
        <v>0.29552415220373274</v>
      </c>
      <c r="H57">
        <f t="shared" si="3"/>
        <v>0</v>
      </c>
      <c r="I57">
        <f t="shared" si="4"/>
        <v>-10</v>
      </c>
      <c r="J57">
        <f t="shared" si="5"/>
        <v>2.3978952727983707</v>
      </c>
      <c r="K57">
        <f t="shared" si="6"/>
        <v>1661.2839038486347</v>
      </c>
      <c r="L57">
        <f t="shared" si="7"/>
        <v>1575.3746525409508</v>
      </c>
      <c r="M57">
        <f t="shared" si="9"/>
        <v>2.2000256084177958</v>
      </c>
      <c r="N57" s="3">
        <f t="shared" si="10"/>
        <v>1544.1943070270809</v>
      </c>
      <c r="Q57" t="str">
        <f>'PRE-POST'!A60</f>
        <v>Louisiana State</v>
      </c>
      <c r="R57" s="3">
        <f>IFERROR(VLOOKUP(Q57,$A$4:$N$160,14,FALSE),VLOOKUP(Q57,'Week 10'!Q$4:R$134,2,FALSE))</f>
        <v>1616.009568340548</v>
      </c>
    </row>
    <row r="58" spans="1:18">
      <c r="A58" t="str">
        <f>IF('All scores'!$B630=$B$1,'All scores'!R630)</f>
        <v>Tulane</v>
      </c>
      <c r="B58">
        <f>IF('All scores'!$B630=$B$1,'All scores'!S630)</f>
        <v>41</v>
      </c>
      <c r="C58" t="str">
        <f>IF('All scores'!$B630=$B$1,'All scores'!T630)</f>
        <v>South Florida</v>
      </c>
      <c r="D58">
        <f>IF('All scores'!$B630=$B$1,'All scores'!U630)</f>
        <v>15</v>
      </c>
      <c r="E58" s="3">
        <f>VLOOKUP(A58,'Week 10'!$Q$4:R$138,2,FALSE)</f>
        <v>1437.1145034165863</v>
      </c>
      <c r="F58" s="3">
        <f>VLOOKUP(C58,'Week 10'!$Q$4:S$138,2,FALSE)</f>
        <v>1648.4601794619557</v>
      </c>
      <c r="G58" s="5">
        <f t="shared" si="8"/>
        <v>0.16927508671849942</v>
      </c>
      <c r="H58">
        <f t="shared" si="3"/>
        <v>1</v>
      </c>
      <c r="I58">
        <f t="shared" si="4"/>
        <v>26</v>
      </c>
      <c r="J58">
        <f t="shared" si="5"/>
        <v>3.2958368660043291</v>
      </c>
      <c r="K58">
        <f t="shared" si="6"/>
        <v>1437.1145034165863</v>
      </c>
      <c r="L58">
        <f t="shared" si="7"/>
        <v>1648.4601794619557</v>
      </c>
      <c r="M58">
        <f t="shared" si="9"/>
        <v>2.1999895905133187</v>
      </c>
      <c r="N58" s="3">
        <f t="shared" si="10"/>
        <v>1557.5830203737414</v>
      </c>
      <c r="Q58" t="str">
        <f>'PRE-POST'!A61</f>
        <v>Louisiana Tech</v>
      </c>
      <c r="R58" s="3">
        <f>IFERROR(VLOOKUP(Q58,$A$4:$N$160,14,FALSE),VLOOKUP(Q58,'Week 10'!Q$4:R$134,2,FALSE))</f>
        <v>1494.5262632360823</v>
      </c>
    </row>
    <row r="59" spans="1:18">
      <c r="A59" t="str">
        <f>IF('All scores'!$B631=$B$1,'All scores'!R631)</f>
        <v>Connecticut</v>
      </c>
      <c r="B59">
        <f>IF('All scores'!$B631=$B$1,'All scores'!S631)</f>
        <v>19</v>
      </c>
      <c r="C59" t="str">
        <f>IF('All scores'!$B631=$B$1,'All scores'!T631)</f>
        <v>Tulsa</v>
      </c>
      <c r="D59">
        <f>IF('All scores'!$B631=$B$1,'All scores'!U631)</f>
        <v>49</v>
      </c>
      <c r="E59" s="3">
        <f>VLOOKUP(A59,'Week 10'!$Q$4:R$138,2,FALSE)</f>
        <v>1322.0225225764696</v>
      </c>
      <c r="F59" s="3">
        <f>VLOOKUP(C59,'Week 10'!$Q$4:S$138,2,FALSE)</f>
        <v>1280.120908228894</v>
      </c>
      <c r="G59" s="5">
        <f t="shared" si="8"/>
        <v>0.46680763910401085</v>
      </c>
      <c r="H59">
        <f t="shared" si="3"/>
        <v>0</v>
      </c>
      <c r="I59">
        <f t="shared" si="4"/>
        <v>-30</v>
      </c>
      <c r="J59">
        <f t="shared" si="5"/>
        <v>3.4339872044851463</v>
      </c>
      <c r="K59">
        <f t="shared" si="6"/>
        <v>1280.120908228894</v>
      </c>
      <c r="L59">
        <f t="shared" si="7"/>
        <v>1322.0225225764696</v>
      </c>
      <c r="M59">
        <f t="shared" si="9"/>
        <v>2.1999474960563155</v>
      </c>
      <c r="N59" s="3">
        <f t="shared" si="10"/>
        <v>1251.4917016408176</v>
      </c>
      <c r="Q59" t="str">
        <f>'PRE-POST'!A62</f>
        <v>Louisiana</v>
      </c>
      <c r="R59" s="3">
        <f>IFERROR(VLOOKUP(Q59,$A$4:$N$160,14,FALSE),VLOOKUP(Q59,'Week 10'!Q$4:R$134,2,FALSE))</f>
        <v>1544.1943070270809</v>
      </c>
    </row>
    <row r="60" spans="1:18">
      <c r="A60" t="str">
        <f>IF('All scores'!$B632=$B$1,'All scores'!R632)</f>
        <v>Utah State</v>
      </c>
      <c r="B60">
        <f>IF('All scores'!$B632=$B$1,'All scores'!S632)</f>
        <v>56</v>
      </c>
      <c r="C60" t="str">
        <f>IF('All scores'!$B632=$B$1,'All scores'!T632)</f>
        <v>Hawaii</v>
      </c>
      <c r="D60">
        <f>IF('All scores'!$B632=$B$1,'All scores'!U632)</f>
        <v>17</v>
      </c>
      <c r="E60" s="3">
        <f>VLOOKUP(A60,'Week 10'!$Q$4:R$138,2,FALSE)</f>
        <v>1738.8027835086793</v>
      </c>
      <c r="F60" s="3">
        <f>VLOOKUP(C60,'Week 10'!$Q$4:S$138,2,FALSE)</f>
        <v>1479.4577701628052</v>
      </c>
      <c r="G60" s="5">
        <f t="shared" si="8"/>
        <v>0.75375489240814242</v>
      </c>
      <c r="H60">
        <f t="shared" si="3"/>
        <v>1</v>
      </c>
      <c r="I60">
        <f t="shared" si="4"/>
        <v>39</v>
      </c>
      <c r="J60">
        <f t="shared" si="5"/>
        <v>3.6888794541139363</v>
      </c>
      <c r="K60">
        <f t="shared" si="6"/>
        <v>1738.8027835086793</v>
      </c>
      <c r="L60">
        <f t="shared" si="7"/>
        <v>1479.4577701628052</v>
      </c>
      <c r="M60">
        <f t="shared" si="9"/>
        <v>2.2000084829084301</v>
      </c>
      <c r="N60" s="3">
        <f t="shared" si="10"/>
        <v>1778.7711524159724</v>
      </c>
      <c r="Q60" t="str">
        <f>'PRE-POST'!A63</f>
        <v>Louisiana-Monroe</v>
      </c>
      <c r="R60" s="3">
        <f>IFERROR(VLOOKUP(Q60,$A$4:$N$160,14,FALSE),VLOOKUP(Q60,'Week 10'!Q$4:R$134,2,FALSE))</f>
        <v>1532.7329379018518</v>
      </c>
    </row>
    <row r="61" spans="1:18">
      <c r="A61" t="str">
        <f>IF('All scores'!$B633=$B$1,'All scores'!R633)</f>
        <v>Stanford</v>
      </c>
      <c r="B61">
        <f>IF('All scores'!$B633=$B$1,'All scores'!S633)</f>
        <v>23</v>
      </c>
      <c r="C61" t="str">
        <f>IF('All scores'!$B633=$B$1,'All scores'!T633)</f>
        <v>Washington</v>
      </c>
      <c r="D61">
        <f>IF('All scores'!$B633=$B$1,'All scores'!U633)</f>
        <v>27</v>
      </c>
      <c r="E61" s="3">
        <f>VLOOKUP(A61,'Week 10'!$Q$4:R$138,2,FALSE)</f>
        <v>1565.7953538515499</v>
      </c>
      <c r="F61" s="3">
        <f>VLOOKUP(C61,'Week 10'!$Q$4:S$138,2,FALSE)</f>
        <v>1675.3492075089277</v>
      </c>
      <c r="G61" s="5">
        <f t="shared" si="8"/>
        <v>0.26799622952588265</v>
      </c>
      <c r="H61">
        <f t="shared" si="3"/>
        <v>0</v>
      </c>
      <c r="I61">
        <f t="shared" si="4"/>
        <v>-4</v>
      </c>
      <c r="J61">
        <f t="shared" si="5"/>
        <v>1.6094379124341003</v>
      </c>
      <c r="K61">
        <f t="shared" si="6"/>
        <v>1675.3492075089277</v>
      </c>
      <c r="L61">
        <f t="shared" si="7"/>
        <v>1565.7953538515499</v>
      </c>
      <c r="M61">
        <f t="shared" si="9"/>
        <v>2.2000200814478594</v>
      </c>
      <c r="N61" s="3">
        <f t="shared" si="10"/>
        <v>1546.8169557633385</v>
      </c>
      <c r="Q61" t="str">
        <f>'PRE-POST'!A64</f>
        <v>Louisville</v>
      </c>
      <c r="R61" s="3">
        <f>IFERROR(VLOOKUP(Q61,$A$4:$N$160,14,FALSE),VLOOKUP(Q61,'Week 10'!Q$4:R$134,2,FALSE))</f>
        <v>1284.9070325742987</v>
      </c>
    </row>
    <row r="62" spans="1:18">
      <c r="A62" t="str">
        <f>IF('All scores'!$B634=$B$1,'All scores'!R634)</f>
        <v>California</v>
      </c>
      <c r="B62">
        <f>IF('All scores'!$B634=$B$1,'All scores'!S634)</f>
        <v>13</v>
      </c>
      <c r="C62" t="str">
        <f>IF('All scores'!$B634=$B$1,'All scores'!T634)</f>
        <v>Washington State</v>
      </c>
      <c r="D62">
        <f>IF('All scores'!$B634=$B$1,'All scores'!U634)</f>
        <v>19</v>
      </c>
      <c r="E62" s="3">
        <f>VLOOKUP(A62,'Week 10'!$Q$4:R$138,2,FALSE)</f>
        <v>1602.5479022262964</v>
      </c>
      <c r="F62" s="3">
        <f>VLOOKUP(C62,'Week 10'!$Q$4:S$138,2,FALSE)</f>
        <v>1708.3487452739735</v>
      </c>
      <c r="G62" s="5">
        <f t="shared" si="8"/>
        <v>0.27225557405133394</v>
      </c>
      <c r="H62">
        <f t="shared" si="3"/>
        <v>0</v>
      </c>
      <c r="I62">
        <f t="shared" si="4"/>
        <v>-6</v>
      </c>
      <c r="J62">
        <f t="shared" si="5"/>
        <v>1.9459101490553132</v>
      </c>
      <c r="K62">
        <f t="shared" si="6"/>
        <v>1708.3487452739735</v>
      </c>
      <c r="L62">
        <f t="shared" si="7"/>
        <v>1602.5479022262964</v>
      </c>
      <c r="M62">
        <f t="shared" si="9"/>
        <v>2.2000207937851592</v>
      </c>
      <c r="N62" s="3">
        <f t="shared" si="10"/>
        <v>1579.2371469755667</v>
      </c>
      <c r="Q62" t="str">
        <f>'PRE-POST'!A65</f>
        <v>Marshall</v>
      </c>
      <c r="R62" s="3">
        <f>IFERROR(VLOOKUP(Q62,$A$4:$N$160,14,FALSE),VLOOKUP(Q62,'Week 10'!Q$4:R$134,2,FALSE))</f>
        <v>1504.3169531469823</v>
      </c>
    </row>
    <row r="63" spans="1:18">
      <c r="A63" t="str">
        <f>IF('All scores'!$B635=$B$1,'All scores'!R635)</f>
        <v>West Virginia</v>
      </c>
      <c r="B63">
        <f>IF('All scores'!$B635=$B$1,'All scores'!S635)</f>
        <v>42</v>
      </c>
      <c r="C63" t="str">
        <f>IF('All scores'!$B635=$B$1,'All scores'!T635)</f>
        <v>Texas</v>
      </c>
      <c r="D63">
        <f>IF('All scores'!$B635=$B$1,'All scores'!U635)</f>
        <v>41</v>
      </c>
      <c r="E63" s="3">
        <f>VLOOKUP(A63,'Week 10'!$Q$4:R$138,2,FALSE)</f>
        <v>1717.6772560886525</v>
      </c>
      <c r="F63" s="3">
        <f>VLOOKUP(C63,'Week 10'!$Q$4:S$138,2,FALSE)</f>
        <v>1635.35810086737</v>
      </c>
      <c r="G63" s="5">
        <f t="shared" si="8"/>
        <v>0.524903643820398</v>
      </c>
      <c r="H63">
        <f t="shared" si="3"/>
        <v>1</v>
      </c>
      <c r="I63">
        <f t="shared" si="4"/>
        <v>1</v>
      </c>
      <c r="J63">
        <f t="shared" si="5"/>
        <v>0.69314718055994529</v>
      </c>
      <c r="K63">
        <f t="shared" si="6"/>
        <v>1717.6772560886525</v>
      </c>
      <c r="L63">
        <f t="shared" si="7"/>
        <v>1635.35810086737</v>
      </c>
      <c r="M63">
        <f t="shared" si="9"/>
        <v>2.200026725249963</v>
      </c>
      <c r="N63" s="3">
        <f t="shared" si="10"/>
        <v>1732.1671468977308</v>
      </c>
      <c r="Q63" t="str">
        <f>'PRE-POST'!A66</f>
        <v>Maryland</v>
      </c>
      <c r="R63" s="3">
        <f>IFERROR(VLOOKUP(Q63,$A$4:$N$160,14,FALSE),VLOOKUP(Q63,'Week 10'!Q$4:R$134,2,FALSE))</f>
        <v>1472.3003678054549</v>
      </c>
    </row>
    <row r="64" spans="1:18">
      <c r="A64" t="str">
        <f>IF('All scores'!$B636=$B$1,'All scores'!R636)</f>
        <v>Rutgers</v>
      </c>
      <c r="B64">
        <f>IF('All scores'!$B636=$B$1,'All scores'!S636)</f>
        <v>17</v>
      </c>
      <c r="C64" t="str">
        <f>IF('All scores'!$B636=$B$1,'All scores'!T636)</f>
        <v>Wisconsin</v>
      </c>
      <c r="D64">
        <f>IF('All scores'!$B636=$B$1,'All scores'!U636)</f>
        <v>31</v>
      </c>
      <c r="E64" s="3">
        <f>VLOOKUP(A64,'Week 10'!$Q$4:R$138,2,FALSE)</f>
        <v>1286.9510816069353</v>
      </c>
      <c r="F64" s="3">
        <f>VLOOKUP(C64,'Week 10'!$Q$4:S$138,2,FALSE)</f>
        <v>1602.9223447383124</v>
      </c>
      <c r="G64" s="5">
        <f t="shared" si="8"/>
        <v>0.10037662172464683</v>
      </c>
      <c r="H64">
        <f t="shared" si="3"/>
        <v>0</v>
      </c>
      <c r="I64">
        <f t="shared" si="4"/>
        <v>-14</v>
      </c>
      <c r="J64">
        <f t="shared" si="5"/>
        <v>2.7080502011022101</v>
      </c>
      <c r="K64">
        <f t="shared" si="6"/>
        <v>1602.9223447383124</v>
      </c>
      <c r="L64">
        <f t="shared" si="7"/>
        <v>1286.9510816069353</v>
      </c>
      <c r="M64">
        <f t="shared" si="9"/>
        <v>2.200006962658497</v>
      </c>
      <c r="N64" s="3">
        <f t="shared" si="10"/>
        <v>1274.9907468059669</v>
      </c>
      <c r="Q64" t="str">
        <f>'PRE-POST'!A67</f>
        <v>Massachusetts</v>
      </c>
      <c r="R64" s="3">
        <f>IFERROR(VLOOKUP(Q64,$A$4:$N$160,14,FALSE),VLOOKUP(Q64,'Week 10'!Q$4:R$134,2,FALSE))</f>
        <v>1439.6402221862288</v>
      </c>
    </row>
    <row r="65" spans="1:18">
      <c r="A65" t="str">
        <f>IF('All scores'!$B637=$B$1,'All scores'!R637)</f>
        <v>San Jose State</v>
      </c>
      <c r="B65">
        <f>IF('All scores'!$B637=$B$1,'All scores'!S637)</f>
        <v>9</v>
      </c>
      <c r="C65" t="str">
        <f>IF('All scores'!$B637=$B$1,'All scores'!T637)</f>
        <v>Wyoming</v>
      </c>
      <c r="D65">
        <f>IF('All scores'!$B637=$B$1,'All scores'!U637)</f>
        <v>24</v>
      </c>
      <c r="E65" s="3">
        <f>VLOOKUP(A65,'Week 10'!$Q$4:R$138,2,FALSE)</f>
        <v>1364.6539037001485</v>
      </c>
      <c r="F65" s="3">
        <f>VLOOKUP(C65,'Week 10'!$Q$4:S$138,2,FALSE)</f>
        <v>1465.7737591640841</v>
      </c>
      <c r="G65" s="5">
        <f t="shared" si="8"/>
        <v>0.2776270767574523</v>
      </c>
      <c r="H65">
        <f t="shared" si="3"/>
        <v>0</v>
      </c>
      <c r="I65">
        <f t="shared" si="4"/>
        <v>-15</v>
      </c>
      <c r="J65">
        <f t="shared" si="5"/>
        <v>2.7725887222397811</v>
      </c>
      <c r="K65">
        <f t="shared" si="6"/>
        <v>1465.7737591640841</v>
      </c>
      <c r="L65">
        <f t="shared" si="7"/>
        <v>1364.6539037001485</v>
      </c>
      <c r="M65">
        <f t="shared" si="9"/>
        <v>2.2000217563602118</v>
      </c>
      <c r="N65" s="3">
        <f t="shared" si="10"/>
        <v>1330.7847578745843</v>
      </c>
      <c r="Q65" t="str">
        <f>'PRE-POST'!A68</f>
        <v>Memphis</v>
      </c>
      <c r="R65" s="3">
        <f>IFERROR(VLOOKUP(Q65,$A$4:$N$160,14,FALSE),VLOOKUP(Q65,'Week 10'!Q$4:R$134,2,FALSE))</f>
        <v>1615.4106442650732</v>
      </c>
    </row>
    <row r="66" spans="1:18">
      <c r="E66" s="3"/>
      <c r="F66" s="3"/>
      <c r="G66" s="5"/>
      <c r="N66" s="3"/>
      <c r="Q66" t="str">
        <f>'PRE-POST'!A69</f>
        <v>Miami (FL)</v>
      </c>
      <c r="R66" s="3">
        <f>IFERROR(VLOOKUP(Q66,$A$4:$N$160,14,FALSE),VLOOKUP(Q66,'Week 10'!Q$4:R$134,2,FALSE))</f>
        <v>1538.179030492581</v>
      </c>
    </row>
    <row r="67" spans="1:18">
      <c r="A67" t="str">
        <f>C4</f>
        <v>Buffalo</v>
      </c>
      <c r="B67">
        <f>D4</f>
        <v>51</v>
      </c>
      <c r="C67" t="str">
        <f>A4</f>
        <v>Miami (OH)</v>
      </c>
      <c r="D67">
        <f>B4</f>
        <v>42</v>
      </c>
      <c r="E67" s="3">
        <f>VLOOKUP(A67,'Week 10'!$Q$4:R$138,2,FALSE)</f>
        <v>1755.3110056351366</v>
      </c>
      <c r="F67" s="3">
        <f>VLOOKUP(C67,'Week 10'!$Q$4:S$138,2,FALSE)</f>
        <v>1539.5408239276287</v>
      </c>
      <c r="G67" s="5">
        <f t="shared" ref="G67:G98" si="11">1/(1+(10^((F67-E67-HFA)/400)))</f>
        <v>0.83427635374305031</v>
      </c>
      <c r="H67">
        <f t="shared" si="3"/>
        <v>1</v>
      </c>
      <c r="I67">
        <f>B67-D67</f>
        <v>9</v>
      </c>
      <c r="J67">
        <f>LN(1+ABS(I67))</f>
        <v>2.3025850929940459</v>
      </c>
      <c r="K67">
        <f>IF($H67=1,$E67,$F67)</f>
        <v>1755.3110056351366</v>
      </c>
      <c r="L67">
        <f>IF($H67=1,$F67,$E67)</f>
        <v>1539.5408239276287</v>
      </c>
      <c r="M67">
        <f t="shared" ref="M67:M98" si="12">IFERROR((MVC*0.001/(K67-L67))+MVC,1)</f>
        <v>2.2000101960334955</v>
      </c>
      <c r="N67" s="3">
        <f t="shared" ref="N67:N98" si="13">E67+k*J67*M67*(H67-G67)</f>
        <v>1772.1011665366218</v>
      </c>
      <c r="Q67" t="str">
        <f>'PRE-POST'!A70</f>
        <v>Miami (OH)</v>
      </c>
      <c r="R67" s="3">
        <f>IFERROR(VLOOKUP(Q67,$A$4:$N$160,14,FALSE),VLOOKUP(Q67,'Week 10'!Q$4:R$134,2,FALSE))</f>
        <v>1522.7506630261435</v>
      </c>
    </row>
    <row r="68" spans="1:18">
      <c r="A68" t="str">
        <f t="shared" ref="A68:B68" si="14">C5</f>
        <v>Bowling Green State</v>
      </c>
      <c r="B68">
        <f t="shared" si="14"/>
        <v>28</v>
      </c>
      <c r="C68" t="str">
        <f t="shared" ref="C68:D68" si="15">A5</f>
        <v>Kent State</v>
      </c>
      <c r="D68">
        <f t="shared" si="15"/>
        <v>35</v>
      </c>
      <c r="E68" s="3">
        <f>VLOOKUP(A68,'Week 10'!$Q$4:R$138,2,FALSE)</f>
        <v>1279.3650693811976</v>
      </c>
      <c r="F68" s="3">
        <f>VLOOKUP(C68,'Week 10'!$Q$4:S$138,2,FALSE)</f>
        <v>1377.5552771137043</v>
      </c>
      <c r="G68" s="5">
        <f t="shared" si="11"/>
        <v>0.45238021980334614</v>
      </c>
      <c r="H68">
        <f t="shared" si="3"/>
        <v>0</v>
      </c>
      <c r="I68">
        <f t="shared" ref="I68:I128" si="16">B68-D68</f>
        <v>-7</v>
      </c>
      <c r="J68">
        <f t="shared" ref="J68:J128" si="17">LN(1+ABS(I68))</f>
        <v>2.0794415416798357</v>
      </c>
      <c r="K68">
        <f t="shared" ref="K68:K128" si="18">IF($H68=1,$E68,$F68)</f>
        <v>1377.5552771137043</v>
      </c>
      <c r="L68">
        <f t="shared" ref="L68:L128" si="19">IF($H68=1,$F68,$E68)</f>
        <v>1279.3650693811976</v>
      </c>
      <c r="M68">
        <f t="shared" si="12"/>
        <v>2.2000224054928776</v>
      </c>
      <c r="N68" s="3">
        <f t="shared" si="13"/>
        <v>1237.9739260905449</v>
      </c>
      <c r="Q68" t="str">
        <f>'PRE-POST'!A71</f>
        <v>Michigan</v>
      </c>
      <c r="R68" s="3">
        <f>IFERROR(VLOOKUP(Q68,$A$4:$N$160,14,FALSE),VLOOKUP(Q68,'Week 10'!Q$4:R$134,2,FALSE))</f>
        <v>1795.901890934854</v>
      </c>
    </row>
    <row r="69" spans="1:18">
      <c r="A69" t="str">
        <f t="shared" ref="A69:B69" si="20">C6</f>
        <v>Toledo</v>
      </c>
      <c r="B69">
        <f t="shared" si="20"/>
        <v>45</v>
      </c>
      <c r="C69" t="str">
        <f t="shared" ref="C69:D69" si="21">A6</f>
        <v>Ball State</v>
      </c>
      <c r="D69">
        <f t="shared" si="21"/>
        <v>13</v>
      </c>
      <c r="E69" s="3">
        <f>VLOOKUP(A69,'Week 10'!$Q$4:R$138,2,FALSE)</f>
        <v>1624.3421336457075</v>
      </c>
      <c r="F69" s="3">
        <f>VLOOKUP(C69,'Week 10'!$Q$4:S$138,2,FALSE)</f>
        <v>1292.8863959900089</v>
      </c>
      <c r="G69" s="5">
        <f t="shared" si="11"/>
        <v>0.90739062683726068</v>
      </c>
      <c r="H69">
        <f t="shared" ref="H69:H128" si="22">IF(B69&gt;D69,1,0)</f>
        <v>1</v>
      </c>
      <c r="I69">
        <f t="shared" si="16"/>
        <v>32</v>
      </c>
      <c r="J69">
        <f t="shared" si="17"/>
        <v>3.4965075614664802</v>
      </c>
      <c r="K69">
        <f t="shared" si="18"/>
        <v>1624.3421336457075</v>
      </c>
      <c r="L69">
        <f t="shared" si="19"/>
        <v>1292.8863959900089</v>
      </c>
      <c r="M69">
        <f t="shared" si="12"/>
        <v>2.2000066373869873</v>
      </c>
      <c r="N69" s="3">
        <f t="shared" si="13"/>
        <v>1638.5897890658223</v>
      </c>
      <c r="Q69" t="str">
        <f>'PRE-POST'!A72</f>
        <v>Michigan State</v>
      </c>
      <c r="R69" s="3">
        <f>IFERROR(VLOOKUP(Q69,$A$4:$N$160,14,FALSE),VLOOKUP(Q69,'Week 10'!Q$4:R$134,2,FALSE))</f>
        <v>1628.210097935282</v>
      </c>
    </row>
    <row r="70" spans="1:18">
      <c r="A70" t="str">
        <f t="shared" ref="A70:B70" si="23">C7</f>
        <v>Central Florida</v>
      </c>
      <c r="B70">
        <f t="shared" si="23"/>
        <v>52</v>
      </c>
      <c r="C70" t="str">
        <f t="shared" ref="C70:D70" si="24">A7</f>
        <v>Temple</v>
      </c>
      <c r="D70">
        <f t="shared" si="24"/>
        <v>40</v>
      </c>
      <c r="E70" s="3">
        <f>VLOOKUP(A70,'Week 10'!$Q$4:R$138,2,FALSE)</f>
        <v>1704.9245286140476</v>
      </c>
      <c r="F70" s="3">
        <f>VLOOKUP(C70,'Week 10'!$Q$4:S$138,2,FALSE)</f>
        <v>1672.6003362915048</v>
      </c>
      <c r="G70" s="5">
        <f t="shared" si="11"/>
        <v>0.6365087838426865</v>
      </c>
      <c r="H70">
        <f t="shared" si="22"/>
        <v>1</v>
      </c>
      <c r="I70">
        <f t="shared" si="16"/>
        <v>12</v>
      </c>
      <c r="J70">
        <f t="shared" si="17"/>
        <v>2.5649493574615367</v>
      </c>
      <c r="K70">
        <f t="shared" si="18"/>
        <v>1704.9245286140476</v>
      </c>
      <c r="L70">
        <f t="shared" si="19"/>
        <v>1672.6003362915048</v>
      </c>
      <c r="M70">
        <f t="shared" si="12"/>
        <v>2.2000680604786056</v>
      </c>
      <c r="N70" s="3">
        <f t="shared" si="13"/>
        <v>1745.9486064178263</v>
      </c>
      <c r="Q70" t="str">
        <f>'PRE-POST'!A73</f>
        <v>Middle Tennessee State</v>
      </c>
      <c r="R70" s="3">
        <f>IFERROR(VLOOKUP(Q70,$A$4:$N$160,14,FALSE),VLOOKUP(Q70,'Week 10'!Q$4:R$134,2,FALSE))</f>
        <v>1644.768337556015</v>
      </c>
    </row>
    <row r="71" spans="1:18">
      <c r="A71" t="str">
        <f t="shared" ref="A71:B71" si="25">C8</f>
        <v>Akron</v>
      </c>
      <c r="B71">
        <f t="shared" si="25"/>
        <v>26</v>
      </c>
      <c r="C71" t="str">
        <f t="shared" ref="C71:D71" si="26">A8</f>
        <v>Northern Illinois</v>
      </c>
      <c r="D71">
        <f t="shared" si="26"/>
        <v>36</v>
      </c>
      <c r="E71" s="3">
        <f>VLOOKUP(A71,'Week 10'!$Q$4:R$138,2,FALSE)</f>
        <v>1449.2289532222469</v>
      </c>
      <c r="F71" s="3">
        <f>VLOOKUP(C71,'Week 10'!$Q$4:S$138,2,FALSE)</f>
        <v>1501.6670580334812</v>
      </c>
      <c r="G71" s="5">
        <f t="shared" si="11"/>
        <v>0.51807014693958464</v>
      </c>
      <c r="H71">
        <f t="shared" si="22"/>
        <v>0</v>
      </c>
      <c r="I71">
        <f t="shared" si="16"/>
        <v>-10</v>
      </c>
      <c r="J71">
        <f t="shared" si="17"/>
        <v>2.3978952727983707</v>
      </c>
      <c r="K71">
        <f t="shared" si="18"/>
        <v>1501.6670580334812</v>
      </c>
      <c r="L71">
        <f t="shared" si="19"/>
        <v>1449.2289532222469</v>
      </c>
      <c r="M71">
        <f t="shared" si="12"/>
        <v>2.2000419542240883</v>
      </c>
      <c r="N71" s="3">
        <f t="shared" si="13"/>
        <v>1394.5676807678187</v>
      </c>
      <c r="Q71" t="str">
        <f>'PRE-POST'!A74</f>
        <v>Minnesota</v>
      </c>
      <c r="R71" s="3">
        <f>IFERROR(VLOOKUP(Q71,$A$4:$N$160,14,FALSE),VLOOKUP(Q71,'Week 10'!Q$4:R$134,2,FALSE))</f>
        <v>1377.0408569660476</v>
      </c>
    </row>
    <row r="72" spans="1:18">
      <c r="A72" t="str">
        <f t="shared" ref="A72:B72" si="27">C9</f>
        <v>Western Michigan</v>
      </c>
      <c r="B72">
        <f t="shared" si="27"/>
        <v>14</v>
      </c>
      <c r="C72" t="str">
        <f t="shared" ref="C72:D72" si="28">A9</f>
        <v>Ohio</v>
      </c>
      <c r="D72">
        <f t="shared" si="28"/>
        <v>59</v>
      </c>
      <c r="E72" s="3">
        <f>VLOOKUP(A72,'Week 10'!$Q$4:R$138,2,FALSE)</f>
        <v>1511.0176396215129</v>
      </c>
      <c r="F72" s="3">
        <f>VLOOKUP(C72,'Week 10'!$Q$4:S$138,2,FALSE)</f>
        <v>1552.1672756470159</v>
      </c>
      <c r="G72" s="5">
        <f t="shared" si="11"/>
        <v>0.53426961911941051</v>
      </c>
      <c r="H72">
        <f t="shared" si="22"/>
        <v>0</v>
      </c>
      <c r="I72">
        <f t="shared" si="16"/>
        <v>-45</v>
      </c>
      <c r="J72">
        <f t="shared" si="17"/>
        <v>3.8286413964890951</v>
      </c>
      <c r="K72">
        <f t="shared" si="18"/>
        <v>1552.1672756470159</v>
      </c>
      <c r="L72">
        <f t="shared" si="19"/>
        <v>1511.0176396215129</v>
      </c>
      <c r="M72">
        <f t="shared" si="12"/>
        <v>2.2000534634133495</v>
      </c>
      <c r="N72" s="3">
        <f t="shared" si="13"/>
        <v>1421.0122740561674</v>
      </c>
      <c r="Q72" t="str">
        <f>'PRE-POST'!A75</f>
        <v>Mississippi</v>
      </c>
      <c r="R72" s="3">
        <f>IFERROR(VLOOKUP(Q72,$A$4:$N$160,14,FALSE),VLOOKUP(Q72,'Week 10'!Q$4:R$134,2,FALSE))</f>
        <v>1468.6105305344931</v>
      </c>
    </row>
    <row r="73" spans="1:18">
      <c r="A73" t="str">
        <f t="shared" ref="A73:B73" si="29">C10</f>
        <v>Arizona</v>
      </c>
      <c r="B73">
        <f t="shared" si="29"/>
        <v>42</v>
      </c>
      <c r="C73" t="str">
        <f t="shared" ref="C73:D73" si="30">A10</f>
        <v>Colorado</v>
      </c>
      <c r="D73">
        <f t="shared" si="30"/>
        <v>34</v>
      </c>
      <c r="E73" s="3">
        <f>VLOOKUP(A73,'Week 10'!$Q$4:R$138,2,FALSE)</f>
        <v>1616.1308237921744</v>
      </c>
      <c r="F73" s="3">
        <f>VLOOKUP(C73,'Week 10'!$Q$4:S$138,2,FALSE)</f>
        <v>1520.6456509485761</v>
      </c>
      <c r="G73" s="5">
        <f t="shared" si="11"/>
        <v>0.7158212242093599</v>
      </c>
      <c r="H73">
        <f t="shared" si="22"/>
        <v>1</v>
      </c>
      <c r="I73">
        <f t="shared" si="16"/>
        <v>8</v>
      </c>
      <c r="J73">
        <f t="shared" si="17"/>
        <v>2.1972245773362196</v>
      </c>
      <c r="K73">
        <f t="shared" si="18"/>
        <v>1616.1308237921744</v>
      </c>
      <c r="L73">
        <f t="shared" si="19"/>
        <v>1520.6456509485761</v>
      </c>
      <c r="M73">
        <f t="shared" si="12"/>
        <v>2.2000230402263985</v>
      </c>
      <c r="N73" s="3">
        <f t="shared" si="13"/>
        <v>1643.6049135037156</v>
      </c>
      <c r="Q73" t="str">
        <f>'PRE-POST'!A76</f>
        <v>Mississippi State</v>
      </c>
      <c r="R73" s="3">
        <f>IFERROR(VLOOKUP(Q73,$A$4:$N$160,14,FALSE),VLOOKUP(Q73,'Week 10'!Q$4:R$134,2,FALSE))</f>
        <v>1708.680954280127</v>
      </c>
    </row>
    <row r="74" spans="1:18">
      <c r="A74" t="str">
        <f t="shared" ref="A74:B74" si="31">C11</f>
        <v>Middle Tennessee State</v>
      </c>
      <c r="B74">
        <f t="shared" si="31"/>
        <v>29</v>
      </c>
      <c r="C74" t="str">
        <f t="shared" ref="C74:D74" si="32">A11</f>
        <v>Western Kentucky</v>
      </c>
      <c r="D74">
        <f t="shared" si="32"/>
        <v>10</v>
      </c>
      <c r="E74" s="3">
        <f>VLOOKUP(A74,'Week 10'!$Q$4:R$138,2,FALSE)</f>
        <v>1627.8995161445791</v>
      </c>
      <c r="F74" s="3">
        <f>VLOOKUP(C74,'Week 10'!$Q$4:S$138,2,FALSE)</f>
        <v>1359.5390563332812</v>
      </c>
      <c r="G74" s="5">
        <f t="shared" si="11"/>
        <v>0.87202431953428505</v>
      </c>
      <c r="H74">
        <f t="shared" si="22"/>
        <v>1</v>
      </c>
      <c r="I74">
        <f t="shared" si="16"/>
        <v>19</v>
      </c>
      <c r="J74">
        <f t="shared" si="17"/>
        <v>2.9957322735539909</v>
      </c>
      <c r="K74">
        <f t="shared" si="18"/>
        <v>1627.8995161445791</v>
      </c>
      <c r="L74">
        <f t="shared" si="19"/>
        <v>1359.5390563332812</v>
      </c>
      <c r="M74">
        <f t="shared" si="12"/>
        <v>2.2000081979290154</v>
      </c>
      <c r="N74" s="3">
        <f t="shared" si="13"/>
        <v>1644.768337556015</v>
      </c>
      <c r="Q74" t="str">
        <f>'PRE-POST'!A77</f>
        <v>Missouri</v>
      </c>
      <c r="R74" s="3">
        <f>IFERROR(VLOOKUP(Q74,$A$4:$N$160,14,FALSE),VLOOKUP(Q74,'Week 10'!Q$4:R$134,2,FALSE))</f>
        <v>1714.8237054516778</v>
      </c>
    </row>
    <row r="75" spans="1:18">
      <c r="A75" t="str">
        <f t="shared" ref="A75:B75" si="33">C12</f>
        <v>Virginia</v>
      </c>
      <c r="B75">
        <f t="shared" si="33"/>
        <v>13</v>
      </c>
      <c r="C75" t="str">
        <f t="shared" ref="C75:D75" si="34">A12</f>
        <v>Pittsburgh</v>
      </c>
      <c r="D75">
        <f t="shared" si="34"/>
        <v>23</v>
      </c>
      <c r="E75" s="3">
        <f>VLOOKUP(A75,'Week 10'!$Q$4:R$138,2,FALSE)</f>
        <v>1729.5587435142265</v>
      </c>
      <c r="F75" s="3">
        <f>VLOOKUP(C75,'Week 10'!$Q$4:S$138,2,FALSE)</f>
        <v>1577.5708687622439</v>
      </c>
      <c r="G75" s="5">
        <f t="shared" si="11"/>
        <v>0.77714101694031923</v>
      </c>
      <c r="H75">
        <f t="shared" si="22"/>
        <v>0</v>
      </c>
      <c r="I75">
        <f t="shared" si="16"/>
        <v>-10</v>
      </c>
      <c r="J75">
        <f t="shared" si="17"/>
        <v>2.3978952727983707</v>
      </c>
      <c r="K75">
        <f t="shared" si="18"/>
        <v>1577.5708687622439</v>
      </c>
      <c r="L75">
        <f t="shared" si="19"/>
        <v>1729.5587435142265</v>
      </c>
      <c r="M75">
        <f t="shared" si="12"/>
        <v>2.1999855251611118</v>
      </c>
      <c r="N75" s="3">
        <f t="shared" si="13"/>
        <v>1647.565161076242</v>
      </c>
      <c r="Q75" t="str">
        <f>'PRE-POST'!A78</f>
        <v>Navy</v>
      </c>
      <c r="R75" s="3">
        <f>IFERROR(VLOOKUP(Q75,$A$4:$N$160,14,FALSE),VLOOKUP(Q75,'Week 10'!Q$4:R$134,2,FALSE))</f>
        <v>1347.4761687123232</v>
      </c>
    </row>
    <row r="76" spans="1:18">
      <c r="A76" t="str">
        <f t="shared" ref="A76:B76" si="35">C13</f>
        <v>Louisiana State</v>
      </c>
      <c r="B76">
        <f t="shared" si="35"/>
        <v>0</v>
      </c>
      <c r="C76" t="str">
        <f t="shared" ref="C76:D76" si="36">A13</f>
        <v>Alabama</v>
      </c>
      <c r="D76">
        <f t="shared" si="36"/>
        <v>29</v>
      </c>
      <c r="E76" s="3">
        <f>VLOOKUP(A76,'Week 10'!$Q$4:R$138,2,FALSE)</f>
        <v>1674.700567182063</v>
      </c>
      <c r="F76" s="3">
        <f>VLOOKUP(C76,'Week 10'!$Q$4:S$138,2,FALSE)</f>
        <v>1815.8173927241883</v>
      </c>
      <c r="G76" s="5">
        <f t="shared" si="11"/>
        <v>0.39217861692203104</v>
      </c>
      <c r="H76">
        <f t="shared" si="22"/>
        <v>0</v>
      </c>
      <c r="I76">
        <f t="shared" si="16"/>
        <v>-29</v>
      </c>
      <c r="J76">
        <f t="shared" si="17"/>
        <v>3.4011973816621555</v>
      </c>
      <c r="K76">
        <f t="shared" si="18"/>
        <v>1815.8173927241883</v>
      </c>
      <c r="L76">
        <f t="shared" si="19"/>
        <v>1674.700567182063</v>
      </c>
      <c r="M76">
        <f t="shared" si="12"/>
        <v>2.2000155899198526</v>
      </c>
      <c r="N76" s="3">
        <f t="shared" si="13"/>
        <v>1616.009568340548</v>
      </c>
      <c r="Q76" t="str">
        <f>'PRE-POST'!A79</f>
        <v>Nebraska</v>
      </c>
      <c r="R76" s="3">
        <f>IFERROR(VLOOKUP(Q76,$A$4:$N$160,14,FALSE),VLOOKUP(Q76,'Week 10'!Q$4:R$134,2,FALSE))</f>
        <v>1452.624735567133</v>
      </c>
    </row>
    <row r="77" spans="1:18">
      <c r="A77" t="str">
        <f t="shared" ref="A77:B77" si="37">C14</f>
        <v>Alabama-Birmingham</v>
      </c>
      <c r="B77">
        <f t="shared" si="37"/>
        <v>52</v>
      </c>
      <c r="C77" t="str">
        <f t="shared" ref="C77:D77" si="38">A14</f>
        <v>Texas-San Antonio</v>
      </c>
      <c r="D77">
        <f t="shared" si="38"/>
        <v>3</v>
      </c>
      <c r="E77" s="3">
        <f>VLOOKUP(A77,'Week 10'!$Q$4:R$138,2,FALSE)</f>
        <v>1697.3739398130247</v>
      </c>
      <c r="F77" s="3">
        <f>VLOOKUP(C77,'Week 10'!$Q$4:S$138,2,FALSE)</f>
        <v>1437.5757033648999</v>
      </c>
      <c r="G77" s="5">
        <f t="shared" si="11"/>
        <v>0.86642228155755574</v>
      </c>
      <c r="H77">
        <f t="shared" si="22"/>
        <v>1</v>
      </c>
      <c r="I77">
        <f t="shared" si="16"/>
        <v>49</v>
      </c>
      <c r="J77">
        <f t="shared" si="17"/>
        <v>3.912023005428146</v>
      </c>
      <c r="K77">
        <f t="shared" si="18"/>
        <v>1697.3739398130247</v>
      </c>
      <c r="L77">
        <f t="shared" si="19"/>
        <v>1437.5757033648999</v>
      </c>
      <c r="M77">
        <f t="shared" si="12"/>
        <v>2.2000084681098304</v>
      </c>
      <c r="N77" s="3">
        <f t="shared" si="13"/>
        <v>1720.3666290473986</v>
      </c>
      <c r="Q77" t="str">
        <f>'PRE-POST'!A80</f>
        <v>Nevada</v>
      </c>
      <c r="R77" s="3">
        <f>IFERROR(VLOOKUP(Q77,$A$4:$N$160,14,FALSE),VLOOKUP(Q77,'Week 10'!Q$4:R$134,2,FALSE))</f>
        <v>1571.5634111435297</v>
      </c>
    </row>
    <row r="78" spans="1:18">
      <c r="A78" t="str">
        <f t="shared" ref="A78:B78" si="39">C15</f>
        <v>Coastal Carolina</v>
      </c>
      <c r="B78">
        <f t="shared" si="39"/>
        <v>7</v>
      </c>
      <c r="C78" t="str">
        <f t="shared" ref="C78:D78" si="40">A15</f>
        <v>Appalachian State</v>
      </c>
      <c r="D78">
        <f t="shared" si="40"/>
        <v>23</v>
      </c>
      <c r="E78" s="3">
        <f>VLOOKUP(A78,'Week 10'!$Q$4:R$138,2,FALSE)</f>
        <v>1644.575574748282</v>
      </c>
      <c r="F78" s="3">
        <f>VLOOKUP(C78,'Week 10'!$Q$4:S$138,2,FALSE)</f>
        <v>1655.9095047556636</v>
      </c>
      <c r="G78" s="5">
        <f t="shared" si="11"/>
        <v>0.57662326697190203</v>
      </c>
      <c r="H78">
        <f t="shared" si="22"/>
        <v>0</v>
      </c>
      <c r="I78">
        <f t="shared" si="16"/>
        <v>-16</v>
      </c>
      <c r="J78">
        <f t="shared" si="17"/>
        <v>2.8332133440562162</v>
      </c>
      <c r="K78">
        <f t="shared" si="18"/>
        <v>1655.9095047556636</v>
      </c>
      <c r="L78">
        <f t="shared" si="19"/>
        <v>1644.575574748282</v>
      </c>
      <c r="M78">
        <f t="shared" si="12"/>
        <v>2.2001941074277473</v>
      </c>
      <c r="N78" s="3">
        <f t="shared" si="13"/>
        <v>1572.6865761778292</v>
      </c>
      <c r="Q78" t="str">
        <f>'PRE-POST'!A81</f>
        <v>Nevada-Las Vegas</v>
      </c>
      <c r="R78" s="3">
        <f>IFERROR(VLOOKUP(Q78,$A$4:$N$160,14,FALSE),VLOOKUP(Q78,'Week 10'!Q$4:R$134,2,FALSE))</f>
        <v>1310.3528989632814</v>
      </c>
    </row>
    <row r="79" spans="1:18">
      <c r="A79" t="str">
        <f t="shared" ref="A79:B79" si="41">C16</f>
        <v>Arizona State</v>
      </c>
      <c r="B79">
        <f t="shared" si="41"/>
        <v>38</v>
      </c>
      <c r="C79" t="str">
        <f t="shared" ref="C79:D79" si="42">A16</f>
        <v>Utah</v>
      </c>
      <c r="D79">
        <f t="shared" si="42"/>
        <v>20</v>
      </c>
      <c r="E79" s="3">
        <f>VLOOKUP(A79,'Week 10'!$Q$4:R$138,2,FALSE)</f>
        <v>1471.0654203639781</v>
      </c>
      <c r="F79" s="3">
        <f>VLOOKUP(C79,'Week 10'!$Q$4:S$138,2,FALSE)</f>
        <v>1702.158442964072</v>
      </c>
      <c r="G79" s="5">
        <f t="shared" si="11"/>
        <v>0.27765805529561499</v>
      </c>
      <c r="H79">
        <f t="shared" si="22"/>
        <v>1</v>
      </c>
      <c r="I79">
        <f t="shared" si="16"/>
        <v>18</v>
      </c>
      <c r="J79">
        <f t="shared" si="17"/>
        <v>2.9444389791664403</v>
      </c>
      <c r="K79">
        <f t="shared" si="18"/>
        <v>1471.0654203639781</v>
      </c>
      <c r="L79">
        <f t="shared" si="19"/>
        <v>1702.158442964072</v>
      </c>
      <c r="M79">
        <f t="shared" si="12"/>
        <v>2.1999904800241254</v>
      </c>
      <c r="N79" s="3">
        <f t="shared" si="13"/>
        <v>1564.648253648887</v>
      </c>
      <c r="Q79" t="str">
        <f>'PRE-POST'!A82</f>
        <v>New Mexico</v>
      </c>
      <c r="R79" s="3">
        <f>IFERROR(VLOOKUP(Q79,$A$4:$N$160,14,FALSE),VLOOKUP(Q79,'Week 10'!Q$4:R$134,2,FALSE))</f>
        <v>1459.5425736119294</v>
      </c>
    </row>
    <row r="80" spans="1:18">
      <c r="A80" t="str">
        <f t="shared" ref="A80:B80" si="43">C17</f>
        <v>Arkansas State</v>
      </c>
      <c r="B80">
        <f t="shared" si="43"/>
        <v>38</v>
      </c>
      <c r="C80" t="str">
        <f t="shared" ref="C80:D80" si="44">A17</f>
        <v>South Alabama</v>
      </c>
      <c r="D80">
        <f t="shared" si="44"/>
        <v>14</v>
      </c>
      <c r="E80" s="3">
        <f>VLOOKUP(A80,'Week 10'!$Q$4:R$138,2,FALSE)</f>
        <v>1562.2359408946636</v>
      </c>
      <c r="F80" s="3">
        <f>VLOOKUP(C80,'Week 10'!$Q$4:S$138,2,FALSE)</f>
        <v>1375.5646701773148</v>
      </c>
      <c r="G80" s="5">
        <f t="shared" si="11"/>
        <v>0.80980387170629919</v>
      </c>
      <c r="H80">
        <f t="shared" si="22"/>
        <v>1</v>
      </c>
      <c r="I80">
        <f t="shared" si="16"/>
        <v>24</v>
      </c>
      <c r="J80">
        <f t="shared" si="17"/>
        <v>3.2188758248682006</v>
      </c>
      <c r="K80">
        <f t="shared" si="18"/>
        <v>1562.2359408946636</v>
      </c>
      <c r="L80">
        <f t="shared" si="19"/>
        <v>1375.5646701773148</v>
      </c>
      <c r="M80">
        <f t="shared" si="12"/>
        <v>2.2000117854236034</v>
      </c>
      <c r="N80" s="3">
        <f t="shared" si="13"/>
        <v>1589.1736648508843</v>
      </c>
      <c r="Q80" t="str">
        <f>'PRE-POST'!A83</f>
        <v>New Mexico State</v>
      </c>
      <c r="R80" s="3">
        <f>IFERROR(VLOOKUP(Q80,$A$4:$N$160,14,FALSE),VLOOKUP(Q80,'Week 10'!Q$4:R$134,2,FALSE))</f>
        <v>1350.6960360680589</v>
      </c>
    </row>
    <row r="81" spans="1:18">
      <c r="A81" t="str">
        <f t="shared" ref="A81:B81" si="45">C18</f>
        <v>Army</v>
      </c>
      <c r="B81">
        <f t="shared" si="45"/>
        <v>17</v>
      </c>
      <c r="C81" t="str">
        <f t="shared" ref="C81:D81" si="46">A18</f>
        <v>Air Force</v>
      </c>
      <c r="D81">
        <f t="shared" si="46"/>
        <v>14</v>
      </c>
      <c r="E81" s="3">
        <f>VLOOKUP(A81,'Week 10'!$Q$4:R$138,2,FALSE)</f>
        <v>1655.3746570513013</v>
      </c>
      <c r="F81" s="3">
        <f>VLOOKUP(C81,'Week 10'!$Q$4:S$138,2,FALSE)</f>
        <v>1510.5723705520993</v>
      </c>
      <c r="G81" s="5">
        <f t="shared" si="11"/>
        <v>0.76989511125399246</v>
      </c>
      <c r="H81">
        <f t="shared" si="22"/>
        <v>1</v>
      </c>
      <c r="I81">
        <f t="shared" si="16"/>
        <v>3</v>
      </c>
      <c r="J81">
        <f t="shared" si="17"/>
        <v>1.3862943611198906</v>
      </c>
      <c r="K81">
        <f t="shared" si="18"/>
        <v>1655.3746570513013</v>
      </c>
      <c r="L81">
        <f t="shared" si="19"/>
        <v>1510.5723705520993</v>
      </c>
      <c r="M81">
        <f t="shared" si="12"/>
        <v>2.200015193130255</v>
      </c>
      <c r="N81" s="3">
        <f t="shared" si="13"/>
        <v>1669.4104508097059</v>
      </c>
      <c r="Q81" t="str">
        <f>'PRE-POST'!A84</f>
        <v>North Carolina</v>
      </c>
      <c r="R81" s="3">
        <f>IFERROR(VLOOKUP(Q81,$A$4:$N$160,14,FALSE),VLOOKUP(Q81,'Week 10'!Q$4:R$134,2,FALSE))</f>
        <v>1360.7046920268269</v>
      </c>
    </row>
    <row r="82" spans="1:18">
      <c r="A82" t="str">
        <f t="shared" ref="A82:B82" si="47">C19</f>
        <v>Auburn</v>
      </c>
      <c r="B82">
        <f t="shared" si="47"/>
        <v>28</v>
      </c>
      <c r="C82" t="str">
        <f t="shared" ref="C82:D82" si="48">A19</f>
        <v>Texas A&amp;M</v>
      </c>
      <c r="D82">
        <f t="shared" si="48"/>
        <v>24</v>
      </c>
      <c r="E82" s="3">
        <f>VLOOKUP(A82,'Week 10'!$Q$4:R$138,2,FALSE)</f>
        <v>1617.9271005421731</v>
      </c>
      <c r="F82" s="3">
        <f>VLOOKUP(C82,'Week 10'!$Q$4:S$138,2,FALSE)</f>
        <v>1593.9032658448866</v>
      </c>
      <c r="G82" s="5">
        <f t="shared" si="11"/>
        <v>0.62538353776585209</v>
      </c>
      <c r="H82">
        <f t="shared" si="22"/>
        <v>1</v>
      </c>
      <c r="I82">
        <f t="shared" si="16"/>
        <v>4</v>
      </c>
      <c r="J82">
        <f t="shared" si="17"/>
        <v>1.6094379124341003</v>
      </c>
      <c r="K82">
        <f t="shared" si="18"/>
        <v>1617.9271005421731</v>
      </c>
      <c r="L82">
        <f t="shared" si="19"/>
        <v>1593.9032658448866</v>
      </c>
      <c r="M82">
        <f t="shared" si="12"/>
        <v>2.2000915757216832</v>
      </c>
      <c r="N82" s="3">
        <f t="shared" si="13"/>
        <v>1644.4567700278324</v>
      </c>
      <c r="Q82" t="str">
        <f>'PRE-POST'!A85</f>
        <v>North Carolina State</v>
      </c>
      <c r="R82" s="3">
        <f>IFERROR(VLOOKUP(Q82,$A$4:$N$160,14,FALSE),VLOOKUP(Q82,'Week 10'!Q$4:R$134,2,FALSE))</f>
        <v>1643.7437961118494</v>
      </c>
    </row>
    <row r="83" spans="1:18">
      <c r="A83" t="str">
        <f t="shared" ref="A83:B83" si="49">C20</f>
        <v>Baylor</v>
      </c>
      <c r="B83">
        <f t="shared" si="49"/>
        <v>35</v>
      </c>
      <c r="C83" t="str">
        <f t="shared" ref="C83:D83" si="50">A20</f>
        <v>Oklahoma State</v>
      </c>
      <c r="D83">
        <f t="shared" si="50"/>
        <v>31</v>
      </c>
      <c r="E83" s="3">
        <f>VLOOKUP(A83,'Week 10'!$Q$4:R$138,2,FALSE)</f>
        <v>1562.7420856434865</v>
      </c>
      <c r="F83" s="3">
        <f>VLOOKUP(C83,'Week 10'!$Q$4:S$138,2,FALSE)</f>
        <v>1558.3260178394776</v>
      </c>
      <c r="G83" s="5">
        <f t="shared" si="11"/>
        <v>0.59858939126821575</v>
      </c>
      <c r="H83">
        <f t="shared" si="22"/>
        <v>1</v>
      </c>
      <c r="I83">
        <f t="shared" si="16"/>
        <v>4</v>
      </c>
      <c r="J83">
        <f t="shared" si="17"/>
        <v>1.6094379124341003</v>
      </c>
      <c r="K83">
        <f t="shared" si="18"/>
        <v>1562.7420856434865</v>
      </c>
      <c r="L83">
        <f t="shared" si="19"/>
        <v>1558.3260178394776</v>
      </c>
      <c r="M83">
        <f t="shared" si="12"/>
        <v>2.2004981807566457</v>
      </c>
      <c r="N83" s="3">
        <f t="shared" si="13"/>
        <v>1591.1745224861622</v>
      </c>
      <c r="Q83" t="str">
        <f>'PRE-POST'!A86</f>
        <v>North Texas</v>
      </c>
      <c r="R83" s="3">
        <f>IFERROR(VLOOKUP(Q83,$A$4:$N$160,14,FALSE),VLOOKUP(Q83,'Week 10'!Q$4:R$134,2,FALSE))</f>
        <v>1662.6290214153789</v>
      </c>
    </row>
    <row r="84" spans="1:18">
      <c r="A84" t="str">
        <f t="shared" ref="A84:B84" si="51">C21</f>
        <v>Boise State</v>
      </c>
      <c r="B84">
        <f t="shared" si="51"/>
        <v>21</v>
      </c>
      <c r="C84" t="str">
        <f t="shared" ref="C84:D84" si="52">A21</f>
        <v>Brigham Young</v>
      </c>
      <c r="D84">
        <f t="shared" si="52"/>
        <v>16</v>
      </c>
      <c r="E84" s="3">
        <f>VLOOKUP(A84,'Week 10'!$Q$4:R$138,2,FALSE)</f>
        <v>1620.4361202709586</v>
      </c>
      <c r="F84" s="3">
        <f>VLOOKUP(C84,'Week 10'!$Q$4:S$138,2,FALSE)</f>
        <v>1467.0001486167439</v>
      </c>
      <c r="G84" s="5">
        <f t="shared" si="11"/>
        <v>0.77858140206667126</v>
      </c>
      <c r="H84">
        <f t="shared" si="22"/>
        <v>1</v>
      </c>
      <c r="I84">
        <f t="shared" si="16"/>
        <v>5</v>
      </c>
      <c r="J84">
        <f t="shared" si="17"/>
        <v>1.791759469228055</v>
      </c>
      <c r="K84">
        <f t="shared" si="18"/>
        <v>1620.4361202709586</v>
      </c>
      <c r="L84">
        <f t="shared" si="19"/>
        <v>1467.0001486167439</v>
      </c>
      <c r="M84">
        <f t="shared" si="12"/>
        <v>2.2000143382283586</v>
      </c>
      <c r="N84" s="3">
        <f t="shared" si="13"/>
        <v>1637.8923042971917</v>
      </c>
      <c r="Q84" t="str">
        <f>'PRE-POST'!A87</f>
        <v>Northern Illinois</v>
      </c>
      <c r="R84" s="3">
        <f>IFERROR(VLOOKUP(Q84,$A$4:$N$160,14,FALSE),VLOOKUP(Q84,'Week 10'!Q$4:R$134,2,FALSE))</f>
        <v>1556.3283304879094</v>
      </c>
    </row>
    <row r="85" spans="1:18">
      <c r="A85" t="str">
        <f t="shared" ref="A85:B85" si="53">C22</f>
        <v>Virginia Tech</v>
      </c>
      <c r="B85">
        <f t="shared" si="53"/>
        <v>21</v>
      </c>
      <c r="C85" t="str">
        <f t="shared" ref="C85:D85" si="54">A22</f>
        <v>Boston College</v>
      </c>
      <c r="D85">
        <f t="shared" si="54"/>
        <v>31</v>
      </c>
      <c r="E85" s="3">
        <f>VLOOKUP(A85,'Week 10'!$Q$4:R$138,2,FALSE)</f>
        <v>1404.0136591454366</v>
      </c>
      <c r="F85" s="3">
        <f>VLOOKUP(C85,'Week 10'!$Q$4:S$138,2,FALSE)</f>
        <v>1622.2468894219567</v>
      </c>
      <c r="G85" s="5">
        <f t="shared" si="11"/>
        <v>0.29274665168949604</v>
      </c>
      <c r="H85">
        <f t="shared" si="22"/>
        <v>0</v>
      </c>
      <c r="I85">
        <f t="shared" si="16"/>
        <v>-10</v>
      </c>
      <c r="J85">
        <f t="shared" si="17"/>
        <v>2.3978952727983707</v>
      </c>
      <c r="K85">
        <f t="shared" si="18"/>
        <v>1622.2468894219567</v>
      </c>
      <c r="L85">
        <f t="shared" si="19"/>
        <v>1404.0136591454366</v>
      </c>
      <c r="M85">
        <f t="shared" si="12"/>
        <v>2.2000100809578691</v>
      </c>
      <c r="N85" s="3">
        <f t="shared" si="13"/>
        <v>1373.1265818762579</v>
      </c>
      <c r="Q85" t="str">
        <f>'PRE-POST'!A88</f>
        <v>Northwestern</v>
      </c>
      <c r="R85" s="3">
        <f>IFERROR(VLOOKUP(Q85,$A$4:$N$160,14,FALSE),VLOOKUP(Q85,'Week 10'!Q$4:R$134,2,FALSE))</f>
        <v>1551.9489072303704</v>
      </c>
    </row>
    <row r="86" spans="1:18">
      <c r="A86" t="str">
        <f t="shared" ref="A86:B86" si="55">C23</f>
        <v>Cincinnati</v>
      </c>
      <c r="B86">
        <f t="shared" si="55"/>
        <v>42</v>
      </c>
      <c r="C86" t="str">
        <f t="shared" ref="C86:D86" si="56">A23</f>
        <v>Navy</v>
      </c>
      <c r="D86">
        <f t="shared" si="56"/>
        <v>0</v>
      </c>
      <c r="E86" s="3">
        <f>VLOOKUP(A86,'Week 10'!$Q$4:R$138,2,FALSE)</f>
        <v>1652.6180964987004</v>
      </c>
      <c r="F86" s="3">
        <f>VLOOKUP(C86,'Week 10'!$Q$4:S$138,2,FALSE)</f>
        <v>1366.8750313490232</v>
      </c>
      <c r="G86" s="5">
        <f t="shared" si="11"/>
        <v>0.88278164275995852</v>
      </c>
      <c r="H86">
        <f t="shared" si="22"/>
        <v>1</v>
      </c>
      <c r="I86">
        <f t="shared" si="16"/>
        <v>42</v>
      </c>
      <c r="J86">
        <f t="shared" si="17"/>
        <v>3.7612001156935624</v>
      </c>
      <c r="K86">
        <f t="shared" si="18"/>
        <v>1652.6180964987004</v>
      </c>
      <c r="L86">
        <f t="shared" si="19"/>
        <v>1366.8750313490232</v>
      </c>
      <c r="M86">
        <f t="shared" si="12"/>
        <v>2.2000076992244724</v>
      </c>
      <c r="N86" s="3">
        <f t="shared" si="13"/>
        <v>1672.0169591354004</v>
      </c>
      <c r="Q86" t="str">
        <f>'PRE-POST'!A89</f>
        <v>Notre Dame</v>
      </c>
      <c r="R86" s="3">
        <f>IFERROR(VLOOKUP(Q86,$A$4:$N$160,14,FALSE),VLOOKUP(Q86,'Week 10'!Q$4:R$134,2,FALSE))</f>
        <v>1784.0003694365048</v>
      </c>
    </row>
    <row r="87" spans="1:18">
      <c r="A87" t="str">
        <f t="shared" ref="A87:B87" si="57">C24</f>
        <v>Clemson</v>
      </c>
      <c r="B87">
        <f t="shared" si="57"/>
        <v>77</v>
      </c>
      <c r="C87" t="str">
        <f t="shared" ref="C87:D87" si="58">A24</f>
        <v>Louisville</v>
      </c>
      <c r="D87">
        <f t="shared" si="58"/>
        <v>16</v>
      </c>
      <c r="E87" s="3">
        <f>VLOOKUP(A87,'Week 10'!$Q$4:R$138,2,FALSE)</f>
        <v>1865.3118664278493</v>
      </c>
      <c r="F87" s="3">
        <f>VLOOKUP(C87,'Week 10'!$Q$4:S$138,2,FALSE)</f>
        <v>1289.3322918524341</v>
      </c>
      <c r="G87" s="5">
        <f t="shared" si="11"/>
        <v>0.97563105765253166</v>
      </c>
      <c r="H87">
        <f t="shared" si="22"/>
        <v>1</v>
      </c>
      <c r="I87">
        <f t="shared" si="16"/>
        <v>61</v>
      </c>
      <c r="J87">
        <f t="shared" si="17"/>
        <v>4.1271343850450917</v>
      </c>
      <c r="K87">
        <f t="shared" si="18"/>
        <v>1865.3118664278493</v>
      </c>
      <c r="L87">
        <f t="shared" si="19"/>
        <v>1289.3322918524341</v>
      </c>
      <c r="M87">
        <f t="shared" si="12"/>
        <v>2.2000038195798899</v>
      </c>
      <c r="N87" s="3">
        <f t="shared" si="13"/>
        <v>1869.7371257059847</v>
      </c>
      <c r="Q87" t="str">
        <f>'PRE-POST'!A90</f>
        <v>Ohio</v>
      </c>
      <c r="R87" s="3">
        <f>IFERROR(VLOOKUP(Q87,$A$4:$N$160,14,FALSE),VLOOKUP(Q87,'Week 10'!Q$4:R$134,2,FALSE))</f>
        <v>1642.1726412123614</v>
      </c>
    </row>
    <row r="88" spans="1:18">
      <c r="A88" t="str">
        <f t="shared" ref="A88:B88" si="59">C25</f>
        <v>Miami (FL)</v>
      </c>
      <c r="B88">
        <f t="shared" si="59"/>
        <v>12</v>
      </c>
      <c r="C88" t="str">
        <f t="shared" ref="C88:D88" si="60">A25</f>
        <v>Duke</v>
      </c>
      <c r="D88">
        <f t="shared" si="60"/>
        <v>20</v>
      </c>
      <c r="E88" s="3">
        <f>VLOOKUP(A88,'Week 10'!$Q$4:R$138,2,FALSE)</f>
        <v>1602.2868463788052</v>
      </c>
      <c r="F88" s="3">
        <f>VLOOKUP(C88,'Week 10'!$Q$4:S$138,2,FALSE)</f>
        <v>1549.6401120967573</v>
      </c>
      <c r="G88" s="5">
        <f t="shared" si="11"/>
        <v>0.66311996784577598</v>
      </c>
      <c r="H88">
        <f t="shared" si="22"/>
        <v>0</v>
      </c>
      <c r="I88">
        <f t="shared" si="16"/>
        <v>-8</v>
      </c>
      <c r="J88">
        <f t="shared" si="17"/>
        <v>2.1972245773362196</v>
      </c>
      <c r="K88">
        <f t="shared" si="18"/>
        <v>1549.6401120967573</v>
      </c>
      <c r="L88">
        <f t="shared" si="19"/>
        <v>1602.2868463788052</v>
      </c>
      <c r="M88">
        <f t="shared" si="12"/>
        <v>2.199958212032902</v>
      </c>
      <c r="N88" s="3">
        <f t="shared" si="13"/>
        <v>1538.179030492581</v>
      </c>
      <c r="Q88" t="str">
        <f>'PRE-POST'!A91</f>
        <v>Ohio State</v>
      </c>
      <c r="R88" s="3">
        <f>IFERROR(VLOOKUP(Q88,$A$4:$N$160,14,FALSE),VLOOKUP(Q88,'Week 10'!Q$4:R$134,2,FALSE))</f>
        <v>1655.0757298139165</v>
      </c>
    </row>
    <row r="89" spans="1:18">
      <c r="A89" t="str">
        <f t="shared" ref="A89:B89" si="61">C26</f>
        <v>Eastern Michigan</v>
      </c>
      <c r="B89">
        <f t="shared" si="61"/>
        <v>17</v>
      </c>
      <c r="C89" t="str">
        <f t="shared" ref="C89:D89" si="62">A26</f>
        <v>Central Michigan</v>
      </c>
      <c r="D89">
        <f t="shared" si="62"/>
        <v>7</v>
      </c>
      <c r="E89" s="3">
        <f>VLOOKUP(A89,'Week 10'!$Q$4:R$138,2,FALSE)</f>
        <v>1497.8027024164753</v>
      </c>
      <c r="F89" s="3">
        <f>VLOOKUP(C89,'Week 10'!$Q$4:S$138,2,FALSE)</f>
        <v>1281.6758417304577</v>
      </c>
      <c r="G89" s="5">
        <f t="shared" si="11"/>
        <v>0.83456003425527092</v>
      </c>
      <c r="H89">
        <f t="shared" si="22"/>
        <v>1</v>
      </c>
      <c r="I89">
        <f t="shared" si="16"/>
        <v>10</v>
      </c>
      <c r="J89">
        <f t="shared" si="17"/>
        <v>2.3978952727983707</v>
      </c>
      <c r="K89">
        <f t="shared" si="18"/>
        <v>1497.8027024164753</v>
      </c>
      <c r="L89">
        <f t="shared" si="19"/>
        <v>1281.6758417304577</v>
      </c>
      <c r="M89">
        <f t="shared" si="12"/>
        <v>2.2000101792067541</v>
      </c>
      <c r="N89" s="3">
        <f t="shared" si="13"/>
        <v>1515.257922498685</v>
      </c>
      <c r="Q89" t="str">
        <f>'PRE-POST'!A92</f>
        <v>Oklahoma</v>
      </c>
      <c r="R89" s="3">
        <f>IFERROR(VLOOKUP(Q89,$A$4:$N$160,14,FALSE),VLOOKUP(Q89,'Week 10'!Q$4:R$134,2,FALSE))</f>
        <v>1767.78366630455</v>
      </c>
    </row>
    <row r="90" spans="1:18">
      <c r="A90" t="str">
        <f t="shared" ref="A90:B90" si="63">C27</f>
        <v>Florida International</v>
      </c>
      <c r="B90">
        <f t="shared" si="63"/>
        <v>14</v>
      </c>
      <c r="C90" t="str">
        <f t="shared" ref="C90:D90" si="64">A27</f>
        <v>Florida Atlantic</v>
      </c>
      <c r="D90">
        <f t="shared" si="64"/>
        <v>49</v>
      </c>
      <c r="E90" s="3">
        <f>VLOOKUP(A90,'Week 10'!$Q$4:R$138,2,FALSE)</f>
        <v>1615.6996207946263</v>
      </c>
      <c r="F90" s="3">
        <f>VLOOKUP(C90,'Week 10'!$Q$4:S$138,2,FALSE)</f>
        <v>1402.8366786464906</v>
      </c>
      <c r="G90" s="5">
        <f t="shared" si="11"/>
        <v>0.83194956414773236</v>
      </c>
      <c r="H90">
        <f t="shared" si="22"/>
        <v>0</v>
      </c>
      <c r="I90">
        <f t="shared" si="16"/>
        <v>-35</v>
      </c>
      <c r="J90">
        <f t="shared" si="17"/>
        <v>3.5835189384561099</v>
      </c>
      <c r="K90">
        <f t="shared" si="18"/>
        <v>1402.8366786464906</v>
      </c>
      <c r="L90">
        <f t="shared" si="19"/>
        <v>1615.6996207946263</v>
      </c>
      <c r="M90">
        <f t="shared" si="12"/>
        <v>2.1999896647111155</v>
      </c>
      <c r="N90" s="3">
        <f t="shared" si="13"/>
        <v>1484.5227282136091</v>
      </c>
      <c r="Q90" t="str">
        <f>'PRE-POST'!A93</f>
        <v>Oklahoma State</v>
      </c>
      <c r="R90" s="3">
        <f>IFERROR(VLOOKUP(Q90,$A$4:$N$160,14,FALSE),VLOOKUP(Q90,'Week 10'!Q$4:R$134,2,FALSE))</f>
        <v>1529.8935809968018</v>
      </c>
    </row>
    <row r="91" spans="1:18">
      <c r="A91" t="str">
        <f t="shared" ref="A91:B91" si="65">C28</f>
        <v>Nevada-Las Vegas</v>
      </c>
      <c r="B91">
        <f t="shared" si="65"/>
        <v>3</v>
      </c>
      <c r="C91" t="str">
        <f t="shared" ref="C91:D91" si="66">A28</f>
        <v>Fresno State</v>
      </c>
      <c r="D91">
        <f t="shared" si="66"/>
        <v>48</v>
      </c>
      <c r="E91" s="3">
        <f>VLOOKUP(A91,'Week 10'!$Q$4:R$138,2,FALSE)</f>
        <v>1326.891360264606</v>
      </c>
      <c r="F91" s="3">
        <f>VLOOKUP(C91,'Week 10'!$Q$4:S$138,2,FALSE)</f>
        <v>1777.1417409110586</v>
      </c>
      <c r="G91" s="5">
        <f t="shared" si="11"/>
        <v>9.8174064047850243E-2</v>
      </c>
      <c r="H91">
        <f t="shared" si="22"/>
        <v>0</v>
      </c>
      <c r="I91">
        <f t="shared" si="16"/>
        <v>-45</v>
      </c>
      <c r="J91">
        <f t="shared" si="17"/>
        <v>3.8286413964890951</v>
      </c>
      <c r="K91">
        <f t="shared" si="18"/>
        <v>1777.1417409110586</v>
      </c>
      <c r="L91">
        <f t="shared" si="19"/>
        <v>1326.891360264606</v>
      </c>
      <c r="M91">
        <f t="shared" si="12"/>
        <v>2.2000048861702171</v>
      </c>
      <c r="N91" s="3">
        <f t="shared" si="13"/>
        <v>1310.3528989632814</v>
      </c>
      <c r="Q91" t="str">
        <f>'PRE-POST'!A94</f>
        <v>Old Dominion</v>
      </c>
      <c r="R91" s="3">
        <f>IFERROR(VLOOKUP(Q91,$A$4:$N$160,14,FALSE),VLOOKUP(Q91,'Week 10'!Q$4:R$134,2,FALSE))</f>
        <v>1373.5813712676104</v>
      </c>
    </row>
    <row r="92" spans="1:18">
      <c r="A92" t="str">
        <f t="shared" ref="A92:B92" si="67">C29</f>
        <v>Kentucky</v>
      </c>
      <c r="B92">
        <f t="shared" si="67"/>
        <v>17</v>
      </c>
      <c r="C92" t="str">
        <f t="shared" ref="C92:D92" si="68">A29</f>
        <v>Georgia</v>
      </c>
      <c r="D92">
        <f t="shared" si="68"/>
        <v>34</v>
      </c>
      <c r="E92" s="3">
        <f>VLOOKUP(A92,'Week 10'!$Q$4:R$138,2,FALSE)</f>
        <v>1687.0432506014213</v>
      </c>
      <c r="F92" s="3">
        <f>VLOOKUP(C92,'Week 10'!$Q$4:S$138,2,FALSE)</f>
        <v>1811.5303726916497</v>
      </c>
      <c r="G92" s="5">
        <f t="shared" si="11"/>
        <v>0.41521801051856061</v>
      </c>
      <c r="H92">
        <f t="shared" si="22"/>
        <v>0</v>
      </c>
      <c r="I92">
        <f t="shared" si="16"/>
        <v>-17</v>
      </c>
      <c r="J92">
        <f t="shared" si="17"/>
        <v>2.8903717578961645</v>
      </c>
      <c r="K92">
        <f t="shared" si="18"/>
        <v>1811.5303726916497</v>
      </c>
      <c r="L92">
        <f t="shared" si="19"/>
        <v>1687.0432506014213</v>
      </c>
      <c r="M92">
        <f t="shared" si="12"/>
        <v>2.200017672510723</v>
      </c>
      <c r="N92" s="3">
        <f t="shared" si="13"/>
        <v>1634.2369123308583</v>
      </c>
      <c r="Q92" t="str">
        <f>'PRE-POST'!A95</f>
        <v>Oregon</v>
      </c>
      <c r="R92" s="3">
        <f>IFERROR(VLOOKUP(Q92,$A$4:$N$160,14,FALSE),VLOOKUP(Q92,'Week 10'!Q$4:R$134,2,FALSE))</f>
        <v>1511.7634351956106</v>
      </c>
    </row>
    <row r="93" spans="1:18">
      <c r="A93" t="str">
        <f t="shared" ref="A93:B93" si="69">C30</f>
        <v>North Carolina</v>
      </c>
      <c r="B93">
        <f t="shared" si="69"/>
        <v>28</v>
      </c>
      <c r="C93" t="str">
        <f t="shared" ref="C93:D93" si="70">A30</f>
        <v>Georgia Tech</v>
      </c>
      <c r="D93">
        <f t="shared" si="70"/>
        <v>38</v>
      </c>
      <c r="E93" s="3">
        <f>VLOOKUP(A93,'Week 10'!$Q$4:R$138,2,FALSE)</f>
        <v>1391.4897558173323</v>
      </c>
      <c r="F93" s="3">
        <f>VLOOKUP(C93,'Week 10'!$Q$4:S$138,2,FALSE)</f>
        <v>1610.5350105891646</v>
      </c>
      <c r="G93" s="5">
        <f t="shared" si="11"/>
        <v>0.29177977641802139</v>
      </c>
      <c r="H93">
        <f t="shared" si="22"/>
        <v>0</v>
      </c>
      <c r="I93">
        <f t="shared" si="16"/>
        <v>-10</v>
      </c>
      <c r="J93">
        <f t="shared" si="17"/>
        <v>2.3978952727983707</v>
      </c>
      <c r="K93">
        <f t="shared" si="18"/>
        <v>1610.5350105891646</v>
      </c>
      <c r="L93">
        <f t="shared" si="19"/>
        <v>1391.4897558173323</v>
      </c>
      <c r="M93">
        <f t="shared" si="12"/>
        <v>2.2000100435866656</v>
      </c>
      <c r="N93" s="3">
        <f t="shared" si="13"/>
        <v>1360.7046920268269</v>
      </c>
      <c r="Q93" t="str">
        <f>'PRE-POST'!A96</f>
        <v>Oregon State</v>
      </c>
      <c r="R93" s="3">
        <f>IFERROR(VLOOKUP(Q93,$A$4:$N$160,14,FALSE),VLOOKUP(Q93,'Week 10'!Q$4:R$134,2,FALSE))</f>
        <v>1313.0292768035877</v>
      </c>
    </row>
    <row r="94" spans="1:18">
      <c r="A94" t="str">
        <f t="shared" ref="A94:B94" si="71">C31</f>
        <v>Illinois</v>
      </c>
      <c r="B94">
        <f t="shared" si="71"/>
        <v>55</v>
      </c>
      <c r="C94" t="str">
        <f t="shared" ref="C94:D94" si="72">A31</f>
        <v>Minnesota</v>
      </c>
      <c r="D94">
        <f t="shared" si="72"/>
        <v>31</v>
      </c>
      <c r="E94" s="3">
        <f>VLOOKUP(A94,'Week 10'!$Q$4:R$138,2,FALSE)</f>
        <v>1421.1158371615909</v>
      </c>
      <c r="F94" s="3">
        <f>VLOOKUP(C94,'Week 10'!$Q$4:S$138,2,FALSE)</f>
        <v>1438.1345627637661</v>
      </c>
      <c r="G94" s="5">
        <f t="shared" si="11"/>
        <v>0.56861495126326322</v>
      </c>
      <c r="H94">
        <f t="shared" si="22"/>
        <v>1</v>
      </c>
      <c r="I94">
        <f t="shared" si="16"/>
        <v>24</v>
      </c>
      <c r="J94">
        <f t="shared" si="17"/>
        <v>3.2188758248682006</v>
      </c>
      <c r="K94">
        <f t="shared" si="18"/>
        <v>1421.1158371615909</v>
      </c>
      <c r="L94">
        <f t="shared" si="19"/>
        <v>1438.1345627637661</v>
      </c>
      <c r="M94">
        <f t="shared" si="12"/>
        <v>2.1998707306262864</v>
      </c>
      <c r="N94" s="3">
        <f t="shared" si="13"/>
        <v>1482.2095429593094</v>
      </c>
      <c r="Q94" t="str">
        <f>'PRE-POST'!A97</f>
        <v>Penn State</v>
      </c>
      <c r="R94" s="3">
        <f>IFERROR(VLOOKUP(Q94,$A$4:$N$160,14,FALSE),VLOOKUP(Q94,'Week 10'!Q$4:R$134,2,FALSE))</f>
        <v>1688.6017973725645</v>
      </c>
    </row>
    <row r="95" spans="1:18">
      <c r="A95" t="str">
        <f t="shared" ref="A95:B95" si="73">C32</f>
        <v>Kansas</v>
      </c>
      <c r="B95">
        <f t="shared" si="73"/>
        <v>3</v>
      </c>
      <c r="C95" t="str">
        <f t="shared" ref="C95:D95" si="74">A32</f>
        <v>Iowa State</v>
      </c>
      <c r="D95">
        <f t="shared" si="74"/>
        <v>27</v>
      </c>
      <c r="E95" s="3">
        <f>VLOOKUP(A95,'Week 10'!$Q$4:R$138,2,FALSE)</f>
        <v>1488.0955085555249</v>
      </c>
      <c r="F95" s="3">
        <f>VLOOKUP(C95,'Week 10'!$Q$4:S$138,2,FALSE)</f>
        <v>1622.8651091702732</v>
      </c>
      <c r="G95" s="5">
        <f t="shared" si="11"/>
        <v>0.40092171326808285</v>
      </c>
      <c r="H95">
        <f t="shared" si="22"/>
        <v>0</v>
      </c>
      <c r="I95">
        <f t="shared" si="16"/>
        <v>-24</v>
      </c>
      <c r="J95">
        <f t="shared" si="17"/>
        <v>3.2188758248682006</v>
      </c>
      <c r="K95">
        <f t="shared" si="18"/>
        <v>1622.8651091702732</v>
      </c>
      <c r="L95">
        <f t="shared" si="19"/>
        <v>1488.0955085555249</v>
      </c>
      <c r="M95">
        <f t="shared" si="12"/>
        <v>2.200016324156115</v>
      </c>
      <c r="N95" s="3">
        <f t="shared" si="13"/>
        <v>1431.3123299612882</v>
      </c>
      <c r="Q95" t="str">
        <f>'PRE-POST'!A98</f>
        <v>Pittsburgh</v>
      </c>
      <c r="R95" s="3">
        <f>IFERROR(VLOOKUP(Q95,$A$4:$N$160,14,FALSE),VLOOKUP(Q95,'Week 10'!Q$4:R$134,2,FALSE))</f>
        <v>1659.5644512002284</v>
      </c>
    </row>
    <row r="96" spans="1:18">
      <c r="A96" t="str">
        <f t="shared" ref="A96:B96" si="75">C33</f>
        <v>Louisiana-Monroe</v>
      </c>
      <c r="B96">
        <f t="shared" si="75"/>
        <v>44</v>
      </c>
      <c r="C96" t="str">
        <f t="shared" ref="C96:D96" si="76">A33</f>
        <v>Georgia Southern</v>
      </c>
      <c r="D96">
        <f t="shared" si="76"/>
        <v>25</v>
      </c>
      <c r="E96" s="3">
        <f>VLOOKUP(A96,'Week 10'!$Q$4:R$138,2,FALSE)</f>
        <v>1429.3378104805929</v>
      </c>
      <c r="F96" s="3">
        <f>VLOOKUP(C96,'Week 10'!$Q$4:S$138,2,FALSE)</f>
        <v>1718.708767142567</v>
      </c>
      <c r="G96" s="5">
        <f t="shared" si="11"/>
        <v>0.21558498366897613</v>
      </c>
      <c r="H96">
        <f t="shared" si="22"/>
        <v>1</v>
      </c>
      <c r="I96">
        <f t="shared" si="16"/>
        <v>19</v>
      </c>
      <c r="J96">
        <f t="shared" si="17"/>
        <v>2.9957322735539909</v>
      </c>
      <c r="K96">
        <f t="shared" si="18"/>
        <v>1429.3378104805929</v>
      </c>
      <c r="L96">
        <f t="shared" si="19"/>
        <v>1718.708767142567</v>
      </c>
      <c r="M96">
        <f t="shared" si="12"/>
        <v>2.1999923973019775</v>
      </c>
      <c r="N96" s="3">
        <f t="shared" si="13"/>
        <v>1532.7329379018518</v>
      </c>
      <c r="Q96" t="str">
        <f>'PRE-POST'!A99</f>
        <v>Purdue</v>
      </c>
      <c r="R96" s="3">
        <f>IFERROR(VLOOKUP(Q96,$A$4:$N$160,14,FALSE),VLOOKUP(Q96,'Week 10'!Q$4:R$134,2,FALSE))</f>
        <v>1607.625518587985</v>
      </c>
    </row>
    <row r="97" spans="1:18">
      <c r="A97" t="str">
        <f t="shared" ref="A97:B97" si="77">C34</f>
        <v>Massachusetts</v>
      </c>
      <c r="B97">
        <f t="shared" si="77"/>
        <v>62</v>
      </c>
      <c r="C97" t="str">
        <f t="shared" ref="C97:D97" si="78">A34</f>
        <v>Liberty</v>
      </c>
      <c r="D97">
        <f t="shared" si="78"/>
        <v>59</v>
      </c>
      <c r="E97" s="3">
        <f>VLOOKUP(A97,'Week 10'!$Q$4:R$138,2,FALSE)</f>
        <v>1414.6071000268635</v>
      </c>
      <c r="F97" s="3">
        <f>VLOOKUP(C97,'Week 10'!$Q$4:S$138,2,FALSE)</f>
        <v>1416.8010794772897</v>
      </c>
      <c r="G97" s="5">
        <f t="shared" si="11"/>
        <v>0.58941329848452573</v>
      </c>
      <c r="H97">
        <f t="shared" si="22"/>
        <v>1</v>
      </c>
      <c r="I97">
        <f t="shared" si="16"/>
        <v>3</v>
      </c>
      <c r="J97">
        <f t="shared" si="17"/>
        <v>1.3862943611198906</v>
      </c>
      <c r="K97">
        <f t="shared" si="18"/>
        <v>1414.6071000268635</v>
      </c>
      <c r="L97">
        <f t="shared" si="19"/>
        <v>1416.8010794772897</v>
      </c>
      <c r="M97">
        <f t="shared" si="12"/>
        <v>2.1989972558769537</v>
      </c>
      <c r="N97" s="3">
        <f t="shared" si="13"/>
        <v>1439.6402221862288</v>
      </c>
      <c r="Q97" t="str">
        <f>'PRE-POST'!A100</f>
        <v>Rice</v>
      </c>
      <c r="R97" s="3">
        <f>IFERROR(VLOOKUP(Q97,$A$4:$N$160,14,FALSE),VLOOKUP(Q97,'Week 10'!Q$4:R$134,2,FALSE))</f>
        <v>1217.143917353297</v>
      </c>
    </row>
    <row r="98" spans="1:18">
      <c r="A98" t="str">
        <f t="shared" ref="A98:B98" si="79">C35</f>
        <v>East Carolina</v>
      </c>
      <c r="B98">
        <f t="shared" si="79"/>
        <v>41</v>
      </c>
      <c r="C98" t="str">
        <f t="shared" ref="C98:D98" si="80">A35</f>
        <v>Memphis</v>
      </c>
      <c r="D98">
        <f t="shared" si="80"/>
        <v>59</v>
      </c>
      <c r="E98" s="3">
        <f>VLOOKUP(A98,'Week 10'!$Q$4:R$138,2,FALSE)</f>
        <v>1402.4828516642165</v>
      </c>
      <c r="F98" s="3">
        <f>VLOOKUP(C98,'Week 10'!$Q$4:S$138,2,FALSE)</f>
        <v>1569.0473332855095</v>
      </c>
      <c r="G98" s="5">
        <f t="shared" si="11"/>
        <v>0.35786283720502721</v>
      </c>
      <c r="H98">
        <f t="shared" si="22"/>
        <v>0</v>
      </c>
      <c r="I98">
        <f t="shared" si="16"/>
        <v>-18</v>
      </c>
      <c r="J98">
        <f t="shared" si="17"/>
        <v>2.9444389791664403</v>
      </c>
      <c r="K98">
        <f t="shared" si="18"/>
        <v>1569.0473332855095</v>
      </c>
      <c r="L98">
        <f t="shared" si="19"/>
        <v>1402.4828516642165</v>
      </c>
      <c r="M98">
        <f t="shared" si="12"/>
        <v>2.2000132080980208</v>
      </c>
      <c r="N98" s="3">
        <f t="shared" si="13"/>
        <v>1356.1195406846527</v>
      </c>
      <c r="Q98" t="str">
        <f>'PRE-POST'!A101</f>
        <v>Rutgers</v>
      </c>
      <c r="R98" s="3">
        <f>IFERROR(VLOOKUP(Q98,$A$4:$N$160,14,FALSE),VLOOKUP(Q98,'Week 10'!Q$4:R$134,2,FALSE))</f>
        <v>1274.9907468059669</v>
      </c>
    </row>
    <row r="99" spans="1:18">
      <c r="A99" t="str">
        <f t="shared" ref="A99:B99" si="81">C36</f>
        <v>Michigan</v>
      </c>
      <c r="B99">
        <f t="shared" si="81"/>
        <v>42</v>
      </c>
      <c r="C99" t="str">
        <f t="shared" ref="C99:D99" si="82">A36</f>
        <v>Penn State</v>
      </c>
      <c r="D99">
        <f t="shared" si="82"/>
        <v>7</v>
      </c>
      <c r="E99" s="3">
        <f>VLOOKUP(A99,'Week 10'!$Q$4:R$138,2,FALSE)</f>
        <v>1723.1222375772838</v>
      </c>
      <c r="F99" s="3">
        <f>VLOOKUP(C99,'Week 10'!$Q$4:S$138,2,FALSE)</f>
        <v>1761.3814507301347</v>
      </c>
      <c r="G99" s="5">
        <f t="shared" ref="G99:G130" si="83">1/(1+(10^((F99-E99-HFA)/400)))</f>
        <v>0.53840727676359468</v>
      </c>
      <c r="H99">
        <f t="shared" si="22"/>
        <v>1</v>
      </c>
      <c r="I99">
        <f t="shared" si="16"/>
        <v>35</v>
      </c>
      <c r="J99">
        <f t="shared" si="17"/>
        <v>3.5835189384561099</v>
      </c>
      <c r="K99">
        <f t="shared" si="18"/>
        <v>1723.1222375772838</v>
      </c>
      <c r="L99">
        <f t="shared" si="19"/>
        <v>1761.3814507301347</v>
      </c>
      <c r="M99">
        <f t="shared" ref="M99:M130" si="84">IFERROR((MVC*0.001/(K99-L99))+MVC,1)</f>
        <v>2.1999424975105679</v>
      </c>
      <c r="N99" s="3">
        <f t="shared" ref="N99:N130" si="85">E99+k*J99*M99*(H99-G99)</f>
        <v>1795.901890934854</v>
      </c>
      <c r="Q99" t="str">
        <f>'PRE-POST'!A102</f>
        <v>San Diego State</v>
      </c>
      <c r="R99" s="3">
        <f>IFERROR(VLOOKUP(Q99,$A$4:$N$160,14,FALSE),VLOOKUP(Q99,'Week 10'!Q$4:R$134,2,FALSE))</f>
        <v>1640.9972046419489</v>
      </c>
    </row>
    <row r="100" spans="1:18">
      <c r="A100" t="str">
        <f t="shared" ref="A100:B100" si="86">C37</f>
        <v>Maryland</v>
      </c>
      <c r="B100">
        <f t="shared" si="86"/>
        <v>3</v>
      </c>
      <c r="C100" t="str">
        <f t="shared" ref="C100:D100" si="87">A37</f>
        <v>Michigan State</v>
      </c>
      <c r="D100">
        <f t="shared" si="87"/>
        <v>24</v>
      </c>
      <c r="E100" s="3">
        <f>VLOOKUP(A100,'Week 10'!$Q$4:R$138,2,FALSE)</f>
        <v>1554.4468107651337</v>
      </c>
      <c r="F100" s="3">
        <f>VLOOKUP(C100,'Week 10'!$Q$4:S$138,2,FALSE)</f>
        <v>1546.0636549756032</v>
      </c>
      <c r="G100" s="5">
        <f t="shared" si="83"/>
        <v>0.60406395956576131</v>
      </c>
      <c r="H100">
        <f t="shared" si="22"/>
        <v>0</v>
      </c>
      <c r="I100">
        <f t="shared" si="16"/>
        <v>-21</v>
      </c>
      <c r="J100">
        <f t="shared" si="17"/>
        <v>3.0910424533583161</v>
      </c>
      <c r="K100">
        <f t="shared" si="18"/>
        <v>1546.0636549756032</v>
      </c>
      <c r="L100">
        <f t="shared" si="19"/>
        <v>1554.4468107651337</v>
      </c>
      <c r="M100">
        <f t="shared" si="84"/>
        <v>2.1997375689948711</v>
      </c>
      <c r="N100" s="3">
        <f t="shared" si="85"/>
        <v>1472.3003678054549</v>
      </c>
      <c r="Q100" t="str">
        <f>'PRE-POST'!A103</f>
        <v>San Jose State</v>
      </c>
      <c r="R100" s="3">
        <f>IFERROR(VLOOKUP(Q100,$A$4:$N$160,14,FALSE),VLOOKUP(Q100,'Week 10'!Q$4:R$134,2,FALSE))</f>
        <v>1330.7847578745843</v>
      </c>
    </row>
    <row r="101" spans="1:18">
      <c r="A101" t="str">
        <f t="shared" ref="A101:B101" si="88">C38</f>
        <v>Mississippi State</v>
      </c>
      <c r="B101">
        <f t="shared" si="88"/>
        <v>45</v>
      </c>
      <c r="C101" t="str">
        <f t="shared" ref="C101:D101" si="89">A38</f>
        <v>Louisiana Tech</v>
      </c>
      <c r="D101">
        <f t="shared" si="89"/>
        <v>3</v>
      </c>
      <c r="E101" s="3">
        <f>VLOOKUP(A101,'Week 10'!$Q$4:R$138,2,FALSE)</f>
        <v>1668.8227409555561</v>
      </c>
      <c r="F101" s="3">
        <f>VLOOKUP(C101,'Week 10'!$Q$4:S$138,2,FALSE)</f>
        <v>1534.3844765606532</v>
      </c>
      <c r="G101" s="5">
        <f t="shared" si="83"/>
        <v>0.75915619518747057</v>
      </c>
      <c r="H101">
        <f t="shared" si="22"/>
        <v>1</v>
      </c>
      <c r="I101">
        <f t="shared" si="16"/>
        <v>42</v>
      </c>
      <c r="J101">
        <f t="shared" si="17"/>
        <v>3.7612001156935624</v>
      </c>
      <c r="K101">
        <f t="shared" si="18"/>
        <v>1668.8227409555561</v>
      </c>
      <c r="L101">
        <f t="shared" si="19"/>
        <v>1534.3844765606532</v>
      </c>
      <c r="M101">
        <f t="shared" si="84"/>
        <v>2.2000163643885906</v>
      </c>
      <c r="N101" s="3">
        <f t="shared" si="85"/>
        <v>1708.680954280127</v>
      </c>
      <c r="Q101" t="str">
        <f>'PRE-POST'!A104</f>
        <v>South Alabama</v>
      </c>
      <c r="R101" s="3">
        <f>IFERROR(VLOOKUP(Q101,$A$4:$N$160,14,FALSE),VLOOKUP(Q101,'Week 10'!Q$4:R$134,2,FALSE))</f>
        <v>1348.6269462210942</v>
      </c>
    </row>
    <row r="102" spans="1:18">
      <c r="A102" t="str">
        <f t="shared" ref="A102:B102" si="90">C39</f>
        <v>Florida</v>
      </c>
      <c r="B102">
        <f t="shared" si="90"/>
        <v>17</v>
      </c>
      <c r="C102" t="str">
        <f t="shared" ref="C102:D102" si="91">A39</f>
        <v>Missouri</v>
      </c>
      <c r="D102">
        <f t="shared" si="91"/>
        <v>38</v>
      </c>
      <c r="E102" s="3">
        <f>VLOOKUP(A102,'Week 10'!$Q$4:R$138,2,FALSE)</f>
        <v>1663.934690539126</v>
      </c>
      <c r="F102" s="3">
        <f>VLOOKUP(C102,'Week 10'!$Q$4:S$138,2,FALSE)</f>
        <v>1627.5183331880485</v>
      </c>
      <c r="G102" s="5">
        <f t="shared" si="83"/>
        <v>0.64194119760248813</v>
      </c>
      <c r="H102">
        <f t="shared" si="22"/>
        <v>0</v>
      </c>
      <c r="I102">
        <f t="shared" si="16"/>
        <v>-21</v>
      </c>
      <c r="J102">
        <f t="shared" si="17"/>
        <v>3.0910424533583161</v>
      </c>
      <c r="K102">
        <f t="shared" si="18"/>
        <v>1627.5183331880485</v>
      </c>
      <c r="L102">
        <f t="shared" si="19"/>
        <v>1663.934690539126</v>
      </c>
      <c r="M102">
        <f t="shared" si="84"/>
        <v>2.199939587587556</v>
      </c>
      <c r="N102" s="3">
        <f t="shared" si="85"/>
        <v>1576.6293182754966</v>
      </c>
      <c r="Q102" t="str">
        <f>'PRE-POST'!A105</f>
        <v>South Carolina</v>
      </c>
      <c r="R102" s="3">
        <f>IFERROR(VLOOKUP(Q102,$A$4:$N$160,14,FALSE),VLOOKUP(Q102,'Week 10'!Q$4:R$134,2,FALSE))</f>
        <v>1620.7202808555228</v>
      </c>
    </row>
    <row r="103" spans="1:18">
      <c r="A103" t="str">
        <f t="shared" ref="A103:B103" si="92">C40</f>
        <v>New Mexico State</v>
      </c>
      <c r="B103">
        <f t="shared" si="92"/>
        <v>52</v>
      </c>
      <c r="C103" t="str">
        <f t="shared" ref="C103:D103" si="93">A40</f>
        <v>AA</v>
      </c>
      <c r="D103">
        <f t="shared" si="93"/>
        <v>42</v>
      </c>
      <c r="E103" s="3">
        <f>VLOOKUP(A103,'Week 10'!$Q$4:R$138,2,FALSE)</f>
        <v>1320.5516163163036</v>
      </c>
      <c r="F103" s="3">
        <f>VLOOKUP(C103,'Week 10'!$Q$4:S$138,2,FALSE)</f>
        <v>1226.3685981937147</v>
      </c>
      <c r="G103" s="5">
        <f t="shared" si="83"/>
        <v>0.71429395494768022</v>
      </c>
      <c r="H103">
        <f t="shared" si="22"/>
        <v>1</v>
      </c>
      <c r="I103">
        <f t="shared" si="16"/>
        <v>10</v>
      </c>
      <c r="J103">
        <f t="shared" si="17"/>
        <v>2.3978952727983707</v>
      </c>
      <c r="K103">
        <f t="shared" si="18"/>
        <v>1320.5516163163036</v>
      </c>
      <c r="L103">
        <f t="shared" si="19"/>
        <v>1226.3685981937147</v>
      </c>
      <c r="M103">
        <f t="shared" si="84"/>
        <v>2.2000233587757525</v>
      </c>
      <c r="N103" s="3">
        <f t="shared" si="85"/>
        <v>1350.6960360680589</v>
      </c>
      <c r="Q103" t="str">
        <f>'PRE-POST'!A106</f>
        <v>South Florida</v>
      </c>
      <c r="R103" s="3">
        <f>IFERROR(VLOOKUP(Q103,$A$4:$N$160,14,FALSE),VLOOKUP(Q103,'Week 10'!Q$4:R$134,2,FALSE))</f>
        <v>1527.9916625048006</v>
      </c>
    </row>
    <row r="104" spans="1:18">
      <c r="A104" t="str">
        <f t="shared" ref="A104:B104" si="94">C41</f>
        <v>North Carolina State</v>
      </c>
      <c r="B104">
        <f t="shared" si="94"/>
        <v>47</v>
      </c>
      <c r="C104" t="str">
        <f t="shared" ref="C104:D104" si="95">A41</f>
        <v>Florida State</v>
      </c>
      <c r="D104">
        <f t="shared" si="95"/>
        <v>28</v>
      </c>
      <c r="E104" s="3">
        <f>VLOOKUP(A104,'Week 10'!$Q$4:R$138,2,FALSE)</f>
        <v>1606.2956804912214</v>
      </c>
      <c r="F104" s="3">
        <f>VLOOKUP(C104,'Week 10'!$Q$4:S$138,2,FALSE)</f>
        <v>1510.7423996185505</v>
      </c>
      <c r="G104" s="5">
        <f t="shared" si="83"/>
        <v>0.71590097104668016</v>
      </c>
      <c r="H104">
        <f t="shared" si="22"/>
        <v>1</v>
      </c>
      <c r="I104">
        <f t="shared" si="16"/>
        <v>19</v>
      </c>
      <c r="J104">
        <f t="shared" si="17"/>
        <v>2.9957322735539909</v>
      </c>
      <c r="K104">
        <f t="shared" si="18"/>
        <v>1606.2956804912214</v>
      </c>
      <c r="L104">
        <f t="shared" si="19"/>
        <v>1510.7423996185505</v>
      </c>
      <c r="M104">
        <f t="shared" si="84"/>
        <v>2.2000230238038916</v>
      </c>
      <c r="N104" s="3">
        <f t="shared" si="85"/>
        <v>1643.7437961118494</v>
      </c>
      <c r="Q104" t="str">
        <f>'PRE-POST'!A107</f>
        <v>Southern California</v>
      </c>
      <c r="R104" s="3">
        <f>IFERROR(VLOOKUP(Q104,$A$4:$N$160,14,FALSE),VLOOKUP(Q104,'Week 10'!Q$4:R$134,2,FALSE))</f>
        <v>1500.9835686804051</v>
      </c>
    </row>
    <row r="105" spans="1:18">
      <c r="A105" t="str">
        <f t="shared" ref="A105:B105" si="96">C42</f>
        <v>Northwestern</v>
      </c>
      <c r="B105">
        <f t="shared" si="96"/>
        <v>21</v>
      </c>
      <c r="C105" t="str">
        <f t="shared" ref="C105:D105" si="97">A42</f>
        <v>Notre Dame</v>
      </c>
      <c r="D105">
        <f t="shared" si="97"/>
        <v>31</v>
      </c>
      <c r="E105" s="3">
        <f>VLOOKUP(A105,'Week 10'!$Q$4:R$138,2,FALSE)</f>
        <v>1591.6776302510727</v>
      </c>
      <c r="F105" s="3">
        <f>VLOOKUP(C105,'Week 10'!$Q$4:S$138,2,FALSE)</f>
        <v>1744.2716464158025</v>
      </c>
      <c r="G105" s="5">
        <f t="shared" si="83"/>
        <v>0.37654672257961952</v>
      </c>
      <c r="H105">
        <f t="shared" si="22"/>
        <v>0</v>
      </c>
      <c r="I105">
        <f t="shared" si="16"/>
        <v>-10</v>
      </c>
      <c r="J105">
        <f t="shared" si="17"/>
        <v>2.3978952727983707</v>
      </c>
      <c r="K105">
        <f t="shared" si="18"/>
        <v>1744.2716464158025</v>
      </c>
      <c r="L105">
        <f t="shared" si="19"/>
        <v>1591.6776302510727</v>
      </c>
      <c r="M105">
        <f t="shared" si="84"/>
        <v>2.2000144173412255</v>
      </c>
      <c r="N105" s="3">
        <f t="shared" si="85"/>
        <v>1551.9489072303704</v>
      </c>
      <c r="Q105" t="str">
        <f>'PRE-POST'!A108</f>
        <v>Southern Methodist</v>
      </c>
      <c r="R105" s="3">
        <f>IFERROR(VLOOKUP(Q105,$A$4:$N$160,14,FALSE),VLOOKUP(Q105,'Week 10'!Q$4:R$134,2,FALSE))</f>
        <v>1491.572742890984</v>
      </c>
    </row>
    <row r="106" spans="1:18">
      <c r="A106" t="str">
        <f t="shared" ref="A106:B106" si="98">C43</f>
        <v>Ohio State</v>
      </c>
      <c r="B106">
        <f t="shared" si="98"/>
        <v>36</v>
      </c>
      <c r="C106" t="str">
        <f t="shared" ref="C106:D106" si="99">A43</f>
        <v>Nebraska</v>
      </c>
      <c r="D106">
        <f t="shared" si="99"/>
        <v>31</v>
      </c>
      <c r="E106" s="3">
        <f>VLOOKUP(A106,'Week 10'!$Q$4:R$138,2,FALSE)</f>
        <v>1638.8863541316073</v>
      </c>
      <c r="F106" s="3">
        <f>VLOOKUP(C106,'Week 10'!$Q$4:S$138,2,FALSE)</f>
        <v>1468.8141112494422</v>
      </c>
      <c r="G106" s="5">
        <f t="shared" si="83"/>
        <v>0.79464978457644686</v>
      </c>
      <c r="H106">
        <f t="shared" si="22"/>
        <v>1</v>
      </c>
      <c r="I106">
        <f t="shared" si="16"/>
        <v>5</v>
      </c>
      <c r="J106">
        <f t="shared" si="17"/>
        <v>1.791759469228055</v>
      </c>
      <c r="K106">
        <f t="shared" si="18"/>
        <v>1638.8863541316073</v>
      </c>
      <c r="L106">
        <f t="shared" si="19"/>
        <v>1468.8141112494422</v>
      </c>
      <c r="M106">
        <f t="shared" si="84"/>
        <v>2.2000129356793487</v>
      </c>
      <c r="N106" s="3">
        <f t="shared" si="85"/>
        <v>1655.0757298139165</v>
      </c>
      <c r="Q106" t="str">
        <f>'PRE-POST'!A109</f>
        <v>Southern MissIssippi</v>
      </c>
      <c r="R106" s="3">
        <f>IFERROR(VLOOKUP(Q106,$A$4:$N$160,14,FALSE),VLOOKUP(Q106,'Week 10'!Q$4:R$134,2,FALSE))</f>
        <v>1587.2871036683021</v>
      </c>
    </row>
    <row r="107" spans="1:18">
      <c r="A107" t="str">
        <f t="shared" ref="A107:B107" si="100">C44</f>
        <v>Texas Tech</v>
      </c>
      <c r="B107">
        <f t="shared" si="100"/>
        <v>46</v>
      </c>
      <c r="C107" t="str">
        <f t="shared" ref="C107:D107" si="101">A44</f>
        <v>Oklahoma</v>
      </c>
      <c r="D107">
        <f t="shared" si="101"/>
        <v>51</v>
      </c>
      <c r="E107" s="3">
        <f>VLOOKUP(A107,'Week 10'!$Q$4:R$138,2,FALSE)</f>
        <v>1652.1549389675304</v>
      </c>
      <c r="F107" s="3">
        <f>VLOOKUP(C107,'Week 10'!$Q$4:S$138,2,FALSE)</f>
        <v>1729.7983035115501</v>
      </c>
      <c r="G107" s="5">
        <f t="shared" si="83"/>
        <v>0.48181276336259843</v>
      </c>
      <c r="H107">
        <f t="shared" si="22"/>
        <v>0</v>
      </c>
      <c r="I107">
        <f t="shared" si="16"/>
        <v>-5</v>
      </c>
      <c r="J107">
        <f t="shared" si="17"/>
        <v>1.791759469228055</v>
      </c>
      <c r="K107">
        <f t="shared" si="18"/>
        <v>1729.7983035115501</v>
      </c>
      <c r="L107">
        <f t="shared" si="19"/>
        <v>1652.1549389675304</v>
      </c>
      <c r="M107">
        <f t="shared" si="84"/>
        <v>2.2000283346814364</v>
      </c>
      <c r="N107" s="3">
        <f t="shared" si="85"/>
        <v>1614.1695761745304</v>
      </c>
      <c r="Q107" t="str">
        <f>'PRE-POST'!A110</f>
        <v>Stanford</v>
      </c>
      <c r="R107" s="3">
        <f>IFERROR(VLOOKUP(Q107,$A$4:$N$160,14,FALSE),VLOOKUP(Q107,'Week 10'!Q$4:R$134,2,FALSE))</f>
        <v>1546.8169557633385</v>
      </c>
    </row>
    <row r="108" spans="1:18">
      <c r="A108" t="str">
        <f t="shared" ref="A108:B108" si="102">C45</f>
        <v>Oregon</v>
      </c>
      <c r="B108">
        <f t="shared" si="102"/>
        <v>42</v>
      </c>
      <c r="C108" t="str">
        <f t="shared" ref="C108:D108" si="103">A45</f>
        <v>UCLA</v>
      </c>
      <c r="D108">
        <f t="shared" si="103"/>
        <v>21</v>
      </c>
      <c r="E108" s="3">
        <f>VLOOKUP(A108,'Week 10'!$Q$4:R$138,2,FALSE)</f>
        <v>1477.7301738802578</v>
      </c>
      <c r="F108" s="3">
        <f>VLOOKUP(C108,'Week 10'!$Q$4:S$138,2,FALSE)</f>
        <v>1352.096348649073</v>
      </c>
      <c r="G108" s="5">
        <f t="shared" si="83"/>
        <v>0.74976822001476373</v>
      </c>
      <c r="H108">
        <f t="shared" si="22"/>
        <v>1</v>
      </c>
      <c r="I108">
        <f t="shared" si="16"/>
        <v>21</v>
      </c>
      <c r="J108">
        <f t="shared" si="17"/>
        <v>3.0910424533583161</v>
      </c>
      <c r="K108">
        <f t="shared" si="18"/>
        <v>1477.7301738802578</v>
      </c>
      <c r="L108">
        <f t="shared" si="19"/>
        <v>1352.096348649073</v>
      </c>
      <c r="M108">
        <f t="shared" si="84"/>
        <v>2.2000175112076383</v>
      </c>
      <c r="N108" s="3">
        <f t="shared" si="85"/>
        <v>1511.7634351956106</v>
      </c>
      <c r="Q108" t="str">
        <f>'PRE-POST'!A111</f>
        <v>Syracuse</v>
      </c>
      <c r="R108" s="3">
        <f>IFERROR(VLOOKUP(Q108,$A$4:$N$160,14,FALSE),VLOOKUP(Q108,'Week 10'!Q$4:R$134,2,FALSE))</f>
        <v>1685.6076852687952</v>
      </c>
    </row>
    <row r="109" spans="1:18">
      <c r="A109" t="str">
        <f t="shared" ref="A109:B109" si="104">C46</f>
        <v>Purdue</v>
      </c>
      <c r="B109">
        <f t="shared" si="104"/>
        <v>38</v>
      </c>
      <c r="C109" t="str">
        <f t="shared" ref="C109:D109" si="105">A46</f>
        <v>Iowa</v>
      </c>
      <c r="D109">
        <f t="shared" si="105"/>
        <v>36</v>
      </c>
      <c r="E109" s="3">
        <f>VLOOKUP(A109,'Week 10'!$Q$4:R$138,2,FALSE)</f>
        <v>1584.7436818423214</v>
      </c>
      <c r="F109" s="3">
        <f>VLOOKUP(C109,'Week 10'!$Q$4:S$138,2,FALSE)</f>
        <v>1631.2235335492453</v>
      </c>
      <c r="G109" s="5">
        <f t="shared" si="83"/>
        <v>0.52662742045948363</v>
      </c>
      <c r="H109">
        <f t="shared" si="22"/>
        <v>1</v>
      </c>
      <c r="I109">
        <f t="shared" si="16"/>
        <v>2</v>
      </c>
      <c r="J109">
        <f t="shared" si="17"/>
        <v>1.0986122886681098</v>
      </c>
      <c r="K109">
        <f t="shared" si="18"/>
        <v>1584.7436818423214</v>
      </c>
      <c r="L109">
        <f t="shared" si="19"/>
        <v>1631.2235335492453</v>
      </c>
      <c r="M109">
        <f t="shared" si="84"/>
        <v>2.1999526676631014</v>
      </c>
      <c r="N109" s="3">
        <f t="shared" si="85"/>
        <v>1607.625518587985</v>
      </c>
      <c r="Q109" t="str">
        <f>'PRE-POST'!A112</f>
        <v>Texas Christian</v>
      </c>
      <c r="R109" s="3">
        <f>IFERROR(VLOOKUP(Q109,$A$4:$N$160,14,FALSE),VLOOKUP(Q109,'Week 10'!Q$4:R$134,2,FALSE))</f>
        <v>1479.4945992933565</v>
      </c>
    </row>
    <row r="110" spans="1:18">
      <c r="A110" t="str">
        <f t="shared" ref="A110:B110" si="106">C47</f>
        <v>New Mexico</v>
      </c>
      <c r="B110">
        <f t="shared" si="106"/>
        <v>23</v>
      </c>
      <c r="C110" t="str">
        <f t="shared" ref="C110:D110" si="107">A47</f>
        <v>San Diego State</v>
      </c>
      <c r="D110">
        <f t="shared" si="107"/>
        <v>31</v>
      </c>
      <c r="E110" s="3">
        <f>VLOOKUP(A110,'Week 10'!$Q$4:R$138,2,FALSE)</f>
        <v>1504.080685800734</v>
      </c>
      <c r="F110" s="3">
        <f>VLOOKUP(C110,'Week 10'!$Q$4:S$138,2,FALSE)</f>
        <v>1596.4590924531442</v>
      </c>
      <c r="G110" s="5">
        <f t="shared" si="83"/>
        <v>0.46068065850132783</v>
      </c>
      <c r="H110">
        <f t="shared" si="22"/>
        <v>0</v>
      </c>
      <c r="I110">
        <f t="shared" si="16"/>
        <v>-8</v>
      </c>
      <c r="J110">
        <f t="shared" si="17"/>
        <v>2.1972245773362196</v>
      </c>
      <c r="K110">
        <f t="shared" si="18"/>
        <v>1596.4590924531442</v>
      </c>
      <c r="L110">
        <f t="shared" si="19"/>
        <v>1504.080685800734</v>
      </c>
      <c r="M110">
        <f t="shared" si="84"/>
        <v>2.200023815089259</v>
      </c>
      <c r="N110" s="3">
        <f t="shared" si="85"/>
        <v>1459.5425736119294</v>
      </c>
      <c r="Q110" t="str">
        <f>'PRE-POST'!A113</f>
        <v>Temple</v>
      </c>
      <c r="R110" s="3">
        <f>IFERROR(VLOOKUP(Q110,$A$4:$N$160,14,FALSE),VLOOKUP(Q110,'Week 10'!Q$4:R$134,2,FALSE))</f>
        <v>1631.5762584877261</v>
      </c>
    </row>
    <row r="111" spans="1:18">
      <c r="A111" t="str">
        <f t="shared" ref="A111:B111" si="108">C48</f>
        <v>Mississippi</v>
      </c>
      <c r="B111">
        <f t="shared" si="108"/>
        <v>44</v>
      </c>
      <c r="C111" t="str">
        <f t="shared" ref="C111:D111" si="109">A48</f>
        <v>South Carolina</v>
      </c>
      <c r="D111">
        <f t="shared" si="109"/>
        <v>48</v>
      </c>
      <c r="E111" s="3">
        <f>VLOOKUP(A111,'Week 10'!$Q$4:R$138,2,FALSE)</f>
        <v>1501.9359695593375</v>
      </c>
      <c r="F111" s="3">
        <f>VLOOKUP(C111,'Week 10'!$Q$4:S$138,2,FALSE)</f>
        <v>1587.3948418306784</v>
      </c>
      <c r="G111" s="5">
        <f t="shared" si="83"/>
        <v>0.47059129962462765</v>
      </c>
      <c r="H111">
        <f t="shared" si="22"/>
        <v>0</v>
      </c>
      <c r="I111">
        <f t="shared" si="16"/>
        <v>-4</v>
      </c>
      <c r="J111">
        <f t="shared" si="17"/>
        <v>1.6094379124341003</v>
      </c>
      <c r="K111">
        <f t="shared" si="18"/>
        <v>1587.3948418306784</v>
      </c>
      <c r="L111">
        <f t="shared" si="19"/>
        <v>1501.9359695593375</v>
      </c>
      <c r="M111">
        <f t="shared" si="84"/>
        <v>2.2000257433773878</v>
      </c>
      <c r="N111" s="3">
        <f t="shared" si="85"/>
        <v>1468.6105305344931</v>
      </c>
      <c r="Q111" t="str">
        <f>'PRE-POST'!A114</f>
        <v>Tennessee</v>
      </c>
      <c r="R111" s="3">
        <f>IFERROR(VLOOKUP(Q111,$A$4:$N$160,14,FALSE),VLOOKUP(Q111,'Week 10'!Q$4:R$134,2,FALSE))</f>
        <v>1479.9883552917072</v>
      </c>
    </row>
    <row r="112" spans="1:18">
      <c r="A112" t="str">
        <f t="shared" ref="A112:B112" si="110">C49</f>
        <v>Oregon State</v>
      </c>
      <c r="B112">
        <f t="shared" si="110"/>
        <v>21</v>
      </c>
      <c r="C112" t="str">
        <f t="shared" ref="C112:D112" si="111">A49</f>
        <v>Southern California</v>
      </c>
      <c r="D112">
        <f t="shared" si="111"/>
        <v>38</v>
      </c>
      <c r="E112" s="3">
        <f>VLOOKUP(A112,'Week 10'!$Q$4:R$138,2,FALSE)</f>
        <v>1377.8378696914513</v>
      </c>
      <c r="F112" s="3">
        <f>VLOOKUP(C112,'Week 10'!$Q$4:S$138,2,FALSE)</f>
        <v>1436.1749757925415</v>
      </c>
      <c r="G112" s="5">
        <f t="shared" si="83"/>
        <v>0.50958749979967732</v>
      </c>
      <c r="H112">
        <f t="shared" si="22"/>
        <v>0</v>
      </c>
      <c r="I112">
        <f t="shared" si="16"/>
        <v>-17</v>
      </c>
      <c r="J112">
        <f t="shared" si="17"/>
        <v>2.8903717578961645</v>
      </c>
      <c r="K112">
        <f t="shared" si="18"/>
        <v>1436.1749757925415</v>
      </c>
      <c r="L112">
        <f t="shared" si="19"/>
        <v>1377.8378696914513</v>
      </c>
      <c r="M112">
        <f t="shared" si="84"/>
        <v>2.2000377118466625</v>
      </c>
      <c r="N112" s="3">
        <f t="shared" si="85"/>
        <v>1313.0292768035877</v>
      </c>
      <c r="Q112" t="str">
        <f>'PRE-POST'!A115</f>
        <v>Texas</v>
      </c>
      <c r="R112" s="3">
        <f>IFERROR(VLOOKUP(Q112,$A$4:$N$160,14,FALSE),VLOOKUP(Q112,'Week 10'!Q$4:R$134,2,FALSE))</f>
        <v>1620.8682100582917</v>
      </c>
    </row>
    <row r="113" spans="1:18">
      <c r="A113" t="str">
        <f t="shared" ref="A113:B113" si="112">C50</f>
        <v>Southern Methodist</v>
      </c>
      <c r="B113">
        <f t="shared" si="112"/>
        <v>45</v>
      </c>
      <c r="C113" t="str">
        <f t="shared" ref="C113:D113" si="113">A50</f>
        <v>Houston</v>
      </c>
      <c r="D113">
        <f t="shared" si="113"/>
        <v>31</v>
      </c>
      <c r="E113" s="3">
        <f>VLOOKUP(A113,'Week 10'!$Q$4:R$138,2,FALSE)</f>
        <v>1394.6425464259773</v>
      </c>
      <c r="F113" s="3">
        <f>VLOOKUP(C113,'Week 10'!$Q$4:S$138,2,FALSE)</f>
        <v>1715.5000983062525</v>
      </c>
      <c r="G113" s="5">
        <f t="shared" si="83"/>
        <v>0.18651217191595382</v>
      </c>
      <c r="H113">
        <f t="shared" si="22"/>
        <v>1</v>
      </c>
      <c r="I113">
        <f t="shared" si="16"/>
        <v>14</v>
      </c>
      <c r="J113">
        <f t="shared" si="17"/>
        <v>2.7080502011022101</v>
      </c>
      <c r="K113">
        <f t="shared" si="18"/>
        <v>1394.6425464259773</v>
      </c>
      <c r="L113">
        <f t="shared" si="19"/>
        <v>1715.5000983062525</v>
      </c>
      <c r="M113">
        <f t="shared" si="84"/>
        <v>2.1999931433747251</v>
      </c>
      <c r="N113" s="3">
        <f t="shared" si="85"/>
        <v>1491.572742890984</v>
      </c>
      <c r="Q113" t="str">
        <f>'PRE-POST'!A116</f>
        <v>Texas A&amp;M</v>
      </c>
      <c r="R113" s="3">
        <f>IFERROR(VLOOKUP(Q113,$A$4:$N$160,14,FALSE),VLOOKUP(Q113,'Week 10'!Q$4:R$134,2,FALSE))</f>
        <v>1567.3735963592273</v>
      </c>
    </row>
    <row r="114" spans="1:18">
      <c r="A114" t="str">
        <f t="shared" ref="A114:B114" si="114">C51</f>
        <v>Southern Mississippi</v>
      </c>
      <c r="B114">
        <f t="shared" si="114"/>
        <v>26</v>
      </c>
      <c r="C114" t="str">
        <f t="shared" ref="C114:D114" si="115">A51</f>
        <v>Marshall</v>
      </c>
      <c r="D114">
        <f t="shared" si="115"/>
        <v>24</v>
      </c>
      <c r="E114" s="3">
        <f>VLOOKUP(A114,'Week 10'!$Q$4:R$138,2,FALSE)</f>
        <v>1570.8424727898564</v>
      </c>
      <c r="F114" s="3">
        <f>VLOOKUP(C114,'Week 10'!$Q$4:S$138,2,FALSE)</f>
        <v>1520.761584025428</v>
      </c>
      <c r="G114" s="5">
        <f t="shared" si="83"/>
        <v>0.65981251792047979</v>
      </c>
      <c r="H114">
        <f t="shared" si="22"/>
        <v>1</v>
      </c>
      <c r="I114">
        <f t="shared" si="16"/>
        <v>2</v>
      </c>
      <c r="J114">
        <f t="shared" si="17"/>
        <v>1.0986122886681098</v>
      </c>
      <c r="K114">
        <f t="shared" si="18"/>
        <v>1570.8424727898564</v>
      </c>
      <c r="L114">
        <f t="shared" si="19"/>
        <v>1520.761584025428</v>
      </c>
      <c r="M114">
        <f t="shared" si="84"/>
        <v>2.2000439289328582</v>
      </c>
      <c r="N114" s="3">
        <f t="shared" si="85"/>
        <v>1587.2871036683021</v>
      </c>
      <c r="Q114" t="str">
        <f>'PRE-POST'!A117</f>
        <v>Texas State</v>
      </c>
      <c r="R114" s="3">
        <f>IFERROR(VLOOKUP(Q114,$A$4:$N$160,14,FALSE),VLOOKUP(Q114,'Week 10'!Q$4:R$134,2,FALSE))</f>
        <v>1419.0880164753271</v>
      </c>
    </row>
    <row r="115" spans="1:18">
      <c r="A115" t="str">
        <f t="shared" ref="A115:B115" si="116">C52</f>
        <v>Wake Forest</v>
      </c>
      <c r="B115">
        <f t="shared" si="116"/>
        <v>24</v>
      </c>
      <c r="C115" t="str">
        <f t="shared" ref="C115:D115" si="117">A52</f>
        <v>Syracuse</v>
      </c>
      <c r="D115">
        <f t="shared" si="117"/>
        <v>41</v>
      </c>
      <c r="E115" s="3">
        <f>VLOOKUP(A115,'Week 10'!$Q$4:R$138,2,FALSE)</f>
        <v>1451.6745401967744</v>
      </c>
      <c r="F115" s="3">
        <f>VLOOKUP(C115,'Week 10'!$Q$4:S$138,2,FALSE)</f>
        <v>1644.396051897513</v>
      </c>
      <c r="G115" s="5">
        <f t="shared" si="83"/>
        <v>0.32404937829338915</v>
      </c>
      <c r="H115">
        <f t="shared" si="22"/>
        <v>0</v>
      </c>
      <c r="I115">
        <f t="shared" si="16"/>
        <v>-17</v>
      </c>
      <c r="J115">
        <f t="shared" si="17"/>
        <v>2.8903717578961645</v>
      </c>
      <c r="K115">
        <f t="shared" si="18"/>
        <v>1644.396051897513</v>
      </c>
      <c r="L115">
        <f t="shared" si="19"/>
        <v>1451.6745401967744</v>
      </c>
      <c r="M115">
        <f t="shared" si="84"/>
        <v>2.2000114154355712</v>
      </c>
      <c r="N115" s="3">
        <f t="shared" si="85"/>
        <v>1410.4629068254922</v>
      </c>
      <c r="Q115" t="str">
        <f>'PRE-POST'!A118</f>
        <v>Texas Tech</v>
      </c>
      <c r="R115" s="3">
        <f>IFERROR(VLOOKUP(Q115,$A$4:$N$160,14,FALSE),VLOOKUP(Q115,'Week 10'!Q$4:R$134,2,FALSE))</f>
        <v>1614.1695761745304</v>
      </c>
    </row>
    <row r="116" spans="1:18">
      <c r="A116" t="str">
        <f t="shared" ref="A116:B116" si="118">C53</f>
        <v>Tennessee</v>
      </c>
      <c r="B116">
        <f t="shared" si="118"/>
        <v>14</v>
      </c>
      <c r="C116" t="str">
        <f t="shared" ref="C116:D116" si="119">A53</f>
        <v>Charlotte</v>
      </c>
      <c r="D116">
        <f t="shared" si="119"/>
        <v>3</v>
      </c>
      <c r="E116" s="3">
        <f>VLOOKUP(A116,'Week 10'!$Q$4:R$138,2,FALSE)</f>
        <v>1435.6300953365951</v>
      </c>
      <c r="F116" s="3">
        <f>VLOOKUP(C116,'Week 10'!$Q$4:S$138,2,FALSE)</f>
        <v>1434.1207797852699</v>
      </c>
      <c r="G116" s="5">
        <f t="shared" si="83"/>
        <v>0.5945623279667992</v>
      </c>
      <c r="H116">
        <f t="shared" si="22"/>
        <v>1</v>
      </c>
      <c r="I116">
        <f t="shared" si="16"/>
        <v>11</v>
      </c>
      <c r="J116">
        <f t="shared" si="17"/>
        <v>2.4849066497880004</v>
      </c>
      <c r="K116">
        <f t="shared" si="18"/>
        <v>1435.6300953365951</v>
      </c>
      <c r="L116">
        <f t="shared" si="19"/>
        <v>1434.1207797852699</v>
      </c>
      <c r="M116">
        <f t="shared" si="84"/>
        <v>2.2014576143458329</v>
      </c>
      <c r="N116" s="3">
        <f t="shared" si="85"/>
        <v>1479.9883552917072</v>
      </c>
      <c r="Q116" t="str">
        <f>'PRE-POST'!A119</f>
        <v>Texas-El Paso</v>
      </c>
      <c r="R116" s="3">
        <f>IFERROR(VLOOKUP(Q116,$A$4:$N$160,14,FALSE),VLOOKUP(Q116,'Week 10'!Q$4:R$134,2,FALSE))</f>
        <v>1306.3952089754621</v>
      </c>
    </row>
    <row r="117" spans="1:18">
      <c r="A117" t="str">
        <f t="shared" ref="A117:B117" si="120">C54</f>
        <v>Texas Christian</v>
      </c>
      <c r="B117">
        <f t="shared" si="120"/>
        <v>14</v>
      </c>
      <c r="C117" t="str">
        <f t="shared" ref="C117:D117" si="121">A54</f>
        <v>Kansas State</v>
      </c>
      <c r="D117">
        <f t="shared" si="121"/>
        <v>13</v>
      </c>
      <c r="E117" s="3">
        <f>VLOOKUP(A117,'Week 10'!$Q$4:R$138,2,FALSE)</f>
        <v>1468.6129590147373</v>
      </c>
      <c r="F117" s="3">
        <f>VLOOKUP(C117,'Week 10'!$Q$4:S$138,2,FALSE)</f>
        <v>1431.2318985483162</v>
      </c>
      <c r="G117" s="5">
        <f t="shared" si="83"/>
        <v>0.64321662479805242</v>
      </c>
      <c r="H117">
        <f t="shared" si="22"/>
        <v>1</v>
      </c>
      <c r="I117">
        <f t="shared" si="16"/>
        <v>1</v>
      </c>
      <c r="J117">
        <f t="shared" si="17"/>
        <v>0.69314718055994529</v>
      </c>
      <c r="K117">
        <f t="shared" si="18"/>
        <v>1468.6129590147373</v>
      </c>
      <c r="L117">
        <f t="shared" si="19"/>
        <v>1431.2318985483162</v>
      </c>
      <c r="M117">
        <f t="shared" si="84"/>
        <v>2.200058853333013</v>
      </c>
      <c r="N117" s="3">
        <f t="shared" si="85"/>
        <v>1479.4945992933565</v>
      </c>
      <c r="Q117" t="str">
        <f>'PRE-POST'!A120</f>
        <v>Texas-San Antonio</v>
      </c>
      <c r="R117" s="3">
        <f>IFERROR(VLOOKUP(Q117,$A$4:$N$160,14,FALSE),VLOOKUP(Q117,'Week 10'!Q$4:R$134,2,FALSE))</f>
        <v>1414.583014130526</v>
      </c>
    </row>
    <row r="118" spans="1:18">
      <c r="A118" t="str">
        <f t="shared" ref="A118:B118" si="122">C55</f>
        <v>Georgia State</v>
      </c>
      <c r="B118">
        <f t="shared" si="122"/>
        <v>31</v>
      </c>
      <c r="C118" t="str">
        <f t="shared" ref="C118:D118" si="123">A55</f>
        <v>Texas State</v>
      </c>
      <c r="D118">
        <f t="shared" si="123"/>
        <v>40</v>
      </c>
      <c r="E118" s="3">
        <f>VLOOKUP(A118,'Week 10'!$Q$4:R$138,2,FALSE)</f>
        <v>1321.4756878228714</v>
      </c>
      <c r="F118" s="3">
        <f>VLOOKUP(C118,'Week 10'!$Q$4:S$138,2,FALSE)</f>
        <v>1365.3541399126718</v>
      </c>
      <c r="G118" s="5">
        <f t="shared" si="83"/>
        <v>0.53035896032548668</v>
      </c>
      <c r="H118">
        <f t="shared" si="22"/>
        <v>0</v>
      </c>
      <c r="I118">
        <f t="shared" si="16"/>
        <v>-9</v>
      </c>
      <c r="J118">
        <f t="shared" si="17"/>
        <v>2.3025850929940459</v>
      </c>
      <c r="K118">
        <f t="shared" si="18"/>
        <v>1365.3541399126718</v>
      </c>
      <c r="L118">
        <f t="shared" si="19"/>
        <v>1321.4756878228714</v>
      </c>
      <c r="M118">
        <f t="shared" si="84"/>
        <v>2.2000501385052393</v>
      </c>
      <c r="N118" s="3">
        <f t="shared" si="85"/>
        <v>1267.7418112602161</v>
      </c>
      <c r="Q118" t="str">
        <f>'PRE-POST'!A121</f>
        <v>Toledo</v>
      </c>
      <c r="R118" s="3">
        <f>IFERROR(VLOOKUP(Q118,$A$4:$N$160,14,FALSE),VLOOKUP(Q118,'Week 10'!Q$4:R$134,2,FALSE))</f>
        <v>1638.5897890658223</v>
      </c>
    </row>
    <row r="119" spans="1:18">
      <c r="A119" t="str">
        <f t="shared" ref="A119:B119" si="124">C56</f>
        <v>Rice</v>
      </c>
      <c r="B119">
        <f t="shared" si="124"/>
        <v>26</v>
      </c>
      <c r="C119" t="str">
        <f t="shared" ref="C119:D119" si="125">A56</f>
        <v>Texas-El Paso</v>
      </c>
      <c r="D119">
        <f t="shared" si="125"/>
        <v>34</v>
      </c>
      <c r="E119" s="3">
        <f>VLOOKUP(A119,'Week 10'!$Q$4:R$138,2,FALSE)</f>
        <v>1278.9368956461356</v>
      </c>
      <c r="F119" s="3">
        <f>VLOOKUP(C119,'Week 10'!$Q$4:S$138,2,FALSE)</f>
        <v>1244.6022306826235</v>
      </c>
      <c r="G119" s="5">
        <f t="shared" si="83"/>
        <v>0.63918217046440984</v>
      </c>
      <c r="H119">
        <f t="shared" si="22"/>
        <v>0</v>
      </c>
      <c r="I119">
        <f t="shared" si="16"/>
        <v>-8</v>
      </c>
      <c r="J119">
        <f t="shared" si="17"/>
        <v>2.1972245773362196</v>
      </c>
      <c r="K119">
        <f t="shared" si="18"/>
        <v>1244.6022306826235</v>
      </c>
      <c r="L119">
        <f t="shared" si="19"/>
        <v>1278.9368956461356</v>
      </c>
      <c r="M119">
        <f t="shared" si="84"/>
        <v>2.1999359248152754</v>
      </c>
      <c r="N119" s="3">
        <f t="shared" si="85"/>
        <v>1217.143917353297</v>
      </c>
      <c r="Q119" t="str">
        <f>'PRE-POST'!A122</f>
        <v>Troy</v>
      </c>
      <c r="R119" s="3">
        <f>IFERROR(VLOOKUP(Q119,$A$4:$N$160,14,FALSE),VLOOKUP(Q119,'Week 10'!Q$4:R$134,2,FALSE))</f>
        <v>1692.4642493625047</v>
      </c>
    </row>
    <row r="120" spans="1:18">
      <c r="A120" t="str">
        <f t="shared" ref="A120:B120" si="126">C57</f>
        <v>Troy</v>
      </c>
      <c r="B120">
        <f t="shared" si="126"/>
        <v>26</v>
      </c>
      <c r="C120" t="str">
        <f t="shared" ref="C120:D120" si="127">A57</f>
        <v>Louisiana</v>
      </c>
      <c r="D120">
        <f t="shared" si="127"/>
        <v>16</v>
      </c>
      <c r="E120" s="3">
        <f>VLOOKUP(A120,'Week 10'!$Q$4:R$138,2,FALSE)</f>
        <v>1661.2839038486347</v>
      </c>
      <c r="F120" s="3">
        <f>VLOOKUP(C120,'Week 10'!$Q$4:S$138,2,FALSE)</f>
        <v>1575.3746525409508</v>
      </c>
      <c r="G120" s="5">
        <f t="shared" si="83"/>
        <v>0.70447584779626726</v>
      </c>
      <c r="H120">
        <f t="shared" si="22"/>
        <v>1</v>
      </c>
      <c r="I120">
        <f t="shared" si="16"/>
        <v>10</v>
      </c>
      <c r="J120">
        <f t="shared" si="17"/>
        <v>2.3978952727983707</v>
      </c>
      <c r="K120">
        <f t="shared" si="18"/>
        <v>1661.2839038486347</v>
      </c>
      <c r="L120">
        <f t="shared" si="19"/>
        <v>1575.3746525409508</v>
      </c>
      <c r="M120">
        <f t="shared" si="84"/>
        <v>2.2000256084177958</v>
      </c>
      <c r="N120" s="3">
        <f t="shared" si="85"/>
        <v>1692.4642493625047</v>
      </c>
      <c r="Q120" t="str">
        <f>'PRE-POST'!A123</f>
        <v>Tulane</v>
      </c>
      <c r="R120" s="3">
        <f>IFERROR(VLOOKUP(Q120,$A$4:$N$160,14,FALSE),VLOOKUP(Q120,'Week 10'!Q$4:R$134,2,FALSE))</f>
        <v>1557.5830203737414</v>
      </c>
    </row>
    <row r="121" spans="1:18">
      <c r="A121" t="str">
        <f t="shared" ref="A121:B121" si="128">C58</f>
        <v>South Florida</v>
      </c>
      <c r="B121">
        <f t="shared" si="128"/>
        <v>15</v>
      </c>
      <c r="C121" t="str">
        <f t="shared" ref="C121:D121" si="129">A58</f>
        <v>Tulane</v>
      </c>
      <c r="D121">
        <f t="shared" si="129"/>
        <v>41</v>
      </c>
      <c r="E121" s="3">
        <f>VLOOKUP(A121,'Week 10'!$Q$4:R$138,2,FALSE)</f>
        <v>1648.4601794619557</v>
      </c>
      <c r="F121" s="3">
        <f>VLOOKUP(C121,'Week 10'!$Q$4:S$138,2,FALSE)</f>
        <v>1437.1145034165863</v>
      </c>
      <c r="G121" s="5">
        <f t="shared" si="83"/>
        <v>0.83072491328150055</v>
      </c>
      <c r="H121">
        <f t="shared" si="22"/>
        <v>0</v>
      </c>
      <c r="I121">
        <f t="shared" si="16"/>
        <v>-26</v>
      </c>
      <c r="J121">
        <f t="shared" si="17"/>
        <v>3.2958368660043291</v>
      </c>
      <c r="K121">
        <f t="shared" si="18"/>
        <v>1437.1145034165863</v>
      </c>
      <c r="L121">
        <f t="shared" si="19"/>
        <v>1648.4601794619557</v>
      </c>
      <c r="M121">
        <f t="shared" si="84"/>
        <v>2.1999895905133187</v>
      </c>
      <c r="N121" s="3">
        <f t="shared" si="85"/>
        <v>1527.9916625048006</v>
      </c>
      <c r="Q121" t="str">
        <f>'PRE-POST'!A124</f>
        <v>Tulsa</v>
      </c>
      <c r="R121" s="3">
        <f>IFERROR(VLOOKUP(Q121,$A$4:$N$160,14,FALSE),VLOOKUP(Q121,'Week 10'!Q$4:R$134,2,FALSE))</f>
        <v>1350.6517291645459</v>
      </c>
    </row>
    <row r="122" spans="1:18">
      <c r="A122" t="str">
        <f t="shared" ref="A122:B122" si="130">C59</f>
        <v>Tulsa</v>
      </c>
      <c r="B122">
        <f t="shared" si="130"/>
        <v>49</v>
      </c>
      <c r="C122" t="str">
        <f t="shared" ref="C122:D122" si="131">A59</f>
        <v>Connecticut</v>
      </c>
      <c r="D122">
        <f t="shared" si="131"/>
        <v>19</v>
      </c>
      <c r="E122" s="3">
        <f>VLOOKUP(A122,'Week 10'!$Q$4:R$138,2,FALSE)</f>
        <v>1280.120908228894</v>
      </c>
      <c r="F122" s="3">
        <f>VLOOKUP(C122,'Week 10'!$Q$4:S$138,2,FALSE)</f>
        <v>1322.0225225764696</v>
      </c>
      <c r="G122" s="5">
        <f t="shared" si="83"/>
        <v>0.5331923608959892</v>
      </c>
      <c r="H122">
        <f t="shared" si="22"/>
        <v>1</v>
      </c>
      <c r="I122">
        <f t="shared" si="16"/>
        <v>30</v>
      </c>
      <c r="J122">
        <f t="shared" si="17"/>
        <v>3.4339872044851463</v>
      </c>
      <c r="K122">
        <f t="shared" si="18"/>
        <v>1280.120908228894</v>
      </c>
      <c r="L122">
        <f t="shared" si="19"/>
        <v>1322.0225225764696</v>
      </c>
      <c r="M122">
        <f t="shared" si="84"/>
        <v>2.1999474960563155</v>
      </c>
      <c r="N122" s="3">
        <f t="shared" si="85"/>
        <v>1350.6517291645459</v>
      </c>
      <c r="Q122" t="str">
        <f>'PRE-POST'!A125</f>
        <v>Utah</v>
      </c>
      <c r="R122" s="3">
        <f>IFERROR(VLOOKUP(Q122,$A$4:$N$160,14,FALSE),VLOOKUP(Q122,'Week 10'!Q$4:R$134,2,FALSE))</f>
        <v>1608.5756096791633</v>
      </c>
    </row>
    <row r="123" spans="1:18">
      <c r="A123" t="str">
        <f t="shared" ref="A123:B123" si="132">C60</f>
        <v>Hawaii</v>
      </c>
      <c r="B123">
        <f t="shared" si="132"/>
        <v>17</v>
      </c>
      <c r="C123" t="str">
        <f t="shared" ref="C123:D123" si="133">A60</f>
        <v>Utah State</v>
      </c>
      <c r="D123">
        <f t="shared" si="133"/>
        <v>56</v>
      </c>
      <c r="E123" s="3">
        <f>VLOOKUP(A123,'Week 10'!$Q$4:R$138,2,FALSE)</f>
        <v>1479.4577701628052</v>
      </c>
      <c r="F123" s="3">
        <f>VLOOKUP(C123,'Week 10'!$Q$4:S$138,2,FALSE)</f>
        <v>1738.8027835086793</v>
      </c>
      <c r="G123" s="5">
        <f t="shared" si="83"/>
        <v>0.2462451075918575</v>
      </c>
      <c r="H123">
        <f t="shared" si="22"/>
        <v>0</v>
      </c>
      <c r="I123">
        <f t="shared" si="16"/>
        <v>-39</v>
      </c>
      <c r="J123">
        <f t="shared" si="17"/>
        <v>3.6888794541139363</v>
      </c>
      <c r="K123">
        <f t="shared" si="18"/>
        <v>1738.8027835086793</v>
      </c>
      <c r="L123">
        <f t="shared" si="19"/>
        <v>1479.4577701628052</v>
      </c>
      <c r="M123">
        <f t="shared" si="84"/>
        <v>2.2000084829084301</v>
      </c>
      <c r="N123" s="3">
        <f t="shared" si="85"/>
        <v>1439.4894012555121</v>
      </c>
      <c r="Q123" t="str">
        <f>'PRE-POST'!A126</f>
        <v>Utah State</v>
      </c>
      <c r="R123" s="3">
        <f>IFERROR(VLOOKUP(Q123,$A$4:$N$160,14,FALSE),VLOOKUP(Q123,'Week 10'!Q$4:R$134,2,FALSE))</f>
        <v>1778.7711524159724</v>
      </c>
    </row>
    <row r="124" spans="1:18">
      <c r="A124" t="str">
        <f t="shared" ref="A124:B124" si="134">C61</f>
        <v>Washington</v>
      </c>
      <c r="B124">
        <f t="shared" si="134"/>
        <v>27</v>
      </c>
      <c r="C124" t="str">
        <f t="shared" ref="C124:D124" si="135">A61</f>
        <v>Stanford</v>
      </c>
      <c r="D124">
        <f t="shared" si="135"/>
        <v>23</v>
      </c>
      <c r="E124" s="3">
        <f>VLOOKUP(A124,'Week 10'!$Q$4:R$138,2,FALSE)</f>
        <v>1675.3492075089277</v>
      </c>
      <c r="F124" s="3">
        <f>VLOOKUP(C124,'Week 10'!$Q$4:S$138,2,FALSE)</f>
        <v>1565.7953538515499</v>
      </c>
      <c r="G124" s="5">
        <f t="shared" si="83"/>
        <v>0.73200377047411724</v>
      </c>
      <c r="H124">
        <f t="shared" si="22"/>
        <v>1</v>
      </c>
      <c r="I124">
        <f t="shared" si="16"/>
        <v>4</v>
      </c>
      <c r="J124">
        <f t="shared" si="17"/>
        <v>1.6094379124341003</v>
      </c>
      <c r="K124">
        <f t="shared" si="18"/>
        <v>1675.3492075089277</v>
      </c>
      <c r="L124">
        <f t="shared" si="19"/>
        <v>1565.7953538515499</v>
      </c>
      <c r="M124">
        <f t="shared" si="84"/>
        <v>2.2000200814478594</v>
      </c>
      <c r="N124" s="3">
        <f t="shared" si="85"/>
        <v>1694.3276055971392</v>
      </c>
      <c r="Q124" t="str">
        <f>'PRE-POST'!A127</f>
        <v>Vanderbilt</v>
      </c>
      <c r="R124" s="3">
        <f>IFERROR(VLOOKUP(Q124,$A$4:$N$160,14,FALSE),VLOOKUP(Q124,'Week 10'!Q$4:R$134,2,FALSE))</f>
        <v>1505.3903782324473</v>
      </c>
    </row>
    <row r="125" spans="1:18">
      <c r="A125" t="str">
        <f t="shared" ref="A125:B125" si="136">C62</f>
        <v>Washington State</v>
      </c>
      <c r="B125">
        <f t="shared" si="136"/>
        <v>19</v>
      </c>
      <c r="C125" t="str">
        <f t="shared" ref="C125:D125" si="137">A62</f>
        <v>California</v>
      </c>
      <c r="D125">
        <f t="shared" si="137"/>
        <v>13</v>
      </c>
      <c r="E125" s="3">
        <f>VLOOKUP(A125,'Week 10'!$Q$4:R$138,2,FALSE)</f>
        <v>1708.3487452739735</v>
      </c>
      <c r="F125" s="3">
        <f>VLOOKUP(C125,'Week 10'!$Q$4:S$138,2,FALSE)</f>
        <v>1602.5479022262964</v>
      </c>
      <c r="G125" s="5">
        <f t="shared" si="83"/>
        <v>0.72774442594866617</v>
      </c>
      <c r="H125">
        <f t="shared" si="22"/>
        <v>1</v>
      </c>
      <c r="I125">
        <f t="shared" si="16"/>
        <v>6</v>
      </c>
      <c r="J125">
        <f t="shared" si="17"/>
        <v>1.9459101490553132</v>
      </c>
      <c r="K125">
        <f t="shared" si="18"/>
        <v>1708.3487452739735</v>
      </c>
      <c r="L125">
        <f t="shared" si="19"/>
        <v>1602.5479022262964</v>
      </c>
      <c r="M125">
        <f t="shared" si="84"/>
        <v>2.2000207937851592</v>
      </c>
      <c r="N125" s="3">
        <f t="shared" si="85"/>
        <v>1731.6595005247032</v>
      </c>
      <c r="Q125" t="str">
        <f>'PRE-POST'!A128</f>
        <v>Virginia</v>
      </c>
      <c r="R125" s="3">
        <f>IFERROR(VLOOKUP(Q125,$A$4:$N$160,14,FALSE),VLOOKUP(Q125,'Week 10'!Q$4:R$134,2,FALSE))</f>
        <v>1647.565161076242</v>
      </c>
    </row>
    <row r="126" spans="1:18">
      <c r="A126" t="str">
        <f t="shared" ref="A126:B126" si="138">C63</f>
        <v>Texas</v>
      </c>
      <c r="B126">
        <f t="shared" si="138"/>
        <v>41</v>
      </c>
      <c r="C126" t="str">
        <f t="shared" ref="C126:D126" si="139">A63</f>
        <v>West Virginia</v>
      </c>
      <c r="D126">
        <f t="shared" si="139"/>
        <v>42</v>
      </c>
      <c r="E126" s="3">
        <f>VLOOKUP(A126,'Week 10'!$Q$4:R$138,2,FALSE)</f>
        <v>1635.35810086737</v>
      </c>
      <c r="F126" s="3">
        <f>VLOOKUP(C126,'Week 10'!$Q$4:S$138,2,FALSE)</f>
        <v>1717.6772560886525</v>
      </c>
      <c r="G126" s="5">
        <f t="shared" si="83"/>
        <v>0.47509635617960211</v>
      </c>
      <c r="H126">
        <f t="shared" si="22"/>
        <v>0</v>
      </c>
      <c r="I126">
        <f t="shared" si="16"/>
        <v>-1</v>
      </c>
      <c r="J126">
        <f t="shared" si="17"/>
        <v>0.69314718055994529</v>
      </c>
      <c r="K126">
        <f t="shared" si="18"/>
        <v>1717.6772560886525</v>
      </c>
      <c r="L126">
        <f t="shared" si="19"/>
        <v>1635.35810086737</v>
      </c>
      <c r="M126">
        <f t="shared" si="84"/>
        <v>2.200026725249963</v>
      </c>
      <c r="N126" s="3">
        <f t="shared" si="85"/>
        <v>1620.8682100582917</v>
      </c>
      <c r="Q126" t="str">
        <f>'PRE-POST'!A129</f>
        <v>Virginia Tech</v>
      </c>
      <c r="R126" s="3">
        <f>IFERROR(VLOOKUP(Q126,$A$4:$N$160,14,FALSE),VLOOKUP(Q126,'Week 10'!Q$4:R$134,2,FALSE))</f>
        <v>1373.1265818762579</v>
      </c>
    </row>
    <row r="127" spans="1:18">
      <c r="A127" t="str">
        <f t="shared" ref="A127:B127" si="140">C64</f>
        <v>Wisconsin</v>
      </c>
      <c r="B127">
        <f t="shared" si="140"/>
        <v>31</v>
      </c>
      <c r="C127" t="str">
        <f t="shared" ref="C127:D127" si="141">A64</f>
        <v>Rutgers</v>
      </c>
      <c r="D127">
        <f t="shared" si="141"/>
        <v>17</v>
      </c>
      <c r="E127" s="3">
        <f>VLOOKUP(A127,'Week 10'!$Q$4:R$138,2,FALSE)</f>
        <v>1602.9223447383124</v>
      </c>
      <c r="F127" s="3">
        <f>VLOOKUP(C127,'Week 10'!$Q$4:S$138,2,FALSE)</f>
        <v>1286.9510816069353</v>
      </c>
      <c r="G127" s="5">
        <f t="shared" si="83"/>
        <v>0.8996233782753531</v>
      </c>
      <c r="H127">
        <f t="shared" si="22"/>
        <v>1</v>
      </c>
      <c r="I127">
        <f t="shared" si="16"/>
        <v>14</v>
      </c>
      <c r="J127">
        <f t="shared" si="17"/>
        <v>2.7080502011022101</v>
      </c>
      <c r="K127">
        <f t="shared" si="18"/>
        <v>1602.9223447383124</v>
      </c>
      <c r="L127">
        <f t="shared" si="19"/>
        <v>1286.9510816069353</v>
      </c>
      <c r="M127">
        <f t="shared" si="84"/>
        <v>2.200006962658497</v>
      </c>
      <c r="N127" s="3">
        <f t="shared" si="85"/>
        <v>1614.8826795392808</v>
      </c>
      <c r="Q127" t="str">
        <f>'PRE-POST'!A130</f>
        <v>Wake Forest</v>
      </c>
      <c r="R127" s="3">
        <f>IFERROR(VLOOKUP(Q127,$A$4:$N$160,14,FALSE),VLOOKUP(Q127,'Week 10'!Q$4:R$134,2,FALSE))</f>
        <v>1410.4629068254922</v>
      </c>
    </row>
    <row r="128" spans="1:18">
      <c r="A128" t="str">
        <f t="shared" ref="A128:B128" si="142">C65</f>
        <v>Wyoming</v>
      </c>
      <c r="B128">
        <f t="shared" si="142"/>
        <v>24</v>
      </c>
      <c r="C128" t="str">
        <f t="shared" ref="C128:D128" si="143">A65</f>
        <v>San Jose State</v>
      </c>
      <c r="D128">
        <f t="shared" si="143"/>
        <v>9</v>
      </c>
      <c r="E128" s="3">
        <f>VLOOKUP(A128,'Week 10'!$Q$4:R$138,2,FALSE)</f>
        <v>1465.7737591640841</v>
      </c>
      <c r="F128" s="3">
        <f>VLOOKUP(C128,'Week 10'!$Q$4:S$138,2,FALSE)</f>
        <v>1364.6539037001485</v>
      </c>
      <c r="G128" s="5">
        <f t="shared" si="83"/>
        <v>0.72237292324254765</v>
      </c>
      <c r="H128">
        <f t="shared" si="22"/>
        <v>1</v>
      </c>
      <c r="I128">
        <f t="shared" si="16"/>
        <v>15</v>
      </c>
      <c r="J128">
        <f t="shared" si="17"/>
        <v>2.7725887222397811</v>
      </c>
      <c r="K128">
        <f t="shared" si="18"/>
        <v>1465.7737591640841</v>
      </c>
      <c r="L128">
        <f t="shared" si="19"/>
        <v>1364.6539037001485</v>
      </c>
      <c r="M128">
        <f t="shared" si="84"/>
        <v>2.2000217563602118</v>
      </c>
      <c r="N128" s="3">
        <f t="shared" si="85"/>
        <v>1499.6429049896483</v>
      </c>
      <c r="Q128" t="str">
        <f>'PRE-POST'!A131</f>
        <v>Washington</v>
      </c>
      <c r="R128" s="3">
        <f>IFERROR(VLOOKUP(Q128,$A$4:$N$160,14,FALSE),VLOOKUP(Q128,'Week 10'!Q$4:R$134,2,FALSE))</f>
        <v>1694.3276055971392</v>
      </c>
    </row>
    <row r="129" spans="17:18">
      <c r="Q129" t="str">
        <f>'PRE-POST'!A132</f>
        <v>Washington State</v>
      </c>
      <c r="R129" s="3">
        <f>IFERROR(VLOOKUP(Q129,$A$4:$N$160,14,FALSE),VLOOKUP(Q129,'Week 10'!Q$4:R$134,2,FALSE))</f>
        <v>1731.6595005247032</v>
      </c>
    </row>
    <row r="130" spans="17:18">
      <c r="Q130" t="str">
        <f>'PRE-POST'!A133</f>
        <v>West Virginia</v>
      </c>
      <c r="R130" s="3">
        <f>IFERROR(VLOOKUP(Q130,$A$4:$N$160,14,FALSE),VLOOKUP(Q130,'Week 10'!Q$4:R$134,2,FALSE))</f>
        <v>1732.1671468977308</v>
      </c>
    </row>
    <row r="131" spans="17:18">
      <c r="Q131" t="str">
        <f>'PRE-POST'!A134</f>
        <v>Western Kentucky</v>
      </c>
      <c r="R131" s="3">
        <f>IFERROR(VLOOKUP(Q131,$A$4:$N$160,14,FALSE),VLOOKUP(Q131,'Week 10'!Q$4:R$134,2,FALSE))</f>
        <v>1342.6702349218453</v>
      </c>
    </row>
    <row r="132" spans="17:18">
      <c r="Q132" t="str">
        <f>'PRE-POST'!A135</f>
        <v>Western Michigan</v>
      </c>
      <c r="R132" s="3">
        <f>IFERROR(VLOOKUP(Q132,$A$4:$N$160,14,FALSE),VLOOKUP(Q132,'Week 10'!Q$4:R$134,2,FALSE))</f>
        <v>1421.0122740561674</v>
      </c>
    </row>
    <row r="133" spans="17:18">
      <c r="Q133" t="str">
        <f>'PRE-POST'!A136</f>
        <v>Wisconsin</v>
      </c>
      <c r="R133" s="3">
        <f>IFERROR(VLOOKUP(Q133,$A$4:$N$160,14,FALSE),VLOOKUP(Q133,'Week 10'!Q$4:R$134,2,FALSE))</f>
        <v>1614.8826795392808</v>
      </c>
    </row>
    <row r="134" spans="17:18">
      <c r="Q134" t="str">
        <f>'PRE-POST'!A137</f>
        <v>Wyoming</v>
      </c>
      <c r="R134" s="3">
        <f>IFERROR(VLOOKUP(Q134,$A$4:$N$160,14,FALSE),VLOOKUP(Q134,'Week 10'!Q$4:R$134,2,FALSE))</f>
        <v>1499.6429049896483</v>
      </c>
    </row>
    <row r="135" spans="17:18">
      <c r="R135" s="3"/>
    </row>
    <row r="136" spans="17:18">
      <c r="R136" s="3"/>
    </row>
    <row r="137" spans="17:18">
      <c r="R137" s="3"/>
    </row>
    <row r="138" spans="17:18">
      <c r="R138" s="3"/>
    </row>
    <row r="139" spans="17:18">
      <c r="R139" s="3"/>
    </row>
    <row r="140" spans="17:18">
      <c r="R140" s="3"/>
    </row>
    <row r="141" spans="17:18">
      <c r="R141" s="3"/>
    </row>
    <row r="142" spans="17:18">
      <c r="R142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7121-5BA1-A942-9A79-F1F2B0F6901C}">
  <dimension ref="A1:R143"/>
  <sheetViews>
    <sheetView topLeftCell="D1" workbookViewId="0">
      <selection activeCell="N4" sqref="N4"/>
    </sheetView>
  </sheetViews>
  <sheetFormatPr baseColWidth="10" defaultRowHeight="16"/>
  <cols>
    <col min="1" max="1" width="26.5" customWidth="1"/>
    <col min="3" max="3" width="22.1640625" customWidth="1"/>
  </cols>
  <sheetData>
    <row r="1" spans="1:18">
      <c r="A1" s="1" t="s">
        <v>683</v>
      </c>
      <c r="B1" s="1">
        <v>12</v>
      </c>
    </row>
    <row r="3" spans="1:18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1" t="s">
        <v>698</v>
      </c>
      <c r="J3" s="1" t="s">
        <v>699</v>
      </c>
      <c r="K3" s="1" t="s">
        <v>700</v>
      </c>
      <c r="L3" s="1" t="s">
        <v>701</v>
      </c>
      <c r="M3" s="1" t="s">
        <v>702</v>
      </c>
      <c r="N3" s="4" t="s">
        <v>690</v>
      </c>
      <c r="Q3" s="1" t="s">
        <v>134</v>
      </c>
      <c r="R3" s="4" t="s">
        <v>691</v>
      </c>
    </row>
    <row r="4" spans="1:18">
      <c r="A4" t="str">
        <f>IF('All scores'!$B638=$B$1,'All scores'!R638)</f>
        <v>Kent State</v>
      </c>
      <c r="B4">
        <f>IF('All scores'!$B638=$B$1,'All scores'!S638)</f>
        <v>14</v>
      </c>
      <c r="C4" t="str">
        <f>IF('All scores'!$B638=$B$1,'All scores'!T638)</f>
        <v>Buffalo</v>
      </c>
      <c r="D4">
        <f>IF('All scores'!$B638=$B$1,'All scores'!U638)</f>
        <v>48</v>
      </c>
      <c r="E4" s="3">
        <f>VLOOKUP(A4,'Week 11'!$Q$4:R$138,2,FALSE)</f>
        <v>1418.946420404357</v>
      </c>
      <c r="F4" s="3">
        <f>VLOOKUP(C4,'Week 11'!$Q$4:S$138,2,FALSE)</f>
        <v>1772.1011665366218</v>
      </c>
      <c r="G4" s="5">
        <f t="shared" ref="G4:G35" si="0">1/(1+(10^((F4-E4+HFA)/400)))</f>
        <v>8.2633476153149726E-2</v>
      </c>
      <c r="H4">
        <f>IF(B4&gt;D4,1,0)</f>
        <v>0</v>
      </c>
      <c r="I4">
        <f>B4-D4</f>
        <v>-34</v>
      </c>
      <c r="J4">
        <f>LN(1+ABS(I4))</f>
        <v>3.5553480614894135</v>
      </c>
      <c r="K4">
        <f>IF($H4=1,$E4,$F4)</f>
        <v>1772.1011665366218</v>
      </c>
      <c r="L4">
        <f>IF($H4=1,$F4,$E4)</f>
        <v>1418.946420404357</v>
      </c>
      <c r="M4">
        <f t="shared" ref="M4:M35" si="1">IFERROR((MVC*0.001/(K4-L4))+MVC,1)</f>
        <v>2.200006229563737</v>
      </c>
      <c r="N4" s="3">
        <f t="shared" ref="N4:N35" si="2">E4+k*J4*M4*(H4-G4)</f>
        <v>1406.0195899533603</v>
      </c>
      <c r="O4" s="3"/>
      <c r="Q4" t="str">
        <f>'PRE-POST'!A7</f>
        <v>AA</v>
      </c>
      <c r="R4" s="3">
        <f>IFERROR(VLOOKUP(Q4,$A$4:$N$160,14,FALSE),VLOOKUP(Q4,'Week 11'!Q$4:R$134,2,FALSE))</f>
        <v>1190.6289582981894</v>
      </c>
    </row>
    <row r="5" spans="1:18">
      <c r="A5" t="str">
        <f>IF('All scores'!$B639=$B$1,'All scores'!R639)</f>
        <v>Ohio</v>
      </c>
      <c r="B5">
        <f>IF('All scores'!$B639=$B$1,'All scores'!S639)</f>
        <v>28</v>
      </c>
      <c r="C5" t="str">
        <f>IF('All scores'!$B639=$B$1,'All scores'!T639)</f>
        <v>Miami (OH)</v>
      </c>
      <c r="D5">
        <f>IF('All scores'!$B639=$B$1,'All scores'!U639)</f>
        <v>30</v>
      </c>
      <c r="E5" s="3">
        <f>VLOOKUP(A5,'Week 11'!$Q$4:R$138,2,FALSE)</f>
        <v>1642.1726412123614</v>
      </c>
      <c r="F5" s="3">
        <f>VLOOKUP(C5,'Week 11'!$Q$4:S$138,2,FALSE)</f>
        <v>1522.7506630261435</v>
      </c>
      <c r="G5" s="5">
        <f t="shared" si="0"/>
        <v>0.57768520320395189</v>
      </c>
      <c r="H5">
        <f t="shared" ref="H5:H68" si="3">IF(B5&gt;D5,1,0)</f>
        <v>0</v>
      </c>
      <c r="I5">
        <f t="shared" ref="I5:I65" si="4">B5-D5</f>
        <v>-2</v>
      </c>
      <c r="J5">
        <f t="shared" ref="J5:J65" si="5">LN(1+ABS(I5))</f>
        <v>1.0986122886681098</v>
      </c>
      <c r="K5">
        <f t="shared" ref="K5:K65" si="6">IF($H5=1,$E5,$F5)</f>
        <v>1522.7506630261435</v>
      </c>
      <c r="L5">
        <f t="shared" ref="L5:L65" si="7">IF($H5=1,$F5,$E5)</f>
        <v>1642.1726412123614</v>
      </c>
      <c r="M5">
        <f t="shared" si="1"/>
        <v>2.1999815779303491</v>
      </c>
      <c r="N5" s="3">
        <f t="shared" si="2"/>
        <v>1614.2481842627014</v>
      </c>
      <c r="Q5" t="str">
        <f>'PRE-POST'!A8</f>
        <v>Air Force</v>
      </c>
      <c r="R5" s="3">
        <f>IFERROR(VLOOKUP(Q5,$A$4:$N$160,14,FALSE),VLOOKUP(Q5,'Week 11'!Q$4:R$134,2,FALSE))</f>
        <v>1542.8272759999388</v>
      </c>
    </row>
    <row r="6" spans="1:18">
      <c r="A6" t="str">
        <f>IF('All scores'!$B640=$B$1,'All scores'!R640)</f>
        <v>Toledo</v>
      </c>
      <c r="B6">
        <f>IF('All scores'!$B640=$B$1,'All scores'!S640)</f>
        <v>15</v>
      </c>
      <c r="C6" t="str">
        <f>IF('All scores'!$B640=$B$1,'All scores'!T640)</f>
        <v>Northern Illinois</v>
      </c>
      <c r="D6">
        <f>IF('All scores'!$B640=$B$1,'All scores'!U640)</f>
        <v>38</v>
      </c>
      <c r="E6" s="3">
        <f>VLOOKUP(A6,'Week 11'!$Q$4:R$138,2,FALSE)</f>
        <v>1638.5897890658223</v>
      </c>
      <c r="F6" s="3">
        <f>VLOOKUP(C6,'Week 11'!$Q$4:S$138,2,FALSE)</f>
        <v>1556.3283304879094</v>
      </c>
      <c r="G6" s="5">
        <f t="shared" si="0"/>
        <v>0.52482081697505678</v>
      </c>
      <c r="H6">
        <f t="shared" si="3"/>
        <v>0</v>
      </c>
      <c r="I6">
        <f t="shared" si="4"/>
        <v>-23</v>
      </c>
      <c r="J6">
        <f t="shared" si="5"/>
        <v>3.1780538303479458</v>
      </c>
      <c r="K6">
        <f t="shared" si="6"/>
        <v>1556.3283304879094</v>
      </c>
      <c r="L6">
        <f t="shared" si="7"/>
        <v>1638.5897890658223</v>
      </c>
      <c r="M6">
        <f t="shared" si="1"/>
        <v>2.1999732560054488</v>
      </c>
      <c r="N6" s="3">
        <f t="shared" si="2"/>
        <v>1565.2026936608113</v>
      </c>
      <c r="Q6" t="str">
        <f>'PRE-POST'!A9</f>
        <v>Akron</v>
      </c>
      <c r="R6" s="3">
        <f>IFERROR(VLOOKUP(Q6,$A$4:$N$160,14,FALSE),VLOOKUP(Q6,'Week 11'!Q$4:R$134,2,FALSE))</f>
        <v>1360.3263113700334</v>
      </c>
    </row>
    <row r="7" spans="1:18">
      <c r="A7" t="str">
        <f>IF('All scores'!$B641=$B$1,'All scores'!R641)</f>
        <v>Wake Forest</v>
      </c>
      <c r="B7">
        <f>IF('All scores'!$B641=$B$1,'All scores'!S641)</f>
        <v>27</v>
      </c>
      <c r="C7" t="str">
        <f>IF('All scores'!$B641=$B$1,'All scores'!T641)</f>
        <v>North Carolina State</v>
      </c>
      <c r="D7">
        <f>IF('All scores'!$B641=$B$1,'All scores'!U641)</f>
        <v>23</v>
      </c>
      <c r="E7" s="3">
        <f>VLOOKUP(A7,'Week 11'!$Q$4:R$138,2,FALSE)</f>
        <v>1410.4629068254922</v>
      </c>
      <c r="F7" s="3">
        <f>VLOOKUP(C7,'Week 11'!$Q$4:S$138,2,FALSE)</f>
        <v>1643.7437961118494</v>
      </c>
      <c r="G7" s="5">
        <f t="shared" si="0"/>
        <v>0.15225245898269385</v>
      </c>
      <c r="H7">
        <f t="shared" si="3"/>
        <v>1</v>
      </c>
      <c r="I7">
        <f t="shared" si="4"/>
        <v>4</v>
      </c>
      <c r="J7">
        <f t="shared" si="5"/>
        <v>1.6094379124341003</v>
      </c>
      <c r="K7">
        <f t="shared" si="6"/>
        <v>1410.4629068254922</v>
      </c>
      <c r="L7">
        <f t="shared" si="7"/>
        <v>1643.7437961118494</v>
      </c>
      <c r="M7">
        <f t="shared" si="1"/>
        <v>2.1999905693089277</v>
      </c>
      <c r="N7" s="3">
        <f t="shared" si="2"/>
        <v>1470.4961189195394</v>
      </c>
      <c r="Q7" t="str">
        <f>'PRE-POST'!A10</f>
        <v>Alabama</v>
      </c>
      <c r="R7" s="3">
        <f>IFERROR(VLOOKUP(Q7,$A$4:$N$160,14,FALSE),VLOOKUP(Q7,'Week 11'!Q$4:R$134,2,FALSE))</f>
        <v>1904.161229059426</v>
      </c>
    </row>
    <row r="8" spans="1:18">
      <c r="A8" t="str">
        <f>IF('All scores'!$B642=$B$1,'All scores'!R642)</f>
        <v>Fresno State</v>
      </c>
      <c r="B8">
        <f>IF('All scores'!$B642=$B$1,'All scores'!S642)</f>
        <v>17</v>
      </c>
      <c r="C8" t="str">
        <f>IF('All scores'!$B642=$B$1,'All scores'!T642)</f>
        <v>Boise State</v>
      </c>
      <c r="D8">
        <f>IF('All scores'!$B642=$B$1,'All scores'!U642)</f>
        <v>24</v>
      </c>
      <c r="E8" s="3">
        <f>VLOOKUP(A8,'Week 11'!$Q$4:R$138,2,FALSE)</f>
        <v>1793.6802022123832</v>
      </c>
      <c r="F8" s="3">
        <f>VLOOKUP(C8,'Week 11'!$Q$4:S$138,2,FALSE)</f>
        <v>1637.8923042971917</v>
      </c>
      <c r="G8" s="5">
        <f t="shared" si="0"/>
        <v>0.62775953980187205</v>
      </c>
      <c r="H8">
        <f t="shared" si="3"/>
        <v>0</v>
      </c>
      <c r="I8">
        <f t="shared" si="4"/>
        <v>-7</v>
      </c>
      <c r="J8">
        <f t="shared" si="5"/>
        <v>2.0794415416798357</v>
      </c>
      <c r="K8">
        <f t="shared" si="6"/>
        <v>1637.8923042971917</v>
      </c>
      <c r="L8">
        <f t="shared" si="7"/>
        <v>1793.6802022123832</v>
      </c>
      <c r="M8">
        <f t="shared" si="1"/>
        <v>2.1999858782355406</v>
      </c>
      <c r="N8" s="3">
        <f t="shared" si="2"/>
        <v>1736.2434432293853</v>
      </c>
      <c r="Q8" t="str">
        <f>'PRE-POST'!A11</f>
        <v>Alabama-Birmingham</v>
      </c>
      <c r="R8" s="3">
        <f>IFERROR(VLOOKUP(Q8,$A$4:$N$160,14,FALSE),VLOOKUP(Q8,'Week 11'!Q$4:R$134,2,FALSE))</f>
        <v>1735.1448849231688</v>
      </c>
    </row>
    <row r="9" spans="1:18">
      <c r="A9" t="str">
        <f>IF('All scores'!$B643=$B$1,'All scores'!R643)</f>
        <v>Louisville</v>
      </c>
      <c r="B9">
        <f>IF('All scores'!$B643=$B$1,'All scores'!S643)</f>
        <v>23</v>
      </c>
      <c r="C9" t="str">
        <f>IF('All scores'!$B643=$B$1,'All scores'!T643)</f>
        <v>Syracuse</v>
      </c>
      <c r="D9">
        <f>IF('All scores'!$B643=$B$1,'All scores'!U643)</f>
        <v>54</v>
      </c>
      <c r="E9" s="3">
        <f>VLOOKUP(A9,'Week 11'!$Q$4:R$138,2,FALSE)</f>
        <v>1284.9070325742987</v>
      </c>
      <c r="F9" s="3">
        <f>VLOOKUP(C9,'Week 11'!$Q$4:S$138,2,FALSE)</f>
        <v>1685.6076852687952</v>
      </c>
      <c r="G9" s="5">
        <f t="shared" si="0"/>
        <v>6.4116548609966656E-2</v>
      </c>
      <c r="H9">
        <f t="shared" si="3"/>
        <v>0</v>
      </c>
      <c r="I9">
        <f t="shared" si="4"/>
        <v>-31</v>
      </c>
      <c r="J9">
        <f t="shared" si="5"/>
        <v>3.4657359027997265</v>
      </c>
      <c r="K9">
        <f t="shared" si="6"/>
        <v>1685.6076852687952</v>
      </c>
      <c r="L9">
        <f t="shared" si="7"/>
        <v>1284.9070325742987</v>
      </c>
      <c r="M9">
        <f t="shared" si="1"/>
        <v>2.2000054903828712</v>
      </c>
      <c r="N9" s="3">
        <f t="shared" si="2"/>
        <v>1275.1297230966554</v>
      </c>
      <c r="Q9" t="str">
        <f>'PRE-POST'!A12</f>
        <v>Appalachian State</v>
      </c>
      <c r="R9" s="3">
        <f>IFERROR(VLOOKUP(Q9,$A$4:$N$160,14,FALSE),VLOOKUP(Q9,'Week 11'!Q$4:R$134,2,FALSE))</f>
        <v>1757.8936873450339</v>
      </c>
    </row>
    <row r="10" spans="1:18">
      <c r="A10" t="str">
        <f>IF('All scores'!$B644=$B$1,'All scores'!R644)</f>
        <v>New Mexico</v>
      </c>
      <c r="B10">
        <f>IF('All scores'!$B644=$B$1,'All scores'!S644)</f>
        <v>24</v>
      </c>
      <c r="C10" t="str">
        <f>IF('All scores'!$B644=$B$1,'All scores'!T644)</f>
        <v>Air Force</v>
      </c>
      <c r="D10">
        <f>IF('All scores'!$B644=$B$1,'All scores'!U644)</f>
        <v>42</v>
      </c>
      <c r="E10" s="3">
        <f>VLOOKUP(A10,'Week 11'!$Q$4:R$138,2,FALSE)</f>
        <v>1459.5425736119294</v>
      </c>
      <c r="F10" s="3">
        <f>VLOOKUP(C10,'Week 11'!$Q$4:S$138,2,FALSE)</f>
        <v>1496.5365767936946</v>
      </c>
      <c r="G10" s="5">
        <f t="shared" si="0"/>
        <v>0.35729485824268847</v>
      </c>
      <c r="H10">
        <f t="shared" si="3"/>
        <v>0</v>
      </c>
      <c r="I10">
        <f t="shared" si="4"/>
        <v>-18</v>
      </c>
      <c r="J10">
        <f t="shared" si="5"/>
        <v>2.9444389791664403</v>
      </c>
      <c r="K10">
        <f t="shared" si="6"/>
        <v>1496.5365767936946</v>
      </c>
      <c r="L10">
        <f t="shared" si="7"/>
        <v>1459.5425736119294</v>
      </c>
      <c r="M10">
        <f t="shared" si="1"/>
        <v>2.2000594690979831</v>
      </c>
      <c r="N10" s="3">
        <f t="shared" si="2"/>
        <v>1413.2518744056852</v>
      </c>
      <c r="Q10" t="str">
        <f>'PRE-POST'!A13</f>
        <v>Arizona</v>
      </c>
      <c r="R10" s="3">
        <f>IFERROR(VLOOKUP(Q10,$A$4:$N$160,14,FALSE),VLOOKUP(Q10,'Week 11'!Q$4:R$134,2,FALSE))</f>
        <v>1643.6049135037156</v>
      </c>
    </row>
    <row r="11" spans="1:18">
      <c r="A11" t="str">
        <f>IF('All scores'!$B645=$B$1,'All scores'!R645)</f>
        <v>Mississippi State</v>
      </c>
      <c r="B11">
        <f>IF('All scores'!$B645=$B$1,'All scores'!S645)</f>
        <v>0</v>
      </c>
      <c r="C11" t="str">
        <f>IF('All scores'!$B645=$B$1,'All scores'!T645)</f>
        <v>Alabama</v>
      </c>
      <c r="D11">
        <f>IF('All scores'!$B645=$B$1,'All scores'!U645)</f>
        <v>24</v>
      </c>
      <c r="E11" s="3">
        <f>VLOOKUP(A11,'Week 11'!$Q$4:R$138,2,FALSE)</f>
        <v>1708.680954280127</v>
      </c>
      <c r="F11" s="3">
        <f>VLOOKUP(C11,'Week 11'!$Q$4:S$138,2,FALSE)</f>
        <v>1874.5083915657033</v>
      </c>
      <c r="G11" s="5">
        <f t="shared" si="0"/>
        <v>0.20936628112293057</v>
      </c>
      <c r="H11">
        <f t="shared" si="3"/>
        <v>0</v>
      </c>
      <c r="I11">
        <f t="shared" si="4"/>
        <v>-24</v>
      </c>
      <c r="J11">
        <f t="shared" si="5"/>
        <v>3.2188758248682006</v>
      </c>
      <c r="K11">
        <f t="shared" si="6"/>
        <v>1874.5083915657033</v>
      </c>
      <c r="L11">
        <f t="shared" si="7"/>
        <v>1708.680954280127</v>
      </c>
      <c r="M11">
        <f t="shared" si="1"/>
        <v>2.2000132668033472</v>
      </c>
      <c r="N11" s="3">
        <f t="shared" si="2"/>
        <v>1679.0281167864043</v>
      </c>
      <c r="Q11" t="str">
        <f>'PRE-POST'!A14</f>
        <v>Arizona State</v>
      </c>
      <c r="R11" s="3">
        <f>IFERROR(VLOOKUP(Q11,$A$4:$N$160,14,FALSE),VLOOKUP(Q11,'Week 11'!Q$4:R$134,2,FALSE))</f>
        <v>1573.3481894601687</v>
      </c>
    </row>
    <row r="12" spans="1:18">
      <c r="A12" t="str">
        <f>IF('All scores'!$B646=$B$1,'All scores'!R646)</f>
        <v>Southern Mississippi</v>
      </c>
      <c r="B12">
        <f>IF('All scores'!$B646=$B$1,'All scores'!S646)</f>
        <v>23</v>
      </c>
      <c r="C12" t="str">
        <f>IF('All scores'!$B646=$B$1,'All scores'!T646)</f>
        <v>Alabama-Birmingham</v>
      </c>
      <c r="D12">
        <f>IF('All scores'!$B646=$B$1,'All scores'!U646)</f>
        <v>26</v>
      </c>
      <c r="E12" s="3">
        <f>VLOOKUP(A12,'Week 11'!$Q$4:R$138,2,FALSE)</f>
        <v>1587.2871036683021</v>
      </c>
      <c r="F12" s="3">
        <f>VLOOKUP(C12,'Week 11'!$Q$4:S$138,2,FALSE)</f>
        <v>1720.3666290473986</v>
      </c>
      <c r="G12" s="5">
        <f t="shared" si="0"/>
        <v>0.24227677565142017</v>
      </c>
      <c r="H12">
        <f t="shared" si="3"/>
        <v>0</v>
      </c>
      <c r="I12">
        <f t="shared" si="4"/>
        <v>-3</v>
      </c>
      <c r="J12">
        <f t="shared" si="5"/>
        <v>1.3862943611198906</v>
      </c>
      <c r="K12">
        <f t="shared" si="6"/>
        <v>1720.3666290473986</v>
      </c>
      <c r="L12">
        <f t="shared" si="7"/>
        <v>1587.2871036683021</v>
      </c>
      <c r="M12">
        <f t="shared" si="1"/>
        <v>2.2000165314686368</v>
      </c>
      <c r="N12" s="3">
        <f t="shared" si="2"/>
        <v>1572.5088477925319</v>
      </c>
      <c r="Q12" t="str">
        <f>'PRE-POST'!A15</f>
        <v>Arkansas</v>
      </c>
      <c r="R12" s="3">
        <f>IFERROR(VLOOKUP(Q12,$A$4:$N$160,14,FALSE),VLOOKUP(Q12,'Week 11'!Q$4:R$134,2,FALSE))</f>
        <v>1337.1168673598283</v>
      </c>
    </row>
    <row r="13" spans="1:18">
      <c r="A13" t="str">
        <f>IF('All scores'!$B647=$B$1,'All scores'!R647)</f>
        <v>Appalachian State</v>
      </c>
      <c r="B13">
        <f>IF('All scores'!$B647=$B$1,'All scores'!S647)</f>
        <v>38</v>
      </c>
      <c r="C13" t="str">
        <f>IF('All scores'!$B647=$B$1,'All scores'!T647)</f>
        <v>Texas State</v>
      </c>
      <c r="D13">
        <f>IF('All scores'!$B647=$B$1,'All scores'!U647)</f>
        <v>7</v>
      </c>
      <c r="E13" s="3">
        <f>VLOOKUP(A13,'Week 11'!$Q$4:R$138,2,FALSE)</f>
        <v>1727.7985033261164</v>
      </c>
      <c r="F13" s="3">
        <f>VLOOKUP(C13,'Week 11'!$Q$4:S$138,2,FALSE)</f>
        <v>1419.0880164753271</v>
      </c>
      <c r="G13" s="5">
        <f t="shared" si="0"/>
        <v>0.80264530865668726</v>
      </c>
      <c r="H13">
        <f t="shared" si="3"/>
        <v>1</v>
      </c>
      <c r="I13">
        <f t="shared" si="4"/>
        <v>31</v>
      </c>
      <c r="J13">
        <f t="shared" si="5"/>
        <v>3.4657359027997265</v>
      </c>
      <c r="K13">
        <f t="shared" si="6"/>
        <v>1727.7985033261164</v>
      </c>
      <c r="L13">
        <f t="shared" si="7"/>
        <v>1419.0880164753271</v>
      </c>
      <c r="M13">
        <f t="shared" si="1"/>
        <v>2.2000071264180963</v>
      </c>
      <c r="N13" s="3">
        <f t="shared" si="2"/>
        <v>1757.8936873450339</v>
      </c>
      <c r="Q13" t="str">
        <f>'PRE-POST'!A16</f>
        <v>Arkansas State</v>
      </c>
      <c r="R13" s="3">
        <f>IFERROR(VLOOKUP(Q13,$A$4:$N$160,14,FALSE),VLOOKUP(Q13,'Week 11'!Q$4:R$134,2,FALSE))</f>
        <v>1673.5365485442505</v>
      </c>
    </row>
    <row r="14" spans="1:18">
      <c r="A14" t="str">
        <f>IF('All scores'!$B648=$B$1,'All scores'!R648)</f>
        <v>UCLA</v>
      </c>
      <c r="B14">
        <f>IF('All scores'!$B648=$B$1,'All scores'!S648)</f>
        <v>28</v>
      </c>
      <c r="C14" t="str">
        <f>IF('All scores'!$B648=$B$1,'All scores'!T648)</f>
        <v>Arizona State</v>
      </c>
      <c r="D14">
        <f>IF('All scores'!$B648=$B$1,'All scores'!U648)</f>
        <v>31</v>
      </c>
      <c r="E14" s="3">
        <f>VLOOKUP(A14,'Week 11'!$Q$4:R$138,2,FALSE)</f>
        <v>1318.0630873337202</v>
      </c>
      <c r="F14" s="3">
        <f>VLOOKUP(C14,'Week 11'!$Q$4:S$138,2,FALSE)</f>
        <v>1564.648253648887</v>
      </c>
      <c r="G14" s="5">
        <f t="shared" si="0"/>
        <v>0.14262844716486478</v>
      </c>
      <c r="H14">
        <f t="shared" si="3"/>
        <v>0</v>
      </c>
      <c r="I14">
        <f t="shared" si="4"/>
        <v>-3</v>
      </c>
      <c r="J14">
        <f t="shared" si="5"/>
        <v>1.3862943611198906</v>
      </c>
      <c r="K14">
        <f t="shared" si="6"/>
        <v>1564.648253648887</v>
      </c>
      <c r="L14">
        <f t="shared" si="7"/>
        <v>1318.0630873337202</v>
      </c>
      <c r="M14">
        <f t="shared" si="1"/>
        <v>2.2000089218667647</v>
      </c>
      <c r="N14" s="3">
        <f t="shared" si="2"/>
        <v>1309.3631515224386</v>
      </c>
      <c r="Q14" t="str">
        <f>'PRE-POST'!A17</f>
        <v>Army</v>
      </c>
      <c r="R14" s="3">
        <f>IFERROR(VLOOKUP(Q14,$A$4:$N$160,14,FALSE),VLOOKUP(Q14,'Week 11'!Q$4:R$134,2,FALSE))</f>
        <v>1675.0056709534758</v>
      </c>
    </row>
    <row r="15" spans="1:18">
      <c r="A15" t="str">
        <f>IF('All scores'!$B649=$B$1,'All scores'!R649)</f>
        <v>Arkansas State</v>
      </c>
      <c r="B15">
        <f>IF('All scores'!$B649=$B$1,'All scores'!S649)</f>
        <v>44</v>
      </c>
      <c r="C15" t="str">
        <f>IF('All scores'!$B649=$B$1,'All scores'!T649)</f>
        <v>Coastal Carolina</v>
      </c>
      <c r="D15">
        <f>IF('All scores'!$B649=$B$1,'All scores'!U649)</f>
        <v>16</v>
      </c>
      <c r="E15" s="3">
        <f>VLOOKUP(A15,'Week 11'!$Q$4:R$138,2,FALSE)</f>
        <v>1589.1736648508843</v>
      </c>
      <c r="F15" s="3">
        <f>VLOOKUP(C15,'Week 11'!$Q$4:S$138,2,FALSE)</f>
        <v>1572.6865761778292</v>
      </c>
      <c r="G15" s="5">
        <f t="shared" si="0"/>
        <v>0.43063452803313834</v>
      </c>
      <c r="H15">
        <f t="shared" si="3"/>
        <v>1</v>
      </c>
      <c r="I15">
        <f t="shared" si="4"/>
        <v>28</v>
      </c>
      <c r="J15">
        <f t="shared" si="5"/>
        <v>3.3672958299864741</v>
      </c>
      <c r="K15">
        <f t="shared" si="6"/>
        <v>1589.1736648508843</v>
      </c>
      <c r="L15">
        <f t="shared" si="7"/>
        <v>1572.6865761778292</v>
      </c>
      <c r="M15">
        <f t="shared" si="1"/>
        <v>2.2001334377489945</v>
      </c>
      <c r="N15" s="3">
        <f t="shared" si="2"/>
        <v>1673.5365485442505</v>
      </c>
      <c r="Q15" t="str">
        <f>'PRE-POST'!A18</f>
        <v>Auburn</v>
      </c>
      <c r="R15" s="3">
        <f>IFERROR(VLOOKUP(Q15,$A$4:$N$160,14,FALSE),VLOOKUP(Q15,'Week 11'!Q$4:R$134,2,FALSE))</f>
        <v>1623.7932438557668</v>
      </c>
    </row>
    <row r="16" spans="1:18">
      <c r="A16" t="s">
        <v>695</v>
      </c>
      <c r="B16">
        <f>IF('All scores'!$B650=$B$1,'All scores'!S650)</f>
        <v>13</v>
      </c>
      <c r="C16" t="str">
        <f>IF('All scores'!$B650=$B$1,'All scores'!T650)</f>
        <v>Army</v>
      </c>
      <c r="D16">
        <f>IF('All scores'!$B650=$B$1,'All scores'!U650)</f>
        <v>31</v>
      </c>
      <c r="E16" s="3">
        <f>VLOOKUP(A16,'Week 11'!$Q$4:R$138,2,FALSE)</f>
        <v>1196.2241784419593</v>
      </c>
      <c r="F16" s="3">
        <f>VLOOKUP(C16,'Week 11'!$Q$4:S$138,2,FALSE)</f>
        <v>1669.4104508097059</v>
      </c>
      <c r="G16" s="5">
        <f t="shared" si="0"/>
        <v>4.3187794461654508E-2</v>
      </c>
      <c r="H16">
        <f t="shared" si="3"/>
        <v>0</v>
      </c>
      <c r="I16">
        <f t="shared" si="4"/>
        <v>-18</v>
      </c>
      <c r="J16">
        <f t="shared" si="5"/>
        <v>2.9444389791664403</v>
      </c>
      <c r="K16">
        <f t="shared" si="6"/>
        <v>1669.4104508097059</v>
      </c>
      <c r="L16">
        <f t="shared" si="7"/>
        <v>1196.2241784419593</v>
      </c>
      <c r="M16">
        <f t="shared" si="1"/>
        <v>2.2000046493318353</v>
      </c>
      <c r="N16" s="3">
        <f t="shared" si="2"/>
        <v>1190.6289582981894</v>
      </c>
      <c r="Q16" t="str">
        <f>'PRE-POST'!A19</f>
        <v>Ball State</v>
      </c>
      <c r="R16" s="3">
        <f>IFERROR(VLOOKUP(Q16,$A$4:$N$160,14,FALSE),VLOOKUP(Q16,'Week 11'!Q$4:R$134,2,FALSE))</f>
        <v>1278.638740569894</v>
      </c>
    </row>
    <row r="17" spans="1:18">
      <c r="A17" t="str">
        <f>IF('All scores'!$B651=$B$1,'All scores'!R651)</f>
        <v>Bowling Green State</v>
      </c>
      <c r="B17">
        <f>IF('All scores'!$B651=$B$1,'All scores'!S651)</f>
        <v>24</v>
      </c>
      <c r="C17" t="str">
        <f>IF('All scores'!$B651=$B$1,'All scores'!T651)</f>
        <v>Central Michigan</v>
      </c>
      <c r="D17">
        <f>IF('All scores'!$B651=$B$1,'All scores'!U651)</f>
        <v>13</v>
      </c>
      <c r="E17" s="3">
        <f>VLOOKUP(A17,'Week 11'!$Q$4:R$138,2,FALSE)</f>
        <v>1237.9739260905449</v>
      </c>
      <c r="F17" s="3">
        <f>VLOOKUP(C17,'Week 11'!$Q$4:S$138,2,FALSE)</f>
        <v>1264.220621648248</v>
      </c>
      <c r="G17" s="5">
        <f t="shared" si="0"/>
        <v>0.37162351440721569</v>
      </c>
      <c r="H17">
        <f t="shared" si="3"/>
        <v>1</v>
      </c>
      <c r="I17">
        <f t="shared" si="4"/>
        <v>11</v>
      </c>
      <c r="J17">
        <f t="shared" si="5"/>
        <v>2.4849066497880004</v>
      </c>
      <c r="K17">
        <f t="shared" si="6"/>
        <v>1237.9739260905449</v>
      </c>
      <c r="L17">
        <f t="shared" si="7"/>
        <v>1264.220621648248</v>
      </c>
      <c r="M17">
        <f t="shared" si="1"/>
        <v>2.199916179924625</v>
      </c>
      <c r="N17" s="3">
        <f t="shared" si="2"/>
        <v>1306.6754123971077</v>
      </c>
      <c r="Q17" t="str">
        <f>'PRE-POST'!A20</f>
        <v>Baylor</v>
      </c>
      <c r="R17" s="3">
        <f>IFERROR(VLOOKUP(Q17,$A$4:$N$160,14,FALSE),VLOOKUP(Q17,'Week 11'!Q$4:R$134,2,FALSE))</f>
        <v>1556.3262825344248</v>
      </c>
    </row>
    <row r="18" spans="1:18">
      <c r="A18" t="str">
        <f>IF('All scores'!$B652=$B$1,'All scores'!R652)</f>
        <v>Brigham Young</v>
      </c>
      <c r="B18">
        <f>IF('All scores'!$B652=$B$1,'All scores'!S652)</f>
        <v>35</v>
      </c>
      <c r="C18" t="str">
        <f>IF('All scores'!$B652=$B$1,'All scores'!T652)</f>
        <v>Massachusetts</v>
      </c>
      <c r="D18">
        <f>IF('All scores'!$B652=$B$1,'All scores'!U652)</f>
        <v>16</v>
      </c>
      <c r="E18" s="3">
        <f>VLOOKUP(A18,'Week 11'!$Q$4:R$138,2,FALSE)</f>
        <v>1449.5439645905108</v>
      </c>
      <c r="F18" s="3">
        <f>VLOOKUP(C18,'Week 11'!$Q$4:S$138,2,FALSE)</f>
        <v>1439.6402221862288</v>
      </c>
      <c r="G18" s="5">
        <f t="shared" si="0"/>
        <v>0.4213681419598681</v>
      </c>
      <c r="H18">
        <f t="shared" si="3"/>
        <v>1</v>
      </c>
      <c r="I18">
        <f t="shared" si="4"/>
        <v>19</v>
      </c>
      <c r="J18">
        <f t="shared" si="5"/>
        <v>2.9957322735539909</v>
      </c>
      <c r="K18">
        <f t="shared" si="6"/>
        <v>1449.5439645905108</v>
      </c>
      <c r="L18">
        <f t="shared" si="7"/>
        <v>1439.6402221862288</v>
      </c>
      <c r="M18">
        <f t="shared" si="1"/>
        <v>2.2002221382493805</v>
      </c>
      <c r="N18" s="3">
        <f t="shared" si="2"/>
        <v>1525.8224155874798</v>
      </c>
      <c r="Q18" t="str">
        <f>'PRE-POST'!A21</f>
        <v>Boise State</v>
      </c>
      <c r="R18" s="3">
        <f>IFERROR(VLOOKUP(Q18,$A$4:$N$160,14,FALSE),VLOOKUP(Q18,'Week 11'!Q$4:R$134,2,FALSE))</f>
        <v>1695.3290632801895</v>
      </c>
    </row>
    <row r="19" spans="1:18">
      <c r="A19" t="str">
        <f>IF('All scores'!$B653=$B$1,'All scores'!R653)</f>
        <v>California</v>
      </c>
      <c r="B19">
        <f>IF('All scores'!$B653=$B$1,'All scores'!S653)</f>
        <v>15</v>
      </c>
      <c r="C19" t="str">
        <f>IF('All scores'!$B653=$B$1,'All scores'!T653)</f>
        <v>Southern California</v>
      </c>
      <c r="D19">
        <f>IF('All scores'!$B653=$B$1,'All scores'!U653)</f>
        <v>14</v>
      </c>
      <c r="E19" s="3">
        <f>VLOOKUP(A19,'Week 11'!$Q$4:R$138,2,FALSE)</f>
        <v>1579.2371469755667</v>
      </c>
      <c r="F19" s="3">
        <f>VLOOKUP(C19,'Week 11'!$Q$4:S$138,2,FALSE)</f>
        <v>1500.9835686804051</v>
      </c>
      <c r="G19" s="5">
        <f t="shared" si="0"/>
        <v>0.51906418598405024</v>
      </c>
      <c r="H19">
        <f t="shared" si="3"/>
        <v>1</v>
      </c>
      <c r="I19">
        <f t="shared" si="4"/>
        <v>1</v>
      </c>
      <c r="J19">
        <f t="shared" si="5"/>
        <v>0.69314718055994529</v>
      </c>
      <c r="K19">
        <f t="shared" si="6"/>
        <v>1579.2371469755667</v>
      </c>
      <c r="L19">
        <f t="shared" si="7"/>
        <v>1500.9835686804051</v>
      </c>
      <c r="M19">
        <f t="shared" si="1"/>
        <v>2.2000281137303617</v>
      </c>
      <c r="N19" s="3">
        <f t="shared" si="2"/>
        <v>1593.9051437697183</v>
      </c>
      <c r="Q19" t="str">
        <f>'PRE-POST'!A22</f>
        <v>Boston College</v>
      </c>
      <c r="R19" s="3">
        <f>IFERROR(VLOOKUP(Q19,$A$4:$N$160,14,FALSE),VLOOKUP(Q19,'Week 11'!Q$4:R$134,2,FALSE))</f>
        <v>1613.6569780456716</v>
      </c>
    </row>
    <row r="20" spans="1:18">
      <c r="A20" t="str">
        <f>IF('All scores'!$B654=$B$1,'All scores'!R654)</f>
        <v>Navy</v>
      </c>
      <c r="B20">
        <f>IF('All scores'!$B654=$B$1,'All scores'!S654)</f>
        <v>24</v>
      </c>
      <c r="C20" t="str">
        <f>IF('All scores'!$B654=$B$1,'All scores'!T654)</f>
        <v>Central Florida</v>
      </c>
      <c r="D20">
        <f>IF('All scores'!$B654=$B$1,'All scores'!U654)</f>
        <v>35</v>
      </c>
      <c r="E20" s="3">
        <f>VLOOKUP(A20,'Week 11'!$Q$4:R$138,2,FALSE)</f>
        <v>1347.4761687123232</v>
      </c>
      <c r="F20" s="3">
        <f>VLOOKUP(C20,'Week 11'!$Q$4:S$138,2,FALSE)</f>
        <v>1745.9486064178263</v>
      </c>
      <c r="G20" s="5">
        <f t="shared" si="0"/>
        <v>6.4890535533713975E-2</v>
      </c>
      <c r="H20">
        <f t="shared" si="3"/>
        <v>0</v>
      </c>
      <c r="I20">
        <f t="shared" si="4"/>
        <v>-11</v>
      </c>
      <c r="J20">
        <f t="shared" si="5"/>
        <v>2.4849066497880004</v>
      </c>
      <c r="K20">
        <f t="shared" si="6"/>
        <v>1745.9486064178263</v>
      </c>
      <c r="L20">
        <f t="shared" si="7"/>
        <v>1347.4761687123232</v>
      </c>
      <c r="M20">
        <f t="shared" si="1"/>
        <v>2.2000055210845013</v>
      </c>
      <c r="N20" s="3">
        <f t="shared" si="2"/>
        <v>1340.3812862839002</v>
      </c>
      <c r="Q20" t="str">
        <f>'PRE-POST'!A23</f>
        <v>Bowling Green State</v>
      </c>
      <c r="R20" s="3">
        <f>IFERROR(VLOOKUP(Q20,$A$4:$N$160,14,FALSE),VLOOKUP(Q20,'Week 11'!Q$4:R$134,2,FALSE))</f>
        <v>1306.6754123971077</v>
      </c>
    </row>
    <row r="21" spans="1:18">
      <c r="A21" t="str">
        <f>IF('All scores'!$B655=$B$1,'All scores'!R655)</f>
        <v>South Florida</v>
      </c>
      <c r="B21">
        <f>IF('All scores'!$B655=$B$1,'All scores'!S655)</f>
        <v>23</v>
      </c>
      <c r="C21" t="str">
        <f>IF('All scores'!$B655=$B$1,'All scores'!T655)</f>
        <v>Cincinnati</v>
      </c>
      <c r="D21">
        <f>IF('All scores'!$B655=$B$1,'All scores'!U655)</f>
        <v>35</v>
      </c>
      <c r="E21" s="3">
        <f>VLOOKUP(A21,'Week 11'!$Q$4:R$138,2,FALSE)</f>
        <v>1527.9916625048006</v>
      </c>
      <c r="F21" s="3">
        <f>VLOOKUP(C21,'Week 11'!$Q$4:S$138,2,FALSE)</f>
        <v>1672.0169591354004</v>
      </c>
      <c r="G21" s="5">
        <f t="shared" si="0"/>
        <v>0.23089821589554307</v>
      </c>
      <c r="H21">
        <f t="shared" si="3"/>
        <v>0</v>
      </c>
      <c r="I21">
        <f t="shared" si="4"/>
        <v>-12</v>
      </c>
      <c r="J21">
        <f t="shared" si="5"/>
        <v>2.5649493574615367</v>
      </c>
      <c r="K21">
        <f t="shared" si="6"/>
        <v>1672.0169591354004</v>
      </c>
      <c r="L21">
        <f t="shared" si="7"/>
        <v>1527.9916625048006</v>
      </c>
      <c r="M21">
        <f t="shared" si="1"/>
        <v>2.200015275094386</v>
      </c>
      <c r="N21" s="3">
        <f t="shared" si="2"/>
        <v>1501.9328234316686</v>
      </c>
      <c r="Q21" t="str">
        <f>'PRE-POST'!A24</f>
        <v>Buffalo</v>
      </c>
      <c r="R21" s="3">
        <f>IFERROR(VLOOKUP(Q21,$A$4:$N$160,14,FALSE),VLOOKUP(Q21,'Week 11'!Q$4:R$134,2,FALSE))</f>
        <v>1785.0279969876185</v>
      </c>
    </row>
    <row r="22" spans="1:18">
      <c r="A22" t="str">
        <f>IF('All scores'!$B656=$B$1,'All scores'!R656)</f>
        <v>Clemson</v>
      </c>
      <c r="B22">
        <f>IF('All scores'!$B656=$B$1,'All scores'!S656)</f>
        <v>27</v>
      </c>
      <c r="C22" t="str">
        <f>IF('All scores'!$B656=$B$1,'All scores'!T656)</f>
        <v>Boston College</v>
      </c>
      <c r="D22">
        <f>IF('All scores'!$B656=$B$1,'All scores'!U656)</f>
        <v>7</v>
      </c>
      <c r="E22" s="3">
        <f>VLOOKUP(A22,'Week 11'!$Q$4:R$138,2,FALSE)</f>
        <v>1869.7371257059847</v>
      </c>
      <c r="F22" s="3">
        <f>VLOOKUP(C22,'Week 11'!$Q$4:S$138,2,FALSE)</f>
        <v>1653.1339666911354</v>
      </c>
      <c r="G22" s="5">
        <f t="shared" si="0"/>
        <v>0.70530677187915991</v>
      </c>
      <c r="H22">
        <f t="shared" si="3"/>
        <v>1</v>
      </c>
      <c r="I22">
        <f t="shared" si="4"/>
        <v>20</v>
      </c>
      <c r="J22">
        <f t="shared" si="5"/>
        <v>3.044522437723423</v>
      </c>
      <c r="K22">
        <f t="shared" si="6"/>
        <v>1869.7371257059847</v>
      </c>
      <c r="L22">
        <f t="shared" si="7"/>
        <v>1653.1339666911354</v>
      </c>
      <c r="M22">
        <f t="shared" si="1"/>
        <v>2.2000101568232431</v>
      </c>
      <c r="N22" s="3">
        <f t="shared" si="2"/>
        <v>1909.2141143514484</v>
      </c>
      <c r="Q22" t="str">
        <f>'PRE-POST'!A25</f>
        <v>Brigham Young</v>
      </c>
      <c r="R22" s="3">
        <f>IFERROR(VLOOKUP(Q22,$A$4:$N$160,14,FALSE),VLOOKUP(Q22,'Week 11'!Q$4:R$134,2,FALSE))</f>
        <v>1525.8224155874798</v>
      </c>
    </row>
    <row r="23" spans="1:18">
      <c r="A23" t="str">
        <f>IF('All scores'!$B657=$B$1,'All scores'!R657)</f>
        <v>North Carolina</v>
      </c>
      <c r="B23">
        <f>IF('All scores'!$B657=$B$1,'All scores'!S657)</f>
        <v>35</v>
      </c>
      <c r="C23" t="str">
        <f>IF('All scores'!$B657=$B$1,'All scores'!T657)</f>
        <v>Duke</v>
      </c>
      <c r="D23">
        <f>IF('All scores'!$B657=$B$1,'All scores'!U657)</f>
        <v>42</v>
      </c>
      <c r="E23" s="3">
        <f>VLOOKUP(A23,'Week 11'!$Q$4:R$138,2,FALSE)</f>
        <v>1360.7046920268269</v>
      </c>
      <c r="F23" s="3">
        <f>VLOOKUP(C23,'Week 11'!$Q$4:S$138,2,FALSE)</f>
        <v>1613.7479279829815</v>
      </c>
      <c r="G23" s="5">
        <f t="shared" si="0"/>
        <v>0.13814251757230914</v>
      </c>
      <c r="H23">
        <f t="shared" si="3"/>
        <v>0</v>
      </c>
      <c r="I23">
        <f t="shared" si="4"/>
        <v>-7</v>
      </c>
      <c r="J23">
        <f t="shared" si="5"/>
        <v>2.0794415416798357</v>
      </c>
      <c r="K23">
        <f t="shared" si="6"/>
        <v>1613.7479279829815</v>
      </c>
      <c r="L23">
        <f t="shared" si="7"/>
        <v>1360.7046920268269</v>
      </c>
      <c r="M23">
        <f t="shared" si="1"/>
        <v>2.2000086941664008</v>
      </c>
      <c r="N23" s="3">
        <f t="shared" si="2"/>
        <v>1348.0652333298933</v>
      </c>
      <c r="Q23" t="str">
        <f>'PRE-POST'!A26</f>
        <v>California</v>
      </c>
      <c r="R23" s="3">
        <f>IFERROR(VLOOKUP(Q23,$A$4:$N$160,14,FALSE),VLOOKUP(Q23,'Week 11'!Q$4:R$134,2,FALSE))</f>
        <v>1593.9051437697183</v>
      </c>
    </row>
    <row r="24" spans="1:18">
      <c r="A24" t="str">
        <f>IF('All scores'!$B658=$B$1,'All scores'!R658)</f>
        <v>Akron</v>
      </c>
      <c r="B24">
        <f>IF('All scores'!$B658=$B$1,'All scores'!S658)</f>
        <v>7</v>
      </c>
      <c r="C24" t="str">
        <f>IF('All scores'!$B658=$B$1,'All scores'!T658)</f>
        <v>Eastern Michigan</v>
      </c>
      <c r="D24">
        <f>IF('All scores'!$B658=$B$1,'All scores'!U658)</f>
        <v>27</v>
      </c>
      <c r="E24" s="3">
        <f>VLOOKUP(A24,'Week 11'!$Q$4:R$138,2,FALSE)</f>
        <v>1394.5676807678187</v>
      </c>
      <c r="F24" s="3">
        <f>VLOOKUP(C24,'Week 11'!$Q$4:S$138,2,FALSE)</f>
        <v>1515.257922498685</v>
      </c>
      <c r="G24" s="5">
        <f t="shared" si="0"/>
        <v>0.25560872314521449</v>
      </c>
      <c r="H24">
        <f t="shared" si="3"/>
        <v>0</v>
      </c>
      <c r="I24">
        <f t="shared" si="4"/>
        <v>-20</v>
      </c>
      <c r="J24">
        <f t="shared" si="5"/>
        <v>3.044522437723423</v>
      </c>
      <c r="K24">
        <f t="shared" si="6"/>
        <v>1515.257922498685</v>
      </c>
      <c r="L24">
        <f t="shared" si="7"/>
        <v>1394.5676807678187</v>
      </c>
      <c r="M24">
        <f t="shared" si="1"/>
        <v>2.2000182284828371</v>
      </c>
      <c r="N24" s="3">
        <f t="shared" si="2"/>
        <v>1360.3263113700334</v>
      </c>
      <c r="Q24" t="str">
        <f>'PRE-POST'!A27</f>
        <v>UCLA</v>
      </c>
      <c r="R24" s="3">
        <f>IFERROR(VLOOKUP(Q24,$A$4:$N$160,14,FALSE),VLOOKUP(Q24,'Week 11'!Q$4:R$134,2,FALSE))</f>
        <v>1309.3631515224386</v>
      </c>
    </row>
    <row r="25" spans="1:18">
      <c r="A25" t="str">
        <f>IF('All scores'!$B659=$B$1,'All scores'!R659)</f>
        <v>South Carolina</v>
      </c>
      <c r="B25">
        <f>IF('All scores'!$B659=$B$1,'All scores'!S659)</f>
        <v>31</v>
      </c>
      <c r="C25" t="str">
        <f>IF('All scores'!$B659=$B$1,'All scores'!T659)</f>
        <v>Florida</v>
      </c>
      <c r="D25">
        <f>IF('All scores'!$B659=$B$1,'All scores'!U659)</f>
        <v>35</v>
      </c>
      <c r="E25" s="3">
        <f>VLOOKUP(A25,'Week 11'!$Q$4:R$138,2,FALSE)</f>
        <v>1620.7202808555228</v>
      </c>
      <c r="F25" s="3">
        <f>VLOOKUP(C25,'Week 11'!$Q$4:S$138,2,FALSE)</f>
        <v>1576.6293182754966</v>
      </c>
      <c r="G25" s="5">
        <f t="shared" si="0"/>
        <v>0.46994575064966781</v>
      </c>
      <c r="H25">
        <f t="shared" si="3"/>
        <v>0</v>
      </c>
      <c r="I25">
        <f t="shared" si="4"/>
        <v>-4</v>
      </c>
      <c r="J25">
        <f t="shared" si="5"/>
        <v>1.6094379124341003</v>
      </c>
      <c r="K25">
        <f t="shared" si="6"/>
        <v>1576.6293182754966</v>
      </c>
      <c r="L25">
        <f t="shared" si="7"/>
        <v>1620.7202808555228</v>
      </c>
      <c r="M25">
        <f t="shared" si="1"/>
        <v>2.1999501031533164</v>
      </c>
      <c r="N25" s="3">
        <f t="shared" si="2"/>
        <v>1587.441701296787</v>
      </c>
      <c r="Q25" t="str">
        <f>'PRE-POST'!A28</f>
        <v>Central Florida</v>
      </c>
      <c r="R25" s="3">
        <f>IFERROR(VLOOKUP(Q25,$A$4:$N$160,14,FALSE),VLOOKUP(Q25,'Week 11'!Q$4:R$134,2,FALSE))</f>
        <v>1753.0434888462494</v>
      </c>
    </row>
    <row r="26" spans="1:18">
      <c r="A26" t="str">
        <f>IF('All scores'!$B660=$B$1,'All scores'!R660)</f>
        <v>Western Kentucky</v>
      </c>
      <c r="B26">
        <f>IF('All scores'!$B660=$B$1,'All scores'!S660)</f>
        <v>15</v>
      </c>
      <c r="C26" t="str">
        <f>IF('All scores'!$B660=$B$1,'All scores'!T660)</f>
        <v>Florida Atlantic</v>
      </c>
      <c r="D26">
        <f>IF('All scores'!$B660=$B$1,'All scores'!U660)</f>
        <v>34</v>
      </c>
      <c r="E26" s="3">
        <f>VLOOKUP(A26,'Week 11'!$Q$4:R$138,2,FALSE)</f>
        <v>1342.6702349218453</v>
      </c>
      <c r="F26" s="3">
        <f>VLOOKUP(C26,'Week 11'!$Q$4:S$138,2,FALSE)</f>
        <v>1534.0135712275078</v>
      </c>
      <c r="G26" s="5">
        <f t="shared" si="0"/>
        <v>0.18608825896188544</v>
      </c>
      <c r="H26">
        <f t="shared" si="3"/>
        <v>0</v>
      </c>
      <c r="I26">
        <f t="shared" si="4"/>
        <v>-19</v>
      </c>
      <c r="J26">
        <f t="shared" si="5"/>
        <v>2.9957322735539909</v>
      </c>
      <c r="K26">
        <f t="shared" si="6"/>
        <v>1534.0135712275078</v>
      </c>
      <c r="L26">
        <f t="shared" si="7"/>
        <v>1342.6702349218453</v>
      </c>
      <c r="M26">
        <f t="shared" si="1"/>
        <v>2.2000114976567384</v>
      </c>
      <c r="N26" s="3">
        <f t="shared" si="2"/>
        <v>1318.1414001932626</v>
      </c>
      <c r="Q26" t="str">
        <f>'PRE-POST'!A29</f>
        <v>Central Michigan</v>
      </c>
      <c r="R26" s="3">
        <f>IFERROR(VLOOKUP(Q26,$A$4:$N$160,14,FALSE),VLOOKUP(Q26,'Week 11'!Q$4:R$134,2,FALSE))</f>
        <v>1195.5191353416851</v>
      </c>
    </row>
    <row r="27" spans="1:18">
      <c r="A27" t="str">
        <f>IF('All scores'!$B661=$B$1,'All scores'!R661)</f>
        <v>Florida International</v>
      </c>
      <c r="B27">
        <f>IF('All scores'!$B661=$B$1,'All scores'!S661)</f>
        <v>45</v>
      </c>
      <c r="C27" t="str">
        <f>IF('All scores'!$B661=$B$1,'All scores'!T661)</f>
        <v>Texas-San Antonio</v>
      </c>
      <c r="D27">
        <f>IF('All scores'!$B661=$B$1,'All scores'!U661)</f>
        <v>7</v>
      </c>
      <c r="E27" s="3">
        <f>VLOOKUP(A27,'Week 11'!$Q$4:R$138,2,FALSE)</f>
        <v>1484.5227282136091</v>
      </c>
      <c r="F27" s="3">
        <f>VLOOKUP(C27,'Week 11'!$Q$4:S$138,2,FALSE)</f>
        <v>1414.583014130526</v>
      </c>
      <c r="G27" s="5">
        <f t="shared" si="0"/>
        <v>0.50710834105048352</v>
      </c>
      <c r="H27">
        <f t="shared" si="3"/>
        <v>1</v>
      </c>
      <c r="I27">
        <f t="shared" si="4"/>
        <v>38</v>
      </c>
      <c r="J27">
        <f t="shared" si="5"/>
        <v>3.6635616461296463</v>
      </c>
      <c r="K27">
        <f t="shared" si="6"/>
        <v>1484.5227282136091</v>
      </c>
      <c r="L27">
        <f t="shared" si="7"/>
        <v>1414.583014130526</v>
      </c>
      <c r="M27">
        <f t="shared" si="1"/>
        <v>2.2000314556619061</v>
      </c>
      <c r="N27" s="3">
        <f t="shared" si="2"/>
        <v>1563.9763792345896</v>
      </c>
      <c r="Q27" t="str">
        <f>'PRE-POST'!A30</f>
        <v>Charlotte</v>
      </c>
      <c r="R27" s="3">
        <f>IFERROR(VLOOKUP(Q27,$A$4:$N$160,14,FALSE),VLOOKUP(Q27,'Week 11'!Q$4:R$134,2,FALSE))</f>
        <v>1356.39279630856</v>
      </c>
    </row>
    <row r="28" spans="1:18">
      <c r="A28" t="str">
        <f>IF('All scores'!$B662=$B$1,'All scores'!R662)</f>
        <v>Auburn</v>
      </c>
      <c r="B28">
        <f>IF('All scores'!$B662=$B$1,'All scores'!S662)</f>
        <v>10</v>
      </c>
      <c r="C28" t="str">
        <f>IF('All scores'!$B662=$B$1,'All scores'!T662)</f>
        <v>Georgia</v>
      </c>
      <c r="D28">
        <f>IF('All scores'!$B662=$B$1,'All scores'!U662)</f>
        <v>27</v>
      </c>
      <c r="E28" s="3">
        <f>VLOOKUP(A28,'Week 11'!$Q$4:R$138,2,FALSE)</f>
        <v>1644.4567700278324</v>
      </c>
      <c r="F28" s="3">
        <f>VLOOKUP(C28,'Week 11'!$Q$4:S$138,2,FALSE)</f>
        <v>1864.3367109622127</v>
      </c>
      <c r="G28" s="5">
        <f t="shared" si="0"/>
        <v>0.16247856619795079</v>
      </c>
      <c r="H28">
        <f t="shared" si="3"/>
        <v>0</v>
      </c>
      <c r="I28">
        <f t="shared" si="4"/>
        <v>-17</v>
      </c>
      <c r="J28">
        <f t="shared" si="5"/>
        <v>2.8903717578961645</v>
      </c>
      <c r="K28">
        <f t="shared" si="6"/>
        <v>1864.3367109622127</v>
      </c>
      <c r="L28">
        <f t="shared" si="7"/>
        <v>1644.4567700278324</v>
      </c>
      <c r="M28">
        <f t="shared" si="1"/>
        <v>2.2000100054602103</v>
      </c>
      <c r="N28" s="3">
        <f t="shared" si="2"/>
        <v>1623.7932438557668</v>
      </c>
      <c r="Q28" t="str">
        <f>'PRE-POST'!A31</f>
        <v>Cincinnati</v>
      </c>
      <c r="R28" s="3">
        <f>IFERROR(VLOOKUP(Q28,$A$4:$N$160,14,FALSE),VLOOKUP(Q28,'Week 11'!Q$4:R$134,2,FALSE))</f>
        <v>1698.0757982085324</v>
      </c>
    </row>
    <row r="29" spans="1:18">
      <c r="A29" t="str">
        <f>IF('All scores'!$B663=$B$1,'All scores'!R663)</f>
        <v>Miami (FL)</v>
      </c>
      <c r="B29">
        <f>IF('All scores'!$B663=$B$1,'All scores'!S663)</f>
        <v>21</v>
      </c>
      <c r="C29" t="str">
        <f>IF('All scores'!$B663=$B$1,'All scores'!T663)</f>
        <v>Georgia Tech</v>
      </c>
      <c r="D29">
        <f>IF('All scores'!$B663=$B$1,'All scores'!U663)</f>
        <v>27</v>
      </c>
      <c r="E29" s="3">
        <f>VLOOKUP(A29,'Week 11'!$Q$4:R$138,2,FALSE)</f>
        <v>1538.179030492581</v>
      </c>
      <c r="F29" s="3">
        <f>VLOOKUP(C29,'Week 11'!$Q$4:S$138,2,FALSE)</f>
        <v>1641.3200743796699</v>
      </c>
      <c r="G29" s="5">
        <f t="shared" si="0"/>
        <v>0.27529974283768655</v>
      </c>
      <c r="H29">
        <f t="shared" si="3"/>
        <v>0</v>
      </c>
      <c r="I29">
        <f t="shared" si="4"/>
        <v>-6</v>
      </c>
      <c r="J29">
        <f t="shared" si="5"/>
        <v>1.9459101490553132</v>
      </c>
      <c r="K29">
        <f t="shared" si="6"/>
        <v>1641.3200743796699</v>
      </c>
      <c r="L29">
        <f t="shared" si="7"/>
        <v>1538.179030492581</v>
      </c>
      <c r="M29">
        <f t="shared" si="1"/>
        <v>2.2000213300148719</v>
      </c>
      <c r="N29" s="3">
        <f t="shared" si="2"/>
        <v>1514.6076251598608</v>
      </c>
      <c r="Q29" t="str">
        <f>'PRE-POST'!A32</f>
        <v>Clemson</v>
      </c>
      <c r="R29" s="3">
        <f>IFERROR(VLOOKUP(Q29,$A$4:$N$160,14,FALSE),VLOOKUP(Q29,'Week 11'!Q$4:R$134,2,FALSE))</f>
        <v>1909.2141143514484</v>
      </c>
    </row>
    <row r="30" spans="1:18">
      <c r="A30" t="str">
        <f>IF('All scores'!$B664=$B$1,'All scores'!R664)</f>
        <v>Maryland</v>
      </c>
      <c r="B30">
        <f>IF('All scores'!$B664=$B$1,'All scores'!S664)</f>
        <v>32</v>
      </c>
      <c r="C30" t="str">
        <f>IF('All scores'!$B664=$B$1,'All scores'!T664)</f>
        <v>Indiana</v>
      </c>
      <c r="D30">
        <f>IF('All scores'!$B664=$B$1,'All scores'!U664)</f>
        <v>34</v>
      </c>
      <c r="E30" s="3">
        <f>VLOOKUP(A30,'Week 11'!$Q$4:R$138,2,FALSE)</f>
        <v>1472.3003678054549</v>
      </c>
      <c r="F30" s="3">
        <f>VLOOKUP(C30,'Week 11'!$Q$4:S$138,2,FALSE)</f>
        <v>1425.3589673680115</v>
      </c>
      <c r="G30" s="5">
        <f t="shared" si="0"/>
        <v>0.47403496424309682</v>
      </c>
      <c r="H30">
        <f t="shared" si="3"/>
        <v>0</v>
      </c>
      <c r="I30">
        <f t="shared" si="4"/>
        <v>-2</v>
      </c>
      <c r="J30">
        <f t="shared" si="5"/>
        <v>1.0986122886681098</v>
      </c>
      <c r="K30">
        <f t="shared" si="6"/>
        <v>1425.3589673680115</v>
      </c>
      <c r="L30">
        <f t="shared" si="7"/>
        <v>1472.3003678054549</v>
      </c>
      <c r="M30">
        <f t="shared" si="1"/>
        <v>2.199953133055693</v>
      </c>
      <c r="N30" s="3">
        <f t="shared" si="2"/>
        <v>1449.3865079264613</v>
      </c>
      <c r="Q30" t="str">
        <f>'PRE-POST'!A33</f>
        <v>Coastal Carolina</v>
      </c>
      <c r="R30" s="3">
        <f>IFERROR(VLOOKUP(Q30,$A$4:$N$160,14,FALSE),VLOOKUP(Q30,'Week 11'!Q$4:R$134,2,FALSE))</f>
        <v>1488.323692484463</v>
      </c>
    </row>
    <row r="31" spans="1:18">
      <c r="A31" t="str">
        <f>IF('All scores'!$B665=$B$1,'All scores'!R665)</f>
        <v>Baylor</v>
      </c>
      <c r="B31">
        <f>IF('All scores'!$B665=$B$1,'All scores'!S665)</f>
        <v>14</v>
      </c>
      <c r="C31" t="str">
        <f>IF('All scores'!$B665=$B$1,'All scores'!T665)</f>
        <v>Iowa State</v>
      </c>
      <c r="D31">
        <f>IF('All scores'!$B665=$B$1,'All scores'!U665)</f>
        <v>28</v>
      </c>
      <c r="E31" s="3">
        <f>VLOOKUP(A31,'Week 11'!$Q$4:R$138,2,FALSE)</f>
        <v>1591.1745224861622</v>
      </c>
      <c r="F31" s="3">
        <f>VLOOKUP(C31,'Week 11'!$Q$4:S$138,2,FALSE)</f>
        <v>1679.6482877645099</v>
      </c>
      <c r="G31" s="5">
        <f t="shared" si="0"/>
        <v>0.292460051648811</v>
      </c>
      <c r="H31">
        <f t="shared" si="3"/>
        <v>0</v>
      </c>
      <c r="I31">
        <f t="shared" si="4"/>
        <v>-14</v>
      </c>
      <c r="J31">
        <f t="shared" si="5"/>
        <v>2.7080502011022101</v>
      </c>
      <c r="K31">
        <f t="shared" si="6"/>
        <v>1679.6482877645099</v>
      </c>
      <c r="L31">
        <f t="shared" si="7"/>
        <v>1591.1745224861622</v>
      </c>
      <c r="M31">
        <f t="shared" si="1"/>
        <v>2.2000248661283162</v>
      </c>
      <c r="N31" s="3">
        <f t="shared" si="2"/>
        <v>1556.3262825344248</v>
      </c>
      <c r="Q31" t="str">
        <f>'PRE-POST'!A34</f>
        <v>Colorado</v>
      </c>
      <c r="R31" s="3">
        <f>IFERROR(VLOOKUP(Q31,$A$4:$N$160,14,FALSE),VLOOKUP(Q31,'Week 11'!Q$4:R$134,2,FALSE))</f>
        <v>1455.04422778971</v>
      </c>
    </row>
    <row r="32" spans="1:18">
      <c r="A32" t="str">
        <f>IF('All scores'!$B666=$B$1,'All scores'!R666)</f>
        <v>Kansas</v>
      </c>
      <c r="B32">
        <f>IF('All scores'!$B666=$B$1,'All scores'!S666)</f>
        <v>17</v>
      </c>
      <c r="C32" t="str">
        <f>IF('All scores'!$B666=$B$1,'All scores'!T666)</f>
        <v>Kansas State</v>
      </c>
      <c r="D32">
        <f>IF('All scores'!$B666=$B$1,'All scores'!U666)</f>
        <v>21</v>
      </c>
      <c r="E32" s="3">
        <f>VLOOKUP(A32,'Week 11'!$Q$4:R$138,2,FALSE)</f>
        <v>1431.3123299612882</v>
      </c>
      <c r="F32" s="3">
        <f>VLOOKUP(C32,'Week 11'!$Q$4:S$138,2,FALSE)</f>
        <v>1420.350258269697</v>
      </c>
      <c r="G32" s="5">
        <f t="shared" si="0"/>
        <v>0.42285423945523049</v>
      </c>
      <c r="H32">
        <f t="shared" si="3"/>
        <v>0</v>
      </c>
      <c r="I32">
        <f t="shared" si="4"/>
        <v>-4</v>
      </c>
      <c r="J32">
        <f t="shared" si="5"/>
        <v>1.6094379124341003</v>
      </c>
      <c r="K32">
        <f t="shared" si="6"/>
        <v>1420.350258269697</v>
      </c>
      <c r="L32">
        <f t="shared" si="7"/>
        <v>1431.3123299612882</v>
      </c>
      <c r="M32">
        <f t="shared" si="1"/>
        <v>2.1997993080083864</v>
      </c>
      <c r="N32" s="3">
        <f t="shared" si="2"/>
        <v>1401.3705252565092</v>
      </c>
      <c r="Q32" t="str">
        <f>'PRE-POST'!A35</f>
        <v>Colorado State</v>
      </c>
      <c r="R32" s="3">
        <f>IFERROR(VLOOKUP(Q32,$A$4:$N$160,14,FALSE),VLOOKUP(Q32,'Week 11'!Q$4:R$134,2,FALSE))</f>
        <v>1285.685337461583</v>
      </c>
    </row>
    <row r="33" spans="1:18">
      <c r="A33" t="str">
        <f>IF('All scores'!$B667=$B$1,'All scores'!R667)</f>
        <v>Georgia State</v>
      </c>
      <c r="B33">
        <f>IF('All scores'!$B667=$B$1,'All scores'!S667)</f>
        <v>22</v>
      </c>
      <c r="C33" t="str">
        <f>IF('All scores'!$B667=$B$1,'All scores'!T667)</f>
        <v>Louisiana</v>
      </c>
      <c r="D33">
        <f>IF('All scores'!$B667=$B$1,'All scores'!U667)</f>
        <v>36</v>
      </c>
      <c r="E33" s="3">
        <f>VLOOKUP(A33,'Week 11'!$Q$4:R$138,2,FALSE)</f>
        <v>1267.7418112602161</v>
      </c>
      <c r="F33" s="3">
        <f>VLOOKUP(C33,'Week 11'!$Q$4:S$138,2,FALSE)</f>
        <v>1544.1943070270809</v>
      </c>
      <c r="G33" s="5">
        <f t="shared" si="0"/>
        <v>0.12286674112529203</v>
      </c>
      <c r="H33">
        <f t="shared" si="3"/>
        <v>0</v>
      </c>
      <c r="I33">
        <f t="shared" si="4"/>
        <v>-14</v>
      </c>
      <c r="J33">
        <f t="shared" si="5"/>
        <v>2.7080502011022101</v>
      </c>
      <c r="K33">
        <f t="shared" si="6"/>
        <v>1544.1943070270809</v>
      </c>
      <c r="L33">
        <f t="shared" si="7"/>
        <v>1267.7418112602161</v>
      </c>
      <c r="M33">
        <f t="shared" si="1"/>
        <v>2.2000079579675846</v>
      </c>
      <c r="N33" s="3">
        <f t="shared" si="2"/>
        <v>1253.1016689706587</v>
      </c>
      <c r="Q33" t="str">
        <f>'PRE-POST'!A36</f>
        <v>Connecticut</v>
      </c>
      <c r="R33" s="3">
        <f>IFERROR(VLOOKUP(Q33,$A$4:$N$160,14,FALSE),VLOOKUP(Q33,'Week 11'!Q$4:R$134,2,FALSE))</f>
        <v>1221.3132597289252</v>
      </c>
    </row>
    <row r="34" spans="1:18">
      <c r="A34" t="str">
        <f>IF('All scores'!$B668=$B$1,'All scores'!R668)</f>
        <v>Louisiana State</v>
      </c>
      <c r="B34">
        <f>IF('All scores'!$B668=$B$1,'All scores'!S668)</f>
        <v>24</v>
      </c>
      <c r="C34" t="str">
        <f>IF('All scores'!$B668=$B$1,'All scores'!T668)</f>
        <v>Arkansas</v>
      </c>
      <c r="D34">
        <f>IF('All scores'!$B668=$B$1,'All scores'!U668)</f>
        <v>17</v>
      </c>
      <c r="E34" s="3">
        <f>VLOOKUP(A34,'Week 11'!$Q$4:R$138,2,FALSE)</f>
        <v>1616.009568340548</v>
      </c>
      <c r="F34" s="3">
        <f>VLOOKUP(C34,'Week 11'!$Q$4:S$138,2,FALSE)</f>
        <v>1359.9721636792308</v>
      </c>
      <c r="G34" s="5">
        <f t="shared" si="0"/>
        <v>0.75020383427486192</v>
      </c>
      <c r="H34">
        <f t="shared" si="3"/>
        <v>1</v>
      </c>
      <c r="I34">
        <f t="shared" si="4"/>
        <v>7</v>
      </c>
      <c r="J34">
        <f t="shared" si="5"/>
        <v>2.0794415416798357</v>
      </c>
      <c r="K34">
        <f t="shared" si="6"/>
        <v>1616.009568340548</v>
      </c>
      <c r="L34">
        <f t="shared" si="7"/>
        <v>1359.9721636792308</v>
      </c>
      <c r="M34">
        <f t="shared" si="1"/>
        <v>2.2000085924945338</v>
      </c>
      <c r="N34" s="3">
        <f t="shared" si="2"/>
        <v>1638.8648646599504</v>
      </c>
      <c r="Q34" t="str">
        <f>'PRE-POST'!A37</f>
        <v>Duke</v>
      </c>
      <c r="R34" s="3">
        <f>IFERROR(VLOOKUP(Q34,$A$4:$N$160,14,FALSE),VLOOKUP(Q34,'Week 11'!Q$4:R$134,2,FALSE))</f>
        <v>1626.3873866799152</v>
      </c>
    </row>
    <row r="35" spans="1:18">
      <c r="A35" t="str">
        <f>IF('All scores'!$B669=$B$1,'All scores'!R669)</f>
        <v>Rice</v>
      </c>
      <c r="B35">
        <f>IF('All scores'!$B669=$B$1,'All scores'!S669)</f>
        <v>13</v>
      </c>
      <c r="C35" t="str">
        <f>IF('All scores'!$B669=$B$1,'All scores'!T669)</f>
        <v>Louisiana Tech</v>
      </c>
      <c r="D35">
        <f>IF('All scores'!$B669=$B$1,'All scores'!U669)</f>
        <v>28</v>
      </c>
      <c r="E35" s="3">
        <f>VLOOKUP(A35,'Week 11'!$Q$4:R$138,2,FALSE)</f>
        <v>1217.143917353297</v>
      </c>
      <c r="F35" s="3">
        <f>VLOOKUP(C35,'Week 11'!$Q$4:S$138,2,FALSE)</f>
        <v>1494.5262632360823</v>
      </c>
      <c r="G35" s="5">
        <f t="shared" si="0"/>
        <v>0.1222910471024632</v>
      </c>
      <c r="H35">
        <f t="shared" si="3"/>
        <v>0</v>
      </c>
      <c r="I35">
        <f t="shared" si="4"/>
        <v>-15</v>
      </c>
      <c r="J35">
        <f t="shared" si="5"/>
        <v>2.7725887222397811</v>
      </c>
      <c r="K35">
        <f t="shared" si="6"/>
        <v>1494.5262632360823</v>
      </c>
      <c r="L35">
        <f t="shared" si="7"/>
        <v>1217.143917353297</v>
      </c>
      <c r="M35">
        <f t="shared" si="1"/>
        <v>2.2000079312906271</v>
      </c>
      <c r="N35" s="3">
        <f t="shared" si="2"/>
        <v>1202.2251013359921</v>
      </c>
      <c r="Q35" t="str">
        <f>'PRE-POST'!A38</f>
        <v>Eastern Michigan</v>
      </c>
      <c r="R35" s="3">
        <f>IFERROR(VLOOKUP(Q35,$A$4:$N$160,14,FALSE),VLOOKUP(Q35,'Week 11'!Q$4:R$134,2,FALSE))</f>
        <v>1549.4992918964704</v>
      </c>
    </row>
    <row r="36" spans="1:18">
      <c r="A36" t="str">
        <f>IF('All scores'!$B670=$B$1,'All scores'!R670)</f>
        <v>Louisiana-Monroe</v>
      </c>
      <c r="B36">
        <f>IF('All scores'!$B670=$B$1,'All scores'!S670)</f>
        <v>38</v>
      </c>
      <c r="C36" t="str">
        <f>IF('All scores'!$B670=$B$1,'All scores'!T670)</f>
        <v>South Alabama</v>
      </c>
      <c r="D36">
        <f>IF('All scores'!$B670=$B$1,'All scores'!U670)</f>
        <v>10</v>
      </c>
      <c r="E36" s="3">
        <f>VLOOKUP(A36,'Week 11'!$Q$4:R$138,2,FALSE)</f>
        <v>1532.7329379018518</v>
      </c>
      <c r="F36" s="3">
        <f>VLOOKUP(C36,'Week 11'!$Q$4:S$138,2,FALSE)</f>
        <v>1348.6269462210942</v>
      </c>
      <c r="G36" s="5">
        <f t="shared" ref="G36:G67" si="8">1/(1+(10^((F36-E36+HFA)/400)))</f>
        <v>0.66499391676597963</v>
      </c>
      <c r="H36">
        <f t="shared" si="3"/>
        <v>1</v>
      </c>
      <c r="I36">
        <f t="shared" si="4"/>
        <v>28</v>
      </c>
      <c r="J36">
        <f t="shared" si="5"/>
        <v>3.3672958299864741</v>
      </c>
      <c r="K36">
        <f t="shared" si="6"/>
        <v>1532.7329379018518</v>
      </c>
      <c r="L36">
        <f t="shared" si="7"/>
        <v>1348.6269462210942</v>
      </c>
      <c r="M36">
        <f t="shared" ref="M36:M67" si="9">IFERROR((MVC*0.001/(K36-L36))+MVC,1)</f>
        <v>2.2000119496382489</v>
      </c>
      <c r="N36" s="3">
        <f t="shared" ref="N36:N67" si="10">E36+k*J36*M36*(H36-G36)</f>
        <v>1582.3680493332633</v>
      </c>
      <c r="Q36" t="str">
        <f>'PRE-POST'!A39</f>
        <v>East Carolina</v>
      </c>
      <c r="R36" s="3">
        <f>IFERROR(VLOOKUP(Q36,$A$4:$N$160,14,FALSE),VLOOKUP(Q36,'Week 11'!Q$4:R$134,2,FALSE))</f>
        <v>1340.9282711752385</v>
      </c>
    </row>
    <row r="37" spans="1:18">
      <c r="A37" t="str">
        <f>IF('All scores'!$B671=$B$1,'All scores'!R671)</f>
        <v>Charlotte</v>
      </c>
      <c r="B37">
        <f>IF('All scores'!$B671=$B$1,'All scores'!S671)</f>
        <v>13</v>
      </c>
      <c r="C37" t="str">
        <f>IF('All scores'!$B671=$B$1,'All scores'!T671)</f>
        <v>Marshall</v>
      </c>
      <c r="D37">
        <f>IF('All scores'!$B671=$B$1,'All scores'!U671)</f>
        <v>30</v>
      </c>
      <c r="E37" s="3">
        <f>VLOOKUP(A37,'Week 11'!$Q$4:R$138,2,FALSE)</f>
        <v>1389.7625198301578</v>
      </c>
      <c r="F37" s="3">
        <f>VLOOKUP(C37,'Week 11'!$Q$4:S$138,2,FALSE)</f>
        <v>1504.3169531469823</v>
      </c>
      <c r="G37" s="5">
        <f t="shared" si="8"/>
        <v>0.26238707350950446</v>
      </c>
      <c r="H37">
        <f t="shared" si="3"/>
        <v>0</v>
      </c>
      <c r="I37">
        <f t="shared" si="4"/>
        <v>-17</v>
      </c>
      <c r="J37">
        <f t="shared" si="5"/>
        <v>2.8903717578961645</v>
      </c>
      <c r="K37">
        <f t="shared" si="6"/>
        <v>1504.3169531469823</v>
      </c>
      <c r="L37">
        <f t="shared" si="7"/>
        <v>1389.7625198301578</v>
      </c>
      <c r="M37">
        <f t="shared" si="9"/>
        <v>2.2000192048438136</v>
      </c>
      <c r="N37" s="3">
        <f t="shared" si="10"/>
        <v>1356.39279630856</v>
      </c>
      <c r="Q37" t="str">
        <f>'PRE-POST'!A40</f>
        <v>Florida International</v>
      </c>
      <c r="R37" s="3">
        <f>IFERROR(VLOOKUP(Q37,$A$4:$N$160,14,FALSE),VLOOKUP(Q37,'Week 11'!Q$4:R$134,2,FALSE))</f>
        <v>1563.9763792345896</v>
      </c>
    </row>
    <row r="38" spans="1:18">
      <c r="A38" t="str">
        <f>IF('All scores'!$B672=$B$1,'All scores'!R672)</f>
        <v>Tulsa</v>
      </c>
      <c r="B38">
        <f>IF('All scores'!$B672=$B$1,'All scores'!S672)</f>
        <v>21</v>
      </c>
      <c r="C38" t="str">
        <f>IF('All scores'!$B672=$B$1,'All scores'!T672)</f>
        <v>Memphis</v>
      </c>
      <c r="D38">
        <f>IF('All scores'!$B672=$B$1,'All scores'!U672)</f>
        <v>47</v>
      </c>
      <c r="E38" s="3">
        <f>VLOOKUP(A38,'Week 11'!$Q$4:R$138,2,FALSE)</f>
        <v>1350.6517291645459</v>
      </c>
      <c r="F38" s="3">
        <f>VLOOKUP(C38,'Week 11'!$Q$4:S$138,2,FALSE)</f>
        <v>1615.4106442650732</v>
      </c>
      <c r="G38" s="5">
        <f t="shared" si="8"/>
        <v>0.13030724540575953</v>
      </c>
      <c r="H38">
        <f t="shared" si="3"/>
        <v>0</v>
      </c>
      <c r="I38">
        <f t="shared" si="4"/>
        <v>-26</v>
      </c>
      <c r="J38">
        <f t="shared" si="5"/>
        <v>3.2958368660043291</v>
      </c>
      <c r="K38">
        <f t="shared" si="6"/>
        <v>1615.4106442650732</v>
      </c>
      <c r="L38">
        <f t="shared" si="7"/>
        <v>1350.6517291645459</v>
      </c>
      <c r="M38">
        <f t="shared" si="9"/>
        <v>2.2000083094463476</v>
      </c>
      <c r="N38" s="3">
        <f t="shared" si="10"/>
        <v>1331.7549151652568</v>
      </c>
      <c r="Q38" t="str">
        <f>'PRE-POST'!A41</f>
        <v>Florida</v>
      </c>
      <c r="R38" s="3">
        <f>IFERROR(VLOOKUP(Q38,$A$4:$N$160,14,FALSE),VLOOKUP(Q38,'Week 11'!Q$4:R$134,2,FALSE))</f>
        <v>1609.9078978342325</v>
      </c>
    </row>
    <row r="39" spans="1:18">
      <c r="A39" t="str">
        <f>IF('All scores'!$B673=$B$1,'All scores'!R673)</f>
        <v>Michigan</v>
      </c>
      <c r="B39">
        <f>IF('All scores'!$B673=$B$1,'All scores'!S673)</f>
        <v>42</v>
      </c>
      <c r="C39" t="str">
        <f>IF('All scores'!$B673=$B$1,'All scores'!T673)</f>
        <v>Rutgers</v>
      </c>
      <c r="D39">
        <f>IF('All scores'!$B673=$B$1,'All scores'!U673)</f>
        <v>7</v>
      </c>
      <c r="E39" s="3">
        <f>VLOOKUP(A39,'Week 11'!$Q$4:R$138,2,FALSE)</f>
        <v>1795.901890934854</v>
      </c>
      <c r="F39" s="3">
        <f>VLOOKUP(C39,'Week 11'!$Q$4:S$138,2,FALSE)</f>
        <v>1274.9907468059669</v>
      </c>
      <c r="G39" s="5">
        <f t="shared" si="8"/>
        <v>0.93241774629686636</v>
      </c>
      <c r="H39">
        <f t="shared" si="3"/>
        <v>1</v>
      </c>
      <c r="I39">
        <f t="shared" si="4"/>
        <v>35</v>
      </c>
      <c r="J39">
        <f t="shared" si="5"/>
        <v>3.5835189384561099</v>
      </c>
      <c r="K39">
        <f t="shared" si="6"/>
        <v>1795.901890934854</v>
      </c>
      <c r="L39">
        <f t="shared" si="7"/>
        <v>1274.9907468059669</v>
      </c>
      <c r="M39">
        <f t="shared" si="9"/>
        <v>2.2000042233690427</v>
      </c>
      <c r="N39" s="3">
        <f t="shared" si="10"/>
        <v>1806.5579319775013</v>
      </c>
      <c r="Q39" t="str">
        <f>'PRE-POST'!A42</f>
        <v>Florida Atlantic</v>
      </c>
      <c r="R39" s="3">
        <f>IFERROR(VLOOKUP(Q39,$A$4:$N$160,14,FALSE),VLOOKUP(Q39,'Week 11'!Q$4:R$134,2,FALSE))</f>
        <v>1558.5424059560905</v>
      </c>
    </row>
    <row r="40" spans="1:18">
      <c r="A40" t="str">
        <f>IF('All scores'!$B674=$B$1,'All scores'!R674)</f>
        <v>Middle Tennessee State</v>
      </c>
      <c r="B40">
        <f>IF('All scores'!$B674=$B$1,'All scores'!S674)</f>
        <v>48</v>
      </c>
      <c r="C40" t="str">
        <f>IF('All scores'!$B674=$B$1,'All scores'!T674)</f>
        <v>Texas-El Paso</v>
      </c>
      <c r="D40">
        <f>IF('All scores'!$B674=$B$1,'All scores'!U674)</f>
        <v>32</v>
      </c>
      <c r="E40" s="3">
        <f>VLOOKUP(A40,'Week 11'!$Q$4:R$138,2,FALSE)</f>
        <v>1644.768337556015</v>
      </c>
      <c r="F40" s="3">
        <f>VLOOKUP(C40,'Week 11'!$Q$4:S$138,2,FALSE)</f>
        <v>1306.3952089754621</v>
      </c>
      <c r="G40" s="5">
        <f t="shared" si="8"/>
        <v>0.8283050610974606</v>
      </c>
      <c r="H40">
        <f t="shared" si="3"/>
        <v>1</v>
      </c>
      <c r="I40">
        <f t="shared" si="4"/>
        <v>16</v>
      </c>
      <c r="J40">
        <f t="shared" si="5"/>
        <v>2.8332133440562162</v>
      </c>
      <c r="K40">
        <f t="shared" si="6"/>
        <v>1644.768337556015</v>
      </c>
      <c r="L40">
        <f t="shared" si="7"/>
        <v>1306.3952089754621</v>
      </c>
      <c r="M40">
        <f t="shared" si="9"/>
        <v>2.2000065016983155</v>
      </c>
      <c r="N40" s="3">
        <f t="shared" si="10"/>
        <v>1666.1721300590748</v>
      </c>
      <c r="Q40" t="str">
        <f>'PRE-POST'!A43</f>
        <v>Florida State</v>
      </c>
      <c r="R40" s="3">
        <f>IFERROR(VLOOKUP(Q40,$A$4:$N$160,14,FALSE),VLOOKUP(Q40,'Week 11'!Q$4:R$134,2,FALSE))</f>
        <v>1457.8580263567319</v>
      </c>
    </row>
    <row r="41" spans="1:18">
      <c r="A41" t="str">
        <f>IF('All scores'!$B675=$B$1,'All scores'!R675)</f>
        <v>Purdue</v>
      </c>
      <c r="B41">
        <f>IF('All scores'!$B675=$B$1,'All scores'!S675)</f>
        <v>10</v>
      </c>
      <c r="C41" t="str">
        <f>IF('All scores'!$B675=$B$1,'All scores'!T675)</f>
        <v>Minnesota</v>
      </c>
      <c r="D41">
        <f>IF('All scores'!$B675=$B$1,'All scores'!U675)</f>
        <v>41</v>
      </c>
      <c r="E41" s="3">
        <f>VLOOKUP(A41,'Week 11'!$Q$4:R$138,2,FALSE)</f>
        <v>1607.625518587985</v>
      </c>
      <c r="F41" s="3">
        <f>VLOOKUP(C41,'Week 11'!$Q$4:S$138,2,FALSE)</f>
        <v>1377.0408569660476</v>
      </c>
      <c r="G41" s="5">
        <f t="shared" si="8"/>
        <v>0.72175464014496327</v>
      </c>
      <c r="H41">
        <f t="shared" si="3"/>
        <v>0</v>
      </c>
      <c r="I41">
        <f t="shared" si="4"/>
        <v>-31</v>
      </c>
      <c r="J41">
        <f t="shared" si="5"/>
        <v>3.4657359027997265</v>
      </c>
      <c r="K41">
        <f t="shared" si="6"/>
        <v>1377.0408569660476</v>
      </c>
      <c r="L41">
        <f t="shared" si="7"/>
        <v>1607.625518587985</v>
      </c>
      <c r="M41">
        <f t="shared" si="9"/>
        <v>2.1999904590358073</v>
      </c>
      <c r="N41" s="3">
        <f t="shared" si="10"/>
        <v>1497.5639132534761</v>
      </c>
      <c r="Q41" t="str">
        <f>'PRE-POST'!A44</f>
        <v>Fresno State</v>
      </c>
      <c r="R41" s="3">
        <f>IFERROR(VLOOKUP(Q41,$A$4:$N$160,14,FALSE),VLOOKUP(Q41,'Week 11'!Q$4:R$134,2,FALSE))</f>
        <v>1736.2434432293853</v>
      </c>
    </row>
    <row r="42" spans="1:18">
      <c r="A42" t="str">
        <f>IF('All scores'!$B676=$B$1,'All scores'!R676)</f>
        <v>Vanderbilt</v>
      </c>
      <c r="B42">
        <f>IF('All scores'!$B676=$B$1,'All scores'!S676)</f>
        <v>28</v>
      </c>
      <c r="C42" t="str">
        <f>IF('All scores'!$B676=$B$1,'All scores'!T676)</f>
        <v>Missouri</v>
      </c>
      <c r="D42">
        <f>IF('All scores'!$B676=$B$1,'All scores'!U676)</f>
        <v>33</v>
      </c>
      <c r="E42" s="3">
        <f>VLOOKUP(A42,'Week 11'!$Q$4:R$138,2,FALSE)</f>
        <v>1505.3903782324473</v>
      </c>
      <c r="F42" s="3">
        <f>VLOOKUP(C42,'Week 11'!$Q$4:S$138,2,FALSE)</f>
        <v>1714.8237054516778</v>
      </c>
      <c r="G42" s="5">
        <f t="shared" si="8"/>
        <v>0.17082873506791924</v>
      </c>
      <c r="H42">
        <f t="shared" si="3"/>
        <v>0</v>
      </c>
      <c r="I42">
        <f t="shared" si="4"/>
        <v>-5</v>
      </c>
      <c r="J42">
        <f t="shared" si="5"/>
        <v>1.791759469228055</v>
      </c>
      <c r="K42">
        <f t="shared" si="6"/>
        <v>1714.8237054516778</v>
      </c>
      <c r="L42">
        <f t="shared" si="7"/>
        <v>1505.3903782324473</v>
      </c>
      <c r="M42">
        <f t="shared" si="9"/>
        <v>2.2000105045363565</v>
      </c>
      <c r="N42" s="3">
        <f t="shared" si="10"/>
        <v>1491.9226177653718</v>
      </c>
      <c r="Q42" t="str">
        <f>'PRE-POST'!A45</f>
        <v>Georgia</v>
      </c>
      <c r="R42" s="3">
        <f>IFERROR(VLOOKUP(Q42,$A$4:$N$160,14,FALSE),VLOOKUP(Q42,'Week 11'!Q$4:R$134,2,FALSE))</f>
        <v>1885.0002371342782</v>
      </c>
    </row>
    <row r="43" spans="1:18">
      <c r="A43" t="str">
        <f>IF('All scores'!$B677=$B$1,'All scores'!R677)</f>
        <v>Illinois</v>
      </c>
      <c r="B43">
        <f>IF('All scores'!$B677=$B$1,'All scores'!S677)</f>
        <v>35</v>
      </c>
      <c r="C43" t="str">
        <f>IF('All scores'!$B677=$B$1,'All scores'!T677)</f>
        <v>Nebraska</v>
      </c>
      <c r="D43">
        <f>IF('All scores'!$B677=$B$1,'All scores'!U677)</f>
        <v>54</v>
      </c>
      <c r="E43" s="3">
        <f>VLOOKUP(A43,'Week 11'!$Q$4:R$138,2,FALSE)</f>
        <v>1482.2095429593094</v>
      </c>
      <c r="F43" s="3">
        <f>VLOOKUP(C43,'Week 11'!$Q$4:S$138,2,FALSE)</f>
        <v>1452.624735567133</v>
      </c>
      <c r="G43" s="5">
        <f t="shared" si="8"/>
        <v>0.44920923063493423</v>
      </c>
      <c r="H43">
        <f t="shared" si="3"/>
        <v>0</v>
      </c>
      <c r="I43">
        <f t="shared" si="4"/>
        <v>-19</v>
      </c>
      <c r="J43">
        <f t="shared" si="5"/>
        <v>2.9957322735539909</v>
      </c>
      <c r="K43">
        <f t="shared" si="6"/>
        <v>1452.624735567133</v>
      </c>
      <c r="L43">
        <f t="shared" si="7"/>
        <v>1482.2095429593094</v>
      </c>
      <c r="M43">
        <f t="shared" si="9"/>
        <v>2.1999256375081022</v>
      </c>
      <c r="N43" s="3">
        <f t="shared" si="10"/>
        <v>1423.000278416343</v>
      </c>
      <c r="Q43" t="str">
        <f>'PRE-POST'!A46</f>
        <v>Georgia Southern</v>
      </c>
      <c r="R43" s="3">
        <f>IFERROR(VLOOKUP(Q43,$A$4:$N$160,14,FALSE),VLOOKUP(Q43,'Week 11'!Q$4:R$134,2,FALSE))</f>
        <v>1557.8184873866344</v>
      </c>
    </row>
    <row r="44" spans="1:18">
      <c r="A44" t="str">
        <f>IF('All scores'!$B678=$B$1,'All scores'!R678)</f>
        <v>Colorado State</v>
      </c>
      <c r="B44">
        <f>IF('All scores'!$B678=$B$1,'All scores'!S678)</f>
        <v>10</v>
      </c>
      <c r="C44" t="str">
        <f>IF('All scores'!$B678=$B$1,'All scores'!T678)</f>
        <v>Nevada</v>
      </c>
      <c r="D44">
        <f>IF('All scores'!$B678=$B$1,'All scores'!U678)</f>
        <v>49</v>
      </c>
      <c r="E44" s="3">
        <f>VLOOKUP(A44,'Week 11'!$Q$4:R$138,2,FALSE)</f>
        <v>1306.839369990073</v>
      </c>
      <c r="F44" s="3">
        <f>VLOOKUP(C44,'Week 11'!$Q$4:S$138,2,FALSE)</f>
        <v>1571.5634111435297</v>
      </c>
      <c r="G44" s="5">
        <f t="shared" si="8"/>
        <v>0.13032999760850161</v>
      </c>
      <c r="H44">
        <f t="shared" si="3"/>
        <v>0</v>
      </c>
      <c r="I44">
        <f t="shared" si="4"/>
        <v>-39</v>
      </c>
      <c r="J44">
        <f t="shared" si="5"/>
        <v>3.6888794541139363</v>
      </c>
      <c r="K44">
        <f t="shared" si="6"/>
        <v>1571.5634111435297</v>
      </c>
      <c r="L44">
        <f t="shared" si="7"/>
        <v>1306.839369990073</v>
      </c>
      <c r="M44">
        <f t="shared" si="9"/>
        <v>2.2000083105410089</v>
      </c>
      <c r="N44" s="3">
        <f t="shared" si="10"/>
        <v>1285.685337461583</v>
      </c>
      <c r="Q44" t="str">
        <f>'PRE-POST'!A47</f>
        <v>Georgia State</v>
      </c>
      <c r="R44" s="3">
        <f>IFERROR(VLOOKUP(Q44,$A$4:$N$160,14,FALSE),VLOOKUP(Q44,'Week 11'!Q$4:R$134,2,FALSE))</f>
        <v>1253.1016689706587</v>
      </c>
    </row>
    <row r="45" spans="1:18">
      <c r="A45" t="str">
        <f>IF('All scores'!$B679=$B$1,'All scores'!R679)</f>
        <v>Nevada-Las Vegas</v>
      </c>
      <c r="B45">
        <f>IF('All scores'!$B679=$B$1,'All scores'!S679)</f>
        <v>27</v>
      </c>
      <c r="C45" t="str">
        <f>IF('All scores'!$B679=$B$1,'All scores'!T679)</f>
        <v>San Diego State</v>
      </c>
      <c r="D45">
        <f>IF('All scores'!$B679=$B$1,'All scores'!U679)</f>
        <v>24</v>
      </c>
      <c r="E45" s="3">
        <f>VLOOKUP(A45,'Week 11'!$Q$4:R$138,2,FALSE)</f>
        <v>1310.3528989632814</v>
      </c>
      <c r="F45" s="3">
        <f>VLOOKUP(C45,'Week 11'!$Q$4:S$138,2,FALSE)</f>
        <v>1640.9972046419489</v>
      </c>
      <c r="G45" s="5">
        <f t="shared" si="8"/>
        <v>9.3002636508621589E-2</v>
      </c>
      <c r="H45">
        <f t="shared" si="3"/>
        <v>1</v>
      </c>
      <c r="I45">
        <f t="shared" si="4"/>
        <v>3</v>
      </c>
      <c r="J45">
        <f t="shared" si="5"/>
        <v>1.3862943611198906</v>
      </c>
      <c r="K45">
        <f t="shared" si="6"/>
        <v>1310.3528989632814</v>
      </c>
      <c r="L45">
        <f t="shared" si="7"/>
        <v>1640.9972046419489</v>
      </c>
      <c r="M45">
        <f t="shared" si="9"/>
        <v>2.1999933463242458</v>
      </c>
      <c r="N45" s="3">
        <f t="shared" si="10"/>
        <v>1365.6768061858402</v>
      </c>
      <c r="Q45" t="str">
        <f>'PRE-POST'!A48</f>
        <v>Georgia Tech</v>
      </c>
      <c r="R45" s="3">
        <f>IFERROR(VLOOKUP(Q45,$A$4:$N$160,14,FALSE),VLOOKUP(Q45,'Week 11'!Q$4:R$134,2,FALSE))</f>
        <v>1664.89147971239</v>
      </c>
    </row>
    <row r="46" spans="1:18">
      <c r="A46" t="str">
        <f>IF('All scores'!$B680=$B$1,'All scores'!R680)</f>
        <v>Northwestern</v>
      </c>
      <c r="B46">
        <f>IF('All scores'!$B680=$B$1,'All scores'!S680)</f>
        <v>14</v>
      </c>
      <c r="C46" t="str">
        <f>IF('All scores'!$B680=$B$1,'All scores'!T680)</f>
        <v>Iowa</v>
      </c>
      <c r="D46">
        <f>IF('All scores'!$B680=$B$1,'All scores'!U680)</f>
        <v>10</v>
      </c>
      <c r="E46" s="3">
        <f>VLOOKUP(A46,'Week 11'!$Q$4:R$138,2,FALSE)</f>
        <v>1551.9489072303704</v>
      </c>
      <c r="F46" s="3">
        <f>VLOOKUP(C46,'Week 11'!$Q$4:S$138,2,FALSE)</f>
        <v>1608.3416968035817</v>
      </c>
      <c r="G46" s="5">
        <f t="shared" si="8"/>
        <v>0.3320798742312091</v>
      </c>
      <c r="H46">
        <f t="shared" si="3"/>
        <v>1</v>
      </c>
      <c r="I46">
        <f t="shared" si="4"/>
        <v>4</v>
      </c>
      <c r="J46">
        <f t="shared" si="5"/>
        <v>1.6094379124341003</v>
      </c>
      <c r="K46">
        <f t="shared" si="6"/>
        <v>1551.9489072303704</v>
      </c>
      <c r="L46">
        <f t="shared" si="7"/>
        <v>1608.3416968035817</v>
      </c>
      <c r="M46">
        <f t="shared" si="9"/>
        <v>2.1999609879203237</v>
      </c>
      <c r="N46" s="3">
        <f t="shared" si="10"/>
        <v>1599.2470112965664</v>
      </c>
      <c r="Q46" t="str">
        <f>'PRE-POST'!A49</f>
        <v>Hawaii</v>
      </c>
      <c r="R46" s="3">
        <f>IFERROR(VLOOKUP(Q46,$A$4:$N$160,14,FALSE),VLOOKUP(Q46,'Week 11'!Q$4:R$134,2,FALSE))</f>
        <v>1439.4894012555121</v>
      </c>
    </row>
    <row r="47" spans="1:18">
      <c r="A47" t="str">
        <f>IF('All scores'!$B681=$B$1,'All scores'!R681)</f>
        <v>Florida State</v>
      </c>
      <c r="B47">
        <f>IF('All scores'!$B681=$B$1,'All scores'!S681)</f>
        <v>13</v>
      </c>
      <c r="C47" t="str">
        <f>IF('All scores'!$B681=$B$1,'All scores'!T681)</f>
        <v>Notre Dame</v>
      </c>
      <c r="D47">
        <f>IF('All scores'!$B681=$B$1,'All scores'!U681)</f>
        <v>42</v>
      </c>
      <c r="E47" s="3">
        <f>VLOOKUP(A47,'Week 11'!$Q$4:R$138,2,FALSE)</f>
        <v>1473.2942839979225</v>
      </c>
      <c r="F47" s="3">
        <f>VLOOKUP(C47,'Week 11'!$Q$4:S$138,2,FALSE)</f>
        <v>1784.0003694365048</v>
      </c>
      <c r="G47" s="5">
        <f t="shared" si="8"/>
        <v>0.10314688294077158</v>
      </c>
      <c r="H47">
        <f t="shared" si="3"/>
        <v>0</v>
      </c>
      <c r="I47">
        <f t="shared" si="4"/>
        <v>-29</v>
      </c>
      <c r="J47">
        <f t="shared" si="5"/>
        <v>3.4011973816621555</v>
      </c>
      <c r="K47">
        <f t="shared" si="6"/>
        <v>1784.0003694365048</v>
      </c>
      <c r="L47">
        <f t="shared" si="7"/>
        <v>1473.2942839979225</v>
      </c>
      <c r="M47">
        <f t="shared" si="9"/>
        <v>2.2000070806466407</v>
      </c>
      <c r="N47" s="3">
        <f t="shared" si="10"/>
        <v>1457.8580263567319</v>
      </c>
      <c r="Q47" t="str">
        <f>'PRE-POST'!A50</f>
        <v>Houston</v>
      </c>
      <c r="R47" s="3">
        <f>IFERROR(VLOOKUP(Q47,$A$4:$N$160,14,FALSE),VLOOKUP(Q47,'Week 11'!Q$4:R$134,2,FALSE))</f>
        <v>1557.9753806710789</v>
      </c>
    </row>
    <row r="48" spans="1:18">
      <c r="A48" t="str">
        <f>IF('All scores'!$B682=$B$1,'All scores'!R682)</f>
        <v>Ohio State</v>
      </c>
      <c r="B48">
        <f>IF('All scores'!$B682=$B$1,'All scores'!S682)</f>
        <v>26</v>
      </c>
      <c r="C48" t="str">
        <f>IF('All scores'!$B682=$B$1,'All scores'!T682)</f>
        <v>Michigan State</v>
      </c>
      <c r="D48">
        <f>IF('All scores'!$B682=$B$1,'All scores'!U682)</f>
        <v>6</v>
      </c>
      <c r="E48" s="3">
        <f>VLOOKUP(A48,'Week 11'!$Q$4:R$138,2,FALSE)</f>
        <v>1655.0757298139165</v>
      </c>
      <c r="F48" s="3">
        <f>VLOOKUP(C48,'Week 11'!$Q$4:S$138,2,FALSE)</f>
        <v>1628.210097935282</v>
      </c>
      <c r="G48" s="5">
        <f t="shared" si="8"/>
        <v>0.44533955762975058</v>
      </c>
      <c r="H48">
        <f t="shared" si="3"/>
        <v>1</v>
      </c>
      <c r="I48">
        <f t="shared" si="4"/>
        <v>20</v>
      </c>
      <c r="J48">
        <f t="shared" si="5"/>
        <v>3.044522437723423</v>
      </c>
      <c r="K48">
        <f t="shared" si="6"/>
        <v>1655.0757298139165</v>
      </c>
      <c r="L48">
        <f t="shared" si="7"/>
        <v>1628.210097935282</v>
      </c>
      <c r="M48">
        <f t="shared" si="9"/>
        <v>2.2000818890100908</v>
      </c>
      <c r="N48" s="3">
        <f t="shared" si="10"/>
        <v>1729.3802466273103</v>
      </c>
      <c r="Q48" t="str">
        <f>'PRE-POST'!A51</f>
        <v>Illinois</v>
      </c>
      <c r="R48" s="3">
        <f>IFERROR(VLOOKUP(Q48,$A$4:$N$160,14,FALSE),VLOOKUP(Q48,'Week 11'!Q$4:R$134,2,FALSE))</f>
        <v>1423.000278416343</v>
      </c>
    </row>
    <row r="49" spans="1:18">
      <c r="A49" t="str">
        <f>IF('All scores'!$B683=$B$1,'All scores'!R683)</f>
        <v>Oklahoma State</v>
      </c>
      <c r="B49">
        <f>IF('All scores'!$B683=$B$1,'All scores'!S683)</f>
        <v>47</v>
      </c>
      <c r="C49" t="str">
        <f>IF('All scores'!$B683=$B$1,'All scores'!T683)</f>
        <v>Oklahoma</v>
      </c>
      <c r="D49">
        <f>IF('All scores'!$B683=$B$1,'All scores'!U683)</f>
        <v>48</v>
      </c>
      <c r="E49" s="3">
        <f>VLOOKUP(A49,'Week 11'!$Q$4:R$138,2,FALSE)</f>
        <v>1529.8935809968018</v>
      </c>
      <c r="F49" s="3">
        <f>VLOOKUP(C49,'Week 11'!$Q$4:S$138,2,FALSE)</f>
        <v>1767.78366630455</v>
      </c>
      <c r="G49" s="5">
        <f t="shared" si="8"/>
        <v>0.14885935032255895</v>
      </c>
      <c r="H49">
        <f t="shared" si="3"/>
        <v>0</v>
      </c>
      <c r="I49">
        <f t="shared" si="4"/>
        <v>-1</v>
      </c>
      <c r="J49">
        <f t="shared" si="5"/>
        <v>0.69314718055994529</v>
      </c>
      <c r="K49">
        <f t="shared" si="6"/>
        <v>1767.78366630455</v>
      </c>
      <c r="L49">
        <f t="shared" si="7"/>
        <v>1529.8935809968018</v>
      </c>
      <c r="M49">
        <f t="shared" si="9"/>
        <v>2.2000092479684357</v>
      </c>
      <c r="N49" s="3">
        <f t="shared" si="10"/>
        <v>1525.3535785974811</v>
      </c>
      <c r="Q49" t="str">
        <f>'PRE-POST'!A52</f>
        <v>Indiana</v>
      </c>
      <c r="R49" s="3">
        <f>IFERROR(VLOOKUP(Q49,$A$4:$N$160,14,FALSE),VLOOKUP(Q49,'Week 11'!Q$4:R$134,2,FALSE))</f>
        <v>1448.2728272470051</v>
      </c>
    </row>
    <row r="50" spans="1:18">
      <c r="A50" t="str">
        <f>IF('All scores'!$B684=$B$1,'All scores'!R684)</f>
        <v>North Texas</v>
      </c>
      <c r="B50">
        <f>IF('All scores'!$B684=$B$1,'All scores'!S684)</f>
        <v>31</v>
      </c>
      <c r="C50" t="str">
        <f>IF('All scores'!$B684=$B$1,'All scores'!T684)</f>
        <v>Old Dominion</v>
      </c>
      <c r="D50">
        <f>IF('All scores'!$B684=$B$1,'All scores'!U684)</f>
        <v>34</v>
      </c>
      <c r="E50" s="3">
        <f>VLOOKUP(A50,'Week 11'!$Q$4:R$138,2,FALSE)</f>
        <v>1662.6290214153789</v>
      </c>
      <c r="F50" s="3">
        <f>VLOOKUP(C50,'Week 11'!$Q$4:S$138,2,FALSE)</f>
        <v>1373.5813712676104</v>
      </c>
      <c r="G50" s="5">
        <f t="shared" si="8"/>
        <v>0.78410012233711956</v>
      </c>
      <c r="H50">
        <f t="shared" si="3"/>
        <v>0</v>
      </c>
      <c r="I50">
        <f t="shared" si="4"/>
        <v>-3</v>
      </c>
      <c r="J50">
        <f t="shared" si="5"/>
        <v>1.3862943611198906</v>
      </c>
      <c r="K50">
        <f t="shared" si="6"/>
        <v>1373.5813712676104</v>
      </c>
      <c r="L50">
        <f t="shared" si="7"/>
        <v>1662.6290214153789</v>
      </c>
      <c r="M50">
        <f t="shared" si="9"/>
        <v>2.1999923887981834</v>
      </c>
      <c r="N50" s="3">
        <f t="shared" si="10"/>
        <v>1614.8014694433568</v>
      </c>
      <c r="Q50" t="str">
        <f>'PRE-POST'!A53</f>
        <v>Iowa</v>
      </c>
      <c r="R50" s="3">
        <f>IFERROR(VLOOKUP(Q50,$A$4:$N$160,14,FALSE),VLOOKUP(Q50,'Week 11'!Q$4:R$134,2,FALSE))</f>
        <v>1561.0435927373858</v>
      </c>
    </row>
    <row r="51" spans="1:18">
      <c r="A51" t="str">
        <f>IF('All scores'!$B685=$B$1,'All scores'!R685)</f>
        <v>Wisconsin</v>
      </c>
      <c r="B51">
        <f>IF('All scores'!$B685=$B$1,'All scores'!S685)</f>
        <v>10</v>
      </c>
      <c r="C51" t="str">
        <f>IF('All scores'!$B685=$B$1,'All scores'!T685)</f>
        <v>Penn State</v>
      </c>
      <c r="D51">
        <f>IF('All scores'!$B685=$B$1,'All scores'!U685)</f>
        <v>22</v>
      </c>
      <c r="E51" s="3">
        <f>VLOOKUP(A51,'Week 11'!$Q$4:R$138,2,FALSE)</f>
        <v>1614.8826795392808</v>
      </c>
      <c r="F51" s="3">
        <f>VLOOKUP(C51,'Week 11'!$Q$4:S$138,2,FALSE)</f>
        <v>1688.6017973725645</v>
      </c>
      <c r="G51" s="5">
        <f t="shared" si="8"/>
        <v>0.31033974739850229</v>
      </c>
      <c r="H51">
        <f t="shared" si="3"/>
        <v>0</v>
      </c>
      <c r="I51">
        <f t="shared" si="4"/>
        <v>-12</v>
      </c>
      <c r="J51">
        <f t="shared" si="5"/>
        <v>2.5649493574615367</v>
      </c>
      <c r="K51">
        <f t="shared" si="6"/>
        <v>1688.6017973725645</v>
      </c>
      <c r="L51">
        <f t="shared" si="7"/>
        <v>1614.8826795392808</v>
      </c>
      <c r="M51">
        <f t="shared" si="9"/>
        <v>2.2000298430049718</v>
      </c>
      <c r="N51" s="3">
        <f t="shared" si="10"/>
        <v>1579.8579520650974</v>
      </c>
      <c r="Q51" t="str">
        <f>'PRE-POST'!A54</f>
        <v>Iowa State</v>
      </c>
      <c r="R51" s="3">
        <f>IFERROR(VLOOKUP(Q51,$A$4:$N$160,14,FALSE),VLOOKUP(Q51,'Week 11'!Q$4:R$134,2,FALSE))</f>
        <v>1714.4965277162473</v>
      </c>
    </row>
    <row r="52" spans="1:18">
      <c r="A52" t="str">
        <f>IF('All scores'!$B686=$B$1,'All scores'!R686)</f>
        <v>Virginia Tech</v>
      </c>
      <c r="B52">
        <f>IF('All scores'!$B686=$B$1,'All scores'!S686)</f>
        <v>22</v>
      </c>
      <c r="C52" t="str">
        <f>IF('All scores'!$B686=$B$1,'All scores'!T686)</f>
        <v>Pittsburgh</v>
      </c>
      <c r="D52">
        <f>IF('All scores'!$B686=$B$1,'All scores'!U686)</f>
        <v>52</v>
      </c>
      <c r="E52" s="3">
        <f>VLOOKUP(A52,'Week 11'!$Q$4:R$138,2,FALSE)</f>
        <v>1373.1265818762579</v>
      </c>
      <c r="F52" s="3">
        <f>VLOOKUP(C52,'Week 11'!$Q$4:S$138,2,FALSE)</f>
        <v>1659.5644512002284</v>
      </c>
      <c r="G52" s="5">
        <f t="shared" si="8"/>
        <v>0.11680511750424614</v>
      </c>
      <c r="H52">
        <f t="shared" si="3"/>
        <v>0</v>
      </c>
      <c r="I52">
        <f t="shared" si="4"/>
        <v>-30</v>
      </c>
      <c r="J52">
        <f t="shared" si="5"/>
        <v>3.4339872044851463</v>
      </c>
      <c r="K52">
        <f t="shared" si="6"/>
        <v>1659.5644512002284</v>
      </c>
      <c r="L52">
        <f t="shared" si="7"/>
        <v>1373.1265818762579</v>
      </c>
      <c r="M52">
        <f t="shared" si="9"/>
        <v>2.200007680548683</v>
      </c>
      <c r="N52" s="3">
        <f t="shared" si="10"/>
        <v>1355.4777999889477</v>
      </c>
      <c r="Q52" t="str">
        <f>'PRE-POST'!A55</f>
        <v>Kansas</v>
      </c>
      <c r="R52" s="3">
        <f>IFERROR(VLOOKUP(Q52,$A$4:$N$160,14,FALSE),VLOOKUP(Q52,'Week 11'!Q$4:R$134,2,FALSE))</f>
        <v>1401.3705252565092</v>
      </c>
    </row>
    <row r="53" spans="1:18">
      <c r="A53" t="str">
        <f>IF('All scores'!$B687=$B$1,'All scores'!R687)</f>
        <v>Southern Methodist</v>
      </c>
      <c r="B53">
        <f>IF('All scores'!$B687=$B$1,'All scores'!S687)</f>
        <v>62</v>
      </c>
      <c r="C53" t="str">
        <f>IF('All scores'!$B687=$B$1,'All scores'!T687)</f>
        <v>Connecticut</v>
      </c>
      <c r="D53">
        <f>IF('All scores'!$B687=$B$1,'All scores'!U687)</f>
        <v>50</v>
      </c>
      <c r="E53" s="3">
        <f>VLOOKUP(A53,'Week 11'!$Q$4:R$138,2,FALSE)</f>
        <v>1491.572742890984</v>
      </c>
      <c r="F53" s="3">
        <f>VLOOKUP(C53,'Week 11'!$Q$4:S$138,2,FALSE)</f>
        <v>1251.4917016408176</v>
      </c>
      <c r="G53" s="5">
        <f t="shared" si="8"/>
        <v>0.73259868816119722</v>
      </c>
      <c r="H53">
        <f t="shared" si="3"/>
        <v>1</v>
      </c>
      <c r="I53">
        <f t="shared" si="4"/>
        <v>12</v>
      </c>
      <c r="J53">
        <f t="shared" si="5"/>
        <v>2.5649493574615367</v>
      </c>
      <c r="K53">
        <f t="shared" si="6"/>
        <v>1491.572742890984</v>
      </c>
      <c r="L53">
        <f t="shared" si="7"/>
        <v>1251.4917016408176</v>
      </c>
      <c r="M53">
        <f t="shared" si="9"/>
        <v>2.200009163572386</v>
      </c>
      <c r="N53" s="3">
        <f t="shared" si="10"/>
        <v>1521.7511848028764</v>
      </c>
      <c r="Q53" t="str">
        <f>'PRE-POST'!A56</f>
        <v>Kansas State</v>
      </c>
      <c r="R53" s="3">
        <f>IFERROR(VLOOKUP(Q53,$A$4:$N$160,14,FALSE),VLOOKUP(Q53,'Week 11'!Q$4:R$134,2,FALSE))</f>
        <v>1450.292062974476</v>
      </c>
    </row>
    <row r="54" spans="1:18">
      <c r="A54" t="str">
        <f>IF('All scores'!$B688=$B$1,'All scores'!R688)</f>
        <v>Oregon State</v>
      </c>
      <c r="B54">
        <f>IF('All scores'!$B688=$B$1,'All scores'!S688)</f>
        <v>17</v>
      </c>
      <c r="C54" t="str">
        <f>IF('All scores'!$B688=$B$1,'All scores'!T688)</f>
        <v>Stanford</v>
      </c>
      <c r="D54">
        <f>IF('All scores'!$B688=$B$1,'All scores'!U688)</f>
        <v>48</v>
      </c>
      <c r="E54" s="3">
        <f>VLOOKUP(A54,'Week 11'!$Q$4:R$138,2,FALSE)</f>
        <v>1313.0292768035877</v>
      </c>
      <c r="F54" s="3">
        <f>VLOOKUP(C54,'Week 11'!$Q$4:S$138,2,FALSE)</f>
        <v>1546.8169557633385</v>
      </c>
      <c r="G54" s="5">
        <f t="shared" si="8"/>
        <v>0.15187629809471367</v>
      </c>
      <c r="H54">
        <f t="shared" si="3"/>
        <v>0</v>
      </c>
      <c r="I54">
        <f t="shared" si="4"/>
        <v>-31</v>
      </c>
      <c r="J54">
        <f t="shared" si="5"/>
        <v>3.4657359027997265</v>
      </c>
      <c r="K54">
        <f t="shared" si="6"/>
        <v>1546.8169557633385</v>
      </c>
      <c r="L54">
        <f t="shared" si="7"/>
        <v>1313.0292768035877</v>
      </c>
      <c r="M54">
        <f t="shared" si="9"/>
        <v>2.2000094102478363</v>
      </c>
      <c r="N54" s="3">
        <f t="shared" si="10"/>
        <v>1289.8691996194248</v>
      </c>
      <c r="Q54" t="str">
        <f>'PRE-POST'!A57</f>
        <v>Kent State</v>
      </c>
      <c r="R54" s="3">
        <f>IFERROR(VLOOKUP(Q54,$A$4:$N$160,14,FALSE),VLOOKUP(Q54,'Week 11'!Q$4:R$134,2,FALSE))</f>
        <v>1406.0195899533603</v>
      </c>
    </row>
    <row r="55" spans="1:18">
      <c r="A55" t="str">
        <f>IF('All scores'!$B689=$B$1,'All scores'!R689)</f>
        <v>Temple</v>
      </c>
      <c r="B55">
        <f>IF('All scores'!$B689=$B$1,'All scores'!S689)</f>
        <v>59</v>
      </c>
      <c r="C55" t="str">
        <f>IF('All scores'!$B689=$B$1,'All scores'!T689)</f>
        <v>Houston</v>
      </c>
      <c r="D55">
        <f>IF('All scores'!$B689=$B$1,'All scores'!U689)</f>
        <v>49</v>
      </c>
      <c r="E55" s="3">
        <f>VLOOKUP(A55,'Week 11'!$Q$4:R$138,2,FALSE)</f>
        <v>1631.5762584877261</v>
      </c>
      <c r="F55" s="3">
        <f>VLOOKUP(C55,'Week 11'!$Q$4:S$138,2,FALSE)</f>
        <v>1618.5699018412458</v>
      </c>
      <c r="G55" s="5">
        <f t="shared" si="8"/>
        <v>0.42572874242240333</v>
      </c>
      <c r="H55">
        <f t="shared" si="3"/>
        <v>1</v>
      </c>
      <c r="I55">
        <f t="shared" si="4"/>
        <v>10</v>
      </c>
      <c r="J55">
        <f t="shared" si="5"/>
        <v>2.3978952727983707</v>
      </c>
      <c r="K55">
        <f t="shared" si="6"/>
        <v>1631.5762584877261</v>
      </c>
      <c r="L55">
        <f t="shared" si="7"/>
        <v>1618.5699018412458</v>
      </c>
      <c r="M55">
        <f t="shared" si="9"/>
        <v>2.2001691480604291</v>
      </c>
      <c r="N55" s="3">
        <f t="shared" si="10"/>
        <v>1692.170779657893</v>
      </c>
      <c r="Q55" t="str">
        <f>'PRE-POST'!A58</f>
        <v>Kentucky</v>
      </c>
      <c r="R55" s="3">
        <f>IFERROR(VLOOKUP(Q55,$A$4:$N$160,14,FALSE),VLOOKUP(Q55,'Week 11'!Q$4:R$134,2,FALSE))</f>
        <v>1554.6648915251903</v>
      </c>
    </row>
    <row r="56" spans="1:18">
      <c r="A56" t="str">
        <f>IF('All scores'!$B690=$B$1,'All scores'!R690)</f>
        <v>Kentucky</v>
      </c>
      <c r="B56">
        <f>IF('All scores'!$B690=$B$1,'All scores'!S690)</f>
        <v>7</v>
      </c>
      <c r="C56" t="str">
        <f>IF('All scores'!$B690=$B$1,'All scores'!T690)</f>
        <v>Tennessee</v>
      </c>
      <c r="D56">
        <f>IF('All scores'!$B690=$B$1,'All scores'!U690)</f>
        <v>24</v>
      </c>
      <c r="E56" s="3">
        <f>VLOOKUP(A56,'Week 11'!$Q$4:R$138,2,FALSE)</f>
        <v>1634.2369123308583</v>
      </c>
      <c r="F56" s="3">
        <f>VLOOKUP(C56,'Week 11'!$Q$4:S$138,2,FALSE)</f>
        <v>1479.9883552917072</v>
      </c>
      <c r="G56" s="5">
        <f t="shared" si="8"/>
        <v>0.62568655320459854</v>
      </c>
      <c r="H56">
        <f t="shared" si="3"/>
        <v>0</v>
      </c>
      <c r="I56">
        <f t="shared" si="4"/>
        <v>-17</v>
      </c>
      <c r="J56">
        <f t="shared" si="5"/>
        <v>2.8903717578961645</v>
      </c>
      <c r="K56">
        <f t="shared" si="6"/>
        <v>1479.9883552917072</v>
      </c>
      <c r="L56">
        <f t="shared" si="7"/>
        <v>1634.2369123308583</v>
      </c>
      <c r="M56">
        <f t="shared" si="9"/>
        <v>2.1999857373057989</v>
      </c>
      <c r="N56" s="3">
        <f t="shared" si="10"/>
        <v>1554.6648915251903</v>
      </c>
      <c r="Q56" t="str">
        <f>'PRE-POST'!A59</f>
        <v>Liberty</v>
      </c>
      <c r="R56" s="3">
        <f>IFERROR(VLOOKUP(Q56,$A$4:$N$160,14,FALSE),VLOOKUP(Q56,'Week 11'!Q$4:R$134,2,FALSE))</f>
        <v>1373.2349277519982</v>
      </c>
    </row>
    <row r="57" spans="1:18">
      <c r="A57" t="str">
        <f>IF('All scores'!$B691=$B$1,'All scores'!R691)</f>
        <v>Texas</v>
      </c>
      <c r="B57">
        <f>IF('All scores'!$B691=$B$1,'All scores'!S691)</f>
        <v>41</v>
      </c>
      <c r="C57" t="str">
        <f>IF('All scores'!$B691=$B$1,'All scores'!T691)</f>
        <v>Texas Tech</v>
      </c>
      <c r="D57">
        <f>IF('All scores'!$B691=$B$1,'All scores'!U691)</f>
        <v>34</v>
      </c>
      <c r="E57" s="3">
        <f>VLOOKUP(A57,'Week 11'!$Q$4:R$138,2,FALSE)</f>
        <v>1620.8682100582917</v>
      </c>
      <c r="F57" s="3">
        <f>VLOOKUP(C57,'Week 11'!$Q$4:S$138,2,FALSE)</f>
        <v>1614.1695761745304</v>
      </c>
      <c r="G57" s="5">
        <f t="shared" si="8"/>
        <v>0.41687634031037424</v>
      </c>
      <c r="H57">
        <f t="shared" si="3"/>
        <v>1</v>
      </c>
      <c r="I57">
        <f t="shared" si="4"/>
        <v>7</v>
      </c>
      <c r="J57">
        <f t="shared" si="5"/>
        <v>2.0794415416798357</v>
      </c>
      <c r="K57">
        <f t="shared" si="6"/>
        <v>1620.8682100582917</v>
      </c>
      <c r="L57">
        <f t="shared" si="7"/>
        <v>1614.1695761745304</v>
      </c>
      <c r="M57">
        <f t="shared" si="9"/>
        <v>2.2003284251741739</v>
      </c>
      <c r="N57" s="3">
        <f t="shared" si="10"/>
        <v>1674.2293235621992</v>
      </c>
      <c r="Q57" t="str">
        <f>'PRE-POST'!A60</f>
        <v>Louisiana State</v>
      </c>
      <c r="R57" s="3">
        <f>IFERROR(VLOOKUP(Q57,$A$4:$N$160,14,FALSE),VLOOKUP(Q57,'Week 11'!Q$4:R$134,2,FALSE))</f>
        <v>1638.8648646599504</v>
      </c>
    </row>
    <row r="58" spans="1:18">
      <c r="A58" t="str">
        <f>IF('All scores'!$B692=$B$1,'All scores'!R692)</f>
        <v>Mississippi</v>
      </c>
      <c r="B58">
        <f>IF('All scores'!$B692=$B$1,'All scores'!S692)</f>
        <v>24</v>
      </c>
      <c r="C58" t="str">
        <f>IF('All scores'!$B692=$B$1,'All scores'!T692)</f>
        <v>Texas A&amp;M</v>
      </c>
      <c r="D58">
        <f>IF('All scores'!$B692=$B$1,'All scores'!U692)</f>
        <v>38</v>
      </c>
      <c r="E58" s="3">
        <f>VLOOKUP(A58,'Week 11'!$Q$4:R$138,2,FALSE)</f>
        <v>1468.6105305344931</v>
      </c>
      <c r="F58" s="3">
        <f>VLOOKUP(C58,'Week 11'!$Q$4:S$138,2,FALSE)</f>
        <v>1567.3735963592273</v>
      </c>
      <c r="G58" s="5">
        <f t="shared" si="8"/>
        <v>0.28035608791546646</v>
      </c>
      <c r="H58">
        <f t="shared" si="3"/>
        <v>0</v>
      </c>
      <c r="I58">
        <f t="shared" si="4"/>
        <v>-14</v>
      </c>
      <c r="J58">
        <f t="shared" si="5"/>
        <v>2.7080502011022101</v>
      </c>
      <c r="K58">
        <f t="shared" si="6"/>
        <v>1567.3735963592273</v>
      </c>
      <c r="L58">
        <f t="shared" si="7"/>
        <v>1468.6105305344931</v>
      </c>
      <c r="M58">
        <f t="shared" si="9"/>
        <v>2.2000222755336889</v>
      </c>
      <c r="N58" s="3">
        <f t="shared" si="10"/>
        <v>1435.2045844431827</v>
      </c>
      <c r="Q58" t="str">
        <f>'PRE-POST'!A61</f>
        <v>Louisiana Tech</v>
      </c>
      <c r="R58" s="3">
        <f>IFERROR(VLOOKUP(Q58,$A$4:$N$160,14,FALSE),VLOOKUP(Q58,'Week 11'!Q$4:R$134,2,FALSE))</f>
        <v>1509.4450792533871</v>
      </c>
    </row>
    <row r="59" spans="1:18">
      <c r="A59" t="str">
        <f>IF('All scores'!$B693=$B$1,'All scores'!R693)</f>
        <v>Troy</v>
      </c>
      <c r="B59">
        <f>IF('All scores'!$B693=$B$1,'All scores'!S693)</f>
        <v>35</v>
      </c>
      <c r="C59" t="str">
        <f>IF('All scores'!$B693=$B$1,'All scores'!T693)</f>
        <v>Georgia Southern</v>
      </c>
      <c r="D59">
        <f>IF('All scores'!$B693=$B$1,'All scores'!U693)</f>
        <v>21</v>
      </c>
      <c r="E59" s="3">
        <f>VLOOKUP(A59,'Week 11'!$Q$4:R$138,2,FALSE)</f>
        <v>1692.4642493625047</v>
      </c>
      <c r="F59" s="3">
        <f>VLOOKUP(C59,'Week 11'!$Q$4:S$138,2,FALSE)</f>
        <v>1615.3136397213082</v>
      </c>
      <c r="G59" s="5">
        <f t="shared" si="8"/>
        <v>0.51747900752042642</v>
      </c>
      <c r="H59">
        <f t="shared" si="3"/>
        <v>1</v>
      </c>
      <c r="I59">
        <f t="shared" si="4"/>
        <v>14</v>
      </c>
      <c r="J59">
        <f t="shared" si="5"/>
        <v>2.7080502011022101</v>
      </c>
      <c r="K59">
        <f t="shared" si="6"/>
        <v>1692.4642493625047</v>
      </c>
      <c r="L59">
        <f t="shared" si="7"/>
        <v>1615.3136397213082</v>
      </c>
      <c r="M59">
        <f t="shared" si="9"/>
        <v>2.2000285156528281</v>
      </c>
      <c r="N59" s="3">
        <f t="shared" si="10"/>
        <v>1749.9594016971785</v>
      </c>
      <c r="Q59" t="str">
        <f>'PRE-POST'!A62</f>
        <v>Louisiana</v>
      </c>
      <c r="R59" s="3">
        <f>IFERROR(VLOOKUP(Q59,$A$4:$N$160,14,FALSE),VLOOKUP(Q59,'Week 11'!Q$4:R$134,2,FALSE))</f>
        <v>1558.8344493166383</v>
      </c>
    </row>
    <row r="60" spans="1:18">
      <c r="A60" t="str">
        <f>IF('All scores'!$B694=$B$1,'All scores'!R694)</f>
        <v>East Carolina</v>
      </c>
      <c r="B60">
        <f>IF('All scores'!$B694=$B$1,'All scores'!S694)</f>
        <v>18</v>
      </c>
      <c r="C60" t="str">
        <f>IF('All scores'!$B694=$B$1,'All scores'!T694)</f>
        <v>Tulane</v>
      </c>
      <c r="D60">
        <f>IF('All scores'!$B694=$B$1,'All scores'!U694)</f>
        <v>24</v>
      </c>
      <c r="E60" s="3">
        <f>VLOOKUP(A60,'Week 11'!$Q$4:R$138,2,FALSE)</f>
        <v>1356.1195406846527</v>
      </c>
      <c r="F60" s="3">
        <f>VLOOKUP(C60,'Week 11'!$Q$4:S$138,2,FALSE)</f>
        <v>1557.5830203737414</v>
      </c>
      <c r="G60" s="5">
        <f t="shared" si="8"/>
        <v>0.17742566975642465</v>
      </c>
      <c r="H60">
        <f t="shared" si="3"/>
        <v>0</v>
      </c>
      <c r="I60">
        <f t="shared" si="4"/>
        <v>-6</v>
      </c>
      <c r="J60">
        <f t="shared" si="5"/>
        <v>1.9459101490553132</v>
      </c>
      <c r="K60">
        <f t="shared" si="6"/>
        <v>1557.5830203737414</v>
      </c>
      <c r="L60">
        <f t="shared" si="7"/>
        <v>1356.1195406846527</v>
      </c>
      <c r="M60">
        <f t="shared" si="9"/>
        <v>2.2000109200933262</v>
      </c>
      <c r="N60" s="3">
        <f t="shared" si="10"/>
        <v>1340.9282711752385</v>
      </c>
      <c r="Q60" t="str">
        <f>'PRE-POST'!A63</f>
        <v>Louisiana-Monroe</v>
      </c>
      <c r="R60" s="3">
        <f>IFERROR(VLOOKUP(Q60,$A$4:$N$160,14,FALSE),VLOOKUP(Q60,'Week 11'!Q$4:R$134,2,FALSE))</f>
        <v>1582.3680493332633</v>
      </c>
    </row>
    <row r="61" spans="1:18">
      <c r="A61" t="str">
        <f>IF('All scores'!$B695=$B$1,'All scores'!R695)</f>
        <v>Oregon</v>
      </c>
      <c r="B61">
        <f>IF('All scores'!$B695=$B$1,'All scores'!S695)</f>
        <v>25</v>
      </c>
      <c r="C61" t="str">
        <f>IF('All scores'!$B695=$B$1,'All scores'!T695)</f>
        <v>Utah</v>
      </c>
      <c r="D61">
        <f>IF('All scores'!$B695=$B$1,'All scores'!U695)</f>
        <v>32</v>
      </c>
      <c r="E61" s="3">
        <f>VLOOKUP(A61,'Week 11'!$Q$4:R$138,2,FALSE)</f>
        <v>1511.7634351956106</v>
      </c>
      <c r="F61" s="3">
        <f>VLOOKUP(C61,'Week 11'!$Q$4:S$138,2,FALSE)</f>
        <v>1608.5756096791633</v>
      </c>
      <c r="G61" s="5">
        <f t="shared" si="8"/>
        <v>0.28262743982714128</v>
      </c>
      <c r="H61">
        <f t="shared" si="3"/>
        <v>0</v>
      </c>
      <c r="I61">
        <f t="shared" si="4"/>
        <v>-7</v>
      </c>
      <c r="J61">
        <f t="shared" si="5"/>
        <v>2.0794415416798357</v>
      </c>
      <c r="K61">
        <f t="shared" si="6"/>
        <v>1608.5756096791633</v>
      </c>
      <c r="L61">
        <f t="shared" si="7"/>
        <v>1511.7634351956106</v>
      </c>
      <c r="M61">
        <f t="shared" si="9"/>
        <v>2.2000227244146902</v>
      </c>
      <c r="N61" s="3">
        <f t="shared" si="10"/>
        <v>1485.9040495649624</v>
      </c>
      <c r="Q61" t="str">
        <f>'PRE-POST'!A64</f>
        <v>Louisville</v>
      </c>
      <c r="R61" s="3">
        <f>IFERROR(VLOOKUP(Q61,$A$4:$N$160,14,FALSE),VLOOKUP(Q61,'Week 11'!Q$4:R$134,2,FALSE))</f>
        <v>1275.1297230966554</v>
      </c>
    </row>
    <row r="62" spans="1:18">
      <c r="A62" t="str">
        <f>IF('All scores'!$B696=$B$1,'All scores'!R696)</f>
        <v>San Jose State</v>
      </c>
      <c r="B62">
        <f>IF('All scores'!$B696=$B$1,'All scores'!S696)</f>
        <v>24</v>
      </c>
      <c r="C62" t="str">
        <f>IF('All scores'!$B696=$B$1,'All scores'!T696)</f>
        <v>Utah State</v>
      </c>
      <c r="D62">
        <f>IF('All scores'!$B696=$B$1,'All scores'!U696)</f>
        <v>62</v>
      </c>
      <c r="E62" s="3">
        <f>VLOOKUP(A62,'Week 11'!$Q$4:R$138,2,FALSE)</f>
        <v>1330.7847578745843</v>
      </c>
      <c r="F62" s="3">
        <f>VLOOKUP(C62,'Week 11'!$Q$4:S$138,2,FALSE)</f>
        <v>1778.7711524159724</v>
      </c>
      <c r="G62" s="5">
        <f t="shared" si="8"/>
        <v>4.9595524378052494E-2</v>
      </c>
      <c r="H62">
        <f t="shared" si="3"/>
        <v>0</v>
      </c>
      <c r="I62">
        <f t="shared" si="4"/>
        <v>-38</v>
      </c>
      <c r="J62">
        <f t="shared" si="5"/>
        <v>3.6635616461296463</v>
      </c>
      <c r="K62">
        <f t="shared" si="6"/>
        <v>1778.7711524159724</v>
      </c>
      <c r="L62">
        <f t="shared" si="7"/>
        <v>1330.7847578745843</v>
      </c>
      <c r="M62">
        <f t="shared" si="9"/>
        <v>2.2000049108634254</v>
      </c>
      <c r="N62" s="3">
        <f t="shared" si="10"/>
        <v>1322.7901045479045</v>
      </c>
      <c r="Q62" t="str">
        <f>'PRE-POST'!A65</f>
        <v>Marshall</v>
      </c>
      <c r="R62" s="3">
        <f>IFERROR(VLOOKUP(Q62,$A$4:$N$160,14,FALSE),VLOOKUP(Q62,'Week 11'!Q$4:R$134,2,FALSE))</f>
        <v>1537.68667666858</v>
      </c>
    </row>
    <row r="63" spans="1:18">
      <c r="A63" t="str">
        <f>IF('All scores'!$B697=$B$1,'All scores'!R697)</f>
        <v>Liberty</v>
      </c>
      <c r="B63">
        <f>IF('All scores'!$B697=$B$1,'All scores'!S697)</f>
        <v>24</v>
      </c>
      <c r="C63" t="str">
        <f>IF('All scores'!$B697=$B$1,'All scores'!T697)</f>
        <v>Virginia</v>
      </c>
      <c r="D63">
        <f>IF('All scores'!$B697=$B$1,'All scores'!U697)</f>
        <v>45</v>
      </c>
      <c r="E63" s="3">
        <f>VLOOKUP(A63,'Week 11'!$Q$4:R$138,2,FALSE)</f>
        <v>1391.7679573179244</v>
      </c>
      <c r="F63" s="3">
        <f>VLOOKUP(C63,'Week 11'!$Q$4:S$138,2,FALSE)</f>
        <v>1647.565161076242</v>
      </c>
      <c r="G63" s="5">
        <f t="shared" si="8"/>
        <v>0.13626586406761457</v>
      </c>
      <c r="H63">
        <f t="shared" si="3"/>
        <v>0</v>
      </c>
      <c r="I63">
        <f t="shared" si="4"/>
        <v>-21</v>
      </c>
      <c r="J63">
        <f t="shared" si="5"/>
        <v>3.0910424533583161</v>
      </c>
      <c r="K63">
        <f t="shared" si="6"/>
        <v>1647.565161076242</v>
      </c>
      <c r="L63">
        <f t="shared" si="7"/>
        <v>1391.7679573179244</v>
      </c>
      <c r="M63">
        <f t="shared" si="9"/>
        <v>2.2000086005631325</v>
      </c>
      <c r="N63" s="3">
        <f t="shared" si="10"/>
        <v>1373.2349277519982</v>
      </c>
      <c r="Q63" t="str">
        <f>'PRE-POST'!A66</f>
        <v>Maryland</v>
      </c>
      <c r="R63" s="3">
        <f>IFERROR(VLOOKUP(Q63,$A$4:$N$160,14,FALSE),VLOOKUP(Q63,'Week 11'!Q$4:R$134,2,FALSE))</f>
        <v>1449.3865079264613</v>
      </c>
    </row>
    <row r="64" spans="1:18">
      <c r="A64" t="str">
        <f>IF('All scores'!$B698=$B$1,'All scores'!R698)</f>
        <v>Washington State</v>
      </c>
      <c r="B64">
        <f>IF('All scores'!$B698=$B$1,'All scores'!S698)</f>
        <v>31</v>
      </c>
      <c r="C64" t="str">
        <f>IF('All scores'!$B698=$B$1,'All scores'!T698)</f>
        <v>Colorado</v>
      </c>
      <c r="D64">
        <f>IF('All scores'!$B698=$B$1,'All scores'!U698)</f>
        <v>7</v>
      </c>
      <c r="E64" s="3">
        <f>VLOOKUP(A64,'Week 11'!$Q$4:R$138,2,FALSE)</f>
        <v>1731.6595005247032</v>
      </c>
      <c r="F64" s="3">
        <f>VLOOKUP(C64,'Week 11'!$Q$4:S$138,2,FALSE)</f>
        <v>1493.1715612370349</v>
      </c>
      <c r="G64" s="5">
        <f t="shared" si="8"/>
        <v>0.73079835341668142</v>
      </c>
      <c r="H64">
        <f t="shared" si="3"/>
        <v>1</v>
      </c>
      <c r="I64">
        <f t="shared" si="4"/>
        <v>24</v>
      </c>
      <c r="J64">
        <f t="shared" si="5"/>
        <v>3.2188758248682006</v>
      </c>
      <c r="K64">
        <f t="shared" si="6"/>
        <v>1731.6595005247032</v>
      </c>
      <c r="L64">
        <f t="shared" si="7"/>
        <v>1493.1715612370349</v>
      </c>
      <c r="M64">
        <f t="shared" si="9"/>
        <v>2.200009224785147</v>
      </c>
      <c r="N64" s="3">
        <f t="shared" si="10"/>
        <v>1769.786833972028</v>
      </c>
      <c r="Q64" t="str">
        <f>'PRE-POST'!A67</f>
        <v>Massachusetts</v>
      </c>
      <c r="R64" s="3">
        <f>IFERROR(VLOOKUP(Q64,$A$4:$N$160,14,FALSE),VLOOKUP(Q64,'Week 11'!Q$4:R$134,2,FALSE))</f>
        <v>1363.3617711892598</v>
      </c>
    </row>
    <row r="65" spans="1:18">
      <c r="A65" t="str">
        <f>IF('All scores'!$B699=$B$1,'All scores'!R699)</f>
        <v>Texas Christian</v>
      </c>
      <c r="B65">
        <f>IF('All scores'!$B699=$B$1,'All scores'!S699)</f>
        <v>10</v>
      </c>
      <c r="C65" t="str">
        <f>IF('All scores'!$B699=$B$1,'All scores'!T699)</f>
        <v>West Virginia</v>
      </c>
      <c r="D65">
        <f>IF('All scores'!$B699=$B$1,'All scores'!U699)</f>
        <v>47</v>
      </c>
      <c r="E65" s="3">
        <f>VLOOKUP(A65,'Week 11'!$Q$4:R$138,2,FALSE)</f>
        <v>1479.4945992933565</v>
      </c>
      <c r="F65" s="3">
        <f>VLOOKUP(C65,'Week 11'!$Q$4:S$138,2,FALSE)</f>
        <v>1732.1671468977308</v>
      </c>
      <c r="G65" s="5">
        <f t="shared" si="8"/>
        <v>0.13839676862815514</v>
      </c>
      <c r="H65">
        <f t="shared" si="3"/>
        <v>0</v>
      </c>
      <c r="I65">
        <f t="shared" si="4"/>
        <v>-37</v>
      </c>
      <c r="J65">
        <f t="shared" si="5"/>
        <v>3.6375861597263857</v>
      </c>
      <c r="K65">
        <f t="shared" si="6"/>
        <v>1732.1671468977308</v>
      </c>
      <c r="L65">
        <f t="shared" si="7"/>
        <v>1479.4945992933565</v>
      </c>
      <c r="M65">
        <f t="shared" si="9"/>
        <v>2.200008706921353</v>
      </c>
      <c r="N65" s="3">
        <f t="shared" si="10"/>
        <v>1457.3435841418627</v>
      </c>
      <c r="Q65" t="str">
        <f>'PRE-POST'!A68</f>
        <v>Memphis</v>
      </c>
      <c r="R65" s="3">
        <f>IFERROR(VLOOKUP(Q65,$A$4:$N$160,14,FALSE),VLOOKUP(Q65,'Week 11'!Q$4:R$134,2,FALSE))</f>
        <v>1634.3074582643624</v>
      </c>
    </row>
    <row r="66" spans="1:18">
      <c r="E66" s="3"/>
      <c r="F66" s="3"/>
      <c r="G66" s="5"/>
      <c r="N66" s="3"/>
      <c r="Q66" t="str">
        <f>'PRE-POST'!A69</f>
        <v>Miami (FL)</v>
      </c>
      <c r="R66" s="3">
        <f>IFERROR(VLOOKUP(Q66,$A$4:$N$160,14,FALSE),VLOOKUP(Q66,'Week 11'!Q$4:R$134,2,FALSE))</f>
        <v>1514.6076251598608</v>
      </c>
    </row>
    <row r="67" spans="1:18">
      <c r="A67" t="str">
        <f>C4</f>
        <v>Buffalo</v>
      </c>
      <c r="B67">
        <f>D4</f>
        <v>48</v>
      </c>
      <c r="C67" t="str">
        <f>A4</f>
        <v>Kent State</v>
      </c>
      <c r="D67">
        <f>B4</f>
        <v>14</v>
      </c>
      <c r="E67" s="3">
        <f>VLOOKUP(A67,'Week 11'!$Q$4:R$138,2,FALSE)</f>
        <v>1772.1011665366218</v>
      </c>
      <c r="F67" s="3">
        <f>VLOOKUP(C67,'Week 11'!$Q$4:S$138,2,FALSE)</f>
        <v>1418.946420404357</v>
      </c>
      <c r="G67" s="5">
        <f t="shared" ref="G67:G98" si="11">1/(1+(10^((F67-E67-HFA)/400)))</f>
        <v>0.91736652384685013</v>
      </c>
      <c r="H67">
        <f t="shared" si="3"/>
        <v>1</v>
      </c>
      <c r="I67">
        <f>B67-D67</f>
        <v>34</v>
      </c>
      <c r="J67">
        <f>LN(1+ABS(I67))</f>
        <v>3.5553480614894135</v>
      </c>
      <c r="K67">
        <f>IF($H67=1,$E67,$F67)</f>
        <v>1772.1011665366218</v>
      </c>
      <c r="L67">
        <f>IF($H67=1,$F67,$E67)</f>
        <v>1418.946420404357</v>
      </c>
      <c r="M67">
        <f t="shared" ref="M67:M98" si="12">IFERROR((MVC*0.001/(K67-L67))+MVC,1)</f>
        <v>2.200006229563737</v>
      </c>
      <c r="N67" s="3">
        <f t="shared" ref="N67:N98" si="13">E67+k*J67*M67*(H67-G67)</f>
        <v>1785.0279969876185</v>
      </c>
      <c r="Q67" t="str">
        <f>'PRE-POST'!A70</f>
        <v>Miami (OH)</v>
      </c>
      <c r="R67" s="3">
        <f>IFERROR(VLOOKUP(Q67,$A$4:$N$160,14,FALSE),VLOOKUP(Q67,'Week 11'!Q$4:R$134,2,FALSE))</f>
        <v>1550.6751199758035</v>
      </c>
    </row>
    <row r="68" spans="1:18">
      <c r="A68" t="str">
        <f t="shared" ref="A68:B68" si="14">C5</f>
        <v>Miami (OH)</v>
      </c>
      <c r="B68">
        <f t="shared" si="14"/>
        <v>30</v>
      </c>
      <c r="C68" t="str">
        <f t="shared" ref="C68:D68" si="15">A5</f>
        <v>Ohio</v>
      </c>
      <c r="D68">
        <f t="shared" si="15"/>
        <v>28</v>
      </c>
      <c r="E68" s="3">
        <f>VLOOKUP(A68,'Week 11'!$Q$4:R$138,2,FALSE)</f>
        <v>1522.7506630261435</v>
      </c>
      <c r="F68" s="3">
        <f>VLOOKUP(C68,'Week 11'!$Q$4:S$138,2,FALSE)</f>
        <v>1642.1726412123614</v>
      </c>
      <c r="G68" s="5">
        <f t="shared" si="11"/>
        <v>0.42231479679604816</v>
      </c>
      <c r="H68">
        <f t="shared" si="3"/>
        <v>1</v>
      </c>
      <c r="I68">
        <f t="shared" ref="I68:I128" si="16">B68-D68</f>
        <v>2</v>
      </c>
      <c r="J68">
        <f t="shared" ref="J68:J128" si="17">LN(1+ABS(I68))</f>
        <v>1.0986122886681098</v>
      </c>
      <c r="K68">
        <f t="shared" ref="K68:K128" si="18">IF($H68=1,$E68,$F68)</f>
        <v>1522.7506630261435</v>
      </c>
      <c r="L68">
        <f t="shared" ref="L68:L128" si="19">IF($H68=1,$F68,$E68)</f>
        <v>1642.1726412123614</v>
      </c>
      <c r="M68">
        <f t="shared" si="12"/>
        <v>2.1999815779303491</v>
      </c>
      <c r="N68" s="3">
        <f t="shared" si="13"/>
        <v>1550.6751199758035</v>
      </c>
      <c r="Q68" t="str">
        <f>'PRE-POST'!A71</f>
        <v>Michigan</v>
      </c>
      <c r="R68" s="3">
        <f>IFERROR(VLOOKUP(Q68,$A$4:$N$160,14,FALSE),VLOOKUP(Q68,'Week 11'!Q$4:R$134,2,FALSE))</f>
        <v>1806.5579319775013</v>
      </c>
    </row>
    <row r="69" spans="1:18">
      <c r="A69" t="str">
        <f t="shared" ref="A69:B69" si="20">C6</f>
        <v>Northern Illinois</v>
      </c>
      <c r="B69">
        <f t="shared" si="20"/>
        <v>38</v>
      </c>
      <c r="C69" t="str">
        <f t="shared" ref="C69:D69" si="21">A6</f>
        <v>Toledo</v>
      </c>
      <c r="D69">
        <f t="shared" si="21"/>
        <v>15</v>
      </c>
      <c r="E69" s="3">
        <f>VLOOKUP(A69,'Week 11'!$Q$4:R$138,2,FALSE)</f>
        <v>1556.3283304879094</v>
      </c>
      <c r="F69" s="3">
        <f>VLOOKUP(C69,'Week 11'!$Q$4:S$138,2,FALSE)</f>
        <v>1638.5897890658223</v>
      </c>
      <c r="G69" s="5">
        <f t="shared" si="11"/>
        <v>0.47517918302494327</v>
      </c>
      <c r="H69">
        <f t="shared" ref="H69:H128" si="22">IF(B69&gt;D69,1,0)</f>
        <v>1</v>
      </c>
      <c r="I69">
        <f t="shared" si="16"/>
        <v>23</v>
      </c>
      <c r="J69">
        <f t="shared" si="17"/>
        <v>3.1780538303479458</v>
      </c>
      <c r="K69">
        <f t="shared" si="18"/>
        <v>1556.3283304879094</v>
      </c>
      <c r="L69">
        <f t="shared" si="19"/>
        <v>1638.5897890658223</v>
      </c>
      <c r="M69">
        <f t="shared" si="12"/>
        <v>2.1999732560054488</v>
      </c>
      <c r="N69" s="3">
        <f t="shared" si="13"/>
        <v>1629.7154258929204</v>
      </c>
      <c r="Q69" t="str">
        <f>'PRE-POST'!A72</f>
        <v>Michigan State</v>
      </c>
      <c r="R69" s="3">
        <f>IFERROR(VLOOKUP(Q69,$A$4:$N$160,14,FALSE),VLOOKUP(Q69,'Week 11'!Q$4:R$134,2,FALSE))</f>
        <v>1553.9055811218882</v>
      </c>
    </row>
    <row r="70" spans="1:18">
      <c r="A70" t="str">
        <f t="shared" ref="A70:B70" si="23">C7</f>
        <v>North Carolina State</v>
      </c>
      <c r="B70">
        <f t="shared" si="23"/>
        <v>23</v>
      </c>
      <c r="C70" t="str">
        <f t="shared" ref="C70:D70" si="24">A7</f>
        <v>Wake Forest</v>
      </c>
      <c r="D70">
        <f t="shared" si="24"/>
        <v>27</v>
      </c>
      <c r="E70" s="3">
        <f>VLOOKUP(A70,'Week 11'!$Q$4:R$138,2,FALSE)</f>
        <v>1643.7437961118494</v>
      </c>
      <c r="F70" s="3">
        <f>VLOOKUP(C70,'Week 11'!$Q$4:S$138,2,FALSE)</f>
        <v>1410.4629068254922</v>
      </c>
      <c r="G70" s="5">
        <f t="shared" si="11"/>
        <v>0.84774754101730609</v>
      </c>
      <c r="H70">
        <f t="shared" si="22"/>
        <v>0</v>
      </c>
      <c r="I70">
        <f t="shared" si="16"/>
        <v>-4</v>
      </c>
      <c r="J70">
        <f t="shared" si="17"/>
        <v>1.6094379124341003</v>
      </c>
      <c r="K70">
        <f t="shared" si="18"/>
        <v>1410.4629068254922</v>
      </c>
      <c r="L70">
        <f t="shared" si="19"/>
        <v>1643.7437961118494</v>
      </c>
      <c r="M70">
        <f t="shared" si="12"/>
        <v>2.1999905693089277</v>
      </c>
      <c r="N70" s="3">
        <f t="shared" si="13"/>
        <v>1583.7105840178021</v>
      </c>
      <c r="Q70" t="str">
        <f>'PRE-POST'!A73</f>
        <v>Middle Tennessee State</v>
      </c>
      <c r="R70" s="3">
        <f>IFERROR(VLOOKUP(Q70,$A$4:$N$160,14,FALSE),VLOOKUP(Q70,'Week 11'!Q$4:R$134,2,FALSE))</f>
        <v>1666.1721300590748</v>
      </c>
    </row>
    <row r="71" spans="1:18">
      <c r="A71" t="str">
        <f t="shared" ref="A71:B71" si="25">C8</f>
        <v>Boise State</v>
      </c>
      <c r="B71">
        <f t="shared" si="25"/>
        <v>24</v>
      </c>
      <c r="C71" t="str">
        <f t="shared" ref="C71:D71" si="26">A8</f>
        <v>Fresno State</v>
      </c>
      <c r="D71">
        <f t="shared" si="26"/>
        <v>17</v>
      </c>
      <c r="E71" s="3">
        <f>VLOOKUP(A71,'Week 11'!$Q$4:R$138,2,FALSE)</f>
        <v>1637.8923042971917</v>
      </c>
      <c r="F71" s="3">
        <f>VLOOKUP(C71,'Week 11'!$Q$4:S$138,2,FALSE)</f>
        <v>1793.6802022123832</v>
      </c>
      <c r="G71" s="5">
        <f t="shared" si="11"/>
        <v>0.37224046019812795</v>
      </c>
      <c r="H71">
        <f t="shared" si="22"/>
        <v>1</v>
      </c>
      <c r="I71">
        <f t="shared" si="16"/>
        <v>7</v>
      </c>
      <c r="J71">
        <f t="shared" si="17"/>
        <v>2.0794415416798357</v>
      </c>
      <c r="K71">
        <f t="shared" si="18"/>
        <v>1637.8923042971917</v>
      </c>
      <c r="L71">
        <f t="shared" si="19"/>
        <v>1793.6802022123832</v>
      </c>
      <c r="M71">
        <f t="shared" si="12"/>
        <v>2.1999858782355406</v>
      </c>
      <c r="N71" s="3">
        <f t="shared" si="13"/>
        <v>1695.3290632801895</v>
      </c>
      <c r="Q71" t="str">
        <f>'PRE-POST'!A74</f>
        <v>Minnesota</v>
      </c>
      <c r="R71" s="3">
        <f>IFERROR(VLOOKUP(Q71,$A$4:$N$160,14,FALSE),VLOOKUP(Q71,'Week 11'!Q$4:R$134,2,FALSE))</f>
        <v>1487.1024623005565</v>
      </c>
    </row>
    <row r="72" spans="1:18">
      <c r="A72" t="str">
        <f t="shared" ref="A72:B72" si="27">C9</f>
        <v>Syracuse</v>
      </c>
      <c r="B72">
        <f t="shared" si="27"/>
        <v>54</v>
      </c>
      <c r="C72" t="str">
        <f t="shared" ref="C72:D72" si="28">A9</f>
        <v>Louisville</v>
      </c>
      <c r="D72">
        <f t="shared" si="28"/>
        <v>23</v>
      </c>
      <c r="E72" s="3">
        <f>VLOOKUP(A72,'Week 11'!$Q$4:R$138,2,FALSE)</f>
        <v>1685.6076852687952</v>
      </c>
      <c r="F72" s="3">
        <f>VLOOKUP(C72,'Week 11'!$Q$4:S$138,2,FALSE)</f>
        <v>1284.9070325742987</v>
      </c>
      <c r="G72" s="5">
        <f t="shared" si="11"/>
        <v>0.93588345139003326</v>
      </c>
      <c r="H72">
        <f t="shared" si="22"/>
        <v>1</v>
      </c>
      <c r="I72">
        <f t="shared" si="16"/>
        <v>31</v>
      </c>
      <c r="J72">
        <f t="shared" si="17"/>
        <v>3.4657359027997265</v>
      </c>
      <c r="K72">
        <f t="shared" si="18"/>
        <v>1685.6076852687952</v>
      </c>
      <c r="L72">
        <f t="shared" si="19"/>
        <v>1284.9070325742987</v>
      </c>
      <c r="M72">
        <f t="shared" si="12"/>
        <v>2.2000054903828712</v>
      </c>
      <c r="N72" s="3">
        <f t="shared" si="13"/>
        <v>1695.3849947464385</v>
      </c>
      <c r="Q72" t="str">
        <f>'PRE-POST'!A75</f>
        <v>Mississippi</v>
      </c>
      <c r="R72" s="3">
        <f>IFERROR(VLOOKUP(Q72,$A$4:$N$160,14,FALSE),VLOOKUP(Q72,'Week 11'!Q$4:R$134,2,FALSE))</f>
        <v>1435.2045844431827</v>
      </c>
    </row>
    <row r="73" spans="1:18">
      <c r="A73" t="str">
        <f t="shared" ref="A73:B73" si="29">C10</f>
        <v>Air Force</v>
      </c>
      <c r="B73">
        <f t="shared" si="29"/>
        <v>42</v>
      </c>
      <c r="C73" t="str">
        <f t="shared" ref="C73:D73" si="30">A10</f>
        <v>New Mexico</v>
      </c>
      <c r="D73">
        <f t="shared" si="30"/>
        <v>24</v>
      </c>
      <c r="E73" s="3">
        <f>VLOOKUP(A73,'Week 11'!$Q$4:R$138,2,FALSE)</f>
        <v>1496.5365767936946</v>
      </c>
      <c r="F73" s="3">
        <f>VLOOKUP(C73,'Week 11'!$Q$4:S$138,2,FALSE)</f>
        <v>1459.5425736119294</v>
      </c>
      <c r="G73" s="5">
        <f t="shared" si="11"/>
        <v>0.64270514175731142</v>
      </c>
      <c r="H73">
        <f t="shared" si="22"/>
        <v>1</v>
      </c>
      <c r="I73">
        <f t="shared" si="16"/>
        <v>18</v>
      </c>
      <c r="J73">
        <f t="shared" si="17"/>
        <v>2.9444389791664403</v>
      </c>
      <c r="K73">
        <f t="shared" si="18"/>
        <v>1496.5365767936946</v>
      </c>
      <c r="L73">
        <f t="shared" si="19"/>
        <v>1459.5425736119294</v>
      </c>
      <c r="M73">
        <f t="shared" si="12"/>
        <v>2.2000594690979831</v>
      </c>
      <c r="N73" s="3">
        <f t="shared" si="13"/>
        <v>1542.8272759999388</v>
      </c>
      <c r="Q73" t="str">
        <f>'PRE-POST'!A76</f>
        <v>Mississippi State</v>
      </c>
      <c r="R73" s="3">
        <f>IFERROR(VLOOKUP(Q73,$A$4:$N$160,14,FALSE),VLOOKUP(Q73,'Week 11'!Q$4:R$134,2,FALSE))</f>
        <v>1679.0281167864043</v>
      </c>
    </row>
    <row r="74" spans="1:18">
      <c r="A74" t="str">
        <f t="shared" ref="A74:B74" si="31">C11</f>
        <v>Alabama</v>
      </c>
      <c r="B74">
        <f t="shared" si="31"/>
        <v>24</v>
      </c>
      <c r="C74" t="str">
        <f t="shared" ref="C74:D74" si="32">A11</f>
        <v>Mississippi State</v>
      </c>
      <c r="D74">
        <f t="shared" si="32"/>
        <v>0</v>
      </c>
      <c r="E74" s="3">
        <f>VLOOKUP(A74,'Week 11'!$Q$4:R$138,2,FALSE)</f>
        <v>1874.5083915657033</v>
      </c>
      <c r="F74" s="3">
        <f>VLOOKUP(C74,'Week 11'!$Q$4:S$138,2,FALSE)</f>
        <v>1708.680954280127</v>
      </c>
      <c r="G74" s="5">
        <f t="shared" si="11"/>
        <v>0.79063371887706946</v>
      </c>
      <c r="H74">
        <f t="shared" si="22"/>
        <v>1</v>
      </c>
      <c r="I74">
        <f t="shared" si="16"/>
        <v>24</v>
      </c>
      <c r="J74">
        <f t="shared" si="17"/>
        <v>3.2188758248682006</v>
      </c>
      <c r="K74">
        <f t="shared" si="18"/>
        <v>1874.5083915657033</v>
      </c>
      <c r="L74">
        <f t="shared" si="19"/>
        <v>1708.680954280127</v>
      </c>
      <c r="M74">
        <f t="shared" si="12"/>
        <v>2.2000132668033472</v>
      </c>
      <c r="N74" s="3">
        <f t="shared" si="13"/>
        <v>1904.161229059426</v>
      </c>
      <c r="Q74" t="str">
        <f>'PRE-POST'!A77</f>
        <v>Missouri</v>
      </c>
      <c r="R74" s="3">
        <f>IFERROR(VLOOKUP(Q74,$A$4:$N$160,14,FALSE),VLOOKUP(Q74,'Week 11'!Q$4:R$134,2,FALSE))</f>
        <v>1728.2914659187534</v>
      </c>
    </row>
    <row r="75" spans="1:18">
      <c r="A75" t="str">
        <f t="shared" ref="A75:B75" si="33">C12</f>
        <v>Alabama-Birmingham</v>
      </c>
      <c r="B75">
        <f t="shared" si="33"/>
        <v>26</v>
      </c>
      <c r="C75" t="str">
        <f t="shared" ref="C75:D75" si="34">A12</f>
        <v>Southern Mississippi</v>
      </c>
      <c r="D75">
        <f t="shared" si="34"/>
        <v>23</v>
      </c>
      <c r="E75" s="3">
        <f>VLOOKUP(A75,'Week 11'!$Q$4:R$138,2,FALSE)</f>
        <v>1720.3666290473986</v>
      </c>
      <c r="F75" s="3">
        <f>VLOOKUP(C75,'Week 11'!$Q$4:S$138,2,FALSE)</f>
        <v>1587.2871036683021</v>
      </c>
      <c r="G75" s="5">
        <f t="shared" si="11"/>
        <v>0.75772322434857975</v>
      </c>
      <c r="H75">
        <f t="shared" si="22"/>
        <v>1</v>
      </c>
      <c r="I75">
        <f t="shared" si="16"/>
        <v>3</v>
      </c>
      <c r="J75">
        <f t="shared" si="17"/>
        <v>1.3862943611198906</v>
      </c>
      <c r="K75">
        <f t="shared" si="18"/>
        <v>1720.3666290473986</v>
      </c>
      <c r="L75">
        <f t="shared" si="19"/>
        <v>1587.2871036683021</v>
      </c>
      <c r="M75">
        <f t="shared" si="12"/>
        <v>2.2000165314686368</v>
      </c>
      <c r="N75" s="3">
        <f t="shared" si="13"/>
        <v>1735.1448849231688</v>
      </c>
      <c r="Q75" t="str">
        <f>'PRE-POST'!A78</f>
        <v>Navy</v>
      </c>
      <c r="R75" s="3">
        <f>IFERROR(VLOOKUP(Q75,$A$4:$N$160,14,FALSE),VLOOKUP(Q75,'Week 11'!Q$4:R$134,2,FALSE))</f>
        <v>1340.3812862839002</v>
      </c>
    </row>
    <row r="76" spans="1:18">
      <c r="A76" t="str">
        <f t="shared" ref="A76:B76" si="35">C13</f>
        <v>Texas State</v>
      </c>
      <c r="B76">
        <f t="shared" si="35"/>
        <v>7</v>
      </c>
      <c r="C76" t="str">
        <f t="shared" ref="C76:D76" si="36">A13</f>
        <v>Appalachian State</v>
      </c>
      <c r="D76">
        <f t="shared" si="36"/>
        <v>38</v>
      </c>
      <c r="E76" s="3">
        <f>VLOOKUP(A76,'Week 11'!$Q$4:R$138,2,FALSE)</f>
        <v>1419.0880164753271</v>
      </c>
      <c r="F76" s="3">
        <f>VLOOKUP(C76,'Week 11'!$Q$4:S$138,2,FALSE)</f>
        <v>1727.7985033261164</v>
      </c>
      <c r="G76" s="5">
        <f t="shared" si="11"/>
        <v>0.19735469134331271</v>
      </c>
      <c r="H76">
        <f t="shared" si="22"/>
        <v>0</v>
      </c>
      <c r="I76">
        <f t="shared" si="16"/>
        <v>-31</v>
      </c>
      <c r="J76">
        <f t="shared" si="17"/>
        <v>3.4657359027997265</v>
      </c>
      <c r="K76">
        <f t="shared" si="18"/>
        <v>1727.7985033261164</v>
      </c>
      <c r="L76">
        <f t="shared" si="19"/>
        <v>1419.0880164753271</v>
      </c>
      <c r="M76">
        <f t="shared" si="12"/>
        <v>2.2000071264180963</v>
      </c>
      <c r="N76" s="3">
        <f t="shared" si="13"/>
        <v>1388.9928324564096</v>
      </c>
      <c r="Q76" t="str">
        <f>'PRE-POST'!A79</f>
        <v>Nebraska</v>
      </c>
      <c r="R76" s="3">
        <f>IFERROR(VLOOKUP(Q76,$A$4:$N$160,14,FALSE),VLOOKUP(Q76,'Week 11'!Q$4:R$134,2,FALSE))</f>
        <v>1511.8340001100994</v>
      </c>
    </row>
    <row r="77" spans="1:18">
      <c r="A77" t="str">
        <f t="shared" ref="A77:B77" si="37">C14</f>
        <v>Arizona State</v>
      </c>
      <c r="B77">
        <f t="shared" si="37"/>
        <v>31</v>
      </c>
      <c r="C77" t="str">
        <f t="shared" ref="C77:D77" si="38">A14</f>
        <v>UCLA</v>
      </c>
      <c r="D77">
        <f t="shared" si="38"/>
        <v>28</v>
      </c>
      <c r="E77" s="3">
        <f>VLOOKUP(A77,'Week 11'!$Q$4:R$138,2,FALSE)</f>
        <v>1564.648253648887</v>
      </c>
      <c r="F77" s="3">
        <f>VLOOKUP(C77,'Week 11'!$Q$4:S$138,2,FALSE)</f>
        <v>1318.0630873337202</v>
      </c>
      <c r="G77" s="5">
        <f t="shared" si="11"/>
        <v>0.85737155283513511</v>
      </c>
      <c r="H77">
        <f t="shared" si="22"/>
        <v>1</v>
      </c>
      <c r="I77">
        <f t="shared" si="16"/>
        <v>3</v>
      </c>
      <c r="J77">
        <f t="shared" si="17"/>
        <v>1.3862943611198906</v>
      </c>
      <c r="K77">
        <f t="shared" si="18"/>
        <v>1564.648253648887</v>
      </c>
      <c r="L77">
        <f t="shared" si="19"/>
        <v>1318.0630873337202</v>
      </c>
      <c r="M77">
        <f t="shared" si="12"/>
        <v>2.2000089218667647</v>
      </c>
      <c r="N77" s="3">
        <f t="shared" si="13"/>
        <v>1573.3481894601687</v>
      </c>
      <c r="Q77" t="str">
        <f>'PRE-POST'!A80</f>
        <v>Nevada</v>
      </c>
      <c r="R77" s="3">
        <f>IFERROR(VLOOKUP(Q77,$A$4:$N$160,14,FALSE),VLOOKUP(Q77,'Week 11'!Q$4:R$134,2,FALSE))</f>
        <v>1592.7174436720197</v>
      </c>
    </row>
    <row r="78" spans="1:18">
      <c r="A78" t="str">
        <f t="shared" ref="A78:B78" si="39">C15</f>
        <v>Coastal Carolina</v>
      </c>
      <c r="B78">
        <f t="shared" si="39"/>
        <v>16</v>
      </c>
      <c r="C78" t="str">
        <f t="shared" ref="C78:D78" si="40">A15</f>
        <v>Arkansas State</v>
      </c>
      <c r="D78">
        <f t="shared" si="40"/>
        <v>44</v>
      </c>
      <c r="E78" s="3">
        <f>VLOOKUP(A78,'Week 11'!$Q$4:R$138,2,FALSE)</f>
        <v>1572.6865761778292</v>
      </c>
      <c r="F78" s="3">
        <f>VLOOKUP(C78,'Week 11'!$Q$4:S$138,2,FALSE)</f>
        <v>1589.1736648508843</v>
      </c>
      <c r="G78" s="5">
        <f t="shared" si="11"/>
        <v>0.56936547196686171</v>
      </c>
      <c r="H78">
        <f t="shared" si="22"/>
        <v>0</v>
      </c>
      <c r="I78">
        <f t="shared" si="16"/>
        <v>-28</v>
      </c>
      <c r="J78">
        <f t="shared" si="17"/>
        <v>3.3672958299864741</v>
      </c>
      <c r="K78">
        <f t="shared" si="18"/>
        <v>1589.1736648508843</v>
      </c>
      <c r="L78">
        <f t="shared" si="19"/>
        <v>1572.6865761778292</v>
      </c>
      <c r="M78">
        <f t="shared" si="12"/>
        <v>2.2001334377489945</v>
      </c>
      <c r="N78" s="3">
        <f t="shared" si="13"/>
        <v>1488.323692484463</v>
      </c>
      <c r="Q78" t="str">
        <f>'PRE-POST'!A81</f>
        <v>Nevada-Las Vegas</v>
      </c>
      <c r="R78" s="3">
        <f>IFERROR(VLOOKUP(Q78,$A$4:$N$160,14,FALSE),VLOOKUP(Q78,'Week 11'!Q$4:R$134,2,FALSE))</f>
        <v>1365.6768061858402</v>
      </c>
    </row>
    <row r="79" spans="1:18">
      <c r="A79" t="str">
        <f t="shared" ref="A79:B79" si="41">C16</f>
        <v>Army</v>
      </c>
      <c r="B79">
        <f t="shared" si="41"/>
        <v>31</v>
      </c>
      <c r="C79" t="str">
        <f t="shared" ref="C79:D79" si="42">A16</f>
        <v>aa</v>
      </c>
      <c r="D79">
        <f t="shared" si="42"/>
        <v>13</v>
      </c>
      <c r="E79" s="3">
        <f>VLOOKUP(A79,'Week 11'!$Q$4:R$138,2,FALSE)</f>
        <v>1669.4104508097059</v>
      </c>
      <c r="F79" s="3">
        <f>VLOOKUP(C79,'Week 11'!$Q$4:S$138,2,FALSE)</f>
        <v>1196.2241784419593</v>
      </c>
      <c r="G79" s="5">
        <f t="shared" si="11"/>
        <v>0.95681220553834556</v>
      </c>
      <c r="H79">
        <f t="shared" si="22"/>
        <v>1</v>
      </c>
      <c r="I79">
        <f t="shared" si="16"/>
        <v>18</v>
      </c>
      <c r="J79">
        <f t="shared" si="17"/>
        <v>2.9444389791664403</v>
      </c>
      <c r="K79">
        <f t="shared" si="18"/>
        <v>1669.4104508097059</v>
      </c>
      <c r="L79">
        <f t="shared" si="19"/>
        <v>1196.2241784419593</v>
      </c>
      <c r="M79">
        <f t="shared" si="12"/>
        <v>2.2000046493318353</v>
      </c>
      <c r="N79" s="3">
        <f t="shared" si="13"/>
        <v>1675.0056709534758</v>
      </c>
      <c r="Q79" t="str">
        <f>'PRE-POST'!A82</f>
        <v>New Mexico</v>
      </c>
      <c r="R79" s="3">
        <f>IFERROR(VLOOKUP(Q79,$A$4:$N$160,14,FALSE),VLOOKUP(Q79,'Week 11'!Q$4:R$134,2,FALSE))</f>
        <v>1413.2518744056852</v>
      </c>
    </row>
    <row r="80" spans="1:18">
      <c r="A80" t="str">
        <f t="shared" ref="A80:B80" si="43">C17</f>
        <v>Central Michigan</v>
      </c>
      <c r="B80">
        <f t="shared" si="43"/>
        <v>13</v>
      </c>
      <c r="C80" t="str">
        <f t="shared" ref="C80:D80" si="44">A17</f>
        <v>Bowling Green State</v>
      </c>
      <c r="D80">
        <f t="shared" si="44"/>
        <v>24</v>
      </c>
      <c r="E80" s="3">
        <f>VLOOKUP(A80,'Week 11'!$Q$4:R$138,2,FALSE)</f>
        <v>1264.220621648248</v>
      </c>
      <c r="F80" s="3">
        <f>VLOOKUP(C80,'Week 11'!$Q$4:S$138,2,FALSE)</f>
        <v>1237.9739260905449</v>
      </c>
      <c r="G80" s="5">
        <f t="shared" si="11"/>
        <v>0.62837648559278425</v>
      </c>
      <c r="H80">
        <f t="shared" si="22"/>
        <v>0</v>
      </c>
      <c r="I80">
        <f t="shared" si="16"/>
        <v>-11</v>
      </c>
      <c r="J80">
        <f t="shared" si="17"/>
        <v>2.4849066497880004</v>
      </c>
      <c r="K80">
        <f t="shared" si="18"/>
        <v>1237.9739260905449</v>
      </c>
      <c r="L80">
        <f t="shared" si="19"/>
        <v>1264.220621648248</v>
      </c>
      <c r="M80">
        <f t="shared" si="12"/>
        <v>2.199916179924625</v>
      </c>
      <c r="N80" s="3">
        <f t="shared" si="13"/>
        <v>1195.5191353416851</v>
      </c>
      <c r="Q80" t="str">
        <f>'PRE-POST'!A83</f>
        <v>New Mexico State</v>
      </c>
      <c r="R80" s="3">
        <f>IFERROR(VLOOKUP(Q80,$A$4:$N$160,14,FALSE),VLOOKUP(Q80,'Week 11'!Q$4:R$134,2,FALSE))</f>
        <v>1350.6960360680589</v>
      </c>
    </row>
    <row r="81" spans="1:18">
      <c r="A81" t="str">
        <f t="shared" ref="A81:B81" si="45">C18</f>
        <v>Massachusetts</v>
      </c>
      <c r="B81">
        <f t="shared" si="45"/>
        <v>16</v>
      </c>
      <c r="C81" t="str">
        <f t="shared" ref="C81:D81" si="46">A18</f>
        <v>Brigham Young</v>
      </c>
      <c r="D81">
        <f t="shared" si="46"/>
        <v>35</v>
      </c>
      <c r="E81" s="3">
        <f>VLOOKUP(A81,'Week 11'!$Q$4:R$138,2,FALSE)</f>
        <v>1439.6402221862288</v>
      </c>
      <c r="F81" s="3">
        <f>VLOOKUP(C81,'Week 11'!$Q$4:S$138,2,FALSE)</f>
        <v>1449.5439645905108</v>
      </c>
      <c r="G81" s="5">
        <f t="shared" si="11"/>
        <v>0.57863185804013195</v>
      </c>
      <c r="H81">
        <f t="shared" si="22"/>
        <v>0</v>
      </c>
      <c r="I81">
        <f t="shared" si="16"/>
        <v>-19</v>
      </c>
      <c r="J81">
        <f t="shared" si="17"/>
        <v>2.9957322735539909</v>
      </c>
      <c r="K81">
        <f t="shared" si="18"/>
        <v>1449.5439645905108</v>
      </c>
      <c r="L81">
        <f t="shared" si="19"/>
        <v>1439.6402221862288</v>
      </c>
      <c r="M81">
        <f t="shared" si="12"/>
        <v>2.2002221382493805</v>
      </c>
      <c r="N81" s="3">
        <f t="shared" si="13"/>
        <v>1363.3617711892598</v>
      </c>
      <c r="Q81" t="str">
        <f>'PRE-POST'!A84</f>
        <v>North Carolina</v>
      </c>
      <c r="R81" s="3">
        <f>IFERROR(VLOOKUP(Q81,$A$4:$N$160,14,FALSE),VLOOKUP(Q81,'Week 11'!Q$4:R$134,2,FALSE))</f>
        <v>1348.0652333298933</v>
      </c>
    </row>
    <row r="82" spans="1:18">
      <c r="A82" t="str">
        <f t="shared" ref="A82:B82" si="47">C19</f>
        <v>Southern California</v>
      </c>
      <c r="B82">
        <f t="shared" si="47"/>
        <v>14</v>
      </c>
      <c r="C82" t="str">
        <f t="shared" ref="C82:D82" si="48">A19</f>
        <v>California</v>
      </c>
      <c r="D82">
        <f t="shared" si="48"/>
        <v>15</v>
      </c>
      <c r="E82" s="3">
        <f>VLOOKUP(A82,'Week 11'!$Q$4:R$138,2,FALSE)</f>
        <v>1500.9835686804051</v>
      </c>
      <c r="F82" s="3">
        <f>VLOOKUP(C82,'Week 11'!$Q$4:S$138,2,FALSE)</f>
        <v>1579.2371469755667</v>
      </c>
      <c r="G82" s="5">
        <f t="shared" si="11"/>
        <v>0.48093581401594976</v>
      </c>
      <c r="H82">
        <f t="shared" si="22"/>
        <v>0</v>
      </c>
      <c r="I82">
        <f t="shared" si="16"/>
        <v>-1</v>
      </c>
      <c r="J82">
        <f t="shared" si="17"/>
        <v>0.69314718055994529</v>
      </c>
      <c r="K82">
        <f t="shared" si="18"/>
        <v>1579.2371469755667</v>
      </c>
      <c r="L82">
        <f t="shared" si="19"/>
        <v>1500.9835686804051</v>
      </c>
      <c r="M82">
        <f t="shared" si="12"/>
        <v>2.2000281137303617</v>
      </c>
      <c r="N82" s="3">
        <f t="shared" si="13"/>
        <v>1486.3155718862536</v>
      </c>
      <c r="Q82" t="str">
        <f>'PRE-POST'!A85</f>
        <v>North Carolina State</v>
      </c>
      <c r="R82" s="3">
        <f>IFERROR(VLOOKUP(Q82,$A$4:$N$160,14,FALSE),VLOOKUP(Q82,'Week 11'!Q$4:R$134,2,FALSE))</f>
        <v>1583.7105840178021</v>
      </c>
    </row>
    <row r="83" spans="1:18">
      <c r="A83" t="str">
        <f t="shared" ref="A83:B83" si="49">C20</f>
        <v>Central Florida</v>
      </c>
      <c r="B83">
        <f t="shared" si="49"/>
        <v>35</v>
      </c>
      <c r="C83" t="str">
        <f t="shared" ref="C83:D83" si="50">A20</f>
        <v>Navy</v>
      </c>
      <c r="D83">
        <f t="shared" si="50"/>
        <v>24</v>
      </c>
      <c r="E83" s="3">
        <f>VLOOKUP(A83,'Week 11'!$Q$4:R$138,2,FALSE)</f>
        <v>1745.9486064178263</v>
      </c>
      <c r="F83" s="3">
        <f>VLOOKUP(C83,'Week 11'!$Q$4:S$138,2,FALSE)</f>
        <v>1347.4761687123232</v>
      </c>
      <c r="G83" s="5">
        <f t="shared" si="11"/>
        <v>0.93510946446628596</v>
      </c>
      <c r="H83">
        <f t="shared" si="22"/>
        <v>1</v>
      </c>
      <c r="I83">
        <f t="shared" si="16"/>
        <v>11</v>
      </c>
      <c r="J83">
        <f t="shared" si="17"/>
        <v>2.4849066497880004</v>
      </c>
      <c r="K83">
        <f t="shared" si="18"/>
        <v>1745.9486064178263</v>
      </c>
      <c r="L83">
        <f t="shared" si="19"/>
        <v>1347.4761687123232</v>
      </c>
      <c r="M83">
        <f t="shared" si="12"/>
        <v>2.2000055210845013</v>
      </c>
      <c r="N83" s="3">
        <f t="shared" si="13"/>
        <v>1753.0434888462494</v>
      </c>
      <c r="Q83" t="str">
        <f>'PRE-POST'!A86</f>
        <v>North Texas</v>
      </c>
      <c r="R83" s="3">
        <f>IFERROR(VLOOKUP(Q83,$A$4:$N$160,14,FALSE),VLOOKUP(Q83,'Week 11'!Q$4:R$134,2,FALSE))</f>
        <v>1614.8014694433568</v>
      </c>
    </row>
    <row r="84" spans="1:18">
      <c r="A84" t="str">
        <f t="shared" ref="A84:B84" si="51">C21</f>
        <v>Cincinnati</v>
      </c>
      <c r="B84">
        <f t="shared" si="51"/>
        <v>35</v>
      </c>
      <c r="C84" t="str">
        <f t="shared" ref="C84:D84" si="52">A21</f>
        <v>South Florida</v>
      </c>
      <c r="D84">
        <f t="shared" si="52"/>
        <v>23</v>
      </c>
      <c r="E84" s="3">
        <f>VLOOKUP(A84,'Week 11'!$Q$4:R$138,2,FALSE)</f>
        <v>1672.0169591354004</v>
      </c>
      <c r="F84" s="3">
        <f>VLOOKUP(C84,'Week 11'!$Q$4:S$138,2,FALSE)</f>
        <v>1527.9916625048006</v>
      </c>
      <c r="G84" s="5">
        <f t="shared" si="11"/>
        <v>0.76910178410445684</v>
      </c>
      <c r="H84">
        <f t="shared" si="22"/>
        <v>1</v>
      </c>
      <c r="I84">
        <f t="shared" si="16"/>
        <v>12</v>
      </c>
      <c r="J84">
        <f t="shared" si="17"/>
        <v>2.5649493574615367</v>
      </c>
      <c r="K84">
        <f t="shared" si="18"/>
        <v>1672.0169591354004</v>
      </c>
      <c r="L84">
        <f t="shared" si="19"/>
        <v>1527.9916625048006</v>
      </c>
      <c r="M84">
        <f t="shared" si="12"/>
        <v>2.200015275094386</v>
      </c>
      <c r="N84" s="3">
        <f t="shared" si="13"/>
        <v>1698.0757982085324</v>
      </c>
      <c r="Q84" t="str">
        <f>'PRE-POST'!A87</f>
        <v>Northern Illinois</v>
      </c>
      <c r="R84" s="3">
        <f>IFERROR(VLOOKUP(Q84,$A$4:$N$160,14,FALSE),VLOOKUP(Q84,'Week 11'!Q$4:R$134,2,FALSE))</f>
        <v>1629.7154258929204</v>
      </c>
    </row>
    <row r="85" spans="1:18">
      <c r="A85" t="str">
        <f t="shared" ref="A85:B85" si="53">C22</f>
        <v>Boston College</v>
      </c>
      <c r="B85">
        <f t="shared" si="53"/>
        <v>7</v>
      </c>
      <c r="C85" t="str">
        <f t="shared" ref="C85:D85" si="54">A22</f>
        <v>Clemson</v>
      </c>
      <c r="D85">
        <f t="shared" si="54"/>
        <v>27</v>
      </c>
      <c r="E85" s="3">
        <f>VLOOKUP(A85,'Week 11'!$Q$4:R$138,2,FALSE)</f>
        <v>1653.1339666911354</v>
      </c>
      <c r="F85" s="3">
        <f>VLOOKUP(C85,'Week 11'!$Q$4:S$138,2,FALSE)</f>
        <v>1869.7371257059847</v>
      </c>
      <c r="G85" s="5">
        <f t="shared" si="11"/>
        <v>0.29469322812084009</v>
      </c>
      <c r="H85">
        <f t="shared" si="22"/>
        <v>0</v>
      </c>
      <c r="I85">
        <f t="shared" si="16"/>
        <v>-20</v>
      </c>
      <c r="J85">
        <f t="shared" si="17"/>
        <v>3.044522437723423</v>
      </c>
      <c r="K85">
        <f t="shared" si="18"/>
        <v>1869.7371257059847</v>
      </c>
      <c r="L85">
        <f t="shared" si="19"/>
        <v>1653.1339666911354</v>
      </c>
      <c r="M85">
        <f t="shared" si="12"/>
        <v>2.2000101568232431</v>
      </c>
      <c r="N85" s="3">
        <f t="shared" si="13"/>
        <v>1613.6569780456716</v>
      </c>
      <c r="Q85" t="str">
        <f>'PRE-POST'!A88</f>
        <v>Northwestern</v>
      </c>
      <c r="R85" s="3">
        <f>IFERROR(VLOOKUP(Q85,$A$4:$N$160,14,FALSE),VLOOKUP(Q85,'Week 11'!Q$4:R$134,2,FALSE))</f>
        <v>1599.2470112965664</v>
      </c>
    </row>
    <row r="86" spans="1:18">
      <c r="A86" t="str">
        <f t="shared" ref="A86:B86" si="55">C23</f>
        <v>Duke</v>
      </c>
      <c r="B86">
        <f t="shared" si="55"/>
        <v>42</v>
      </c>
      <c r="C86" t="str">
        <f t="shared" ref="C86:D86" si="56">A23</f>
        <v>North Carolina</v>
      </c>
      <c r="D86">
        <f t="shared" si="56"/>
        <v>35</v>
      </c>
      <c r="E86" s="3">
        <f>VLOOKUP(A86,'Week 11'!$Q$4:R$138,2,FALSE)</f>
        <v>1613.7479279829815</v>
      </c>
      <c r="F86" s="3">
        <f>VLOOKUP(C86,'Week 11'!$Q$4:S$138,2,FALSE)</f>
        <v>1360.7046920268269</v>
      </c>
      <c r="G86" s="5">
        <f t="shared" si="11"/>
        <v>0.86185748242769089</v>
      </c>
      <c r="H86">
        <f t="shared" si="22"/>
        <v>1</v>
      </c>
      <c r="I86">
        <f t="shared" si="16"/>
        <v>7</v>
      </c>
      <c r="J86">
        <f t="shared" si="17"/>
        <v>2.0794415416798357</v>
      </c>
      <c r="K86">
        <f t="shared" si="18"/>
        <v>1613.7479279829815</v>
      </c>
      <c r="L86">
        <f t="shared" si="19"/>
        <v>1360.7046920268269</v>
      </c>
      <c r="M86">
        <f t="shared" si="12"/>
        <v>2.2000086941664008</v>
      </c>
      <c r="N86" s="3">
        <f t="shared" si="13"/>
        <v>1626.3873866799152</v>
      </c>
      <c r="Q86" t="str">
        <f>'PRE-POST'!A89</f>
        <v>Notre Dame</v>
      </c>
      <c r="R86" s="3">
        <f>IFERROR(VLOOKUP(Q86,$A$4:$N$160,14,FALSE),VLOOKUP(Q86,'Week 11'!Q$4:R$134,2,FALSE))</f>
        <v>1799.4366270776954</v>
      </c>
    </row>
    <row r="87" spans="1:18">
      <c r="A87" t="str">
        <f t="shared" ref="A87:B87" si="57">C24</f>
        <v>Eastern Michigan</v>
      </c>
      <c r="B87">
        <f t="shared" si="57"/>
        <v>27</v>
      </c>
      <c r="C87" t="str">
        <f t="shared" ref="C87:D87" si="58">A24</f>
        <v>Akron</v>
      </c>
      <c r="D87">
        <f t="shared" si="58"/>
        <v>7</v>
      </c>
      <c r="E87" s="3">
        <f>VLOOKUP(A87,'Week 11'!$Q$4:R$138,2,FALSE)</f>
        <v>1515.257922498685</v>
      </c>
      <c r="F87" s="3">
        <f>VLOOKUP(C87,'Week 11'!$Q$4:S$138,2,FALSE)</f>
        <v>1394.5676807678187</v>
      </c>
      <c r="G87" s="5">
        <f t="shared" si="11"/>
        <v>0.74439127685478546</v>
      </c>
      <c r="H87">
        <f t="shared" si="22"/>
        <v>1</v>
      </c>
      <c r="I87">
        <f t="shared" si="16"/>
        <v>20</v>
      </c>
      <c r="J87">
        <f t="shared" si="17"/>
        <v>3.044522437723423</v>
      </c>
      <c r="K87">
        <f t="shared" si="18"/>
        <v>1515.257922498685</v>
      </c>
      <c r="L87">
        <f t="shared" si="19"/>
        <v>1394.5676807678187</v>
      </c>
      <c r="M87">
        <f t="shared" si="12"/>
        <v>2.2000182284828371</v>
      </c>
      <c r="N87" s="3">
        <f t="shared" si="13"/>
        <v>1549.4992918964704</v>
      </c>
      <c r="Q87" t="str">
        <f>'PRE-POST'!A90</f>
        <v>Ohio</v>
      </c>
      <c r="R87" s="3">
        <f>IFERROR(VLOOKUP(Q87,$A$4:$N$160,14,FALSE),VLOOKUP(Q87,'Week 11'!Q$4:R$134,2,FALSE))</f>
        <v>1614.2481842627014</v>
      </c>
    </row>
    <row r="88" spans="1:18">
      <c r="A88" t="str">
        <f t="shared" ref="A88:B88" si="59">C25</f>
        <v>Florida</v>
      </c>
      <c r="B88">
        <f t="shared" si="59"/>
        <v>35</v>
      </c>
      <c r="C88" t="str">
        <f t="shared" ref="C88:D88" si="60">A25</f>
        <v>South Carolina</v>
      </c>
      <c r="D88">
        <f t="shared" si="60"/>
        <v>31</v>
      </c>
      <c r="E88" s="3">
        <f>VLOOKUP(A88,'Week 11'!$Q$4:R$138,2,FALSE)</f>
        <v>1576.6293182754966</v>
      </c>
      <c r="F88" s="3">
        <f>VLOOKUP(C88,'Week 11'!$Q$4:S$138,2,FALSE)</f>
        <v>1620.7202808555228</v>
      </c>
      <c r="G88" s="5">
        <f t="shared" si="11"/>
        <v>0.53005424935033219</v>
      </c>
      <c r="H88">
        <f t="shared" si="22"/>
        <v>1</v>
      </c>
      <c r="I88">
        <f t="shared" si="16"/>
        <v>4</v>
      </c>
      <c r="J88">
        <f t="shared" si="17"/>
        <v>1.6094379124341003</v>
      </c>
      <c r="K88">
        <f t="shared" si="18"/>
        <v>1576.6293182754966</v>
      </c>
      <c r="L88">
        <f t="shared" si="19"/>
        <v>1620.7202808555228</v>
      </c>
      <c r="M88">
        <f t="shared" si="12"/>
        <v>2.1999501031533164</v>
      </c>
      <c r="N88" s="3">
        <f t="shared" si="13"/>
        <v>1609.9078978342325</v>
      </c>
      <c r="Q88" t="str">
        <f>'PRE-POST'!A91</f>
        <v>Ohio State</v>
      </c>
      <c r="R88" s="3">
        <f>IFERROR(VLOOKUP(Q88,$A$4:$N$160,14,FALSE),VLOOKUP(Q88,'Week 11'!Q$4:R$134,2,FALSE))</f>
        <v>1729.3802466273103</v>
      </c>
    </row>
    <row r="89" spans="1:18">
      <c r="A89" t="str">
        <f t="shared" ref="A89:B89" si="61">C26</f>
        <v>Florida Atlantic</v>
      </c>
      <c r="B89">
        <f t="shared" si="61"/>
        <v>34</v>
      </c>
      <c r="C89" t="str">
        <f t="shared" ref="C89:D89" si="62">A26</f>
        <v>Western Kentucky</v>
      </c>
      <c r="D89">
        <f t="shared" si="62"/>
        <v>15</v>
      </c>
      <c r="E89" s="3">
        <f>VLOOKUP(A89,'Week 11'!$Q$4:R$138,2,FALSE)</f>
        <v>1534.0135712275078</v>
      </c>
      <c r="F89" s="3">
        <f>VLOOKUP(C89,'Week 11'!$Q$4:S$138,2,FALSE)</f>
        <v>1342.6702349218453</v>
      </c>
      <c r="G89" s="5">
        <f t="shared" si="11"/>
        <v>0.81391174103811459</v>
      </c>
      <c r="H89">
        <f t="shared" si="22"/>
        <v>1</v>
      </c>
      <c r="I89">
        <f t="shared" si="16"/>
        <v>19</v>
      </c>
      <c r="J89">
        <f t="shared" si="17"/>
        <v>2.9957322735539909</v>
      </c>
      <c r="K89">
        <f t="shared" si="18"/>
        <v>1534.0135712275078</v>
      </c>
      <c r="L89">
        <f t="shared" si="19"/>
        <v>1342.6702349218453</v>
      </c>
      <c r="M89">
        <f t="shared" si="12"/>
        <v>2.2000114976567384</v>
      </c>
      <c r="N89" s="3">
        <f t="shared" si="13"/>
        <v>1558.5424059560905</v>
      </c>
      <c r="Q89" t="str">
        <f>'PRE-POST'!A92</f>
        <v>Oklahoma</v>
      </c>
      <c r="R89" s="3">
        <f>IFERROR(VLOOKUP(Q89,$A$4:$N$160,14,FALSE),VLOOKUP(Q89,'Week 11'!Q$4:R$134,2,FALSE))</f>
        <v>1772.3236687038707</v>
      </c>
    </row>
    <row r="90" spans="1:18">
      <c r="A90" t="str">
        <f t="shared" ref="A90:B90" si="63">C27</f>
        <v>Texas-San Antonio</v>
      </c>
      <c r="B90">
        <f t="shared" si="63"/>
        <v>7</v>
      </c>
      <c r="C90" t="str">
        <f t="shared" ref="C90:D90" si="64">A27</f>
        <v>Florida International</v>
      </c>
      <c r="D90">
        <f t="shared" si="64"/>
        <v>45</v>
      </c>
      <c r="E90" s="3">
        <f>VLOOKUP(A90,'Week 11'!$Q$4:R$138,2,FALSE)</f>
        <v>1414.583014130526</v>
      </c>
      <c r="F90" s="3">
        <f>VLOOKUP(C90,'Week 11'!$Q$4:S$138,2,FALSE)</f>
        <v>1484.5227282136091</v>
      </c>
      <c r="G90" s="5">
        <f t="shared" si="11"/>
        <v>0.49289165894951642</v>
      </c>
      <c r="H90">
        <f t="shared" si="22"/>
        <v>0</v>
      </c>
      <c r="I90">
        <f t="shared" si="16"/>
        <v>-38</v>
      </c>
      <c r="J90">
        <f t="shared" si="17"/>
        <v>3.6635616461296463</v>
      </c>
      <c r="K90">
        <f t="shared" si="18"/>
        <v>1484.5227282136091</v>
      </c>
      <c r="L90">
        <f t="shared" si="19"/>
        <v>1414.583014130526</v>
      </c>
      <c r="M90">
        <f t="shared" si="12"/>
        <v>2.2000314556619061</v>
      </c>
      <c r="N90" s="3">
        <f t="shared" si="13"/>
        <v>1335.1293631095455</v>
      </c>
      <c r="Q90" t="str">
        <f>'PRE-POST'!A93</f>
        <v>Oklahoma State</v>
      </c>
      <c r="R90" s="3">
        <f>IFERROR(VLOOKUP(Q90,$A$4:$N$160,14,FALSE),VLOOKUP(Q90,'Week 11'!Q$4:R$134,2,FALSE))</f>
        <v>1525.3535785974811</v>
      </c>
    </row>
    <row r="91" spans="1:18">
      <c r="A91" t="str">
        <f t="shared" ref="A91:B91" si="65">C28</f>
        <v>Georgia</v>
      </c>
      <c r="B91">
        <f t="shared" si="65"/>
        <v>27</v>
      </c>
      <c r="C91" t="str">
        <f t="shared" ref="C91:D91" si="66">A28</f>
        <v>Auburn</v>
      </c>
      <c r="D91">
        <f t="shared" si="66"/>
        <v>10</v>
      </c>
      <c r="E91" s="3">
        <f>VLOOKUP(A91,'Week 11'!$Q$4:R$138,2,FALSE)</f>
        <v>1864.3367109622127</v>
      </c>
      <c r="F91" s="3">
        <f>VLOOKUP(C91,'Week 11'!$Q$4:S$138,2,FALSE)</f>
        <v>1644.4567700278324</v>
      </c>
      <c r="G91" s="5">
        <f t="shared" si="11"/>
        <v>0.83752143380204924</v>
      </c>
      <c r="H91">
        <f t="shared" si="22"/>
        <v>1</v>
      </c>
      <c r="I91">
        <f t="shared" si="16"/>
        <v>17</v>
      </c>
      <c r="J91">
        <f t="shared" si="17"/>
        <v>2.8903717578961645</v>
      </c>
      <c r="K91">
        <f t="shared" si="18"/>
        <v>1864.3367109622127</v>
      </c>
      <c r="L91">
        <f t="shared" si="19"/>
        <v>1644.4567700278324</v>
      </c>
      <c r="M91">
        <f t="shared" si="12"/>
        <v>2.2000100054602103</v>
      </c>
      <c r="N91" s="3">
        <f t="shared" si="13"/>
        <v>1885.0002371342782</v>
      </c>
      <c r="Q91" t="str">
        <f>'PRE-POST'!A94</f>
        <v>Old Dominion</v>
      </c>
      <c r="R91" s="3">
        <f>IFERROR(VLOOKUP(Q91,$A$4:$N$160,14,FALSE),VLOOKUP(Q91,'Week 11'!Q$4:R$134,2,FALSE))</f>
        <v>1421.4089232396325</v>
      </c>
    </row>
    <row r="92" spans="1:18">
      <c r="A92" t="str">
        <f t="shared" ref="A92:B92" si="67">C29</f>
        <v>Georgia Tech</v>
      </c>
      <c r="B92">
        <f t="shared" si="67"/>
        <v>27</v>
      </c>
      <c r="C92" t="str">
        <f t="shared" ref="C92:D92" si="68">A29</f>
        <v>Miami (FL)</v>
      </c>
      <c r="D92">
        <f t="shared" si="68"/>
        <v>21</v>
      </c>
      <c r="E92" s="3">
        <f>VLOOKUP(A92,'Week 11'!$Q$4:R$138,2,FALSE)</f>
        <v>1641.3200743796699</v>
      </c>
      <c r="F92" s="3">
        <f>VLOOKUP(C92,'Week 11'!$Q$4:S$138,2,FALSE)</f>
        <v>1538.179030492581</v>
      </c>
      <c r="G92" s="5">
        <f t="shared" si="11"/>
        <v>0.72470025716231334</v>
      </c>
      <c r="H92">
        <f t="shared" si="22"/>
        <v>1</v>
      </c>
      <c r="I92">
        <f t="shared" si="16"/>
        <v>6</v>
      </c>
      <c r="J92">
        <f t="shared" si="17"/>
        <v>1.9459101490553132</v>
      </c>
      <c r="K92">
        <f t="shared" si="18"/>
        <v>1641.3200743796699</v>
      </c>
      <c r="L92">
        <f t="shared" si="19"/>
        <v>1538.179030492581</v>
      </c>
      <c r="M92">
        <f t="shared" si="12"/>
        <v>2.2000213300148719</v>
      </c>
      <c r="N92" s="3">
        <f t="shared" si="13"/>
        <v>1664.89147971239</v>
      </c>
      <c r="Q92" t="str">
        <f>'PRE-POST'!A95</f>
        <v>Oregon</v>
      </c>
      <c r="R92" s="3">
        <f>IFERROR(VLOOKUP(Q92,$A$4:$N$160,14,FALSE),VLOOKUP(Q92,'Week 11'!Q$4:R$134,2,FALSE))</f>
        <v>1485.9040495649624</v>
      </c>
    </row>
    <row r="93" spans="1:18">
      <c r="A93" t="str">
        <f t="shared" ref="A93:B93" si="69">C30</f>
        <v>Indiana</v>
      </c>
      <c r="B93">
        <f t="shared" si="69"/>
        <v>34</v>
      </c>
      <c r="C93" t="str">
        <f t="shared" ref="C93:D93" si="70">A30</f>
        <v>Maryland</v>
      </c>
      <c r="D93">
        <f t="shared" si="70"/>
        <v>32</v>
      </c>
      <c r="E93" s="3">
        <f>VLOOKUP(A93,'Week 11'!$Q$4:R$138,2,FALSE)</f>
        <v>1425.3589673680115</v>
      </c>
      <c r="F93" s="3">
        <f>VLOOKUP(C93,'Week 11'!$Q$4:S$138,2,FALSE)</f>
        <v>1472.3003678054549</v>
      </c>
      <c r="G93" s="5">
        <f t="shared" si="11"/>
        <v>0.52596503575690312</v>
      </c>
      <c r="H93">
        <f t="shared" si="22"/>
        <v>1</v>
      </c>
      <c r="I93">
        <f t="shared" si="16"/>
        <v>2</v>
      </c>
      <c r="J93">
        <f t="shared" si="17"/>
        <v>1.0986122886681098</v>
      </c>
      <c r="K93">
        <f t="shared" si="18"/>
        <v>1425.3589673680115</v>
      </c>
      <c r="L93">
        <f t="shared" si="19"/>
        <v>1472.3003678054549</v>
      </c>
      <c r="M93">
        <f t="shared" si="12"/>
        <v>2.199953133055693</v>
      </c>
      <c r="N93" s="3">
        <f t="shared" si="13"/>
        <v>1448.2728272470051</v>
      </c>
      <c r="Q93" t="str">
        <f>'PRE-POST'!A96</f>
        <v>Oregon State</v>
      </c>
      <c r="R93" s="3">
        <f>IFERROR(VLOOKUP(Q93,$A$4:$N$160,14,FALSE),VLOOKUP(Q93,'Week 11'!Q$4:R$134,2,FALSE))</f>
        <v>1289.8691996194248</v>
      </c>
    </row>
    <row r="94" spans="1:18">
      <c r="A94" t="str">
        <f t="shared" ref="A94:B94" si="71">C31</f>
        <v>Iowa State</v>
      </c>
      <c r="B94">
        <f t="shared" si="71"/>
        <v>28</v>
      </c>
      <c r="C94" t="str">
        <f t="shared" ref="C94:D94" si="72">A31</f>
        <v>Baylor</v>
      </c>
      <c r="D94">
        <f t="shared" si="72"/>
        <v>14</v>
      </c>
      <c r="E94" s="3">
        <f>VLOOKUP(A94,'Week 11'!$Q$4:R$138,2,FALSE)</f>
        <v>1679.6482877645099</v>
      </c>
      <c r="F94" s="3">
        <f>VLOOKUP(C94,'Week 11'!$Q$4:S$138,2,FALSE)</f>
        <v>1591.1745224861622</v>
      </c>
      <c r="G94" s="5">
        <f t="shared" si="11"/>
        <v>0.70753994835118894</v>
      </c>
      <c r="H94">
        <f t="shared" si="22"/>
        <v>1</v>
      </c>
      <c r="I94">
        <f t="shared" si="16"/>
        <v>14</v>
      </c>
      <c r="J94">
        <f t="shared" si="17"/>
        <v>2.7080502011022101</v>
      </c>
      <c r="K94">
        <f t="shared" si="18"/>
        <v>1679.6482877645099</v>
      </c>
      <c r="L94">
        <f t="shared" si="19"/>
        <v>1591.1745224861622</v>
      </c>
      <c r="M94">
        <f t="shared" si="12"/>
        <v>2.2000248661283162</v>
      </c>
      <c r="N94" s="3">
        <f t="shared" si="13"/>
        <v>1714.4965277162473</v>
      </c>
      <c r="Q94" t="str">
        <f>'PRE-POST'!A97</f>
        <v>Penn State</v>
      </c>
      <c r="R94" s="3">
        <f>IFERROR(VLOOKUP(Q94,$A$4:$N$160,14,FALSE),VLOOKUP(Q94,'Week 11'!Q$4:R$134,2,FALSE))</f>
        <v>1723.626524846748</v>
      </c>
    </row>
    <row r="95" spans="1:18">
      <c r="A95" t="str">
        <f t="shared" ref="A95:B95" si="73">C32</f>
        <v>Kansas State</v>
      </c>
      <c r="B95">
        <f t="shared" si="73"/>
        <v>21</v>
      </c>
      <c r="C95" t="str">
        <f t="shared" ref="C95:D95" si="74">A32</f>
        <v>Kansas</v>
      </c>
      <c r="D95">
        <f t="shared" si="74"/>
        <v>17</v>
      </c>
      <c r="E95" s="3">
        <f>VLOOKUP(A95,'Week 11'!$Q$4:R$138,2,FALSE)</f>
        <v>1420.350258269697</v>
      </c>
      <c r="F95" s="3">
        <f>VLOOKUP(C95,'Week 11'!$Q$4:S$138,2,FALSE)</f>
        <v>1431.3123299612882</v>
      </c>
      <c r="G95" s="5">
        <f t="shared" si="11"/>
        <v>0.57714576054476951</v>
      </c>
      <c r="H95">
        <f t="shared" si="22"/>
        <v>1</v>
      </c>
      <c r="I95">
        <f t="shared" si="16"/>
        <v>4</v>
      </c>
      <c r="J95">
        <f t="shared" si="17"/>
        <v>1.6094379124341003</v>
      </c>
      <c r="K95">
        <f t="shared" si="18"/>
        <v>1420.350258269697</v>
      </c>
      <c r="L95">
        <f t="shared" si="19"/>
        <v>1431.3123299612882</v>
      </c>
      <c r="M95">
        <f t="shared" si="12"/>
        <v>2.1997993080083864</v>
      </c>
      <c r="N95" s="3">
        <f t="shared" si="13"/>
        <v>1450.292062974476</v>
      </c>
      <c r="Q95" t="str">
        <f>'PRE-POST'!A98</f>
        <v>Pittsburgh</v>
      </c>
      <c r="R95" s="3">
        <f>IFERROR(VLOOKUP(Q95,$A$4:$N$160,14,FALSE),VLOOKUP(Q95,'Week 11'!Q$4:R$134,2,FALSE))</f>
        <v>1677.2132330875386</v>
      </c>
    </row>
    <row r="96" spans="1:18">
      <c r="A96" t="str">
        <f t="shared" ref="A96:B96" si="75">C33</f>
        <v>Louisiana</v>
      </c>
      <c r="B96">
        <f t="shared" si="75"/>
        <v>36</v>
      </c>
      <c r="C96" t="str">
        <f t="shared" ref="C96:D96" si="76">A33</f>
        <v>Georgia State</v>
      </c>
      <c r="D96">
        <f t="shared" si="76"/>
        <v>22</v>
      </c>
      <c r="E96" s="3">
        <f>VLOOKUP(A96,'Week 11'!$Q$4:R$138,2,FALSE)</f>
        <v>1544.1943070270809</v>
      </c>
      <c r="F96" s="3">
        <f>VLOOKUP(C96,'Week 11'!$Q$4:S$138,2,FALSE)</f>
        <v>1267.7418112602161</v>
      </c>
      <c r="G96" s="5">
        <f t="shared" si="11"/>
        <v>0.87713325887470794</v>
      </c>
      <c r="H96">
        <f t="shared" si="22"/>
        <v>1</v>
      </c>
      <c r="I96">
        <f t="shared" si="16"/>
        <v>14</v>
      </c>
      <c r="J96">
        <f t="shared" si="17"/>
        <v>2.7080502011022101</v>
      </c>
      <c r="K96">
        <f t="shared" si="18"/>
        <v>1544.1943070270809</v>
      </c>
      <c r="L96">
        <f t="shared" si="19"/>
        <v>1267.7418112602161</v>
      </c>
      <c r="M96">
        <f t="shared" si="12"/>
        <v>2.2000079579675846</v>
      </c>
      <c r="N96" s="3">
        <f t="shared" si="13"/>
        <v>1558.8344493166383</v>
      </c>
      <c r="Q96" t="str">
        <f>'PRE-POST'!A99</f>
        <v>Purdue</v>
      </c>
      <c r="R96" s="3">
        <f>IFERROR(VLOOKUP(Q96,$A$4:$N$160,14,FALSE),VLOOKUP(Q96,'Week 11'!Q$4:R$134,2,FALSE))</f>
        <v>1497.5639132534761</v>
      </c>
    </row>
    <row r="97" spans="1:18">
      <c r="A97" t="str">
        <f t="shared" ref="A97:B97" si="77">C34</f>
        <v>Arkansas</v>
      </c>
      <c r="B97">
        <f t="shared" si="77"/>
        <v>17</v>
      </c>
      <c r="C97" t="str">
        <f t="shared" ref="C97:D97" si="78">A34</f>
        <v>Louisiana State</v>
      </c>
      <c r="D97">
        <f t="shared" si="78"/>
        <v>24</v>
      </c>
      <c r="E97" s="3">
        <f>VLOOKUP(A97,'Week 11'!$Q$4:R$138,2,FALSE)</f>
        <v>1359.9721636792308</v>
      </c>
      <c r="F97" s="3">
        <f>VLOOKUP(C97,'Week 11'!$Q$4:S$138,2,FALSE)</f>
        <v>1616.009568340548</v>
      </c>
      <c r="G97" s="5">
        <f t="shared" si="11"/>
        <v>0.24979616572513813</v>
      </c>
      <c r="H97">
        <f t="shared" si="22"/>
        <v>0</v>
      </c>
      <c r="I97">
        <f t="shared" si="16"/>
        <v>-7</v>
      </c>
      <c r="J97">
        <f t="shared" si="17"/>
        <v>2.0794415416798357</v>
      </c>
      <c r="K97">
        <f t="shared" si="18"/>
        <v>1616.009568340548</v>
      </c>
      <c r="L97">
        <f t="shared" si="19"/>
        <v>1359.9721636792308</v>
      </c>
      <c r="M97">
        <f t="shared" si="12"/>
        <v>2.2000085924945338</v>
      </c>
      <c r="N97" s="3">
        <f t="shared" si="13"/>
        <v>1337.1168673598283</v>
      </c>
      <c r="Q97" t="str">
        <f>'PRE-POST'!A100</f>
        <v>Rice</v>
      </c>
      <c r="R97" s="3">
        <f>IFERROR(VLOOKUP(Q97,$A$4:$N$160,14,FALSE),VLOOKUP(Q97,'Week 11'!Q$4:R$134,2,FALSE))</f>
        <v>1202.2251013359921</v>
      </c>
    </row>
    <row r="98" spans="1:18">
      <c r="A98" t="str">
        <f t="shared" ref="A98:B98" si="79">C35</f>
        <v>Louisiana Tech</v>
      </c>
      <c r="B98">
        <f t="shared" si="79"/>
        <v>28</v>
      </c>
      <c r="C98" t="str">
        <f t="shared" ref="C98:D98" si="80">A35</f>
        <v>Rice</v>
      </c>
      <c r="D98">
        <f t="shared" si="80"/>
        <v>13</v>
      </c>
      <c r="E98" s="3">
        <f>VLOOKUP(A98,'Week 11'!$Q$4:R$138,2,FALSE)</f>
        <v>1494.5262632360823</v>
      </c>
      <c r="F98" s="3">
        <f>VLOOKUP(C98,'Week 11'!$Q$4:S$138,2,FALSE)</f>
        <v>1217.143917353297</v>
      </c>
      <c r="G98" s="5">
        <f t="shared" si="11"/>
        <v>0.87770895289753681</v>
      </c>
      <c r="H98">
        <f t="shared" si="22"/>
        <v>1</v>
      </c>
      <c r="I98">
        <f t="shared" si="16"/>
        <v>15</v>
      </c>
      <c r="J98">
        <f t="shared" si="17"/>
        <v>2.7725887222397811</v>
      </c>
      <c r="K98">
        <f t="shared" si="18"/>
        <v>1494.5262632360823</v>
      </c>
      <c r="L98">
        <f t="shared" si="19"/>
        <v>1217.143917353297</v>
      </c>
      <c r="M98">
        <f t="shared" si="12"/>
        <v>2.2000079312906271</v>
      </c>
      <c r="N98" s="3">
        <f t="shared" si="13"/>
        <v>1509.4450792533871</v>
      </c>
      <c r="Q98" t="str">
        <f>'PRE-POST'!A101</f>
        <v>Rutgers</v>
      </c>
      <c r="R98" s="3">
        <f>IFERROR(VLOOKUP(Q98,$A$4:$N$160,14,FALSE),VLOOKUP(Q98,'Week 11'!Q$4:R$134,2,FALSE))</f>
        <v>1264.3347057633196</v>
      </c>
    </row>
    <row r="99" spans="1:18">
      <c r="A99" t="str">
        <f t="shared" ref="A99:B99" si="81">C36</f>
        <v>South Alabama</v>
      </c>
      <c r="B99">
        <f t="shared" si="81"/>
        <v>10</v>
      </c>
      <c r="C99" t="str">
        <f t="shared" ref="C99:D99" si="82">A36</f>
        <v>Louisiana-Monroe</v>
      </c>
      <c r="D99">
        <f t="shared" si="82"/>
        <v>38</v>
      </c>
      <c r="E99" s="3">
        <f>VLOOKUP(A99,'Week 11'!$Q$4:R$138,2,FALSE)</f>
        <v>1348.6269462210942</v>
      </c>
      <c r="F99" s="3">
        <f>VLOOKUP(C99,'Week 11'!$Q$4:S$138,2,FALSE)</f>
        <v>1532.7329379018518</v>
      </c>
      <c r="G99" s="5">
        <f t="shared" ref="G99:G130" si="83">1/(1+(10^((F99-E99-HFA)/400)))</f>
        <v>0.33500608323402031</v>
      </c>
      <c r="H99">
        <f t="shared" si="22"/>
        <v>0</v>
      </c>
      <c r="I99">
        <f t="shared" si="16"/>
        <v>-28</v>
      </c>
      <c r="J99">
        <f t="shared" si="17"/>
        <v>3.3672958299864741</v>
      </c>
      <c r="K99">
        <f t="shared" si="18"/>
        <v>1532.7329379018518</v>
      </c>
      <c r="L99">
        <f t="shared" si="19"/>
        <v>1348.6269462210942</v>
      </c>
      <c r="M99">
        <f t="shared" ref="M99:M130" si="84">IFERROR((MVC*0.001/(K99-L99))+MVC,1)</f>
        <v>2.2000119496382489</v>
      </c>
      <c r="N99" s="3">
        <f t="shared" ref="N99:N130" si="85">E99+k*J99*M99*(H99-G99)</f>
        <v>1298.9918347896826</v>
      </c>
      <c r="Q99" t="str">
        <f>'PRE-POST'!A102</f>
        <v>San Diego State</v>
      </c>
      <c r="R99" s="3">
        <f>IFERROR(VLOOKUP(Q99,$A$4:$N$160,14,FALSE),VLOOKUP(Q99,'Week 11'!Q$4:R$134,2,FALSE))</f>
        <v>1585.6732974193901</v>
      </c>
    </row>
    <row r="100" spans="1:18">
      <c r="A100" t="str">
        <f t="shared" ref="A100:B100" si="86">C37</f>
        <v>Marshall</v>
      </c>
      <c r="B100">
        <f t="shared" si="86"/>
        <v>30</v>
      </c>
      <c r="C100" t="str">
        <f t="shared" ref="C100:D100" si="87">A37</f>
        <v>Charlotte</v>
      </c>
      <c r="D100">
        <f t="shared" si="87"/>
        <v>13</v>
      </c>
      <c r="E100" s="3">
        <f>VLOOKUP(A100,'Week 11'!$Q$4:R$138,2,FALSE)</f>
        <v>1504.3169531469823</v>
      </c>
      <c r="F100" s="3">
        <f>VLOOKUP(C100,'Week 11'!$Q$4:S$138,2,FALSE)</f>
        <v>1389.7625198301578</v>
      </c>
      <c r="G100" s="5">
        <f t="shared" si="83"/>
        <v>0.73761292649049548</v>
      </c>
      <c r="H100">
        <f t="shared" si="22"/>
        <v>1</v>
      </c>
      <c r="I100">
        <f t="shared" si="16"/>
        <v>17</v>
      </c>
      <c r="J100">
        <f t="shared" si="17"/>
        <v>2.8903717578961645</v>
      </c>
      <c r="K100">
        <f t="shared" si="18"/>
        <v>1504.3169531469823</v>
      </c>
      <c r="L100">
        <f t="shared" si="19"/>
        <v>1389.7625198301578</v>
      </c>
      <c r="M100">
        <f t="shared" si="84"/>
        <v>2.2000192048438136</v>
      </c>
      <c r="N100" s="3">
        <f t="shared" si="85"/>
        <v>1537.68667666858</v>
      </c>
      <c r="Q100" t="str">
        <f>'PRE-POST'!A103</f>
        <v>San Jose State</v>
      </c>
      <c r="R100" s="3">
        <f>IFERROR(VLOOKUP(Q100,$A$4:$N$160,14,FALSE),VLOOKUP(Q100,'Week 11'!Q$4:R$134,2,FALSE))</f>
        <v>1322.7901045479045</v>
      </c>
    </row>
    <row r="101" spans="1:18">
      <c r="A101" t="str">
        <f t="shared" ref="A101:B101" si="88">C38</f>
        <v>Memphis</v>
      </c>
      <c r="B101">
        <f t="shared" si="88"/>
        <v>47</v>
      </c>
      <c r="C101" t="str">
        <f t="shared" ref="C101:D101" si="89">A38</f>
        <v>Tulsa</v>
      </c>
      <c r="D101">
        <f t="shared" si="89"/>
        <v>21</v>
      </c>
      <c r="E101" s="3">
        <f>VLOOKUP(A101,'Week 11'!$Q$4:R$138,2,FALSE)</f>
        <v>1615.4106442650732</v>
      </c>
      <c r="F101" s="3">
        <f>VLOOKUP(C101,'Week 11'!$Q$4:S$138,2,FALSE)</f>
        <v>1350.6517291645459</v>
      </c>
      <c r="G101" s="5">
        <f t="shared" si="83"/>
        <v>0.86969275459424045</v>
      </c>
      <c r="H101">
        <f t="shared" si="22"/>
        <v>1</v>
      </c>
      <c r="I101">
        <f t="shared" si="16"/>
        <v>26</v>
      </c>
      <c r="J101">
        <f t="shared" si="17"/>
        <v>3.2958368660043291</v>
      </c>
      <c r="K101">
        <f t="shared" si="18"/>
        <v>1615.4106442650732</v>
      </c>
      <c r="L101">
        <f t="shared" si="19"/>
        <v>1350.6517291645459</v>
      </c>
      <c r="M101">
        <f t="shared" si="84"/>
        <v>2.2000083094463476</v>
      </c>
      <c r="N101" s="3">
        <f t="shared" si="85"/>
        <v>1634.3074582643624</v>
      </c>
      <c r="Q101" t="str">
        <f>'PRE-POST'!A104</f>
        <v>South Alabama</v>
      </c>
      <c r="R101" s="3">
        <f>IFERROR(VLOOKUP(Q101,$A$4:$N$160,14,FALSE),VLOOKUP(Q101,'Week 11'!Q$4:R$134,2,FALSE))</f>
        <v>1298.9918347896826</v>
      </c>
    </row>
    <row r="102" spans="1:18">
      <c r="A102" t="str">
        <f t="shared" ref="A102:B102" si="90">C39</f>
        <v>Rutgers</v>
      </c>
      <c r="B102">
        <f t="shared" si="90"/>
        <v>7</v>
      </c>
      <c r="C102" t="str">
        <f t="shared" ref="C102:D102" si="91">A39</f>
        <v>Michigan</v>
      </c>
      <c r="D102">
        <f t="shared" si="91"/>
        <v>42</v>
      </c>
      <c r="E102" s="3">
        <f>VLOOKUP(A102,'Week 11'!$Q$4:R$138,2,FALSE)</f>
        <v>1274.9907468059669</v>
      </c>
      <c r="F102" s="3">
        <f>VLOOKUP(C102,'Week 11'!$Q$4:S$138,2,FALSE)</f>
        <v>1795.901890934854</v>
      </c>
      <c r="G102" s="5">
        <f t="shared" si="83"/>
        <v>6.758225370313363E-2</v>
      </c>
      <c r="H102">
        <f t="shared" si="22"/>
        <v>0</v>
      </c>
      <c r="I102">
        <f t="shared" si="16"/>
        <v>-35</v>
      </c>
      <c r="J102">
        <f t="shared" si="17"/>
        <v>3.5835189384561099</v>
      </c>
      <c r="K102">
        <f t="shared" si="18"/>
        <v>1795.901890934854</v>
      </c>
      <c r="L102">
        <f t="shared" si="19"/>
        <v>1274.9907468059669</v>
      </c>
      <c r="M102">
        <f t="shared" si="84"/>
        <v>2.2000042233690427</v>
      </c>
      <c r="N102" s="3">
        <f t="shared" si="85"/>
        <v>1264.3347057633196</v>
      </c>
      <c r="Q102" t="str">
        <f>'PRE-POST'!A105</f>
        <v>South Carolina</v>
      </c>
      <c r="R102" s="3">
        <f>IFERROR(VLOOKUP(Q102,$A$4:$N$160,14,FALSE),VLOOKUP(Q102,'Week 11'!Q$4:R$134,2,FALSE))</f>
        <v>1587.441701296787</v>
      </c>
    </row>
    <row r="103" spans="1:18">
      <c r="A103" t="str">
        <f t="shared" ref="A103:B103" si="92">C40</f>
        <v>Texas-El Paso</v>
      </c>
      <c r="B103">
        <f t="shared" si="92"/>
        <v>32</v>
      </c>
      <c r="C103" t="str">
        <f t="shared" ref="C103:D103" si="93">A40</f>
        <v>Middle Tennessee State</v>
      </c>
      <c r="D103">
        <f t="shared" si="93"/>
        <v>48</v>
      </c>
      <c r="E103" s="3">
        <f>VLOOKUP(A103,'Week 11'!$Q$4:R$138,2,FALSE)</f>
        <v>1306.3952089754621</v>
      </c>
      <c r="F103" s="3">
        <f>VLOOKUP(C103,'Week 11'!$Q$4:S$138,2,FALSE)</f>
        <v>1644.768337556015</v>
      </c>
      <c r="G103" s="5">
        <f t="shared" si="83"/>
        <v>0.17169493890253934</v>
      </c>
      <c r="H103">
        <f t="shared" si="22"/>
        <v>0</v>
      </c>
      <c r="I103">
        <f t="shared" si="16"/>
        <v>-16</v>
      </c>
      <c r="J103">
        <f t="shared" si="17"/>
        <v>2.8332133440562162</v>
      </c>
      <c r="K103">
        <f t="shared" si="18"/>
        <v>1644.768337556015</v>
      </c>
      <c r="L103">
        <f t="shared" si="19"/>
        <v>1306.3952089754621</v>
      </c>
      <c r="M103">
        <f t="shared" si="84"/>
        <v>2.2000065016983155</v>
      </c>
      <c r="N103" s="3">
        <f t="shared" si="85"/>
        <v>1284.9914164724023</v>
      </c>
      <c r="Q103" t="str">
        <f>'PRE-POST'!A106</f>
        <v>South Florida</v>
      </c>
      <c r="R103" s="3">
        <f>IFERROR(VLOOKUP(Q103,$A$4:$N$160,14,FALSE),VLOOKUP(Q103,'Week 11'!Q$4:R$134,2,FALSE))</f>
        <v>1501.9328234316686</v>
      </c>
    </row>
    <row r="104" spans="1:18">
      <c r="A104" t="str">
        <f t="shared" ref="A104:B104" si="94">C41</f>
        <v>Minnesota</v>
      </c>
      <c r="B104">
        <f t="shared" si="94"/>
        <v>41</v>
      </c>
      <c r="C104" t="str">
        <f t="shared" ref="C104:D104" si="95">A41</f>
        <v>Purdue</v>
      </c>
      <c r="D104">
        <f t="shared" si="95"/>
        <v>10</v>
      </c>
      <c r="E104" s="3">
        <f>VLOOKUP(A104,'Week 11'!$Q$4:R$138,2,FALSE)</f>
        <v>1377.0408569660476</v>
      </c>
      <c r="F104" s="3">
        <f>VLOOKUP(C104,'Week 11'!$Q$4:S$138,2,FALSE)</f>
        <v>1607.625518587985</v>
      </c>
      <c r="G104" s="5">
        <f t="shared" si="83"/>
        <v>0.27824535985503673</v>
      </c>
      <c r="H104">
        <f t="shared" si="22"/>
        <v>1</v>
      </c>
      <c r="I104">
        <f t="shared" si="16"/>
        <v>31</v>
      </c>
      <c r="J104">
        <f t="shared" si="17"/>
        <v>3.4657359027997265</v>
      </c>
      <c r="K104">
        <f t="shared" si="18"/>
        <v>1377.0408569660476</v>
      </c>
      <c r="L104">
        <f t="shared" si="19"/>
        <v>1607.625518587985</v>
      </c>
      <c r="M104">
        <f t="shared" si="84"/>
        <v>2.1999904590358073</v>
      </c>
      <c r="N104" s="3">
        <f t="shared" si="85"/>
        <v>1487.1024623005565</v>
      </c>
      <c r="Q104" t="str">
        <f>'PRE-POST'!A107</f>
        <v>Southern California</v>
      </c>
      <c r="R104" s="3">
        <f>IFERROR(VLOOKUP(Q104,$A$4:$N$160,14,FALSE),VLOOKUP(Q104,'Week 11'!Q$4:R$134,2,FALSE))</f>
        <v>1486.3155718862536</v>
      </c>
    </row>
    <row r="105" spans="1:18">
      <c r="A105" t="str">
        <f t="shared" ref="A105:B105" si="96">C42</f>
        <v>Missouri</v>
      </c>
      <c r="B105">
        <f t="shared" si="96"/>
        <v>33</v>
      </c>
      <c r="C105" t="str">
        <f t="shared" ref="C105:D105" si="97">A42</f>
        <v>Vanderbilt</v>
      </c>
      <c r="D105">
        <f t="shared" si="97"/>
        <v>28</v>
      </c>
      <c r="E105" s="3">
        <f>VLOOKUP(A105,'Week 11'!$Q$4:R$138,2,FALSE)</f>
        <v>1714.8237054516778</v>
      </c>
      <c r="F105" s="3">
        <f>VLOOKUP(C105,'Week 11'!$Q$4:S$138,2,FALSE)</f>
        <v>1505.3903782324473</v>
      </c>
      <c r="G105" s="5">
        <f t="shared" si="83"/>
        <v>0.82917126493208071</v>
      </c>
      <c r="H105">
        <f t="shared" si="22"/>
        <v>1</v>
      </c>
      <c r="I105">
        <f t="shared" si="16"/>
        <v>5</v>
      </c>
      <c r="J105">
        <f t="shared" si="17"/>
        <v>1.791759469228055</v>
      </c>
      <c r="K105">
        <f t="shared" si="18"/>
        <v>1714.8237054516778</v>
      </c>
      <c r="L105">
        <f t="shared" si="19"/>
        <v>1505.3903782324473</v>
      </c>
      <c r="M105">
        <f t="shared" si="84"/>
        <v>2.2000105045363565</v>
      </c>
      <c r="N105" s="3">
        <f t="shared" si="85"/>
        <v>1728.2914659187534</v>
      </c>
      <c r="Q105" t="str">
        <f>'PRE-POST'!A108</f>
        <v>Southern Methodist</v>
      </c>
      <c r="R105" s="3">
        <f>IFERROR(VLOOKUP(Q105,$A$4:$N$160,14,FALSE),VLOOKUP(Q105,'Week 11'!Q$4:R$134,2,FALSE))</f>
        <v>1521.7511848028764</v>
      </c>
    </row>
    <row r="106" spans="1:18">
      <c r="A106" t="str">
        <f t="shared" ref="A106:B106" si="98">C43</f>
        <v>Nebraska</v>
      </c>
      <c r="B106">
        <f t="shared" si="98"/>
        <v>54</v>
      </c>
      <c r="C106" t="str">
        <f t="shared" ref="C106:D106" si="99">A43</f>
        <v>Illinois</v>
      </c>
      <c r="D106">
        <f t="shared" si="99"/>
        <v>35</v>
      </c>
      <c r="E106" s="3">
        <f>VLOOKUP(A106,'Week 11'!$Q$4:R$138,2,FALSE)</f>
        <v>1452.624735567133</v>
      </c>
      <c r="F106" s="3">
        <f>VLOOKUP(C106,'Week 11'!$Q$4:S$138,2,FALSE)</f>
        <v>1482.2095429593094</v>
      </c>
      <c r="G106" s="5">
        <f t="shared" si="83"/>
        <v>0.55079076936506577</v>
      </c>
      <c r="H106">
        <f t="shared" si="22"/>
        <v>1</v>
      </c>
      <c r="I106">
        <f t="shared" si="16"/>
        <v>19</v>
      </c>
      <c r="J106">
        <f t="shared" si="17"/>
        <v>2.9957322735539909</v>
      </c>
      <c r="K106">
        <f t="shared" si="18"/>
        <v>1452.624735567133</v>
      </c>
      <c r="L106">
        <f t="shared" si="19"/>
        <v>1482.2095429593094</v>
      </c>
      <c r="M106">
        <f t="shared" si="84"/>
        <v>2.1999256375081022</v>
      </c>
      <c r="N106" s="3">
        <f t="shared" si="85"/>
        <v>1511.8340001100994</v>
      </c>
      <c r="Q106" t="str">
        <f>'PRE-POST'!A109</f>
        <v>Southern MissIssippi</v>
      </c>
      <c r="R106" s="3">
        <f>IFERROR(VLOOKUP(Q106,$A$4:$N$160,14,FALSE),VLOOKUP(Q106,'Week 11'!Q$4:R$134,2,FALSE))</f>
        <v>1572.5088477925319</v>
      </c>
    </row>
    <row r="107" spans="1:18">
      <c r="A107" t="str">
        <f t="shared" ref="A107:B107" si="100">C44</f>
        <v>Nevada</v>
      </c>
      <c r="B107">
        <f t="shared" si="100"/>
        <v>49</v>
      </c>
      <c r="C107" t="str">
        <f t="shared" ref="C107:D107" si="101">A44</f>
        <v>Colorado State</v>
      </c>
      <c r="D107">
        <f t="shared" si="101"/>
        <v>10</v>
      </c>
      <c r="E107" s="3">
        <f>VLOOKUP(A107,'Week 11'!$Q$4:R$138,2,FALSE)</f>
        <v>1571.5634111435297</v>
      </c>
      <c r="F107" s="3">
        <f>VLOOKUP(C107,'Week 11'!$Q$4:S$138,2,FALSE)</f>
        <v>1306.839369990073</v>
      </c>
      <c r="G107" s="5">
        <f t="shared" si="83"/>
        <v>0.86967000239149839</v>
      </c>
      <c r="H107">
        <f t="shared" si="22"/>
        <v>1</v>
      </c>
      <c r="I107">
        <f t="shared" si="16"/>
        <v>39</v>
      </c>
      <c r="J107">
        <f t="shared" si="17"/>
        <v>3.6888794541139363</v>
      </c>
      <c r="K107">
        <f t="shared" si="18"/>
        <v>1571.5634111435297</v>
      </c>
      <c r="L107">
        <f t="shared" si="19"/>
        <v>1306.839369990073</v>
      </c>
      <c r="M107">
        <f t="shared" si="84"/>
        <v>2.2000083105410089</v>
      </c>
      <c r="N107" s="3">
        <f t="shared" si="85"/>
        <v>1592.7174436720197</v>
      </c>
      <c r="Q107" t="str">
        <f>'PRE-POST'!A110</f>
        <v>Stanford</v>
      </c>
      <c r="R107" s="3">
        <f>IFERROR(VLOOKUP(Q107,$A$4:$N$160,14,FALSE),VLOOKUP(Q107,'Week 11'!Q$4:R$134,2,FALSE))</f>
        <v>1569.9770329475014</v>
      </c>
    </row>
    <row r="108" spans="1:18">
      <c r="A108" t="str">
        <f t="shared" ref="A108:B108" si="102">C45</f>
        <v>San Diego State</v>
      </c>
      <c r="B108">
        <f t="shared" si="102"/>
        <v>24</v>
      </c>
      <c r="C108" t="str">
        <f t="shared" ref="C108:D108" si="103">A45</f>
        <v>Nevada-Las Vegas</v>
      </c>
      <c r="D108">
        <f t="shared" si="103"/>
        <v>27</v>
      </c>
      <c r="E108" s="3">
        <f>VLOOKUP(A108,'Week 11'!$Q$4:R$138,2,FALSE)</f>
        <v>1640.9972046419489</v>
      </c>
      <c r="F108" s="3">
        <f>VLOOKUP(C108,'Week 11'!$Q$4:S$138,2,FALSE)</f>
        <v>1310.3528989632814</v>
      </c>
      <c r="G108" s="5">
        <f t="shared" si="83"/>
        <v>0.90699736349137849</v>
      </c>
      <c r="H108">
        <f t="shared" si="22"/>
        <v>0</v>
      </c>
      <c r="I108">
        <f t="shared" si="16"/>
        <v>-3</v>
      </c>
      <c r="J108">
        <f t="shared" si="17"/>
        <v>1.3862943611198906</v>
      </c>
      <c r="K108">
        <f t="shared" si="18"/>
        <v>1310.3528989632814</v>
      </c>
      <c r="L108">
        <f t="shared" si="19"/>
        <v>1640.9972046419489</v>
      </c>
      <c r="M108">
        <f t="shared" si="84"/>
        <v>2.1999933463242458</v>
      </c>
      <c r="N108" s="3">
        <f t="shared" si="85"/>
        <v>1585.6732974193901</v>
      </c>
      <c r="Q108" t="str">
        <f>'PRE-POST'!A111</f>
        <v>Syracuse</v>
      </c>
      <c r="R108" s="3">
        <f>IFERROR(VLOOKUP(Q108,$A$4:$N$160,14,FALSE),VLOOKUP(Q108,'Week 11'!Q$4:R$134,2,FALSE))</f>
        <v>1695.3849947464385</v>
      </c>
    </row>
    <row r="109" spans="1:18">
      <c r="A109" t="str">
        <f t="shared" ref="A109:B109" si="104">C46</f>
        <v>Iowa</v>
      </c>
      <c r="B109">
        <f t="shared" si="104"/>
        <v>10</v>
      </c>
      <c r="C109" t="str">
        <f t="shared" ref="C109:D109" si="105">A46</f>
        <v>Northwestern</v>
      </c>
      <c r="D109">
        <f t="shared" si="105"/>
        <v>14</v>
      </c>
      <c r="E109" s="3">
        <f>VLOOKUP(A109,'Week 11'!$Q$4:R$138,2,FALSE)</f>
        <v>1608.3416968035817</v>
      </c>
      <c r="F109" s="3">
        <f>VLOOKUP(C109,'Week 11'!$Q$4:S$138,2,FALSE)</f>
        <v>1551.9489072303704</v>
      </c>
      <c r="G109" s="5">
        <f t="shared" si="83"/>
        <v>0.6679201257687909</v>
      </c>
      <c r="H109">
        <f t="shared" si="22"/>
        <v>0</v>
      </c>
      <c r="I109">
        <f t="shared" si="16"/>
        <v>-4</v>
      </c>
      <c r="J109">
        <f t="shared" si="17"/>
        <v>1.6094379124341003</v>
      </c>
      <c r="K109">
        <f t="shared" si="18"/>
        <v>1551.9489072303704</v>
      </c>
      <c r="L109">
        <f t="shared" si="19"/>
        <v>1608.3416968035817</v>
      </c>
      <c r="M109">
        <f t="shared" si="84"/>
        <v>2.1999609879203237</v>
      </c>
      <c r="N109" s="3">
        <f t="shared" si="85"/>
        <v>1561.0435927373858</v>
      </c>
      <c r="Q109" t="str">
        <f>'PRE-POST'!A112</f>
        <v>Texas Christian</v>
      </c>
      <c r="R109" s="3">
        <f>IFERROR(VLOOKUP(Q109,$A$4:$N$160,14,FALSE),VLOOKUP(Q109,'Week 11'!Q$4:R$134,2,FALSE))</f>
        <v>1457.3435841418627</v>
      </c>
    </row>
    <row r="110" spans="1:18">
      <c r="A110" t="str">
        <f t="shared" ref="A110:B110" si="106">C47</f>
        <v>Notre Dame</v>
      </c>
      <c r="B110">
        <f t="shared" si="106"/>
        <v>42</v>
      </c>
      <c r="C110" t="str">
        <f t="shared" ref="C110:D110" si="107">A47</f>
        <v>Florida State</v>
      </c>
      <c r="D110">
        <f t="shared" si="107"/>
        <v>13</v>
      </c>
      <c r="E110" s="3">
        <f>VLOOKUP(A110,'Week 11'!$Q$4:R$138,2,FALSE)</f>
        <v>1784.0003694365048</v>
      </c>
      <c r="F110" s="3">
        <f>VLOOKUP(C110,'Week 11'!$Q$4:S$138,2,FALSE)</f>
        <v>1473.2942839979225</v>
      </c>
      <c r="G110" s="5">
        <f t="shared" si="83"/>
        <v>0.89685311705922854</v>
      </c>
      <c r="H110">
        <f t="shared" si="22"/>
        <v>1</v>
      </c>
      <c r="I110">
        <f t="shared" si="16"/>
        <v>29</v>
      </c>
      <c r="J110">
        <f t="shared" si="17"/>
        <v>3.4011973816621555</v>
      </c>
      <c r="K110">
        <f t="shared" si="18"/>
        <v>1784.0003694365048</v>
      </c>
      <c r="L110">
        <f t="shared" si="19"/>
        <v>1473.2942839979225</v>
      </c>
      <c r="M110">
        <f t="shared" si="84"/>
        <v>2.2000070806466407</v>
      </c>
      <c r="N110" s="3">
        <f t="shared" si="85"/>
        <v>1799.4366270776954</v>
      </c>
      <c r="Q110" t="str">
        <f>'PRE-POST'!A113</f>
        <v>Temple</v>
      </c>
      <c r="R110" s="3">
        <f>IFERROR(VLOOKUP(Q110,$A$4:$N$160,14,FALSE),VLOOKUP(Q110,'Week 11'!Q$4:R$134,2,FALSE))</f>
        <v>1692.170779657893</v>
      </c>
    </row>
    <row r="111" spans="1:18">
      <c r="A111" t="str">
        <f t="shared" ref="A111:B111" si="108">C48</f>
        <v>Michigan State</v>
      </c>
      <c r="B111">
        <f t="shared" si="108"/>
        <v>6</v>
      </c>
      <c r="C111" t="str">
        <f t="shared" ref="C111:D111" si="109">A48</f>
        <v>Ohio State</v>
      </c>
      <c r="D111">
        <f t="shared" si="109"/>
        <v>26</v>
      </c>
      <c r="E111" s="3">
        <f>VLOOKUP(A111,'Week 11'!$Q$4:R$138,2,FALSE)</f>
        <v>1628.210097935282</v>
      </c>
      <c r="F111" s="3">
        <f>VLOOKUP(C111,'Week 11'!$Q$4:S$138,2,FALSE)</f>
        <v>1655.0757298139165</v>
      </c>
      <c r="G111" s="5">
        <f t="shared" si="83"/>
        <v>0.55466044237024947</v>
      </c>
      <c r="H111">
        <f t="shared" si="22"/>
        <v>0</v>
      </c>
      <c r="I111">
        <f t="shared" si="16"/>
        <v>-20</v>
      </c>
      <c r="J111">
        <f t="shared" si="17"/>
        <v>3.044522437723423</v>
      </c>
      <c r="K111">
        <f t="shared" si="18"/>
        <v>1655.0757298139165</v>
      </c>
      <c r="L111">
        <f t="shared" si="19"/>
        <v>1628.210097935282</v>
      </c>
      <c r="M111">
        <f t="shared" si="84"/>
        <v>2.2000818890100908</v>
      </c>
      <c r="N111" s="3">
        <f t="shared" si="85"/>
        <v>1553.9055811218882</v>
      </c>
      <c r="Q111" t="str">
        <f>'PRE-POST'!A114</f>
        <v>Tennessee</v>
      </c>
      <c r="R111" s="3">
        <f>IFERROR(VLOOKUP(Q111,$A$4:$N$160,14,FALSE),VLOOKUP(Q111,'Week 11'!Q$4:R$134,2,FALSE))</f>
        <v>1559.5603760973754</v>
      </c>
    </row>
    <row r="112" spans="1:18">
      <c r="A112" t="str">
        <f t="shared" ref="A112:B112" si="110">C49</f>
        <v>Oklahoma</v>
      </c>
      <c r="B112">
        <f t="shared" si="110"/>
        <v>48</v>
      </c>
      <c r="C112" t="str">
        <f t="shared" ref="C112:D112" si="111">A49</f>
        <v>Oklahoma State</v>
      </c>
      <c r="D112">
        <f t="shared" si="111"/>
        <v>47</v>
      </c>
      <c r="E112" s="3">
        <f>VLOOKUP(A112,'Week 11'!$Q$4:R$138,2,FALSE)</f>
        <v>1767.78366630455</v>
      </c>
      <c r="F112" s="3">
        <f>VLOOKUP(C112,'Week 11'!$Q$4:S$138,2,FALSE)</f>
        <v>1529.8935809968018</v>
      </c>
      <c r="G112" s="5">
        <f t="shared" si="83"/>
        <v>0.85114064967744096</v>
      </c>
      <c r="H112">
        <f t="shared" si="22"/>
        <v>1</v>
      </c>
      <c r="I112">
        <f t="shared" si="16"/>
        <v>1</v>
      </c>
      <c r="J112">
        <f t="shared" si="17"/>
        <v>0.69314718055994529</v>
      </c>
      <c r="K112">
        <f t="shared" si="18"/>
        <v>1767.78366630455</v>
      </c>
      <c r="L112">
        <f t="shared" si="19"/>
        <v>1529.8935809968018</v>
      </c>
      <c r="M112">
        <f t="shared" si="84"/>
        <v>2.2000092479684357</v>
      </c>
      <c r="N112" s="3">
        <f t="shared" si="85"/>
        <v>1772.3236687038707</v>
      </c>
      <c r="Q112" t="str">
        <f>'PRE-POST'!A115</f>
        <v>Texas</v>
      </c>
      <c r="R112" s="3">
        <f>IFERROR(VLOOKUP(Q112,$A$4:$N$160,14,FALSE),VLOOKUP(Q112,'Week 11'!Q$4:R$134,2,FALSE))</f>
        <v>1674.2293235621992</v>
      </c>
    </row>
    <row r="113" spans="1:18">
      <c r="A113" t="str">
        <f t="shared" ref="A113:B113" si="112">C50</f>
        <v>Old Dominion</v>
      </c>
      <c r="B113">
        <f t="shared" si="112"/>
        <v>34</v>
      </c>
      <c r="C113" t="str">
        <f t="shared" ref="C113:D113" si="113">A50</f>
        <v>North Texas</v>
      </c>
      <c r="D113">
        <f t="shared" si="113"/>
        <v>31</v>
      </c>
      <c r="E113" s="3">
        <f>VLOOKUP(A113,'Week 11'!$Q$4:R$138,2,FALSE)</f>
        <v>1373.5813712676104</v>
      </c>
      <c r="F113" s="3">
        <f>VLOOKUP(C113,'Week 11'!$Q$4:S$138,2,FALSE)</f>
        <v>1662.6290214153789</v>
      </c>
      <c r="G113" s="5">
        <f t="shared" si="83"/>
        <v>0.21589987766288041</v>
      </c>
      <c r="H113">
        <f t="shared" si="22"/>
        <v>1</v>
      </c>
      <c r="I113">
        <f t="shared" si="16"/>
        <v>3</v>
      </c>
      <c r="J113">
        <f t="shared" si="17"/>
        <v>1.3862943611198906</v>
      </c>
      <c r="K113">
        <f t="shared" si="18"/>
        <v>1373.5813712676104</v>
      </c>
      <c r="L113">
        <f t="shared" si="19"/>
        <v>1662.6290214153789</v>
      </c>
      <c r="M113">
        <f t="shared" si="84"/>
        <v>2.1999923887981834</v>
      </c>
      <c r="N113" s="3">
        <f t="shared" si="85"/>
        <v>1421.4089232396325</v>
      </c>
      <c r="Q113" t="str">
        <f>'PRE-POST'!A116</f>
        <v>Texas A&amp;M</v>
      </c>
      <c r="R113" s="3">
        <f>IFERROR(VLOOKUP(Q113,$A$4:$N$160,14,FALSE),VLOOKUP(Q113,'Week 11'!Q$4:R$134,2,FALSE))</f>
        <v>1600.7795424505377</v>
      </c>
    </row>
    <row r="114" spans="1:18">
      <c r="A114" t="str">
        <f t="shared" ref="A114:B114" si="114">C51</f>
        <v>Penn State</v>
      </c>
      <c r="B114">
        <f t="shared" si="114"/>
        <v>22</v>
      </c>
      <c r="C114" t="str">
        <f t="shared" ref="C114:D114" si="115">A51</f>
        <v>Wisconsin</v>
      </c>
      <c r="D114">
        <f t="shared" si="115"/>
        <v>10</v>
      </c>
      <c r="E114" s="3">
        <f>VLOOKUP(A114,'Week 11'!$Q$4:R$138,2,FALSE)</f>
        <v>1688.6017973725645</v>
      </c>
      <c r="F114" s="3">
        <f>VLOOKUP(C114,'Week 11'!$Q$4:S$138,2,FALSE)</f>
        <v>1614.8826795392808</v>
      </c>
      <c r="G114" s="5">
        <f t="shared" si="83"/>
        <v>0.68966025260149777</v>
      </c>
      <c r="H114">
        <f t="shared" si="22"/>
        <v>1</v>
      </c>
      <c r="I114">
        <f t="shared" si="16"/>
        <v>12</v>
      </c>
      <c r="J114">
        <f t="shared" si="17"/>
        <v>2.5649493574615367</v>
      </c>
      <c r="K114">
        <f t="shared" si="18"/>
        <v>1688.6017973725645</v>
      </c>
      <c r="L114">
        <f t="shared" si="19"/>
        <v>1614.8826795392808</v>
      </c>
      <c r="M114">
        <f t="shared" si="84"/>
        <v>2.2000298430049718</v>
      </c>
      <c r="N114" s="3">
        <f t="shared" si="85"/>
        <v>1723.626524846748</v>
      </c>
      <c r="Q114" t="str">
        <f>'PRE-POST'!A117</f>
        <v>Texas State</v>
      </c>
      <c r="R114" s="3">
        <f>IFERROR(VLOOKUP(Q114,$A$4:$N$160,14,FALSE),VLOOKUP(Q114,'Week 11'!Q$4:R$134,2,FALSE))</f>
        <v>1388.9928324564096</v>
      </c>
    </row>
    <row r="115" spans="1:18">
      <c r="A115" t="str">
        <f t="shared" ref="A115:B115" si="116">C52</f>
        <v>Pittsburgh</v>
      </c>
      <c r="B115">
        <f t="shared" si="116"/>
        <v>52</v>
      </c>
      <c r="C115" t="str">
        <f t="shared" ref="C115:D115" si="117">A52</f>
        <v>Virginia Tech</v>
      </c>
      <c r="D115">
        <f t="shared" si="117"/>
        <v>22</v>
      </c>
      <c r="E115" s="3">
        <f>VLOOKUP(A115,'Week 11'!$Q$4:R$138,2,FALSE)</f>
        <v>1659.5644512002284</v>
      </c>
      <c r="F115" s="3">
        <f>VLOOKUP(C115,'Week 11'!$Q$4:S$138,2,FALSE)</f>
        <v>1373.1265818762579</v>
      </c>
      <c r="G115" s="5">
        <f t="shared" si="83"/>
        <v>0.88319488249575384</v>
      </c>
      <c r="H115">
        <f t="shared" si="22"/>
        <v>1</v>
      </c>
      <c r="I115">
        <f t="shared" si="16"/>
        <v>30</v>
      </c>
      <c r="J115">
        <f t="shared" si="17"/>
        <v>3.4339872044851463</v>
      </c>
      <c r="K115">
        <f t="shared" si="18"/>
        <v>1659.5644512002284</v>
      </c>
      <c r="L115">
        <f t="shared" si="19"/>
        <v>1373.1265818762579</v>
      </c>
      <c r="M115">
        <f t="shared" si="84"/>
        <v>2.200007680548683</v>
      </c>
      <c r="N115" s="3">
        <f t="shared" si="85"/>
        <v>1677.2132330875386</v>
      </c>
      <c r="Q115" t="str">
        <f>'PRE-POST'!A118</f>
        <v>Texas Tech</v>
      </c>
      <c r="R115" s="3">
        <f>IFERROR(VLOOKUP(Q115,$A$4:$N$160,14,FALSE),VLOOKUP(Q115,'Week 11'!Q$4:R$134,2,FALSE))</f>
        <v>1560.8084626706229</v>
      </c>
    </row>
    <row r="116" spans="1:18">
      <c r="A116" t="str">
        <f t="shared" ref="A116:B116" si="118">C53</f>
        <v>Connecticut</v>
      </c>
      <c r="B116">
        <f t="shared" si="118"/>
        <v>50</v>
      </c>
      <c r="C116" t="str">
        <f t="shared" ref="C116:D116" si="119">A53</f>
        <v>Southern Methodist</v>
      </c>
      <c r="D116">
        <f t="shared" si="119"/>
        <v>62</v>
      </c>
      <c r="E116" s="3">
        <f>VLOOKUP(A116,'Week 11'!$Q$4:R$138,2,FALSE)</f>
        <v>1251.4917016408176</v>
      </c>
      <c r="F116" s="3">
        <f>VLOOKUP(C116,'Week 11'!$Q$4:S$138,2,FALSE)</f>
        <v>1491.572742890984</v>
      </c>
      <c r="G116" s="5">
        <f t="shared" si="83"/>
        <v>0.26740131183880272</v>
      </c>
      <c r="H116">
        <f t="shared" si="22"/>
        <v>0</v>
      </c>
      <c r="I116">
        <f t="shared" si="16"/>
        <v>-12</v>
      </c>
      <c r="J116">
        <f t="shared" si="17"/>
        <v>2.5649493574615367</v>
      </c>
      <c r="K116">
        <f t="shared" si="18"/>
        <v>1491.572742890984</v>
      </c>
      <c r="L116">
        <f t="shared" si="19"/>
        <v>1251.4917016408176</v>
      </c>
      <c r="M116">
        <f t="shared" si="84"/>
        <v>2.200009163572386</v>
      </c>
      <c r="N116" s="3">
        <f t="shared" si="85"/>
        <v>1221.3132597289252</v>
      </c>
      <c r="Q116" t="str">
        <f>'PRE-POST'!A119</f>
        <v>Texas-El Paso</v>
      </c>
      <c r="R116" s="3">
        <f>IFERROR(VLOOKUP(Q116,$A$4:$N$160,14,FALSE),VLOOKUP(Q116,'Week 11'!Q$4:R$134,2,FALSE))</f>
        <v>1284.9914164724023</v>
      </c>
    </row>
    <row r="117" spans="1:18">
      <c r="A117" t="str">
        <f t="shared" ref="A117:B117" si="120">C54</f>
        <v>Stanford</v>
      </c>
      <c r="B117">
        <f t="shared" si="120"/>
        <v>48</v>
      </c>
      <c r="C117" t="str">
        <f t="shared" ref="C117:D117" si="121">A54</f>
        <v>Oregon State</v>
      </c>
      <c r="D117">
        <f t="shared" si="121"/>
        <v>17</v>
      </c>
      <c r="E117" s="3">
        <f>VLOOKUP(A117,'Week 11'!$Q$4:R$138,2,FALSE)</f>
        <v>1546.8169557633385</v>
      </c>
      <c r="F117" s="3">
        <f>VLOOKUP(C117,'Week 11'!$Q$4:S$138,2,FALSE)</f>
        <v>1313.0292768035877</v>
      </c>
      <c r="G117" s="5">
        <f t="shared" si="83"/>
        <v>0.84812370190528641</v>
      </c>
      <c r="H117">
        <f t="shared" si="22"/>
        <v>1</v>
      </c>
      <c r="I117">
        <f t="shared" si="16"/>
        <v>31</v>
      </c>
      <c r="J117">
        <f t="shared" si="17"/>
        <v>3.4657359027997265</v>
      </c>
      <c r="K117">
        <f t="shared" si="18"/>
        <v>1546.8169557633385</v>
      </c>
      <c r="L117">
        <f t="shared" si="19"/>
        <v>1313.0292768035877</v>
      </c>
      <c r="M117">
        <f t="shared" si="84"/>
        <v>2.2000094102478363</v>
      </c>
      <c r="N117" s="3">
        <f t="shared" si="85"/>
        <v>1569.9770329475014</v>
      </c>
      <c r="Q117" t="str">
        <f>'PRE-POST'!A120</f>
        <v>Texas-San Antonio</v>
      </c>
      <c r="R117" s="3">
        <f>IFERROR(VLOOKUP(Q117,$A$4:$N$160,14,FALSE),VLOOKUP(Q117,'Week 11'!Q$4:R$134,2,FALSE))</f>
        <v>1335.1293631095455</v>
      </c>
    </row>
    <row r="118" spans="1:18">
      <c r="A118" t="str">
        <f t="shared" ref="A118:B118" si="122">C55</f>
        <v>Houston</v>
      </c>
      <c r="B118">
        <f t="shared" si="122"/>
        <v>49</v>
      </c>
      <c r="C118" t="str">
        <f t="shared" ref="C118:D118" si="123">A55</f>
        <v>Temple</v>
      </c>
      <c r="D118">
        <f t="shared" si="123"/>
        <v>59</v>
      </c>
      <c r="E118" s="3">
        <f>VLOOKUP(A118,'Week 11'!$Q$4:R$138,2,FALSE)</f>
        <v>1618.5699018412458</v>
      </c>
      <c r="F118" s="3">
        <f>VLOOKUP(C118,'Week 11'!$Q$4:S$138,2,FALSE)</f>
        <v>1631.5762584877261</v>
      </c>
      <c r="G118" s="5">
        <f t="shared" si="83"/>
        <v>0.57427125757759667</v>
      </c>
      <c r="H118">
        <f t="shared" si="22"/>
        <v>0</v>
      </c>
      <c r="I118">
        <f t="shared" si="16"/>
        <v>-10</v>
      </c>
      <c r="J118">
        <f t="shared" si="17"/>
        <v>2.3978952727983707</v>
      </c>
      <c r="K118">
        <f t="shared" si="18"/>
        <v>1631.5762584877261</v>
      </c>
      <c r="L118">
        <f t="shared" si="19"/>
        <v>1618.5699018412458</v>
      </c>
      <c r="M118">
        <f t="shared" si="84"/>
        <v>2.2001691480604291</v>
      </c>
      <c r="N118" s="3">
        <f t="shared" si="85"/>
        <v>1557.9753806710789</v>
      </c>
      <c r="Q118" t="str">
        <f>'PRE-POST'!A121</f>
        <v>Toledo</v>
      </c>
      <c r="R118" s="3">
        <f>IFERROR(VLOOKUP(Q118,$A$4:$N$160,14,FALSE),VLOOKUP(Q118,'Week 11'!Q$4:R$134,2,FALSE))</f>
        <v>1565.2026936608113</v>
      </c>
    </row>
    <row r="119" spans="1:18">
      <c r="A119" t="str">
        <f t="shared" ref="A119:B119" si="124">C56</f>
        <v>Tennessee</v>
      </c>
      <c r="B119">
        <f t="shared" si="124"/>
        <v>24</v>
      </c>
      <c r="C119" t="str">
        <f t="shared" ref="C119:D119" si="125">A56</f>
        <v>Kentucky</v>
      </c>
      <c r="D119">
        <f t="shared" si="125"/>
        <v>7</v>
      </c>
      <c r="E119" s="3">
        <f>VLOOKUP(A119,'Week 11'!$Q$4:R$138,2,FALSE)</f>
        <v>1479.9883552917072</v>
      </c>
      <c r="F119" s="3">
        <f>VLOOKUP(C119,'Week 11'!$Q$4:S$138,2,FALSE)</f>
        <v>1634.2369123308583</v>
      </c>
      <c r="G119" s="5">
        <f t="shared" si="83"/>
        <v>0.37431344679540146</v>
      </c>
      <c r="H119">
        <f t="shared" si="22"/>
        <v>1</v>
      </c>
      <c r="I119">
        <f t="shared" si="16"/>
        <v>17</v>
      </c>
      <c r="J119">
        <f t="shared" si="17"/>
        <v>2.8903717578961645</v>
      </c>
      <c r="K119">
        <f t="shared" si="18"/>
        <v>1479.9883552917072</v>
      </c>
      <c r="L119">
        <f t="shared" si="19"/>
        <v>1634.2369123308583</v>
      </c>
      <c r="M119">
        <f t="shared" si="84"/>
        <v>2.1999857373057989</v>
      </c>
      <c r="N119" s="3">
        <f t="shared" si="85"/>
        <v>1559.5603760973754</v>
      </c>
      <c r="Q119" t="str">
        <f>'PRE-POST'!A122</f>
        <v>Troy</v>
      </c>
      <c r="R119" s="3">
        <f>IFERROR(VLOOKUP(Q119,$A$4:$N$160,14,FALSE),VLOOKUP(Q119,'Week 11'!Q$4:R$134,2,FALSE))</f>
        <v>1749.9594016971785</v>
      </c>
    </row>
    <row r="120" spans="1:18">
      <c r="A120" t="str">
        <f t="shared" ref="A120:B120" si="126">C57</f>
        <v>Texas Tech</v>
      </c>
      <c r="B120">
        <f t="shared" si="126"/>
        <v>34</v>
      </c>
      <c r="C120" t="str">
        <f t="shared" ref="C120:D120" si="127">A57</f>
        <v>Texas</v>
      </c>
      <c r="D120">
        <f t="shared" si="127"/>
        <v>41</v>
      </c>
      <c r="E120" s="3">
        <f>VLOOKUP(A120,'Week 11'!$Q$4:R$138,2,FALSE)</f>
        <v>1614.1695761745304</v>
      </c>
      <c r="F120" s="3">
        <f>VLOOKUP(C120,'Week 11'!$Q$4:S$138,2,FALSE)</f>
        <v>1620.8682100582917</v>
      </c>
      <c r="G120" s="5">
        <f t="shared" si="83"/>
        <v>0.58312365968962576</v>
      </c>
      <c r="H120">
        <f t="shared" si="22"/>
        <v>0</v>
      </c>
      <c r="I120">
        <f t="shared" si="16"/>
        <v>-7</v>
      </c>
      <c r="J120">
        <f t="shared" si="17"/>
        <v>2.0794415416798357</v>
      </c>
      <c r="K120">
        <f t="shared" si="18"/>
        <v>1620.8682100582917</v>
      </c>
      <c r="L120">
        <f t="shared" si="19"/>
        <v>1614.1695761745304</v>
      </c>
      <c r="M120">
        <f t="shared" si="84"/>
        <v>2.2003284251741739</v>
      </c>
      <c r="N120" s="3">
        <f t="shared" si="85"/>
        <v>1560.8084626706229</v>
      </c>
      <c r="Q120" t="str">
        <f>'PRE-POST'!A123</f>
        <v>Tulane</v>
      </c>
      <c r="R120" s="3">
        <f>IFERROR(VLOOKUP(Q120,$A$4:$N$160,14,FALSE),VLOOKUP(Q120,'Week 11'!Q$4:R$134,2,FALSE))</f>
        <v>1572.7742898831557</v>
      </c>
    </row>
    <row r="121" spans="1:18">
      <c r="A121" t="str">
        <f t="shared" ref="A121:B121" si="128">C58</f>
        <v>Texas A&amp;M</v>
      </c>
      <c r="B121">
        <f t="shared" si="128"/>
        <v>38</v>
      </c>
      <c r="C121" t="str">
        <f t="shared" ref="C121:D121" si="129">A58</f>
        <v>Mississippi</v>
      </c>
      <c r="D121">
        <f t="shared" si="129"/>
        <v>24</v>
      </c>
      <c r="E121" s="3">
        <f>VLOOKUP(A121,'Week 11'!$Q$4:R$138,2,FALSE)</f>
        <v>1567.3735963592273</v>
      </c>
      <c r="F121" s="3">
        <f>VLOOKUP(C121,'Week 11'!$Q$4:S$138,2,FALSE)</f>
        <v>1468.6105305344931</v>
      </c>
      <c r="G121" s="5">
        <f t="shared" si="83"/>
        <v>0.71964391208453349</v>
      </c>
      <c r="H121">
        <f t="shared" si="22"/>
        <v>1</v>
      </c>
      <c r="I121">
        <f t="shared" si="16"/>
        <v>14</v>
      </c>
      <c r="J121">
        <f t="shared" si="17"/>
        <v>2.7080502011022101</v>
      </c>
      <c r="K121">
        <f t="shared" si="18"/>
        <v>1567.3735963592273</v>
      </c>
      <c r="L121">
        <f t="shared" si="19"/>
        <v>1468.6105305344931</v>
      </c>
      <c r="M121">
        <f t="shared" si="84"/>
        <v>2.2000222755336889</v>
      </c>
      <c r="N121" s="3">
        <f t="shared" si="85"/>
        <v>1600.7795424505377</v>
      </c>
      <c r="Q121" t="str">
        <f>'PRE-POST'!A124</f>
        <v>Tulsa</v>
      </c>
      <c r="R121" s="3">
        <f>IFERROR(VLOOKUP(Q121,$A$4:$N$160,14,FALSE),VLOOKUP(Q121,'Week 11'!Q$4:R$134,2,FALSE))</f>
        <v>1331.7549151652568</v>
      </c>
    </row>
    <row r="122" spans="1:18">
      <c r="A122" t="str">
        <f t="shared" ref="A122:B122" si="130">C59</f>
        <v>Georgia Southern</v>
      </c>
      <c r="B122">
        <f t="shared" si="130"/>
        <v>21</v>
      </c>
      <c r="C122" t="str">
        <f t="shared" ref="C122:D122" si="131">A59</f>
        <v>Troy</v>
      </c>
      <c r="D122">
        <f t="shared" si="131"/>
        <v>35</v>
      </c>
      <c r="E122" s="3">
        <f>VLOOKUP(A122,'Week 11'!$Q$4:R$138,2,FALSE)</f>
        <v>1615.3136397213082</v>
      </c>
      <c r="F122" s="3">
        <f>VLOOKUP(C122,'Week 11'!$Q$4:S$138,2,FALSE)</f>
        <v>1692.4642493625047</v>
      </c>
      <c r="G122" s="5">
        <f t="shared" si="83"/>
        <v>0.48252099247957358</v>
      </c>
      <c r="H122">
        <f t="shared" si="22"/>
        <v>0</v>
      </c>
      <c r="I122">
        <f t="shared" si="16"/>
        <v>-14</v>
      </c>
      <c r="J122">
        <f t="shared" si="17"/>
        <v>2.7080502011022101</v>
      </c>
      <c r="K122">
        <f t="shared" si="18"/>
        <v>1692.4642493625047</v>
      </c>
      <c r="L122">
        <f t="shared" si="19"/>
        <v>1615.3136397213082</v>
      </c>
      <c r="M122">
        <f t="shared" si="84"/>
        <v>2.2000285156528281</v>
      </c>
      <c r="N122" s="3">
        <f t="shared" si="85"/>
        <v>1557.8184873866344</v>
      </c>
      <c r="Q122" t="str">
        <f>'PRE-POST'!A125</f>
        <v>Utah</v>
      </c>
      <c r="R122" s="3">
        <f>IFERROR(VLOOKUP(Q122,$A$4:$N$160,14,FALSE),VLOOKUP(Q122,'Week 11'!Q$4:R$134,2,FALSE))</f>
        <v>1634.4349953098115</v>
      </c>
    </row>
    <row r="123" spans="1:18">
      <c r="A123" t="str">
        <f t="shared" ref="A123:B123" si="132">C60</f>
        <v>Tulane</v>
      </c>
      <c r="B123">
        <f t="shared" si="132"/>
        <v>24</v>
      </c>
      <c r="C123" t="str">
        <f t="shared" ref="C123:D123" si="133">A60</f>
        <v>East Carolina</v>
      </c>
      <c r="D123">
        <f t="shared" si="133"/>
        <v>18</v>
      </c>
      <c r="E123" s="3">
        <f>VLOOKUP(A123,'Week 11'!$Q$4:R$138,2,FALSE)</f>
        <v>1557.5830203737414</v>
      </c>
      <c r="F123" s="3">
        <f>VLOOKUP(C123,'Week 11'!$Q$4:S$138,2,FALSE)</f>
        <v>1356.1195406846527</v>
      </c>
      <c r="G123" s="5">
        <f t="shared" si="83"/>
        <v>0.82257433024357529</v>
      </c>
      <c r="H123">
        <f t="shared" si="22"/>
        <v>1</v>
      </c>
      <c r="I123">
        <f t="shared" si="16"/>
        <v>6</v>
      </c>
      <c r="J123">
        <f t="shared" si="17"/>
        <v>1.9459101490553132</v>
      </c>
      <c r="K123">
        <f t="shared" si="18"/>
        <v>1557.5830203737414</v>
      </c>
      <c r="L123">
        <f t="shared" si="19"/>
        <v>1356.1195406846527</v>
      </c>
      <c r="M123">
        <f t="shared" si="84"/>
        <v>2.2000109200933262</v>
      </c>
      <c r="N123" s="3">
        <f t="shared" si="85"/>
        <v>1572.7742898831557</v>
      </c>
      <c r="Q123" t="str">
        <f>'PRE-POST'!A126</f>
        <v>Utah State</v>
      </c>
      <c r="R123" s="3">
        <f>IFERROR(VLOOKUP(Q123,$A$4:$N$160,14,FALSE),VLOOKUP(Q123,'Week 11'!Q$4:R$134,2,FALSE))</f>
        <v>1786.7658057426522</v>
      </c>
    </row>
    <row r="124" spans="1:18">
      <c r="A124" t="str">
        <f t="shared" ref="A124:B124" si="134">C61</f>
        <v>Utah</v>
      </c>
      <c r="B124">
        <f t="shared" si="134"/>
        <v>32</v>
      </c>
      <c r="C124" t="str">
        <f t="shared" ref="C124:D124" si="135">A61</f>
        <v>Oregon</v>
      </c>
      <c r="D124">
        <f t="shared" si="135"/>
        <v>25</v>
      </c>
      <c r="E124" s="3">
        <f>VLOOKUP(A124,'Week 11'!$Q$4:R$138,2,FALSE)</f>
        <v>1608.5756096791633</v>
      </c>
      <c r="F124" s="3">
        <f>VLOOKUP(C124,'Week 11'!$Q$4:S$138,2,FALSE)</f>
        <v>1511.7634351956106</v>
      </c>
      <c r="G124" s="5">
        <f t="shared" si="83"/>
        <v>0.71737256017285878</v>
      </c>
      <c r="H124">
        <f t="shared" si="22"/>
        <v>1</v>
      </c>
      <c r="I124">
        <f t="shared" si="16"/>
        <v>7</v>
      </c>
      <c r="J124">
        <f t="shared" si="17"/>
        <v>2.0794415416798357</v>
      </c>
      <c r="K124">
        <f t="shared" si="18"/>
        <v>1608.5756096791633</v>
      </c>
      <c r="L124">
        <f t="shared" si="19"/>
        <v>1511.7634351956106</v>
      </c>
      <c r="M124">
        <f t="shared" si="84"/>
        <v>2.2000227244146902</v>
      </c>
      <c r="N124" s="3">
        <f t="shared" si="85"/>
        <v>1634.4349953098115</v>
      </c>
      <c r="Q124" t="str">
        <f>'PRE-POST'!A127</f>
        <v>Vanderbilt</v>
      </c>
      <c r="R124" s="3">
        <f>IFERROR(VLOOKUP(Q124,$A$4:$N$160,14,FALSE),VLOOKUP(Q124,'Week 11'!Q$4:R$134,2,FALSE))</f>
        <v>1491.9226177653718</v>
      </c>
    </row>
    <row r="125" spans="1:18">
      <c r="A125" t="str">
        <f t="shared" ref="A125:B125" si="136">C62</f>
        <v>Utah State</v>
      </c>
      <c r="B125">
        <f t="shared" si="136"/>
        <v>62</v>
      </c>
      <c r="C125" t="str">
        <f t="shared" ref="C125:D125" si="137">A62</f>
        <v>San Jose State</v>
      </c>
      <c r="D125">
        <f t="shared" si="137"/>
        <v>24</v>
      </c>
      <c r="E125" s="3">
        <f>VLOOKUP(A125,'Week 11'!$Q$4:R$138,2,FALSE)</f>
        <v>1778.7711524159724</v>
      </c>
      <c r="F125" s="3">
        <f>VLOOKUP(C125,'Week 11'!$Q$4:S$138,2,FALSE)</f>
        <v>1330.7847578745843</v>
      </c>
      <c r="G125" s="5">
        <f t="shared" si="83"/>
        <v>0.95040447562194752</v>
      </c>
      <c r="H125">
        <f t="shared" si="22"/>
        <v>1</v>
      </c>
      <c r="I125">
        <f t="shared" si="16"/>
        <v>38</v>
      </c>
      <c r="J125">
        <f t="shared" si="17"/>
        <v>3.6635616461296463</v>
      </c>
      <c r="K125">
        <f t="shared" si="18"/>
        <v>1778.7711524159724</v>
      </c>
      <c r="L125">
        <f t="shared" si="19"/>
        <v>1330.7847578745843</v>
      </c>
      <c r="M125">
        <f t="shared" si="84"/>
        <v>2.2000049108634254</v>
      </c>
      <c r="N125" s="3">
        <f t="shared" si="85"/>
        <v>1786.7658057426522</v>
      </c>
      <c r="Q125" t="str">
        <f>'PRE-POST'!A128</f>
        <v>Virginia</v>
      </c>
      <c r="R125" s="3">
        <f>IFERROR(VLOOKUP(Q125,$A$4:$N$160,14,FALSE),VLOOKUP(Q125,'Week 11'!Q$4:R$134,2,FALSE))</f>
        <v>1666.0981906421682</v>
      </c>
    </row>
    <row r="126" spans="1:18">
      <c r="A126" t="str">
        <f t="shared" ref="A126:B126" si="138">C63</f>
        <v>Virginia</v>
      </c>
      <c r="B126">
        <f t="shared" si="138"/>
        <v>45</v>
      </c>
      <c r="C126" t="str">
        <f t="shared" ref="C126:D126" si="139">A63</f>
        <v>Liberty</v>
      </c>
      <c r="D126">
        <f t="shared" si="139"/>
        <v>24</v>
      </c>
      <c r="E126" s="3">
        <f>VLOOKUP(A126,'Week 11'!$Q$4:R$138,2,FALSE)</f>
        <v>1647.565161076242</v>
      </c>
      <c r="F126" s="3">
        <f>VLOOKUP(C126,'Week 11'!$Q$4:S$138,2,FALSE)</f>
        <v>1391.7679573179244</v>
      </c>
      <c r="G126" s="5">
        <f t="shared" si="83"/>
        <v>0.86373413593238535</v>
      </c>
      <c r="H126">
        <f t="shared" si="22"/>
        <v>1</v>
      </c>
      <c r="I126">
        <f t="shared" si="16"/>
        <v>21</v>
      </c>
      <c r="J126">
        <f t="shared" si="17"/>
        <v>3.0910424533583161</v>
      </c>
      <c r="K126">
        <f t="shared" si="18"/>
        <v>1647.565161076242</v>
      </c>
      <c r="L126">
        <f t="shared" si="19"/>
        <v>1391.7679573179244</v>
      </c>
      <c r="M126">
        <f t="shared" si="84"/>
        <v>2.2000086005631325</v>
      </c>
      <c r="N126" s="3">
        <f t="shared" si="85"/>
        <v>1666.0981906421682</v>
      </c>
      <c r="Q126" t="str">
        <f>'PRE-POST'!A129</f>
        <v>Virginia Tech</v>
      </c>
      <c r="R126" s="3">
        <f>IFERROR(VLOOKUP(Q126,$A$4:$N$160,14,FALSE),VLOOKUP(Q126,'Week 11'!Q$4:R$134,2,FALSE))</f>
        <v>1355.4777999889477</v>
      </c>
    </row>
    <row r="127" spans="1:18">
      <c r="A127" t="str">
        <f t="shared" ref="A127:B127" si="140">C64</f>
        <v>Colorado</v>
      </c>
      <c r="B127">
        <f t="shared" si="140"/>
        <v>7</v>
      </c>
      <c r="C127" t="str">
        <f t="shared" ref="C127:D127" si="141">A64</f>
        <v>Washington State</v>
      </c>
      <c r="D127">
        <f t="shared" si="141"/>
        <v>31</v>
      </c>
      <c r="E127" s="3">
        <f>VLOOKUP(A127,'Week 11'!$Q$4:R$138,2,FALSE)</f>
        <v>1493.1715612370349</v>
      </c>
      <c r="F127" s="3">
        <f>VLOOKUP(C127,'Week 11'!$Q$4:S$138,2,FALSE)</f>
        <v>1731.6595005247032</v>
      </c>
      <c r="G127" s="5">
        <f t="shared" si="83"/>
        <v>0.26920164658331847</v>
      </c>
      <c r="H127">
        <f t="shared" si="22"/>
        <v>0</v>
      </c>
      <c r="I127">
        <f t="shared" si="16"/>
        <v>-24</v>
      </c>
      <c r="J127">
        <f t="shared" si="17"/>
        <v>3.2188758248682006</v>
      </c>
      <c r="K127">
        <f t="shared" si="18"/>
        <v>1731.6595005247032</v>
      </c>
      <c r="L127">
        <f t="shared" si="19"/>
        <v>1493.1715612370349</v>
      </c>
      <c r="M127">
        <f t="shared" si="84"/>
        <v>2.200009224785147</v>
      </c>
      <c r="N127" s="3">
        <f t="shared" si="85"/>
        <v>1455.04422778971</v>
      </c>
      <c r="Q127" t="str">
        <f>'PRE-POST'!A130</f>
        <v>Wake Forest</v>
      </c>
      <c r="R127" s="3">
        <f>IFERROR(VLOOKUP(Q127,$A$4:$N$160,14,FALSE),VLOOKUP(Q127,'Week 11'!Q$4:R$134,2,FALSE))</f>
        <v>1470.4961189195394</v>
      </c>
    </row>
    <row r="128" spans="1:18">
      <c r="A128" t="str">
        <f t="shared" ref="A128:B128" si="142">C65</f>
        <v>West Virginia</v>
      </c>
      <c r="B128">
        <f t="shared" si="142"/>
        <v>47</v>
      </c>
      <c r="C128" t="str">
        <f t="shared" ref="C128:D128" si="143">A65</f>
        <v>Texas Christian</v>
      </c>
      <c r="D128">
        <f t="shared" si="143"/>
        <v>10</v>
      </c>
      <c r="E128" s="3">
        <f>VLOOKUP(A128,'Week 11'!$Q$4:R$138,2,FALSE)</f>
        <v>1732.1671468977308</v>
      </c>
      <c r="F128" s="3">
        <f>VLOOKUP(C128,'Week 11'!$Q$4:S$138,2,FALSE)</f>
        <v>1479.4945992933565</v>
      </c>
      <c r="G128" s="5">
        <f t="shared" si="83"/>
        <v>0.8616032313718448</v>
      </c>
      <c r="H128">
        <f t="shared" si="22"/>
        <v>1</v>
      </c>
      <c r="I128">
        <f t="shared" si="16"/>
        <v>37</v>
      </c>
      <c r="J128">
        <f t="shared" si="17"/>
        <v>3.6375861597263857</v>
      </c>
      <c r="K128">
        <f t="shared" si="18"/>
        <v>1732.1671468977308</v>
      </c>
      <c r="L128">
        <f t="shared" si="19"/>
        <v>1479.4945992933565</v>
      </c>
      <c r="M128">
        <f t="shared" si="84"/>
        <v>2.200008706921353</v>
      </c>
      <c r="N128" s="3">
        <f t="shared" si="85"/>
        <v>1754.3181620492246</v>
      </c>
      <c r="Q128" t="str">
        <f>'PRE-POST'!A131</f>
        <v>Washington</v>
      </c>
      <c r="R128" s="3">
        <f>IFERROR(VLOOKUP(Q128,$A$4:$N$160,14,FALSE),VLOOKUP(Q128,'Week 11'!Q$4:R$134,2,FALSE))</f>
        <v>1694.3276055971392</v>
      </c>
    </row>
    <row r="129" spans="17:18">
      <c r="Q129" t="str">
        <f>'PRE-POST'!A132</f>
        <v>Washington State</v>
      </c>
      <c r="R129" s="3">
        <f>IFERROR(VLOOKUP(Q129,$A$4:$N$160,14,FALSE),VLOOKUP(Q129,'Week 11'!Q$4:R$134,2,FALSE))</f>
        <v>1769.786833972028</v>
      </c>
    </row>
    <row r="130" spans="17:18">
      <c r="Q130" t="str">
        <f>'PRE-POST'!A133</f>
        <v>West Virginia</v>
      </c>
      <c r="R130" s="3">
        <f>IFERROR(VLOOKUP(Q130,$A$4:$N$160,14,FALSE),VLOOKUP(Q130,'Week 11'!Q$4:R$134,2,FALSE))</f>
        <v>1754.3181620492246</v>
      </c>
    </row>
    <row r="131" spans="17:18">
      <c r="Q131" t="str">
        <f>'PRE-POST'!A134</f>
        <v>Western Kentucky</v>
      </c>
      <c r="R131" s="3">
        <f>IFERROR(VLOOKUP(Q131,$A$4:$N$160,14,FALSE),VLOOKUP(Q131,'Week 11'!Q$4:R$134,2,FALSE))</f>
        <v>1318.1414001932626</v>
      </c>
    </row>
    <row r="132" spans="17:18">
      <c r="Q132" t="str">
        <f>'PRE-POST'!A135</f>
        <v>Western Michigan</v>
      </c>
      <c r="R132" s="3">
        <f>IFERROR(VLOOKUP(Q132,$A$4:$N$160,14,FALSE),VLOOKUP(Q132,'Week 11'!Q$4:R$134,2,FALSE))</f>
        <v>1421.0122740561674</v>
      </c>
    </row>
    <row r="133" spans="17:18">
      <c r="Q133" t="str">
        <f>'PRE-POST'!A136</f>
        <v>Wisconsin</v>
      </c>
      <c r="R133" s="3">
        <f>IFERROR(VLOOKUP(Q133,$A$4:$N$160,14,FALSE),VLOOKUP(Q133,'Week 11'!Q$4:R$134,2,FALSE))</f>
        <v>1579.8579520650974</v>
      </c>
    </row>
    <row r="134" spans="17:18">
      <c r="Q134" t="str">
        <f>'PRE-POST'!A137</f>
        <v>Wyoming</v>
      </c>
      <c r="R134" s="3">
        <f>IFERROR(VLOOKUP(Q134,$A$4:$N$160,14,FALSE),VLOOKUP(Q134,'Week 11'!Q$4:R$134,2,FALSE))</f>
        <v>1499.6429049896483</v>
      </c>
    </row>
    <row r="135" spans="17:18">
      <c r="R135" s="3"/>
    </row>
    <row r="136" spans="17:18">
      <c r="R136" s="3"/>
    </row>
    <row r="137" spans="17:18">
      <c r="R137" s="3"/>
    </row>
    <row r="138" spans="17:18">
      <c r="R138" s="3"/>
    </row>
    <row r="139" spans="17:18">
      <c r="R139" s="3"/>
    </row>
    <row r="140" spans="17:18">
      <c r="R140" s="3"/>
    </row>
    <row r="141" spans="17:18">
      <c r="R141" s="3"/>
    </row>
    <row r="142" spans="17:18">
      <c r="R142" s="3"/>
    </row>
    <row r="143" spans="17:18">
      <c r="R143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C336-6C41-784A-A61B-A34086760AF9}">
  <dimension ref="A1:R149"/>
  <sheetViews>
    <sheetView topLeftCell="D1" workbookViewId="0">
      <selection activeCell="N4" sqref="N4"/>
    </sheetView>
  </sheetViews>
  <sheetFormatPr baseColWidth="10" defaultRowHeight="16"/>
  <cols>
    <col min="1" max="1" width="26.5" customWidth="1"/>
    <col min="3" max="3" width="22.1640625" customWidth="1"/>
    <col min="17" max="17" width="20.33203125" customWidth="1"/>
  </cols>
  <sheetData>
    <row r="1" spans="1:18">
      <c r="A1" s="1" t="s">
        <v>683</v>
      </c>
      <c r="B1" s="1">
        <v>13</v>
      </c>
    </row>
    <row r="3" spans="1:18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1" t="s">
        <v>698</v>
      </c>
      <c r="J3" s="1" t="s">
        <v>699</v>
      </c>
      <c r="K3" s="1" t="s">
        <v>700</v>
      </c>
      <c r="L3" s="1" t="s">
        <v>701</v>
      </c>
      <c r="M3" s="1" t="s">
        <v>702</v>
      </c>
      <c r="N3" s="4" t="s">
        <v>690</v>
      </c>
      <c r="Q3" s="1" t="s">
        <v>134</v>
      </c>
      <c r="R3" s="4" t="s">
        <v>691</v>
      </c>
    </row>
    <row r="4" spans="1:18">
      <c r="A4" t="str">
        <f>IF('All scores'!$B700=$B$1,'All scores'!R700)</f>
        <v>Western Michigan</v>
      </c>
      <c r="B4">
        <f>IF('All scores'!$B700=$B$1,'All scores'!S700)</f>
        <v>41</v>
      </c>
      <c r="C4" t="str">
        <f>IF('All scores'!$B700=$B$1,'All scores'!T700)</f>
        <v>Ball State</v>
      </c>
      <c r="D4">
        <f>IF('All scores'!$B700=$B$1,'All scores'!U700)</f>
        <v>42</v>
      </c>
      <c r="E4" s="3">
        <f>VLOOKUP(A4,'Week 12'!$Q$4:R$138,2,FALSE)</f>
        <v>1421.0122740561674</v>
      </c>
      <c r="F4" s="3">
        <f>VLOOKUP(C4,'Week 12'!$Q$4:S$138,2,FALSE)</f>
        <v>1278.638740569894</v>
      </c>
      <c r="G4" s="5">
        <f t="shared" ref="G4:G35" si="0">1/(1+(10^((F4-E4+HFA)/400)))</f>
        <v>0.60954447891174901</v>
      </c>
      <c r="H4">
        <f>IF(B4&gt;D4,1,0)</f>
        <v>0</v>
      </c>
      <c r="I4">
        <f>B4-D4</f>
        <v>-1</v>
      </c>
      <c r="J4">
        <f>LN(1+ABS(I4))</f>
        <v>0.69314718055994529</v>
      </c>
      <c r="K4">
        <f>IF($H4=1,$E4,$F4)</f>
        <v>1278.638740569894</v>
      </c>
      <c r="L4">
        <f>IF($H4=1,$F4,$E4)</f>
        <v>1421.0122740561674</v>
      </c>
      <c r="M4">
        <f t="shared" ref="M4:M35" si="1">IFERROR((MVC*0.001/(K4-L4))+MVC,1)</f>
        <v>2.1999845476898261</v>
      </c>
      <c r="N4" s="3">
        <f t="shared" ref="N4:N35" si="2">E4+k*J4*M4*(H4-G4)</f>
        <v>1402.4222270021594</v>
      </c>
      <c r="Q4" t="str">
        <f>'PRE-POST'!A7</f>
        <v>AA</v>
      </c>
      <c r="R4" s="3">
        <f>IFERROR(VLOOKUP(Q4,$A$4:$N$160,14,FALSE),VLOOKUP(Q4,'Week 12'!Q$4:R$134,2,FALSE))</f>
        <v>1188.8929063942744</v>
      </c>
    </row>
    <row r="5" spans="1:18">
      <c r="A5" t="str">
        <f>IF('All scores'!$B701=$B$1,'All scores'!R701)</f>
        <v>Miami (OH)</v>
      </c>
      <c r="B5">
        <f>IF('All scores'!$B701=$B$1,'All scores'!S701)</f>
        <v>13</v>
      </c>
      <c r="C5" t="str">
        <f>IF('All scores'!$B701=$B$1,'All scores'!T701)</f>
        <v>Northern Illinois</v>
      </c>
      <c r="D5">
        <f>IF('All scores'!$B701=$B$1,'All scores'!U701)</f>
        <v>7</v>
      </c>
      <c r="E5" s="3">
        <f>VLOOKUP(A5,'Week 12'!$Q$4:R$138,2,FALSE)</f>
        <v>1550.6751199758035</v>
      </c>
      <c r="F5" s="3">
        <f>VLOOKUP(C5,'Week 12'!$Q$4:S$138,2,FALSE)</f>
        <v>1629.7154258929204</v>
      </c>
      <c r="G5" s="5">
        <f t="shared" si="0"/>
        <v>0.30382215190370632</v>
      </c>
      <c r="H5">
        <f t="shared" ref="H5:H68" si="3">IF(B5&gt;D5,1,0)</f>
        <v>1</v>
      </c>
      <c r="I5">
        <f t="shared" ref="I5:I68" si="4">B5-D5</f>
        <v>6</v>
      </c>
      <c r="J5">
        <f t="shared" ref="J5:J68" si="5">LN(1+ABS(I5))</f>
        <v>1.9459101490553132</v>
      </c>
      <c r="K5">
        <f t="shared" ref="K5:K68" si="6">IF($H5=1,$E5,$F5)</f>
        <v>1550.6751199758035</v>
      </c>
      <c r="L5">
        <f t="shared" ref="L5:L68" si="7">IF($H5=1,$F5,$E5)</f>
        <v>1629.7154258929204</v>
      </c>
      <c r="M5">
        <f t="shared" si="1"/>
        <v>2.1999721660996316</v>
      </c>
      <c r="N5" s="3">
        <f t="shared" si="2"/>
        <v>1610.2811456113177</v>
      </c>
      <c r="Q5" t="str">
        <f>'PRE-POST'!A8</f>
        <v>Air Force</v>
      </c>
      <c r="R5" s="3">
        <f>IFERROR(VLOOKUP(Q5,$A$4:$N$160,14,FALSE),VLOOKUP(Q5,'Week 12'!Q$4:R$134,2,FALSE))</f>
        <v>1497.5206245781624</v>
      </c>
    </row>
    <row r="6" spans="1:18">
      <c r="A6" t="str">
        <f>IF('All scores'!$B702=$B$1,'All scores'!R702)</f>
        <v>Buffalo</v>
      </c>
      <c r="B6">
        <f>IF('All scores'!$B702=$B$1,'All scores'!S702)</f>
        <v>17</v>
      </c>
      <c r="C6" t="str">
        <f>IF('All scores'!$B702=$B$1,'All scores'!T702)</f>
        <v>Ohio</v>
      </c>
      <c r="D6">
        <f>IF('All scores'!$B702=$B$1,'All scores'!U702)</f>
        <v>52</v>
      </c>
      <c r="E6" s="3">
        <f>VLOOKUP(A6,'Week 12'!$Q$4:R$138,2,FALSE)</f>
        <v>1785.0279969876185</v>
      </c>
      <c r="F6" s="3">
        <f>VLOOKUP(C6,'Week 12'!$Q$4:S$138,2,FALSE)</f>
        <v>1614.2481842627014</v>
      </c>
      <c r="G6" s="5">
        <f t="shared" si="0"/>
        <v>0.64769384103248373</v>
      </c>
      <c r="H6">
        <f t="shared" si="3"/>
        <v>0</v>
      </c>
      <c r="I6">
        <f t="shared" si="4"/>
        <v>-35</v>
      </c>
      <c r="J6">
        <f t="shared" si="5"/>
        <v>3.5835189384561099</v>
      </c>
      <c r="K6">
        <f t="shared" si="6"/>
        <v>1614.2481842627014</v>
      </c>
      <c r="L6">
        <f t="shared" si="7"/>
        <v>1785.0279969876185</v>
      </c>
      <c r="M6">
        <f t="shared" si="1"/>
        <v>2.1999871179153736</v>
      </c>
      <c r="N6" s="3">
        <f t="shared" si="2"/>
        <v>1682.9035765708536</v>
      </c>
      <c r="Q6" t="str">
        <f>'PRE-POST'!A9</f>
        <v>Akron</v>
      </c>
      <c r="R6" s="3">
        <f>IFERROR(VLOOKUP(Q6,$A$4:$N$160,14,FALSE),VLOOKUP(Q6,'Week 12'!Q$4:R$134,2,FALSE))</f>
        <v>1279.2738463772184</v>
      </c>
    </row>
    <row r="7" spans="1:18">
      <c r="A7" t="str">
        <f>IF('All scores'!$B703=$B$1,'All scores'!R703)</f>
        <v>Tulane</v>
      </c>
      <c r="B7">
        <f>IF('All scores'!$B703=$B$1,'All scores'!S703)</f>
        <v>17</v>
      </c>
      <c r="C7" t="str">
        <f>IF('All scores'!$B703=$B$1,'All scores'!T703)</f>
        <v>Houston</v>
      </c>
      <c r="D7">
        <f>IF('All scores'!$B703=$B$1,'All scores'!U703)</f>
        <v>48</v>
      </c>
      <c r="E7" s="3">
        <f>VLOOKUP(A7,'Week 12'!$Q$4:R$138,2,FALSE)</f>
        <v>1572.7742898831557</v>
      </c>
      <c r="F7" s="3">
        <f>VLOOKUP(C7,'Week 12'!$Q$4:S$138,2,FALSE)</f>
        <v>1557.9753806710789</v>
      </c>
      <c r="G7" s="5">
        <f t="shared" si="0"/>
        <v>0.42825342485715107</v>
      </c>
      <c r="H7">
        <f t="shared" si="3"/>
        <v>0</v>
      </c>
      <c r="I7">
        <f t="shared" si="4"/>
        <v>-31</v>
      </c>
      <c r="J7">
        <f t="shared" si="5"/>
        <v>3.4657359027997265</v>
      </c>
      <c r="K7">
        <f t="shared" si="6"/>
        <v>1557.9753806710789</v>
      </c>
      <c r="L7">
        <f t="shared" si="7"/>
        <v>1572.7742898831557</v>
      </c>
      <c r="M7">
        <f t="shared" si="1"/>
        <v>2.1998513403948583</v>
      </c>
      <c r="N7" s="3">
        <f t="shared" si="2"/>
        <v>1507.4733188532566</v>
      </c>
      <c r="Q7" t="str">
        <f>'PRE-POST'!A10</f>
        <v>Alabama</v>
      </c>
      <c r="R7" s="3">
        <f>IFERROR(VLOOKUP(Q7,$A$4:$N$160,14,FALSE),VLOOKUP(Q7,'Week 12'!Q$4:R$134,2,FALSE))</f>
        <v>1905.897280963341</v>
      </c>
    </row>
    <row r="8" spans="1:18">
      <c r="A8" t="str">
        <f>IF('All scores'!$B704=$B$1,'All scores'!R704)</f>
        <v>Florida Atlantic</v>
      </c>
      <c r="B8">
        <f>IF('All scores'!$B704=$B$1,'All scores'!S704)</f>
        <v>38</v>
      </c>
      <c r="C8" t="str">
        <f>IF('All scores'!$B704=$B$1,'All scores'!T704)</f>
        <v>North Texas</v>
      </c>
      <c r="D8">
        <f>IF('All scores'!$B704=$B$1,'All scores'!U704)</f>
        <v>41</v>
      </c>
      <c r="E8" s="3">
        <f>VLOOKUP(A8,'Week 12'!$Q$4:R$138,2,FALSE)</f>
        <v>1558.5424059560905</v>
      </c>
      <c r="F8" s="3">
        <f>VLOOKUP(C8,'Week 12'!$Q$4:S$138,2,FALSE)</f>
        <v>1614.8014694433568</v>
      </c>
      <c r="G8" s="5">
        <f t="shared" si="0"/>
        <v>0.33225063772698493</v>
      </c>
      <c r="H8">
        <f t="shared" si="3"/>
        <v>0</v>
      </c>
      <c r="I8">
        <f t="shared" si="4"/>
        <v>-3</v>
      </c>
      <c r="J8">
        <f t="shared" si="5"/>
        <v>1.3862943611198906</v>
      </c>
      <c r="K8">
        <f t="shared" si="6"/>
        <v>1614.8014694433568</v>
      </c>
      <c r="L8">
        <f t="shared" si="7"/>
        <v>1558.5424059560905</v>
      </c>
      <c r="M8">
        <f t="shared" si="1"/>
        <v>2.2000391048102057</v>
      </c>
      <c r="N8" s="3">
        <f t="shared" si="2"/>
        <v>1538.2757695601663</v>
      </c>
      <c r="Q8" t="str">
        <f>'PRE-POST'!A11</f>
        <v>Alabama-Birmingham</v>
      </c>
      <c r="R8" s="3">
        <f>IFERROR(VLOOKUP(Q8,$A$4:$N$160,14,FALSE),VLOOKUP(Q8,'Week 12'!Q$4:R$134,2,FALSE))</f>
        <v>1653.7433636874887</v>
      </c>
    </row>
    <row r="9" spans="1:18">
      <c r="A9" t="str">
        <f>IF('All scores'!$B705=$B$1,'All scores'!R705)</f>
        <v>Toledo</v>
      </c>
      <c r="B9">
        <f>IF('All scores'!$B705=$B$1,'All scores'!S705)</f>
        <v>56</v>
      </c>
      <c r="C9" t="str">
        <f>IF('All scores'!$B705=$B$1,'All scores'!T705)</f>
        <v>Kent State</v>
      </c>
      <c r="D9">
        <f>IF('All scores'!$B705=$B$1,'All scores'!U705)</f>
        <v>34</v>
      </c>
      <c r="E9" s="3">
        <f>VLOOKUP(A9,'Week 12'!$Q$4:R$138,2,FALSE)</f>
        <v>1565.2026936608113</v>
      </c>
      <c r="F9" s="3">
        <f>VLOOKUP(C9,'Week 12'!$Q$4:S$138,2,FALSE)</f>
        <v>1406.0195899533603</v>
      </c>
      <c r="G9" s="5">
        <f t="shared" si="0"/>
        <v>0.63231510047677231</v>
      </c>
      <c r="H9">
        <f t="shared" si="3"/>
        <v>1</v>
      </c>
      <c r="I9">
        <f t="shared" si="4"/>
        <v>22</v>
      </c>
      <c r="J9">
        <f t="shared" si="5"/>
        <v>3.1354942159291497</v>
      </c>
      <c r="K9">
        <f t="shared" si="6"/>
        <v>1565.2026936608113</v>
      </c>
      <c r="L9">
        <f t="shared" si="7"/>
        <v>1406.0195899533603</v>
      </c>
      <c r="M9">
        <f t="shared" si="1"/>
        <v>2.2000138205622881</v>
      </c>
      <c r="N9" s="3">
        <f t="shared" si="2"/>
        <v>1615.9294628606567</v>
      </c>
      <c r="Q9" t="str">
        <f>'PRE-POST'!A12</f>
        <v>Appalachian State</v>
      </c>
      <c r="R9" s="3">
        <f>IFERROR(VLOOKUP(Q9,$A$4:$N$160,14,FALSE),VLOOKUP(Q9,'Week 12'!Q$4:R$134,2,FALSE))</f>
        <v>1763.2666368749785</v>
      </c>
    </row>
    <row r="10" spans="1:18">
      <c r="A10" t="str">
        <f>IF('All scores'!$B706=$B$1,'All scores'!R706)</f>
        <v>Boise State</v>
      </c>
      <c r="B10">
        <f>IF('All scores'!$B706=$B$1,'All scores'!S706)</f>
        <v>45</v>
      </c>
      <c r="C10" t="str">
        <f>IF('All scores'!$B706=$B$1,'All scores'!T706)</f>
        <v>New Mexico</v>
      </c>
      <c r="D10">
        <f>IF('All scores'!$B706=$B$1,'All scores'!U706)</f>
        <v>14</v>
      </c>
      <c r="E10" s="3">
        <f>VLOOKUP(A10,'Week 12'!$Q$4:R$138,2,FALSE)</f>
        <v>1695.3290632801895</v>
      </c>
      <c r="F10" s="3">
        <f>VLOOKUP(C10,'Week 12'!$Q$4:S$138,2,FALSE)</f>
        <v>1413.2518744056852</v>
      </c>
      <c r="G10" s="5">
        <f t="shared" si="0"/>
        <v>0.7772300484878446</v>
      </c>
      <c r="H10">
        <f t="shared" si="3"/>
        <v>1</v>
      </c>
      <c r="I10">
        <f t="shared" si="4"/>
        <v>31</v>
      </c>
      <c r="J10">
        <f t="shared" si="5"/>
        <v>3.4657359027997265</v>
      </c>
      <c r="K10">
        <f t="shared" si="6"/>
        <v>1695.3290632801895</v>
      </c>
      <c r="L10">
        <f t="shared" si="7"/>
        <v>1413.2518744056852</v>
      </c>
      <c r="M10">
        <f t="shared" si="1"/>
        <v>2.2000077992836244</v>
      </c>
      <c r="N10" s="3">
        <f t="shared" si="2"/>
        <v>1729.2999037476793</v>
      </c>
      <c r="Q10" t="str">
        <f>'PRE-POST'!A13</f>
        <v>Arizona</v>
      </c>
      <c r="R10" s="3">
        <f>IFERROR(VLOOKUP(Q10,$A$4:$N$160,14,FALSE),VLOOKUP(Q10,'Week 12'!Q$4:R$134,2,FALSE))</f>
        <v>1602.5493773953658</v>
      </c>
    </row>
    <row r="11" spans="1:18">
      <c r="A11" t="str">
        <f>IF('All scores'!$B707=$B$1,'All scores'!R707)</f>
        <v>Memphis</v>
      </c>
      <c r="B11">
        <f>IF('All scores'!$B707=$B$1,'All scores'!S707)</f>
        <v>28</v>
      </c>
      <c r="C11" t="str">
        <f>IF('All scores'!$B707=$B$1,'All scores'!T707)</f>
        <v>Southern Methodist</v>
      </c>
      <c r="D11">
        <f>IF('All scores'!$B707=$B$1,'All scores'!U707)</f>
        <v>18</v>
      </c>
      <c r="E11" s="3">
        <f>VLOOKUP(A11,'Week 12'!$Q$4:R$138,2,FALSE)</f>
        <v>1634.3074582643624</v>
      </c>
      <c r="F11" s="3">
        <f>VLOOKUP(C11,'Week 12'!$Q$4:S$138,2,FALSE)</f>
        <v>1521.7511848028764</v>
      </c>
      <c r="G11" s="5">
        <f t="shared" si="0"/>
        <v>0.56801474345483605</v>
      </c>
      <c r="H11">
        <f t="shared" si="3"/>
        <v>1</v>
      </c>
      <c r="I11">
        <f t="shared" si="4"/>
        <v>10</v>
      </c>
      <c r="J11">
        <f t="shared" si="5"/>
        <v>2.3978952727983707</v>
      </c>
      <c r="K11">
        <f t="shared" si="6"/>
        <v>1634.3074582643624</v>
      </c>
      <c r="L11">
        <f t="shared" si="7"/>
        <v>1521.7511848028764</v>
      </c>
      <c r="M11">
        <f t="shared" si="1"/>
        <v>2.20001954577859</v>
      </c>
      <c r="N11" s="3">
        <f t="shared" si="2"/>
        <v>1679.8855009982526</v>
      </c>
      <c r="Q11" t="str">
        <f>'PRE-POST'!A14</f>
        <v>Arizona State</v>
      </c>
      <c r="R11" s="3">
        <f>IFERROR(VLOOKUP(Q11,$A$4:$N$160,14,FALSE),VLOOKUP(Q11,'Week 12'!Q$4:R$134,2,FALSE))</f>
        <v>1547.6198476338654</v>
      </c>
    </row>
    <row r="12" spans="1:18">
      <c r="A12" t="s">
        <v>135</v>
      </c>
      <c r="B12">
        <f>IF('All scores'!$B708=$B$1,'All scores'!S708)</f>
        <v>17</v>
      </c>
      <c r="C12" t="str">
        <f>IF('All scores'!$B708=$B$1,'All scores'!T708)</f>
        <v>Alabama</v>
      </c>
      <c r="D12">
        <f>IF('All scores'!$B708=$B$1,'All scores'!U708)</f>
        <v>50</v>
      </c>
      <c r="E12" s="3">
        <f>VLOOKUP(A12,'Week 12'!$Q$4:R$138,2,FALSE)</f>
        <v>1190.6289582981894</v>
      </c>
      <c r="F12" s="3">
        <f>VLOOKUP(C12,'Week 12'!$Q$4:S$138,2,FALSE)</f>
        <v>1904.161229059426</v>
      </c>
      <c r="G12" s="5">
        <f t="shared" si="0"/>
        <v>1.1188779342693016E-2</v>
      </c>
      <c r="H12">
        <f t="shared" si="3"/>
        <v>0</v>
      </c>
      <c r="I12">
        <f t="shared" si="4"/>
        <v>-33</v>
      </c>
      <c r="J12">
        <f t="shared" si="5"/>
        <v>3.5263605246161616</v>
      </c>
      <c r="K12">
        <f t="shared" si="6"/>
        <v>1904.161229059426</v>
      </c>
      <c r="L12">
        <f t="shared" si="7"/>
        <v>1190.6289582981894</v>
      </c>
      <c r="M12">
        <f t="shared" si="1"/>
        <v>2.2000030832522794</v>
      </c>
      <c r="N12" s="3">
        <f t="shared" si="2"/>
        <v>1188.8929063942744</v>
      </c>
      <c r="Q12" t="str">
        <f>'PRE-POST'!A15</f>
        <v>Arkansas</v>
      </c>
      <c r="R12" s="3">
        <f>IFERROR(VLOOKUP(Q12,$A$4:$N$160,14,FALSE),VLOOKUP(Q12,'Week 12'!Q$4:R$134,2,FALSE))</f>
        <v>1322.2642443781672</v>
      </c>
    </row>
    <row r="13" spans="1:18">
      <c r="A13" t="str">
        <f>IF('All scores'!$B709=$B$1,'All scores'!R709)</f>
        <v>Georgia State</v>
      </c>
      <c r="B13">
        <f>IF('All scores'!$B709=$B$1,'All scores'!S709)</f>
        <v>17</v>
      </c>
      <c r="C13" t="str">
        <f>IF('All scores'!$B709=$B$1,'All scores'!T709)</f>
        <v>Appalachian State</v>
      </c>
      <c r="D13">
        <f>IF('All scores'!$B709=$B$1,'All scores'!U709)</f>
        <v>45</v>
      </c>
      <c r="E13" s="3">
        <f>VLOOKUP(A13,'Week 12'!$Q$4:R$138,2,FALSE)</f>
        <v>1253.1016689706587</v>
      </c>
      <c r="F13" s="3">
        <f>VLOOKUP(C13,'Week 12'!$Q$4:S$138,2,FALSE)</f>
        <v>1757.8936873450339</v>
      </c>
      <c r="G13" s="5">
        <f t="shared" si="0"/>
        <v>3.6264187519086367E-2</v>
      </c>
      <c r="H13">
        <f t="shared" si="3"/>
        <v>0</v>
      </c>
      <c r="I13">
        <f t="shared" si="4"/>
        <v>-28</v>
      </c>
      <c r="J13">
        <f t="shared" si="5"/>
        <v>3.3672958299864741</v>
      </c>
      <c r="K13">
        <f t="shared" si="6"/>
        <v>1757.8936873450339</v>
      </c>
      <c r="L13">
        <f t="shared" si="7"/>
        <v>1253.1016689706587</v>
      </c>
      <c r="M13">
        <f t="shared" si="1"/>
        <v>2.2000043582305584</v>
      </c>
      <c r="N13" s="3">
        <f t="shared" si="2"/>
        <v>1247.728719440714</v>
      </c>
      <c r="Q13" t="str">
        <f>'PRE-POST'!A16</f>
        <v>Arkansas State</v>
      </c>
      <c r="R13" s="3">
        <f>IFERROR(VLOOKUP(Q13,$A$4:$N$160,14,FALSE),VLOOKUP(Q13,'Week 12'!Q$4:R$134,2,FALSE))</f>
        <v>1708.0035366787233</v>
      </c>
    </row>
    <row r="14" spans="1:18">
      <c r="A14" t="str">
        <f>IF('All scores'!$B710=$B$1,'All scores'!R710)</f>
        <v>Louisiana-Monroe</v>
      </c>
      <c r="B14">
        <f>IF('All scores'!$B710=$B$1,'All scores'!S710)</f>
        <v>17</v>
      </c>
      <c r="C14" t="str">
        <f>IF('All scores'!$B710=$B$1,'All scores'!T710)</f>
        <v>Arkansas State</v>
      </c>
      <c r="D14">
        <f>IF('All scores'!$B710=$B$1,'All scores'!U710)</f>
        <v>31</v>
      </c>
      <c r="E14" s="3">
        <f>VLOOKUP(A14,'Week 12'!$Q$4:R$138,2,FALSE)</f>
        <v>1582.3680493332633</v>
      </c>
      <c r="F14" s="3">
        <f>VLOOKUP(C14,'Week 12'!$Q$4:S$138,2,FALSE)</f>
        <v>1673.5365485442505</v>
      </c>
      <c r="G14" s="5">
        <f t="shared" si="0"/>
        <v>0.28926053400563795</v>
      </c>
      <c r="H14">
        <f t="shared" si="3"/>
        <v>0</v>
      </c>
      <c r="I14">
        <f t="shared" si="4"/>
        <v>-14</v>
      </c>
      <c r="J14">
        <f t="shared" si="5"/>
        <v>2.7080502011022101</v>
      </c>
      <c r="K14">
        <f t="shared" si="6"/>
        <v>1673.5365485442505</v>
      </c>
      <c r="L14">
        <f t="shared" si="7"/>
        <v>1582.3680493332633</v>
      </c>
      <c r="M14">
        <f t="shared" si="1"/>
        <v>2.2000241311419959</v>
      </c>
      <c r="N14" s="3">
        <f t="shared" si="2"/>
        <v>1547.9010611987906</v>
      </c>
      <c r="Q14" t="str">
        <f>'PRE-POST'!A17</f>
        <v>Army</v>
      </c>
      <c r="R14" s="3">
        <f>IFERROR(VLOOKUP(Q14,$A$4:$N$160,14,FALSE),VLOOKUP(Q14,'Week 12'!Q$4:R$134,2,FALSE))</f>
        <v>1679.8436827321109</v>
      </c>
    </row>
    <row r="15" spans="1:18">
      <c r="A15" t="s">
        <v>135</v>
      </c>
      <c r="B15">
        <f>IF('All scores'!$B711=$B$1,'All scores'!S711)</f>
        <v>14</v>
      </c>
      <c r="C15" t="str">
        <f>IF('All scores'!$B711=$B$1,'All scores'!T711)</f>
        <v>Army</v>
      </c>
      <c r="D15">
        <f>IF('All scores'!$B711=$B$1,'All scores'!U711)</f>
        <v>28</v>
      </c>
      <c r="E15" s="3">
        <f>VLOOKUP(A15,'Week 12'!$Q$4:R$138,2,FALSE)</f>
        <v>1190.6289582981894</v>
      </c>
      <c r="F15" s="3">
        <f>VLOOKUP(C15,'Week 12'!$Q$4:S$138,2,FALSE)</f>
        <v>1675.0056709534758</v>
      </c>
      <c r="G15" s="5">
        <f t="shared" si="0"/>
        <v>4.0602861093132561E-2</v>
      </c>
      <c r="H15">
        <f t="shared" si="3"/>
        <v>0</v>
      </c>
      <c r="I15">
        <f t="shared" si="4"/>
        <v>-14</v>
      </c>
      <c r="J15">
        <f t="shared" si="5"/>
        <v>2.7080502011022101</v>
      </c>
      <c r="K15">
        <f t="shared" si="6"/>
        <v>1675.0056709534758</v>
      </c>
      <c r="L15">
        <f t="shared" si="7"/>
        <v>1190.6289582981894</v>
      </c>
      <c r="M15">
        <f t="shared" si="1"/>
        <v>2.2000045419194247</v>
      </c>
      <c r="N15" s="3">
        <f t="shared" si="2"/>
        <v>1185.7909465195544</v>
      </c>
      <c r="Q15" t="str">
        <f>'PRE-POST'!A18</f>
        <v>Auburn</v>
      </c>
      <c r="R15" s="3">
        <f>IFERROR(VLOOKUP(Q15,$A$4:$N$160,14,FALSE),VLOOKUP(Q15,'Week 12'!Q$4:R$134,2,FALSE))</f>
        <v>1648.3399308290595</v>
      </c>
    </row>
    <row r="16" spans="1:18">
      <c r="A16" t="str">
        <f>IF('All scores'!$B712=$B$1,'All scores'!R712)</f>
        <v>Liberty</v>
      </c>
      <c r="B16">
        <f>IF('All scores'!$B712=$B$1,'All scores'!S712)</f>
        <v>0</v>
      </c>
      <c r="C16" t="str">
        <f>IF('All scores'!$B712=$B$1,'All scores'!T712)</f>
        <v>Auburn</v>
      </c>
      <c r="D16">
        <f>IF('All scores'!$B712=$B$1,'All scores'!U712)</f>
        <v>53</v>
      </c>
      <c r="E16" s="3">
        <f>VLOOKUP(A16,'Week 12'!$Q$4:R$138,2,FALSE)</f>
        <v>1373.2349277519982</v>
      </c>
      <c r="F16" s="3">
        <f>VLOOKUP(C16,'Week 12'!$Q$4:S$138,2,FALSE)</f>
        <v>1623.7932438557668</v>
      </c>
      <c r="G16" s="5">
        <f t="shared" si="0"/>
        <v>0.13985441314007455</v>
      </c>
      <c r="H16">
        <f t="shared" si="3"/>
        <v>0</v>
      </c>
      <c r="I16">
        <f t="shared" si="4"/>
        <v>-53</v>
      </c>
      <c r="J16">
        <f t="shared" si="5"/>
        <v>3.9889840465642745</v>
      </c>
      <c r="K16">
        <f t="shared" si="6"/>
        <v>1623.7932438557668</v>
      </c>
      <c r="L16">
        <f t="shared" si="7"/>
        <v>1373.2349277519982</v>
      </c>
      <c r="M16">
        <f t="shared" si="1"/>
        <v>2.2000087803910651</v>
      </c>
      <c r="N16" s="3">
        <f t="shared" si="2"/>
        <v>1348.6882407787054</v>
      </c>
      <c r="Q16" t="str">
        <f>'PRE-POST'!A19</f>
        <v>Ball State</v>
      </c>
      <c r="R16" s="3">
        <f>IFERROR(VLOOKUP(Q16,$A$4:$N$160,14,FALSE),VLOOKUP(Q16,'Week 12'!Q$4:R$134,2,FALSE))</f>
        <v>1297.228787623902</v>
      </c>
    </row>
    <row r="17" spans="1:18">
      <c r="A17" t="str">
        <f>IF('All scores'!$B713=$B$1,'All scores'!R713)</f>
        <v>Bowling Green State</v>
      </c>
      <c r="B17">
        <f>IF('All scores'!$B713=$B$1,'All scores'!S713)</f>
        <v>21</v>
      </c>
      <c r="C17" t="str">
        <f>IF('All scores'!$B713=$B$1,'All scores'!T713)</f>
        <v>Akron</v>
      </c>
      <c r="D17">
        <f>IF('All scores'!$B713=$B$1,'All scores'!U713)</f>
        <v>6</v>
      </c>
      <c r="E17" s="3">
        <f>VLOOKUP(A17,'Week 12'!$Q$4:R$138,2,FALSE)</f>
        <v>1306.6754123971077</v>
      </c>
      <c r="F17" s="3">
        <f>VLOOKUP(C17,'Week 12'!$Q$4:S$138,2,FALSE)</f>
        <v>1360.3263113700334</v>
      </c>
      <c r="G17" s="5">
        <f t="shared" si="0"/>
        <v>0.33558994958999622</v>
      </c>
      <c r="H17">
        <f t="shared" si="3"/>
        <v>1</v>
      </c>
      <c r="I17">
        <f t="shared" si="4"/>
        <v>15</v>
      </c>
      <c r="J17">
        <f t="shared" si="5"/>
        <v>2.7725887222397811</v>
      </c>
      <c r="K17">
        <f t="shared" si="6"/>
        <v>1306.6754123971077</v>
      </c>
      <c r="L17">
        <f t="shared" si="7"/>
        <v>1360.3263113700334</v>
      </c>
      <c r="M17">
        <f t="shared" si="1"/>
        <v>2.1999589941633393</v>
      </c>
      <c r="N17" s="3">
        <f t="shared" si="2"/>
        <v>1387.7278773899227</v>
      </c>
      <c r="Q17" t="str">
        <f>'PRE-POST'!A20</f>
        <v>Baylor</v>
      </c>
      <c r="R17" s="3">
        <f>IFERROR(VLOOKUP(Q17,$A$4:$N$160,14,FALSE),VLOOKUP(Q17,'Week 12'!Q$4:R$134,2,FALSE))</f>
        <v>1490.4594879855622</v>
      </c>
    </row>
    <row r="18" spans="1:18">
      <c r="A18" t="str">
        <f>IF('All scores'!$B714=$B$1,'All scores'!R714)</f>
        <v>New Mexico State</v>
      </c>
      <c r="B18">
        <f>IF('All scores'!$B714=$B$1,'All scores'!S714)</f>
        <v>10</v>
      </c>
      <c r="C18" t="str">
        <f>IF('All scores'!$B714=$B$1,'All scores'!T714)</f>
        <v>Brigham Young</v>
      </c>
      <c r="D18">
        <f>IF('All scores'!$B714=$B$1,'All scores'!U714)</f>
        <v>45</v>
      </c>
      <c r="E18" s="3">
        <f>VLOOKUP(A18,'Week 12'!$Q$4:R$138,2,FALSE)</f>
        <v>1350.6960360680589</v>
      </c>
      <c r="F18" s="3">
        <f>VLOOKUP(C18,'Week 12'!$Q$4:S$138,2,FALSE)</f>
        <v>1525.8224155874798</v>
      </c>
      <c r="G18" s="5">
        <f t="shared" si="0"/>
        <v>0.20064330316250684</v>
      </c>
      <c r="H18">
        <f t="shared" si="3"/>
        <v>0</v>
      </c>
      <c r="I18">
        <f t="shared" si="4"/>
        <v>-35</v>
      </c>
      <c r="J18">
        <f t="shared" si="5"/>
        <v>3.5835189384561099</v>
      </c>
      <c r="K18">
        <f t="shared" si="6"/>
        <v>1525.8224155874798</v>
      </c>
      <c r="L18">
        <f t="shared" si="7"/>
        <v>1350.6960360680589</v>
      </c>
      <c r="M18">
        <f t="shared" si="1"/>
        <v>2.2000125623564313</v>
      </c>
      <c r="N18" s="3">
        <f t="shared" si="2"/>
        <v>1319.0594560417746</v>
      </c>
      <c r="Q18" t="str">
        <f>'PRE-POST'!A21</f>
        <v>Boise State</v>
      </c>
      <c r="R18" s="3">
        <f>IFERROR(VLOOKUP(Q18,$A$4:$N$160,14,FALSE),VLOOKUP(Q18,'Week 12'!Q$4:R$134,2,FALSE))</f>
        <v>1729.2999037476793</v>
      </c>
    </row>
    <row r="19" spans="1:18">
      <c r="A19" t="str">
        <f>IF('All scores'!$B715=$B$1,'All scores'!R715)</f>
        <v>Cincinnati</v>
      </c>
      <c r="B19">
        <f>IF('All scores'!$B715=$B$1,'All scores'!S715)</f>
        <v>13</v>
      </c>
      <c r="C19" t="str">
        <f>IF('All scores'!$B715=$B$1,'All scores'!T715)</f>
        <v>Central Florida</v>
      </c>
      <c r="D19">
        <f>IF('All scores'!$B715=$B$1,'All scores'!U715)</f>
        <v>38</v>
      </c>
      <c r="E19" s="3">
        <f>VLOOKUP(A19,'Week 12'!$Q$4:R$138,2,FALSE)</f>
        <v>1698.0757982085324</v>
      </c>
      <c r="F19" s="3">
        <f>VLOOKUP(C19,'Week 12'!$Q$4:S$138,2,FALSE)</f>
        <v>1753.0434888462494</v>
      </c>
      <c r="G19" s="5">
        <f t="shared" si="0"/>
        <v>0.33390193991669487</v>
      </c>
      <c r="H19">
        <f t="shared" si="3"/>
        <v>0</v>
      </c>
      <c r="I19">
        <f t="shared" si="4"/>
        <v>-25</v>
      </c>
      <c r="J19">
        <f t="shared" si="5"/>
        <v>3.2580965380214821</v>
      </c>
      <c r="K19">
        <f t="shared" si="6"/>
        <v>1753.0434888462494</v>
      </c>
      <c r="L19">
        <f t="shared" si="7"/>
        <v>1698.0757982085324</v>
      </c>
      <c r="M19">
        <f t="shared" si="1"/>
        <v>2.2000400235115301</v>
      </c>
      <c r="N19" s="3">
        <f t="shared" si="2"/>
        <v>1650.2079981919976</v>
      </c>
      <c r="Q19" t="str">
        <f>'PRE-POST'!A22</f>
        <v>Boston College</v>
      </c>
      <c r="R19" s="3">
        <f>IFERROR(VLOOKUP(Q19,$A$4:$N$160,14,FALSE),VLOOKUP(Q19,'Week 12'!Q$4:R$134,2,FALSE))</f>
        <v>1594.5109382325782</v>
      </c>
    </row>
    <row r="20" spans="1:18">
      <c r="A20" t="str">
        <f>IF('All scores'!$B716=$B$1,'All scores'!R716)</f>
        <v>Duke</v>
      </c>
      <c r="B20">
        <f>IF('All scores'!$B716=$B$1,'All scores'!S716)</f>
        <v>6</v>
      </c>
      <c r="C20" t="str">
        <f>IF('All scores'!$B716=$B$1,'All scores'!T716)</f>
        <v>Clemson</v>
      </c>
      <c r="D20">
        <f>IF('All scores'!$B716=$B$1,'All scores'!U716)</f>
        <v>35</v>
      </c>
      <c r="E20" s="3">
        <f>VLOOKUP(A20,'Week 12'!$Q$4:R$138,2,FALSE)</f>
        <v>1626.3873866799152</v>
      </c>
      <c r="F20" s="3">
        <f>VLOOKUP(C20,'Week 12'!$Q$4:S$138,2,FALSE)</f>
        <v>1909.2141143514484</v>
      </c>
      <c r="G20" s="5">
        <f t="shared" si="0"/>
        <v>0.11896672158707995</v>
      </c>
      <c r="H20">
        <f t="shared" si="3"/>
        <v>0</v>
      </c>
      <c r="I20">
        <f t="shared" si="4"/>
        <v>-29</v>
      </c>
      <c r="J20">
        <f t="shared" si="5"/>
        <v>3.4011973816621555</v>
      </c>
      <c r="K20">
        <f t="shared" si="6"/>
        <v>1909.2141143514484</v>
      </c>
      <c r="L20">
        <f t="shared" si="7"/>
        <v>1626.3873866799152</v>
      </c>
      <c r="M20">
        <f t="shared" si="1"/>
        <v>2.2000077786142</v>
      </c>
      <c r="N20" s="3">
        <f t="shared" si="2"/>
        <v>1608.5836344442666</v>
      </c>
      <c r="Q20" t="str">
        <f>'PRE-POST'!A23</f>
        <v>Bowling Green State</v>
      </c>
      <c r="R20" s="3">
        <f>IFERROR(VLOOKUP(Q20,$A$4:$N$160,14,FALSE),VLOOKUP(Q20,'Week 12'!Q$4:R$134,2,FALSE))</f>
        <v>1387.7278773899227</v>
      </c>
    </row>
    <row r="21" spans="1:18">
      <c r="A21" t="str">
        <f>IF('All scores'!$B717=$B$1,'All scores'!R717)</f>
        <v>Connecticut</v>
      </c>
      <c r="B21">
        <f>IF('All scores'!$B717=$B$1,'All scores'!S717)</f>
        <v>21</v>
      </c>
      <c r="C21" t="str">
        <f>IF('All scores'!$B717=$B$1,'All scores'!T717)</f>
        <v>East Carolina</v>
      </c>
      <c r="D21">
        <f>IF('All scores'!$B717=$B$1,'All scores'!U717)</f>
        <v>55</v>
      </c>
      <c r="E21" s="3">
        <f>VLOOKUP(A21,'Week 12'!$Q$4:R$138,2,FALSE)</f>
        <v>1221.3132597289252</v>
      </c>
      <c r="F21" s="3">
        <f>VLOOKUP(C21,'Week 12'!$Q$4:S$138,2,FALSE)</f>
        <v>1340.9282711752385</v>
      </c>
      <c r="G21" s="5">
        <f t="shared" si="0"/>
        <v>0.25678820206281416</v>
      </c>
      <c r="H21">
        <f t="shared" si="3"/>
        <v>0</v>
      </c>
      <c r="I21">
        <f t="shared" si="4"/>
        <v>-34</v>
      </c>
      <c r="J21">
        <f t="shared" si="5"/>
        <v>3.5553480614894135</v>
      </c>
      <c r="K21">
        <f t="shared" si="6"/>
        <v>1340.9282711752385</v>
      </c>
      <c r="L21">
        <f t="shared" si="7"/>
        <v>1221.3132597289252</v>
      </c>
      <c r="M21">
        <f t="shared" si="1"/>
        <v>2.2000183923403376</v>
      </c>
      <c r="N21" s="3">
        <f t="shared" si="2"/>
        <v>1181.1421806929332</v>
      </c>
      <c r="Q21" t="str">
        <f>'PRE-POST'!A24</f>
        <v>Buffalo</v>
      </c>
      <c r="R21" s="3">
        <f>IFERROR(VLOOKUP(Q21,$A$4:$N$160,14,FALSE),VLOOKUP(Q21,'Week 12'!Q$4:R$134,2,FALSE))</f>
        <v>1682.9035765708536</v>
      </c>
    </row>
    <row r="22" spans="1:18">
      <c r="A22" t="s">
        <v>135</v>
      </c>
      <c r="B22">
        <f>IF('All scores'!$B718=$B$1,'All scores'!S718)</f>
        <v>10</v>
      </c>
      <c r="C22" t="str">
        <f>IF('All scores'!$B718=$B$1,'All scores'!T718)</f>
        <v>Florida</v>
      </c>
      <c r="D22">
        <f>IF('All scores'!$B718=$B$1,'All scores'!U718)</f>
        <v>63</v>
      </c>
      <c r="E22" s="3">
        <f>VLOOKUP(A22,'Week 12'!$Q$4:R$138,2,FALSE)</f>
        <v>1190.6289582981894</v>
      </c>
      <c r="F22" s="3">
        <f>VLOOKUP(C22,'Week 12'!$Q$4:S$138,2,FALSE)</f>
        <v>1609.9078978342325</v>
      </c>
      <c r="G22" s="5">
        <f t="shared" si="0"/>
        <v>5.7990635905818953E-2</v>
      </c>
      <c r="H22">
        <f t="shared" si="3"/>
        <v>0</v>
      </c>
      <c r="I22">
        <f t="shared" si="4"/>
        <v>-53</v>
      </c>
      <c r="J22">
        <f t="shared" si="5"/>
        <v>3.9889840465642745</v>
      </c>
      <c r="K22">
        <f t="shared" si="6"/>
        <v>1609.9078978342325</v>
      </c>
      <c r="L22">
        <f t="shared" si="7"/>
        <v>1190.6289582981894</v>
      </c>
      <c r="M22">
        <f t="shared" si="1"/>
        <v>2.2000052471035212</v>
      </c>
      <c r="N22" s="3">
        <f t="shared" si="2"/>
        <v>1180.4506902775483</v>
      </c>
      <c r="Q22" t="str">
        <f>'PRE-POST'!A25</f>
        <v>Brigham Young</v>
      </c>
      <c r="R22" s="3">
        <f>IFERROR(VLOOKUP(Q22,$A$4:$N$160,14,FALSE),VLOOKUP(Q22,'Week 12'!Q$4:R$134,2,FALSE))</f>
        <v>1557.458995613764</v>
      </c>
    </row>
    <row r="23" spans="1:18">
      <c r="A23" t="str">
        <f>IF('All scores'!$B719=$B$1,'All scores'!R719)</f>
        <v>Florida International</v>
      </c>
      <c r="B23">
        <f>IF('All scores'!$B719=$B$1,'All scores'!S719)</f>
        <v>42</v>
      </c>
      <c r="C23" t="str">
        <f>IF('All scores'!$B719=$B$1,'All scores'!T719)</f>
        <v>Charlotte</v>
      </c>
      <c r="D23">
        <f>IF('All scores'!$B719=$B$1,'All scores'!U719)</f>
        <v>35</v>
      </c>
      <c r="E23" s="3">
        <f>VLOOKUP(A23,'Week 12'!$Q$4:R$138,2,FALSE)</f>
        <v>1563.9763792345896</v>
      </c>
      <c r="F23" s="3">
        <f>VLOOKUP(C23,'Week 12'!$Q$4:S$138,2,FALSE)</f>
        <v>1356.39279630856</v>
      </c>
      <c r="G23" s="5">
        <f t="shared" si="0"/>
        <v>0.69440126801393098</v>
      </c>
      <c r="H23">
        <f t="shared" si="3"/>
        <v>1</v>
      </c>
      <c r="I23">
        <f t="shared" si="4"/>
        <v>7</v>
      </c>
      <c r="J23">
        <f t="shared" si="5"/>
        <v>2.0794415416798357</v>
      </c>
      <c r="K23">
        <f t="shared" si="6"/>
        <v>1563.9763792345896</v>
      </c>
      <c r="L23">
        <f t="shared" si="7"/>
        <v>1356.39279630856</v>
      </c>
      <c r="M23">
        <f t="shared" si="1"/>
        <v>2.2000105981406093</v>
      </c>
      <c r="N23" s="3">
        <f t="shared" si="2"/>
        <v>1591.9374006601604</v>
      </c>
      <c r="Q23" t="str">
        <f>'PRE-POST'!A26</f>
        <v>California</v>
      </c>
      <c r="R23" s="3">
        <f>IFERROR(VLOOKUP(Q23,$A$4:$N$160,14,FALSE),VLOOKUP(Q23,'Week 12'!Q$4:R$134,2,FALSE))</f>
        <v>1593.9051437697183</v>
      </c>
    </row>
    <row r="24" spans="1:18">
      <c r="A24" t="str">
        <f>IF('All scores'!$B720=$B$1,'All scores'!R720)</f>
        <v>Boston College</v>
      </c>
      <c r="B24">
        <f>IF('All scores'!$B720=$B$1,'All scores'!S720)</f>
        <v>21</v>
      </c>
      <c r="C24" t="str">
        <f>IF('All scores'!$B720=$B$1,'All scores'!T720)</f>
        <v>Florida State</v>
      </c>
      <c r="D24">
        <f>IF('All scores'!$B720=$B$1,'All scores'!U720)</f>
        <v>22</v>
      </c>
      <c r="E24" s="3">
        <f>VLOOKUP(A24,'Week 12'!$Q$4:R$138,2,FALSE)</f>
        <v>1613.6569780456716</v>
      </c>
      <c r="F24" s="3">
        <f>VLOOKUP(C24,'Week 12'!$Q$4:S$138,2,FALSE)</f>
        <v>1457.8580263567319</v>
      </c>
      <c r="G24" s="5">
        <f t="shared" si="0"/>
        <v>0.62777440872908297</v>
      </c>
      <c r="H24">
        <f t="shared" si="3"/>
        <v>0</v>
      </c>
      <c r="I24">
        <f t="shared" si="4"/>
        <v>-1</v>
      </c>
      <c r="J24">
        <f t="shared" si="5"/>
        <v>0.69314718055994529</v>
      </c>
      <c r="K24">
        <f t="shared" si="6"/>
        <v>1457.8580263567319</v>
      </c>
      <c r="L24">
        <f t="shared" si="7"/>
        <v>1613.6569780456716</v>
      </c>
      <c r="M24">
        <f t="shared" si="1"/>
        <v>2.1999858792374654</v>
      </c>
      <c r="N24" s="3">
        <f t="shared" si="2"/>
        <v>1594.5109382325782</v>
      </c>
      <c r="Q24" t="str">
        <f>'PRE-POST'!A27</f>
        <v>UCLA</v>
      </c>
      <c r="R24" s="3">
        <f>IFERROR(VLOOKUP(Q24,$A$4:$N$160,14,FALSE),VLOOKUP(Q24,'Week 12'!Q$4:R$134,2,FALSE))</f>
        <v>1369.3617335045196</v>
      </c>
    </row>
    <row r="25" spans="1:18">
      <c r="A25" t="str">
        <f>IF('All scores'!$B721=$B$1,'All scores'!R721)</f>
        <v>San Diego State</v>
      </c>
      <c r="B25">
        <f>IF('All scores'!$B721=$B$1,'All scores'!S721)</f>
        <v>14</v>
      </c>
      <c r="C25" t="str">
        <f>IF('All scores'!$B721=$B$1,'All scores'!T721)</f>
        <v>Fresno State</v>
      </c>
      <c r="D25">
        <f>IF('All scores'!$B721=$B$1,'All scores'!U721)</f>
        <v>23</v>
      </c>
      <c r="E25" s="3">
        <f>VLOOKUP(A25,'Week 12'!$Q$4:R$138,2,FALSE)</f>
        <v>1585.6732974193901</v>
      </c>
      <c r="F25" s="3">
        <f>VLOOKUP(C25,'Week 12'!$Q$4:S$138,2,FALSE)</f>
        <v>1736.2434432293853</v>
      </c>
      <c r="G25" s="5">
        <f t="shared" si="0"/>
        <v>0.22427562420725081</v>
      </c>
      <c r="H25">
        <f t="shared" si="3"/>
        <v>0</v>
      </c>
      <c r="I25">
        <f t="shared" si="4"/>
        <v>-9</v>
      </c>
      <c r="J25">
        <f t="shared" si="5"/>
        <v>2.3025850929940459</v>
      </c>
      <c r="K25">
        <f t="shared" si="6"/>
        <v>1736.2434432293853</v>
      </c>
      <c r="L25">
        <f t="shared" si="7"/>
        <v>1585.6732974193901</v>
      </c>
      <c r="M25">
        <f t="shared" si="1"/>
        <v>2.2000146111301691</v>
      </c>
      <c r="N25" s="3">
        <f t="shared" si="2"/>
        <v>1562.9509433146834</v>
      </c>
      <c r="Q25" t="str">
        <f>'PRE-POST'!A28</f>
        <v>Central Florida</v>
      </c>
      <c r="R25" s="3">
        <f>IFERROR(VLOOKUP(Q25,$A$4:$N$160,14,FALSE),VLOOKUP(Q25,'Week 12'!Q$4:R$134,2,FALSE))</f>
        <v>1800.9112888627842</v>
      </c>
    </row>
    <row r="26" spans="1:18">
      <c r="A26" t="str">
        <f>IF('All scores'!$B722=$B$1,'All scores'!R722)</f>
        <v>Massachusetts</v>
      </c>
      <c r="B26">
        <f>IF('All scores'!$B722=$B$1,'All scores'!S722)</f>
        <v>27</v>
      </c>
      <c r="C26" t="str">
        <f>IF('All scores'!$B722=$B$1,'All scores'!T722)</f>
        <v>Georgia</v>
      </c>
      <c r="D26">
        <f>IF('All scores'!$B722=$B$1,'All scores'!U722)</f>
        <v>66</v>
      </c>
      <c r="E26" s="3">
        <f>VLOOKUP(A26,'Week 12'!$Q$4:R$138,2,FALSE)</f>
        <v>1363.3617711892598</v>
      </c>
      <c r="F26" s="3">
        <f>VLOOKUP(C26,'Week 12'!$Q$4:S$138,2,FALSE)</f>
        <v>1885.0002371342782</v>
      </c>
      <c r="G26" s="5">
        <f t="shared" si="0"/>
        <v>3.3023254030893033E-2</v>
      </c>
      <c r="H26">
        <f t="shared" si="3"/>
        <v>0</v>
      </c>
      <c r="I26">
        <f t="shared" si="4"/>
        <v>-39</v>
      </c>
      <c r="J26">
        <f t="shared" si="5"/>
        <v>3.6888794541139363</v>
      </c>
      <c r="K26">
        <f t="shared" si="6"/>
        <v>1885.0002371342782</v>
      </c>
      <c r="L26">
        <f t="shared" si="7"/>
        <v>1363.3617711892598</v>
      </c>
      <c r="M26">
        <f t="shared" si="1"/>
        <v>2.2000042174803887</v>
      </c>
      <c r="N26" s="3">
        <f t="shared" si="2"/>
        <v>1358.0017335685795</v>
      </c>
      <c r="Q26" t="str">
        <f>'PRE-POST'!A29</f>
        <v>Central Michigan</v>
      </c>
      <c r="R26" s="3">
        <f>IFERROR(VLOOKUP(Q26,$A$4:$N$160,14,FALSE),VLOOKUP(Q26,'Week 12'!Q$4:R$134,2,FALSE))</f>
        <v>1195.5191353416851</v>
      </c>
    </row>
    <row r="27" spans="1:18">
      <c r="A27" t="str">
        <f>IF('All scores'!$B723=$B$1,'All scores'!R723)</f>
        <v>Georgia Southern</v>
      </c>
      <c r="B27">
        <f>IF('All scores'!$B723=$B$1,'All scores'!S723)</f>
        <v>41</v>
      </c>
      <c r="C27" t="str">
        <f>IF('All scores'!$B723=$B$1,'All scores'!T723)</f>
        <v>Coastal Carolina</v>
      </c>
      <c r="D27">
        <f>IF('All scores'!$B723=$B$1,'All scores'!U723)</f>
        <v>17</v>
      </c>
      <c r="E27" s="3">
        <f>VLOOKUP(A27,'Week 12'!$Q$4:R$138,2,FALSE)</f>
        <v>1557.8184873866344</v>
      </c>
      <c r="F27" s="3">
        <f>VLOOKUP(C27,'Week 12'!$Q$4:S$138,2,FALSE)</f>
        <v>1488.323692484463</v>
      </c>
      <c r="G27" s="5">
        <f t="shared" si="0"/>
        <v>0.50646816898636915</v>
      </c>
      <c r="H27">
        <f t="shared" si="3"/>
        <v>1</v>
      </c>
      <c r="I27">
        <f t="shared" si="4"/>
        <v>24</v>
      </c>
      <c r="J27">
        <f t="shared" si="5"/>
        <v>3.2188758248682006</v>
      </c>
      <c r="K27">
        <f t="shared" si="6"/>
        <v>1557.8184873866344</v>
      </c>
      <c r="L27">
        <f t="shared" si="7"/>
        <v>1488.323692484463</v>
      </c>
      <c r="M27">
        <f t="shared" si="1"/>
        <v>2.2000316570471661</v>
      </c>
      <c r="N27" s="3">
        <f t="shared" si="2"/>
        <v>1627.7186711102502</v>
      </c>
      <c r="Q27" t="str">
        <f>'PRE-POST'!A30</f>
        <v>Charlotte</v>
      </c>
      <c r="R27" s="3">
        <f>IFERROR(VLOOKUP(Q27,$A$4:$N$160,14,FALSE),VLOOKUP(Q27,'Week 12'!Q$4:R$134,2,FALSE))</f>
        <v>1328.4317748829892</v>
      </c>
    </row>
    <row r="28" spans="1:18">
      <c r="A28" t="str">
        <f>IF('All scores'!$B724=$B$1,'All scores'!R724)</f>
        <v>Virginia</v>
      </c>
      <c r="B28">
        <f>IF('All scores'!$B724=$B$1,'All scores'!S724)</f>
        <v>27</v>
      </c>
      <c r="C28" t="str">
        <f>IF('All scores'!$B724=$B$1,'All scores'!T724)</f>
        <v>Georgia Tech</v>
      </c>
      <c r="D28">
        <f>IF('All scores'!$B724=$B$1,'All scores'!U724)</f>
        <v>30</v>
      </c>
      <c r="E28" s="3">
        <f>VLOOKUP(A28,'Week 12'!$Q$4:R$138,2,FALSE)</f>
        <v>1666.0981906421682</v>
      </c>
      <c r="F28" s="3">
        <f>VLOOKUP(C28,'Week 12'!$Q$4:S$138,2,FALSE)</f>
        <v>1664.89147971239</v>
      </c>
      <c r="G28" s="5">
        <f t="shared" si="0"/>
        <v>0.40921204562756996</v>
      </c>
      <c r="H28">
        <f t="shared" si="3"/>
        <v>0</v>
      </c>
      <c r="I28">
        <f t="shared" si="4"/>
        <v>-3</v>
      </c>
      <c r="J28">
        <f t="shared" si="5"/>
        <v>1.3862943611198906</v>
      </c>
      <c r="K28">
        <f t="shared" si="6"/>
        <v>1664.89147971239</v>
      </c>
      <c r="L28">
        <f t="shared" si="7"/>
        <v>1666.0981906421682</v>
      </c>
      <c r="M28">
        <f t="shared" si="1"/>
        <v>2.1981768624566911</v>
      </c>
      <c r="N28" s="3">
        <f t="shared" si="2"/>
        <v>1641.1581880763363</v>
      </c>
      <c r="Q28" t="str">
        <f>'PRE-POST'!A31</f>
        <v>Cincinnati</v>
      </c>
      <c r="R28" s="3">
        <f>IFERROR(VLOOKUP(Q28,$A$4:$N$160,14,FALSE),VLOOKUP(Q28,'Week 12'!Q$4:R$134,2,FALSE))</f>
        <v>1650.2079981919976</v>
      </c>
    </row>
    <row r="29" spans="1:18">
      <c r="A29" t="str">
        <f>IF('All scores'!$B725=$B$1,'All scores'!R725)</f>
        <v>Nevada-Las Vegas</v>
      </c>
      <c r="B29">
        <f>IF('All scores'!$B725=$B$1,'All scores'!S725)</f>
        <v>28</v>
      </c>
      <c r="C29" t="str">
        <f>IF('All scores'!$B725=$B$1,'All scores'!T725)</f>
        <v>Hawaii</v>
      </c>
      <c r="D29">
        <f>IF('All scores'!$B725=$B$1,'All scores'!U725)</f>
        <v>35</v>
      </c>
      <c r="E29" s="3">
        <f>VLOOKUP(A29,'Week 12'!$Q$4:R$138,2,FALSE)</f>
        <v>1365.6768061858402</v>
      </c>
      <c r="F29" s="3">
        <f>VLOOKUP(C29,'Week 12'!$Q$4:S$138,2,FALSE)</f>
        <v>1439.4894012555121</v>
      </c>
      <c r="G29" s="5">
        <f t="shared" si="0"/>
        <v>0.31022459053429952</v>
      </c>
      <c r="H29">
        <f t="shared" si="3"/>
        <v>0</v>
      </c>
      <c r="I29">
        <f t="shared" si="4"/>
        <v>-7</v>
      </c>
      <c r="J29">
        <f t="shared" si="5"/>
        <v>2.0794415416798357</v>
      </c>
      <c r="K29">
        <f t="shared" si="6"/>
        <v>1439.4894012555121</v>
      </c>
      <c r="L29">
        <f t="shared" si="7"/>
        <v>1365.6768061858402</v>
      </c>
      <c r="M29">
        <f t="shared" si="1"/>
        <v>2.2000298052113996</v>
      </c>
      <c r="N29" s="3">
        <f t="shared" si="2"/>
        <v>1337.2922900071023</v>
      </c>
      <c r="Q29" t="str">
        <f>'PRE-POST'!A32</f>
        <v>Clemson</v>
      </c>
      <c r="R29" s="3">
        <f>IFERROR(VLOOKUP(Q29,$A$4:$N$160,14,FALSE),VLOOKUP(Q29,'Week 12'!Q$4:R$134,2,FALSE))</f>
        <v>1927.0178665870969</v>
      </c>
    </row>
    <row r="30" spans="1:18">
      <c r="A30" t="str">
        <f>IF('All scores'!$B726=$B$1,'All scores'!R726)</f>
        <v>Iowa</v>
      </c>
      <c r="B30">
        <f>IF('All scores'!$B726=$B$1,'All scores'!S726)</f>
        <v>63</v>
      </c>
      <c r="C30" t="str">
        <f>IF('All scores'!$B726=$B$1,'All scores'!T726)</f>
        <v>Illinois</v>
      </c>
      <c r="D30">
        <f>IF('All scores'!$B726=$B$1,'All scores'!U726)</f>
        <v>0</v>
      </c>
      <c r="E30" s="3">
        <f>VLOOKUP(A30,'Week 12'!$Q$4:R$138,2,FALSE)</f>
        <v>1561.0435927373858</v>
      </c>
      <c r="F30" s="3">
        <f>VLOOKUP(C30,'Week 12'!$Q$4:S$138,2,FALSE)</f>
        <v>1423.000278416343</v>
      </c>
      <c r="G30" s="5">
        <f t="shared" si="0"/>
        <v>0.60359597846638346</v>
      </c>
      <c r="H30">
        <f t="shared" si="3"/>
        <v>1</v>
      </c>
      <c r="I30">
        <f t="shared" si="4"/>
        <v>63</v>
      </c>
      <c r="J30">
        <f t="shared" si="5"/>
        <v>4.1588830833596715</v>
      </c>
      <c r="K30">
        <f t="shared" si="6"/>
        <v>1561.0435927373858</v>
      </c>
      <c r="L30">
        <f t="shared" si="7"/>
        <v>1423.000278416343</v>
      </c>
      <c r="M30">
        <f t="shared" si="1"/>
        <v>2.2000159370268011</v>
      </c>
      <c r="N30" s="3">
        <f t="shared" si="2"/>
        <v>1633.582429302993</v>
      </c>
      <c r="Q30" t="str">
        <f>'PRE-POST'!A33</f>
        <v>Coastal Carolina</v>
      </c>
      <c r="R30" s="3">
        <f>IFERROR(VLOOKUP(Q30,$A$4:$N$160,14,FALSE),VLOOKUP(Q30,'Week 12'!Q$4:R$134,2,FALSE))</f>
        <v>1418.4235087608472</v>
      </c>
    </row>
    <row r="31" spans="1:18">
      <c r="A31" t="str">
        <f>IF('All scores'!$B727=$B$1,'All scores'!R727)</f>
        <v>Texas Tech</v>
      </c>
      <c r="B31">
        <f>IF('All scores'!$B727=$B$1,'All scores'!S727)</f>
        <v>6</v>
      </c>
      <c r="C31" t="str">
        <f>IF('All scores'!$B727=$B$1,'All scores'!T727)</f>
        <v>Kansas State</v>
      </c>
      <c r="D31">
        <f>IF('All scores'!$B727=$B$1,'All scores'!U727)</f>
        <v>21</v>
      </c>
      <c r="E31" s="3">
        <f>VLOOKUP(A31,'Week 12'!$Q$4:R$138,2,FALSE)</f>
        <v>1560.8084626706229</v>
      </c>
      <c r="F31" s="3">
        <f>VLOOKUP(C31,'Week 12'!$Q$4:S$138,2,FALSE)</f>
        <v>1450.292062974476</v>
      </c>
      <c r="G31" s="5">
        <f t="shared" si="0"/>
        <v>0.56513117994348638</v>
      </c>
      <c r="H31">
        <f t="shared" si="3"/>
        <v>0</v>
      </c>
      <c r="I31">
        <f t="shared" si="4"/>
        <v>-15</v>
      </c>
      <c r="J31">
        <f t="shared" si="5"/>
        <v>2.7725887222397811</v>
      </c>
      <c r="K31">
        <f t="shared" si="6"/>
        <v>1450.292062974476</v>
      </c>
      <c r="L31">
        <f t="shared" si="7"/>
        <v>1560.8084626706229</v>
      </c>
      <c r="M31">
        <f t="shared" si="1"/>
        <v>2.199980093452139</v>
      </c>
      <c r="N31" s="3">
        <f t="shared" si="2"/>
        <v>1491.8665277043142</v>
      </c>
      <c r="Q31" t="str">
        <f>'PRE-POST'!A34</f>
        <v>Colorado</v>
      </c>
      <c r="R31" s="3">
        <f>IFERROR(VLOOKUP(Q31,$A$4:$N$160,14,FALSE),VLOOKUP(Q31,'Week 12'!Q$4:R$134,2,FALSE))</f>
        <v>1407.3492904765558</v>
      </c>
    </row>
    <row r="32" spans="1:18">
      <c r="A32" t="str">
        <f>IF('All scores'!$B728=$B$1,'All scores'!R728)</f>
        <v>Middle Tennessee State</v>
      </c>
      <c r="B32">
        <f>IF('All scores'!$B728=$B$1,'All scores'!S728)</f>
        <v>23</v>
      </c>
      <c r="C32" t="str">
        <f>IF('All scores'!$B728=$B$1,'All scores'!T728)</f>
        <v>Kentucky</v>
      </c>
      <c r="D32">
        <f>IF('All scores'!$B728=$B$1,'All scores'!U728)</f>
        <v>34</v>
      </c>
      <c r="E32" s="3">
        <f>VLOOKUP(A32,'Week 12'!$Q$4:R$138,2,FALSE)</f>
        <v>1666.1721300590748</v>
      </c>
      <c r="F32" s="3">
        <f>VLOOKUP(C32,'Week 12'!$Q$4:S$138,2,FALSE)</f>
        <v>1554.6648915251903</v>
      </c>
      <c r="G32" s="5">
        <f t="shared" si="0"/>
        <v>0.5665323917068199</v>
      </c>
      <c r="H32">
        <f t="shared" si="3"/>
        <v>0</v>
      </c>
      <c r="I32">
        <f t="shared" si="4"/>
        <v>-11</v>
      </c>
      <c r="J32">
        <f t="shared" si="5"/>
        <v>2.4849066497880004</v>
      </c>
      <c r="K32">
        <f t="shared" si="6"/>
        <v>1554.6648915251903</v>
      </c>
      <c r="L32">
        <f t="shared" si="7"/>
        <v>1666.1721300590748</v>
      </c>
      <c r="M32">
        <f t="shared" si="1"/>
        <v>2.1999802703391373</v>
      </c>
      <c r="N32" s="3">
        <f t="shared" si="2"/>
        <v>1604.2303608307632</v>
      </c>
      <c r="Q32" t="str">
        <f>'PRE-POST'!A35</f>
        <v>Colorado State</v>
      </c>
      <c r="R32" s="3">
        <f>IFERROR(VLOOKUP(Q32,$A$4:$N$160,14,FALSE),VLOOKUP(Q32,'Week 12'!Q$4:R$134,2,FALSE))</f>
        <v>1279.7614362925337</v>
      </c>
    </row>
    <row r="33" spans="1:18">
      <c r="A33" t="str">
        <f>IF('All scores'!$B729=$B$1,'All scores'!R729)</f>
        <v>South Alabama</v>
      </c>
      <c r="B33">
        <f>IF('All scores'!$B729=$B$1,'All scores'!S729)</f>
        <v>38</v>
      </c>
      <c r="C33" t="str">
        <f>IF('All scores'!$B729=$B$1,'All scores'!T729)</f>
        <v>Louisiana</v>
      </c>
      <c r="D33">
        <f>IF('All scores'!$B729=$B$1,'All scores'!U729)</f>
        <v>48</v>
      </c>
      <c r="E33" s="3">
        <f>VLOOKUP(A33,'Week 12'!$Q$4:R$138,2,FALSE)</f>
        <v>1298.9918347896826</v>
      </c>
      <c r="F33" s="3">
        <f>VLOOKUP(C33,'Week 12'!$Q$4:S$138,2,FALSE)</f>
        <v>1558.8344493166383</v>
      </c>
      <c r="G33" s="5">
        <f t="shared" si="0"/>
        <v>0.13354815553286314</v>
      </c>
      <c r="H33">
        <f t="shared" si="3"/>
        <v>0</v>
      </c>
      <c r="I33">
        <f t="shared" si="4"/>
        <v>-10</v>
      </c>
      <c r="J33">
        <f t="shared" si="5"/>
        <v>2.3978952727983707</v>
      </c>
      <c r="K33">
        <f t="shared" si="6"/>
        <v>1558.8344493166383</v>
      </c>
      <c r="L33">
        <f t="shared" si="7"/>
        <v>1298.9918347896826</v>
      </c>
      <c r="M33">
        <f t="shared" si="1"/>
        <v>2.2000084666635766</v>
      </c>
      <c r="N33" s="3">
        <f t="shared" si="2"/>
        <v>1284.9014629662281</v>
      </c>
      <c r="Q33" t="str">
        <f>'PRE-POST'!A36</f>
        <v>Connecticut</v>
      </c>
      <c r="R33" s="3">
        <f>IFERROR(VLOOKUP(Q33,$A$4:$N$160,14,FALSE),VLOOKUP(Q33,'Week 12'!Q$4:R$134,2,FALSE))</f>
        <v>1181.1421806929332</v>
      </c>
    </row>
    <row r="34" spans="1:18">
      <c r="A34" t="str">
        <f>IF('All scores'!$B730=$B$1,'All scores'!R730)</f>
        <v>Rice</v>
      </c>
      <c r="B34">
        <f>IF('All scores'!$B730=$B$1,'All scores'!S730)</f>
        <v>10</v>
      </c>
      <c r="C34" t="str">
        <f>IF('All scores'!$B730=$B$1,'All scores'!T730)</f>
        <v>Louisiana State</v>
      </c>
      <c r="D34">
        <f>IF('All scores'!$B730=$B$1,'All scores'!U730)</f>
        <v>42</v>
      </c>
      <c r="E34" s="3">
        <f>VLOOKUP(A34,'Week 12'!$Q$4:R$138,2,FALSE)</f>
        <v>1202.2251013359921</v>
      </c>
      <c r="F34" s="3">
        <f>VLOOKUP(C34,'Week 12'!$Q$4:S$138,2,FALSE)</f>
        <v>1638.8648646599504</v>
      </c>
      <c r="G34" s="5">
        <f t="shared" si="0"/>
        <v>5.2766425453692284E-2</v>
      </c>
      <c r="H34">
        <f t="shared" si="3"/>
        <v>0</v>
      </c>
      <c r="I34">
        <f t="shared" si="4"/>
        <v>-32</v>
      </c>
      <c r="J34">
        <f t="shared" si="5"/>
        <v>3.4965075614664802</v>
      </c>
      <c r="K34">
        <f t="shared" si="6"/>
        <v>1638.8648646599504</v>
      </c>
      <c r="L34">
        <f t="shared" si="7"/>
        <v>1202.2251013359921</v>
      </c>
      <c r="M34">
        <f t="shared" si="1"/>
        <v>2.2000050384783632</v>
      </c>
      <c r="N34" s="3">
        <f t="shared" si="2"/>
        <v>1194.1071616982106</v>
      </c>
      <c r="Q34" t="str">
        <f>'PRE-POST'!A37</f>
        <v>Duke</v>
      </c>
      <c r="R34" s="3">
        <f>IFERROR(VLOOKUP(Q34,$A$4:$N$160,14,FALSE),VLOOKUP(Q34,'Week 12'!Q$4:R$134,2,FALSE))</f>
        <v>1608.5836344442666</v>
      </c>
    </row>
    <row r="35" spans="1:18">
      <c r="A35" t="str">
        <f>IF('All scores'!$B731=$B$1,'All scores'!R731)</f>
        <v>Texas-San Antonio</v>
      </c>
      <c r="B35">
        <f>IF('All scores'!$B731=$B$1,'All scores'!S731)</f>
        <v>0</v>
      </c>
      <c r="C35" t="str">
        <f>IF('All scores'!$B731=$B$1,'All scores'!T731)</f>
        <v>Marshall</v>
      </c>
      <c r="D35">
        <f>IF('All scores'!$B731=$B$1,'All scores'!U731)</f>
        <v>23</v>
      </c>
      <c r="E35" s="3">
        <f>VLOOKUP(A35,'Week 12'!$Q$4:R$138,2,FALSE)</f>
        <v>1335.1293631095455</v>
      </c>
      <c r="F35" s="3">
        <f>VLOOKUP(C35,'Week 12'!$Q$4:S$138,2,FALSE)</f>
        <v>1537.68667666858</v>
      </c>
      <c r="G35" s="5">
        <f t="shared" si="0"/>
        <v>0.17650857116595248</v>
      </c>
      <c r="H35">
        <f t="shared" si="3"/>
        <v>0</v>
      </c>
      <c r="I35">
        <f t="shared" si="4"/>
        <v>-23</v>
      </c>
      <c r="J35">
        <f t="shared" si="5"/>
        <v>3.1780538303479458</v>
      </c>
      <c r="K35">
        <f t="shared" si="6"/>
        <v>1537.68667666858</v>
      </c>
      <c r="L35">
        <f t="shared" si="7"/>
        <v>1335.1293631095455</v>
      </c>
      <c r="M35">
        <f t="shared" si="1"/>
        <v>2.2000108611235083</v>
      </c>
      <c r="N35" s="3">
        <f t="shared" si="2"/>
        <v>1310.4472766677275</v>
      </c>
      <c r="Q35" t="str">
        <f>'PRE-POST'!A38</f>
        <v>Eastern Michigan</v>
      </c>
      <c r="R35" s="3">
        <f>IFERROR(VLOOKUP(Q35,$A$4:$N$160,14,FALSE),VLOOKUP(Q35,'Week 12'!Q$4:R$134,2,FALSE))</f>
        <v>1549.4992918964704</v>
      </c>
    </row>
    <row r="36" spans="1:18">
      <c r="A36" t="str">
        <f>IF('All scores'!$B732=$B$1,'All scores'!R732)</f>
        <v>Miami (FL)</v>
      </c>
      <c r="B36">
        <f>IF('All scores'!$B732=$B$1,'All scores'!S732)</f>
        <v>38</v>
      </c>
      <c r="C36" t="str">
        <f>IF('All scores'!$B732=$B$1,'All scores'!T732)</f>
        <v>Virginia Tech</v>
      </c>
      <c r="D36">
        <f>IF('All scores'!$B732=$B$1,'All scores'!U732)</f>
        <v>14</v>
      </c>
      <c r="E36" s="3">
        <f>VLOOKUP(A36,'Week 12'!$Q$4:R$138,2,FALSE)</f>
        <v>1514.6076251598608</v>
      </c>
      <c r="F36" s="3">
        <f>VLOOKUP(C36,'Week 12'!$Q$4:S$138,2,FALSE)</f>
        <v>1355.4777999889477</v>
      </c>
      <c r="G36" s="5">
        <f t="shared" ref="G36:G67" si="8">1/(1+(10^((F36-E36+HFA)/400)))</f>
        <v>0.6322437930190884</v>
      </c>
      <c r="H36">
        <f t="shared" si="3"/>
        <v>1</v>
      </c>
      <c r="I36">
        <f t="shared" si="4"/>
        <v>24</v>
      </c>
      <c r="J36">
        <f t="shared" si="5"/>
        <v>3.2188758248682006</v>
      </c>
      <c r="K36">
        <f t="shared" si="6"/>
        <v>1514.6076251598608</v>
      </c>
      <c r="L36">
        <f t="shared" si="7"/>
        <v>1355.4777999889477</v>
      </c>
      <c r="M36">
        <f t="shared" ref="M36:M67" si="9">IFERROR((MVC*0.001/(K36-L36))+MVC,1)</f>
        <v>2.2000138251895751</v>
      </c>
      <c r="N36" s="3">
        <f t="shared" ref="N36:N67" si="10">E36+k*J36*M36*(H36-G36)</f>
        <v>1566.6934612946493</v>
      </c>
      <c r="Q36" t="str">
        <f>'PRE-POST'!A39</f>
        <v>East Carolina</v>
      </c>
      <c r="R36" s="3">
        <f>IFERROR(VLOOKUP(Q36,$A$4:$N$160,14,FALSE),VLOOKUP(Q36,'Week 12'!Q$4:R$134,2,FALSE))</f>
        <v>1381.0993502112306</v>
      </c>
    </row>
    <row r="37" spans="1:18">
      <c r="A37" t="str">
        <f>IF('All scores'!$B733=$B$1,'All scores'!R733)</f>
        <v>Indiana</v>
      </c>
      <c r="B37">
        <f>IF('All scores'!$B733=$B$1,'All scores'!S733)</f>
        <v>20</v>
      </c>
      <c r="C37" t="str">
        <f>IF('All scores'!$B733=$B$1,'All scores'!T733)</f>
        <v>Michigan</v>
      </c>
      <c r="D37">
        <f>IF('All scores'!$B733=$B$1,'All scores'!U733)</f>
        <v>31</v>
      </c>
      <c r="E37" s="3">
        <f>VLOOKUP(A37,'Week 12'!$Q$4:R$138,2,FALSE)</f>
        <v>1448.2728272470051</v>
      </c>
      <c r="F37" s="3">
        <f>VLOOKUP(C37,'Week 12'!$Q$4:S$138,2,FALSE)</f>
        <v>1806.5579319775013</v>
      </c>
      <c r="G37" s="5">
        <f t="shared" si="8"/>
        <v>8.0422160330511194E-2</v>
      </c>
      <c r="H37">
        <f t="shared" si="3"/>
        <v>0</v>
      </c>
      <c r="I37">
        <f t="shared" si="4"/>
        <v>-11</v>
      </c>
      <c r="J37">
        <f t="shared" si="5"/>
        <v>2.4849066497880004</v>
      </c>
      <c r="K37">
        <f t="shared" si="6"/>
        <v>1806.5579319775013</v>
      </c>
      <c r="L37">
        <f t="shared" si="7"/>
        <v>1448.2728272470051</v>
      </c>
      <c r="M37">
        <f t="shared" si="9"/>
        <v>2.200006140361324</v>
      </c>
      <c r="N37" s="3">
        <f t="shared" si="10"/>
        <v>1439.4797740212107</v>
      </c>
      <c r="Q37" t="str">
        <f>'PRE-POST'!A40</f>
        <v>Florida International</v>
      </c>
      <c r="R37" s="3">
        <f>IFERROR(VLOOKUP(Q37,$A$4:$N$160,14,FALSE),VLOOKUP(Q37,'Week 12'!Q$4:R$134,2,FALSE))</f>
        <v>1591.9374006601604</v>
      </c>
    </row>
    <row r="38" spans="1:18">
      <c r="A38" t="str">
        <f>IF('All scores'!$B734=$B$1,'All scores'!R734)</f>
        <v>Arkansas</v>
      </c>
      <c r="B38">
        <f>IF('All scores'!$B734=$B$1,'All scores'!S734)</f>
        <v>6</v>
      </c>
      <c r="C38" t="str">
        <f>IF('All scores'!$B734=$B$1,'All scores'!T734)</f>
        <v>Mississippi State</v>
      </c>
      <c r="D38">
        <f>IF('All scores'!$B734=$B$1,'All scores'!U734)</f>
        <v>52</v>
      </c>
      <c r="E38" s="3">
        <f>VLOOKUP(A38,'Week 12'!$Q$4:R$138,2,FALSE)</f>
        <v>1337.1168673598283</v>
      </c>
      <c r="F38" s="3">
        <f>VLOOKUP(C38,'Week 12'!$Q$4:S$138,2,FALSE)</f>
        <v>1679.0281167864043</v>
      </c>
      <c r="G38" s="5">
        <f t="shared" si="8"/>
        <v>8.7674203918810381E-2</v>
      </c>
      <c r="H38">
        <f t="shared" si="3"/>
        <v>0</v>
      </c>
      <c r="I38">
        <f t="shared" si="4"/>
        <v>-46</v>
      </c>
      <c r="J38">
        <f t="shared" si="5"/>
        <v>3.8501476017100584</v>
      </c>
      <c r="K38">
        <f t="shared" si="6"/>
        <v>1679.0281167864043</v>
      </c>
      <c r="L38">
        <f t="shared" si="7"/>
        <v>1337.1168673598283</v>
      </c>
      <c r="M38">
        <f t="shared" si="9"/>
        <v>2.2000064344182992</v>
      </c>
      <c r="N38" s="3">
        <f t="shared" si="10"/>
        <v>1322.2642443781672</v>
      </c>
      <c r="Q38" t="str">
        <f>'PRE-POST'!A41</f>
        <v>Florida</v>
      </c>
      <c r="R38" s="3">
        <f>IFERROR(VLOOKUP(Q38,$A$4:$N$160,14,FALSE),VLOOKUP(Q38,'Week 12'!Q$4:R$134,2,FALSE))</f>
        <v>1620.0861658548736</v>
      </c>
    </row>
    <row r="39" spans="1:18">
      <c r="A39" t="str">
        <f>IF('All scores'!$B735=$B$1,'All scores'!R735)</f>
        <v>Missouri</v>
      </c>
      <c r="B39">
        <f>IF('All scores'!$B735=$B$1,'All scores'!S735)</f>
        <v>50</v>
      </c>
      <c r="C39" t="str">
        <f>IF('All scores'!$B735=$B$1,'All scores'!T735)</f>
        <v>Tennessee</v>
      </c>
      <c r="D39">
        <f>IF('All scores'!$B735=$B$1,'All scores'!U735)</f>
        <v>17</v>
      </c>
      <c r="E39" s="3">
        <f>VLOOKUP(A39,'Week 12'!$Q$4:R$138,2,FALSE)</f>
        <v>1728.2914659187534</v>
      </c>
      <c r="F39" s="3">
        <f>VLOOKUP(C39,'Week 12'!$Q$4:S$138,2,FALSE)</f>
        <v>1559.5603760973754</v>
      </c>
      <c r="G39" s="5">
        <f t="shared" si="8"/>
        <v>0.64499808243198753</v>
      </c>
      <c r="H39">
        <f t="shared" si="3"/>
        <v>1</v>
      </c>
      <c r="I39">
        <f t="shared" si="4"/>
        <v>33</v>
      </c>
      <c r="J39">
        <f t="shared" si="5"/>
        <v>3.5263605246161616</v>
      </c>
      <c r="K39">
        <f t="shared" si="6"/>
        <v>1728.2914659187534</v>
      </c>
      <c r="L39">
        <f t="shared" si="7"/>
        <v>1559.5603760973754</v>
      </c>
      <c r="M39">
        <f t="shared" si="9"/>
        <v>2.2000130384981356</v>
      </c>
      <c r="N39" s="3">
        <f t="shared" si="10"/>
        <v>1783.3738412915718</v>
      </c>
      <c r="Q39" t="str">
        <f>'PRE-POST'!A42</f>
        <v>Florida Atlantic</v>
      </c>
      <c r="R39" s="3">
        <f>IFERROR(VLOOKUP(Q39,$A$4:$N$160,14,FALSE),VLOOKUP(Q39,'Week 12'!Q$4:R$134,2,FALSE))</f>
        <v>1538.2757695601663</v>
      </c>
    </row>
    <row r="40" spans="1:18">
      <c r="A40" t="str">
        <f>IF('All scores'!$B736=$B$1,'All scores'!R736)</f>
        <v>Tulsa</v>
      </c>
      <c r="B40">
        <f>IF('All scores'!$B736=$B$1,'All scores'!S736)</f>
        <v>29</v>
      </c>
      <c r="C40" t="str">
        <f>IF('All scores'!$B736=$B$1,'All scores'!T736)</f>
        <v>Navy</v>
      </c>
      <c r="D40">
        <f>IF('All scores'!$B736=$B$1,'All scores'!U736)</f>
        <v>37</v>
      </c>
      <c r="E40" s="3">
        <f>VLOOKUP(A40,'Week 12'!$Q$4:R$138,2,FALSE)</f>
        <v>1331.7549151652568</v>
      </c>
      <c r="F40" s="3">
        <f>VLOOKUP(C40,'Week 12'!$Q$4:S$138,2,FALSE)</f>
        <v>1340.3812862839002</v>
      </c>
      <c r="G40" s="5">
        <f t="shared" si="8"/>
        <v>0.39560123595430075</v>
      </c>
      <c r="H40">
        <f t="shared" si="3"/>
        <v>0</v>
      </c>
      <c r="I40">
        <f t="shared" si="4"/>
        <v>-8</v>
      </c>
      <c r="J40">
        <f t="shared" si="5"/>
        <v>2.1972245773362196</v>
      </c>
      <c r="K40">
        <f t="shared" si="6"/>
        <v>1340.3812862839002</v>
      </c>
      <c r="L40">
        <f t="shared" si="7"/>
        <v>1331.7549151652568</v>
      </c>
      <c r="M40">
        <f t="shared" si="9"/>
        <v>2.200255031921273</v>
      </c>
      <c r="N40" s="3">
        <f t="shared" si="10"/>
        <v>1293.5045921916649</v>
      </c>
      <c r="Q40" t="str">
        <f>'PRE-POST'!A43</f>
        <v>Florida State</v>
      </c>
      <c r="R40" s="3">
        <f>IFERROR(VLOOKUP(Q40,$A$4:$N$160,14,FALSE),VLOOKUP(Q40,'Week 12'!Q$4:R$134,2,FALSE))</f>
        <v>1477.0040661698254</v>
      </c>
    </row>
    <row r="41" spans="1:18">
      <c r="A41" t="str">
        <f>IF('All scores'!$B737=$B$1,'All scores'!R737)</f>
        <v>Michigan State</v>
      </c>
      <c r="B41">
        <f>IF('All scores'!$B737=$B$1,'All scores'!S737)</f>
        <v>6</v>
      </c>
      <c r="C41" t="str">
        <f>IF('All scores'!$B737=$B$1,'All scores'!T737)</f>
        <v>Nebraska</v>
      </c>
      <c r="D41">
        <f>IF('All scores'!$B737=$B$1,'All scores'!U737)</f>
        <v>9</v>
      </c>
      <c r="E41" s="3">
        <f>VLOOKUP(A41,'Week 12'!$Q$4:R$138,2,FALSE)</f>
        <v>1553.9055811218882</v>
      </c>
      <c r="F41" s="3">
        <f>VLOOKUP(C41,'Week 12'!$Q$4:S$138,2,FALSE)</f>
        <v>1511.8340001100994</v>
      </c>
      <c r="G41" s="5">
        <f t="shared" si="8"/>
        <v>0.46705117074265434</v>
      </c>
      <c r="H41">
        <f t="shared" si="3"/>
        <v>0</v>
      </c>
      <c r="I41">
        <f t="shared" si="4"/>
        <v>-3</v>
      </c>
      <c r="J41">
        <f t="shared" si="5"/>
        <v>1.3862943611198906</v>
      </c>
      <c r="K41">
        <f t="shared" si="6"/>
        <v>1511.8340001100994</v>
      </c>
      <c r="L41">
        <f t="shared" si="7"/>
        <v>1553.9055811218882</v>
      </c>
      <c r="M41">
        <f t="shared" si="9"/>
        <v>2.1999477081690992</v>
      </c>
      <c r="N41" s="3">
        <f t="shared" si="10"/>
        <v>1525.4175604785269</v>
      </c>
      <c r="Q41" t="str">
        <f>'PRE-POST'!A44</f>
        <v>Fresno State</v>
      </c>
      <c r="R41" s="3">
        <f>IFERROR(VLOOKUP(Q41,$A$4:$N$160,14,FALSE),VLOOKUP(Q41,'Week 12'!Q$4:R$134,2,FALSE))</f>
        <v>1758.965797334092</v>
      </c>
    </row>
    <row r="42" spans="1:18">
      <c r="A42" t="str">
        <f>IF('All scores'!$B738=$B$1,'All scores'!R738)</f>
        <v>Nevada</v>
      </c>
      <c r="B42">
        <f>IF('All scores'!$B738=$B$1,'All scores'!S738)</f>
        <v>21</v>
      </c>
      <c r="C42" t="str">
        <f>IF('All scores'!$B738=$B$1,'All scores'!T738)</f>
        <v>San Jose State</v>
      </c>
      <c r="D42">
        <f>IF('All scores'!$B738=$B$1,'All scores'!U738)</f>
        <v>12</v>
      </c>
      <c r="E42" s="3">
        <f>VLOOKUP(A42,'Week 12'!$Q$4:R$138,2,FALSE)</f>
        <v>1592.7174436720197</v>
      </c>
      <c r="F42" s="3">
        <f>VLOOKUP(C42,'Week 12'!$Q$4:S$138,2,FALSE)</f>
        <v>1322.7901045479045</v>
      </c>
      <c r="G42" s="5">
        <f t="shared" si="8"/>
        <v>0.76488605221020989</v>
      </c>
      <c r="H42">
        <f t="shared" si="3"/>
        <v>1</v>
      </c>
      <c r="I42">
        <f t="shared" si="4"/>
        <v>9</v>
      </c>
      <c r="J42">
        <f t="shared" si="5"/>
        <v>2.3025850929940459</v>
      </c>
      <c r="K42">
        <f t="shared" si="6"/>
        <v>1592.7174436720197</v>
      </c>
      <c r="L42">
        <f t="shared" si="7"/>
        <v>1322.7901045479045</v>
      </c>
      <c r="M42">
        <f t="shared" si="9"/>
        <v>2.2000081503415223</v>
      </c>
      <c r="N42" s="3">
        <f t="shared" si="10"/>
        <v>1616.5378062577795</v>
      </c>
      <c r="Q42" t="str">
        <f>'PRE-POST'!A45</f>
        <v>Georgia</v>
      </c>
      <c r="R42" s="3">
        <f>IFERROR(VLOOKUP(Q42,$A$4:$N$160,14,FALSE),VLOOKUP(Q42,'Week 12'!Q$4:R$134,2,FALSE))</f>
        <v>1890.3602747549585</v>
      </c>
    </row>
    <row r="43" spans="1:18">
      <c r="A43" t="s">
        <v>135</v>
      </c>
      <c r="B43">
        <f>IF('All scores'!$B739=$B$1,'All scores'!S739)</f>
        <v>26</v>
      </c>
      <c r="C43" t="str">
        <f>IF('All scores'!$B739=$B$1,'All scores'!T739)</f>
        <v>North Carolina</v>
      </c>
      <c r="D43">
        <f>IF('All scores'!$B739=$B$1,'All scores'!U739)</f>
        <v>49</v>
      </c>
      <c r="E43" s="3">
        <f>VLOOKUP(A43,'Week 12'!$Q$4:R$138,2,FALSE)</f>
        <v>1190.6289582981894</v>
      </c>
      <c r="F43" s="3">
        <f>VLOOKUP(C43,'Week 12'!$Q$4:S$138,2,FALSE)</f>
        <v>1348.0652333298933</v>
      </c>
      <c r="G43" s="5">
        <f t="shared" si="8"/>
        <v>0.21747429236320606</v>
      </c>
      <c r="H43">
        <f t="shared" si="3"/>
        <v>0</v>
      </c>
      <c r="I43">
        <f t="shared" si="4"/>
        <v>-23</v>
      </c>
      <c r="J43">
        <f t="shared" si="5"/>
        <v>3.1780538303479458</v>
      </c>
      <c r="K43">
        <f t="shared" si="6"/>
        <v>1348.0652333298933</v>
      </c>
      <c r="L43">
        <f t="shared" si="7"/>
        <v>1190.6289582981894</v>
      </c>
      <c r="M43">
        <f t="shared" si="9"/>
        <v>2.2000139739078532</v>
      </c>
      <c r="N43" s="3">
        <f t="shared" si="10"/>
        <v>1160.2183847929841</v>
      </c>
      <c r="Q43" t="str">
        <f>'PRE-POST'!A46</f>
        <v>Georgia Southern</v>
      </c>
      <c r="R43" s="3">
        <f>IFERROR(VLOOKUP(Q43,$A$4:$N$160,14,FALSE),VLOOKUP(Q43,'Week 12'!Q$4:R$134,2,FALSE))</f>
        <v>1627.7186711102502</v>
      </c>
    </row>
    <row r="44" spans="1:18">
      <c r="A44" t="str">
        <f>IF('All scores'!$B740=$B$1,'All scores'!R740)</f>
        <v>North Carolina State</v>
      </c>
      <c r="B44">
        <f>IF('All scores'!$B740=$B$1,'All scores'!S740)</f>
        <v>52</v>
      </c>
      <c r="C44" t="str">
        <f>IF('All scores'!$B740=$B$1,'All scores'!T740)</f>
        <v>Louisville</v>
      </c>
      <c r="D44">
        <f>IF('All scores'!$B740=$B$1,'All scores'!U740)</f>
        <v>10</v>
      </c>
      <c r="E44" s="3">
        <f>VLOOKUP(A44,'Week 12'!$Q$4:R$138,2,FALSE)</f>
        <v>1583.7105840178021</v>
      </c>
      <c r="F44" s="3">
        <f>VLOOKUP(C44,'Week 12'!$Q$4:S$138,2,FALSE)</f>
        <v>1275.1297230966554</v>
      </c>
      <c r="G44" s="5">
        <f t="shared" si="8"/>
        <v>0.80252708162791919</v>
      </c>
      <c r="H44">
        <f t="shared" si="3"/>
        <v>1</v>
      </c>
      <c r="I44">
        <f t="shared" si="4"/>
        <v>42</v>
      </c>
      <c r="J44">
        <f t="shared" si="5"/>
        <v>3.7612001156935624</v>
      </c>
      <c r="K44">
        <f t="shared" si="6"/>
        <v>1583.7105840178021</v>
      </c>
      <c r="L44">
        <f t="shared" si="7"/>
        <v>1275.1297230966554</v>
      </c>
      <c r="M44">
        <f t="shared" si="9"/>
        <v>2.2000071294116994</v>
      </c>
      <c r="N44" s="3">
        <f t="shared" si="10"/>
        <v>1616.3910371139036</v>
      </c>
      <c r="Q44" t="str">
        <f>'PRE-POST'!A47</f>
        <v>Georgia State</v>
      </c>
      <c r="R44" s="3">
        <f>IFERROR(VLOOKUP(Q44,$A$4:$N$160,14,FALSE),VLOOKUP(Q44,'Week 12'!Q$4:R$134,2,FALSE))</f>
        <v>1247.728719440714</v>
      </c>
    </row>
    <row r="45" spans="1:18">
      <c r="A45" t="str">
        <f>IF('All scores'!$B741=$B$1,'All scores'!R741)</f>
        <v>Northwestern</v>
      </c>
      <c r="B45">
        <f>IF('All scores'!$B741=$B$1,'All scores'!S741)</f>
        <v>24</v>
      </c>
      <c r="C45" t="str">
        <f>IF('All scores'!$B741=$B$1,'All scores'!T741)</f>
        <v>Minnesota</v>
      </c>
      <c r="D45">
        <f>IF('All scores'!$B741=$B$1,'All scores'!U741)</f>
        <v>14</v>
      </c>
      <c r="E45" s="3">
        <f>VLOOKUP(A45,'Week 12'!$Q$4:R$138,2,FALSE)</f>
        <v>1599.2470112965664</v>
      </c>
      <c r="F45" s="3">
        <f>VLOOKUP(C45,'Week 12'!$Q$4:S$138,2,FALSE)</f>
        <v>1487.1024623005565</v>
      </c>
      <c r="G45" s="5">
        <f t="shared" si="8"/>
        <v>0.56743309481657822</v>
      </c>
      <c r="H45">
        <f t="shared" si="3"/>
        <v>1</v>
      </c>
      <c r="I45">
        <f t="shared" si="4"/>
        <v>10</v>
      </c>
      <c r="J45">
        <f t="shared" si="5"/>
        <v>2.3978952727983707</v>
      </c>
      <c r="K45">
        <f t="shared" si="6"/>
        <v>1599.2470112965664</v>
      </c>
      <c r="L45">
        <f t="shared" si="7"/>
        <v>1487.1024623005565</v>
      </c>
      <c r="M45">
        <f t="shared" si="9"/>
        <v>2.2000196175384334</v>
      </c>
      <c r="N45" s="3">
        <f t="shared" si="10"/>
        <v>1644.8864242952222</v>
      </c>
      <c r="Q45" t="str">
        <f>'PRE-POST'!A48</f>
        <v>Georgia Tech</v>
      </c>
      <c r="R45" s="3">
        <f>IFERROR(VLOOKUP(Q45,$A$4:$N$160,14,FALSE),VLOOKUP(Q45,'Week 12'!Q$4:R$134,2,FALSE))</f>
        <v>1689.831482278222</v>
      </c>
    </row>
    <row r="46" spans="1:18">
      <c r="A46" t="str">
        <f>IF('All scores'!$B742=$B$1,'All scores'!R742)</f>
        <v>Syracuse</v>
      </c>
      <c r="B46">
        <f>IF('All scores'!$B742=$B$1,'All scores'!S742)</f>
        <v>3</v>
      </c>
      <c r="C46" t="str">
        <f>IF('All scores'!$B742=$B$1,'All scores'!T742)</f>
        <v>Notre Dame</v>
      </c>
      <c r="D46">
        <f>IF('All scores'!$B742=$B$1,'All scores'!U742)</f>
        <v>36</v>
      </c>
      <c r="E46" s="3">
        <f>VLOOKUP(A46,'Week 12'!$Q$4:R$138,2,FALSE)</f>
        <v>1695.3849947464385</v>
      </c>
      <c r="F46" s="3">
        <f>VLOOKUP(C46,'Week 12'!$Q$4:S$138,2,FALSE)</f>
        <v>1799.4366270776954</v>
      </c>
      <c r="G46" s="5">
        <f t="shared" si="8"/>
        <v>0.27425519138536447</v>
      </c>
      <c r="H46">
        <f t="shared" si="3"/>
        <v>0</v>
      </c>
      <c r="I46">
        <f t="shared" si="4"/>
        <v>-33</v>
      </c>
      <c r="J46">
        <f t="shared" si="5"/>
        <v>3.5263605246161616</v>
      </c>
      <c r="K46">
        <f t="shared" si="6"/>
        <v>1799.4366270776954</v>
      </c>
      <c r="L46">
        <f t="shared" si="7"/>
        <v>1695.3849947464385</v>
      </c>
      <c r="M46">
        <f t="shared" si="9"/>
        <v>2.2000211433492272</v>
      </c>
      <c r="N46" s="3">
        <f t="shared" si="10"/>
        <v>1652.8311878370012</v>
      </c>
      <c r="Q46" t="str">
        <f>'PRE-POST'!A49</f>
        <v>Hawaii</v>
      </c>
      <c r="R46" s="3">
        <f>IFERROR(VLOOKUP(Q46,$A$4:$N$160,14,FALSE),VLOOKUP(Q46,'Week 12'!Q$4:R$134,2,FALSE))</f>
        <v>1467.87391743425</v>
      </c>
    </row>
    <row r="47" spans="1:18">
      <c r="A47" t="str">
        <f>IF('All scores'!$B743=$B$1,'All scores'!R743)</f>
        <v>Ohio State</v>
      </c>
      <c r="B47">
        <f>IF('All scores'!$B743=$B$1,'All scores'!S743)</f>
        <v>52</v>
      </c>
      <c r="C47" t="str">
        <f>IF('All scores'!$B743=$B$1,'All scores'!T743)</f>
        <v>Maryland</v>
      </c>
      <c r="D47">
        <f>IF('All scores'!$B743=$B$1,'All scores'!U743)</f>
        <v>51</v>
      </c>
      <c r="E47" s="3">
        <f>VLOOKUP(A47,'Week 12'!$Q$4:R$138,2,FALSE)</f>
        <v>1729.3802466273103</v>
      </c>
      <c r="F47" s="3">
        <f>VLOOKUP(C47,'Week 12'!$Q$4:S$138,2,FALSE)</f>
        <v>1449.3865079264613</v>
      </c>
      <c r="G47" s="5">
        <f t="shared" si="8"/>
        <v>0.77514658363174704</v>
      </c>
      <c r="H47">
        <f t="shared" si="3"/>
        <v>1</v>
      </c>
      <c r="I47">
        <f t="shared" si="4"/>
        <v>1</v>
      </c>
      <c r="J47">
        <f t="shared" si="5"/>
        <v>0.69314718055994529</v>
      </c>
      <c r="K47">
        <f t="shared" si="6"/>
        <v>1729.3802466273103</v>
      </c>
      <c r="L47">
        <f t="shared" si="7"/>
        <v>1449.3865079264613</v>
      </c>
      <c r="M47">
        <f t="shared" si="9"/>
        <v>2.2000078573185609</v>
      </c>
      <c r="N47" s="3">
        <f t="shared" si="10"/>
        <v>1736.2379576297722</v>
      </c>
      <c r="Q47" t="str">
        <f>'PRE-POST'!A50</f>
        <v>Houston</v>
      </c>
      <c r="R47" s="3">
        <f>IFERROR(VLOOKUP(Q47,$A$4:$N$160,14,FALSE),VLOOKUP(Q47,'Week 12'!Q$4:R$134,2,FALSE))</f>
        <v>1623.276351700978</v>
      </c>
    </row>
    <row r="48" spans="1:18">
      <c r="A48" t="str">
        <f>IF('All scores'!$B744=$B$1,'All scores'!R744)</f>
        <v>Kansas</v>
      </c>
      <c r="B48">
        <f>IF('All scores'!$B744=$B$1,'All scores'!S744)</f>
        <v>40</v>
      </c>
      <c r="C48" t="str">
        <f>IF('All scores'!$B744=$B$1,'All scores'!T744)</f>
        <v>Oklahoma</v>
      </c>
      <c r="D48">
        <f>IF('All scores'!$B744=$B$1,'All scores'!U744)</f>
        <v>55</v>
      </c>
      <c r="E48" s="3">
        <f>VLOOKUP(A48,'Week 12'!$Q$4:R$138,2,FALSE)</f>
        <v>1401.3705252565092</v>
      </c>
      <c r="F48" s="3">
        <f>VLOOKUP(C48,'Week 12'!$Q$4:S$138,2,FALSE)</f>
        <v>1772.3236687038707</v>
      </c>
      <c r="G48" s="5">
        <f t="shared" si="8"/>
        <v>7.5191532893829557E-2</v>
      </c>
      <c r="H48">
        <f t="shared" si="3"/>
        <v>0</v>
      </c>
      <c r="I48">
        <f t="shared" si="4"/>
        <v>-15</v>
      </c>
      <c r="J48">
        <f t="shared" si="5"/>
        <v>2.7725887222397811</v>
      </c>
      <c r="K48">
        <f t="shared" si="6"/>
        <v>1772.3236687038707</v>
      </c>
      <c r="L48">
        <f t="shared" si="7"/>
        <v>1401.3705252565092</v>
      </c>
      <c r="M48">
        <f t="shared" si="9"/>
        <v>2.2000059306681692</v>
      </c>
      <c r="N48" s="3">
        <f t="shared" si="10"/>
        <v>1392.1975918997534</v>
      </c>
      <c r="Q48" t="str">
        <f>'PRE-POST'!A51</f>
        <v>Illinois</v>
      </c>
      <c r="R48" s="3">
        <f>IFERROR(VLOOKUP(Q48,$A$4:$N$160,14,FALSE),VLOOKUP(Q48,'Week 12'!Q$4:R$134,2,FALSE))</f>
        <v>1350.4614418507358</v>
      </c>
    </row>
    <row r="49" spans="1:18">
      <c r="A49" t="str">
        <f>IF('All scores'!$B745=$B$1,'All scores'!R745)</f>
        <v>West Virginia</v>
      </c>
      <c r="B49">
        <f>IF('All scores'!$B745=$B$1,'All scores'!S745)</f>
        <v>41</v>
      </c>
      <c r="C49" t="str">
        <f>IF('All scores'!$B745=$B$1,'All scores'!T745)</f>
        <v>Oklahoma State</v>
      </c>
      <c r="D49">
        <f>IF('All scores'!$B745=$B$1,'All scores'!U745)</f>
        <v>45</v>
      </c>
      <c r="E49" s="3">
        <f>VLOOKUP(A49,'Week 12'!$Q$4:R$138,2,FALSE)</f>
        <v>1754.3181620492246</v>
      </c>
      <c r="F49" s="3">
        <f>VLOOKUP(C49,'Week 12'!$Q$4:S$138,2,FALSE)</f>
        <v>1525.3535785974811</v>
      </c>
      <c r="G49" s="5">
        <f t="shared" si="8"/>
        <v>0.71987789583339601</v>
      </c>
      <c r="H49">
        <f t="shared" si="3"/>
        <v>0</v>
      </c>
      <c r="I49">
        <f t="shared" si="4"/>
        <v>-4</v>
      </c>
      <c r="J49">
        <f t="shared" si="5"/>
        <v>1.6094379124341003</v>
      </c>
      <c r="K49">
        <f t="shared" si="6"/>
        <v>1525.3535785974811</v>
      </c>
      <c r="L49">
        <f t="shared" si="7"/>
        <v>1754.3181620492246</v>
      </c>
      <c r="M49">
        <f t="shared" si="9"/>
        <v>2.1999903915270789</v>
      </c>
      <c r="N49" s="3">
        <f t="shared" si="10"/>
        <v>1703.3400384699119</v>
      </c>
      <c r="Q49" t="str">
        <f>'PRE-POST'!A52</f>
        <v>Indiana</v>
      </c>
      <c r="R49" s="3">
        <f>IFERROR(VLOOKUP(Q49,$A$4:$N$160,14,FALSE),VLOOKUP(Q49,'Week 12'!Q$4:R$134,2,FALSE))</f>
        <v>1439.4797740212107</v>
      </c>
    </row>
    <row r="50" spans="1:18">
      <c r="A50" t="s">
        <v>135</v>
      </c>
      <c r="B50">
        <f>IF('All scores'!$B746=$B$1,'All scores'!S746)</f>
        <v>14</v>
      </c>
      <c r="C50" t="str">
        <f>IF('All scores'!$B746=$B$1,'All scores'!T746)</f>
        <v>Old Dominion</v>
      </c>
      <c r="D50">
        <f>IF('All scores'!$B746=$B$1,'All scores'!U746)</f>
        <v>77</v>
      </c>
      <c r="E50" s="3">
        <f>VLOOKUP(A50,'Week 12'!$Q$4:R$138,2,FALSE)</f>
        <v>1190.6289582981894</v>
      </c>
      <c r="F50" s="3">
        <f>VLOOKUP(C50,'Week 12'!$Q$4:S$138,2,FALSE)</f>
        <v>1421.4089232396325</v>
      </c>
      <c r="G50" s="5">
        <f t="shared" si="8"/>
        <v>0.15411995314800761</v>
      </c>
      <c r="H50">
        <f t="shared" si="3"/>
        <v>0</v>
      </c>
      <c r="I50">
        <f t="shared" si="4"/>
        <v>-63</v>
      </c>
      <c r="J50">
        <f t="shared" si="5"/>
        <v>4.1588830833596715</v>
      </c>
      <c r="K50">
        <f t="shared" si="6"/>
        <v>1421.4089232396325</v>
      </c>
      <c r="L50">
        <f t="shared" si="7"/>
        <v>1190.6289582981894</v>
      </c>
      <c r="M50">
        <f t="shared" si="9"/>
        <v>2.2000095328899136</v>
      </c>
      <c r="N50" s="3">
        <f t="shared" si="10"/>
        <v>1162.426293990819</v>
      </c>
      <c r="Q50" t="str">
        <f>'PRE-POST'!A53</f>
        <v>Iowa</v>
      </c>
      <c r="R50" s="3">
        <f>IFERROR(VLOOKUP(Q50,$A$4:$N$160,14,FALSE),VLOOKUP(Q50,'Week 12'!Q$4:R$134,2,FALSE))</f>
        <v>1633.582429302993</v>
      </c>
    </row>
    <row r="51" spans="1:18">
      <c r="A51" t="str">
        <f>IF('All scores'!$B747=$B$1,'All scores'!R747)</f>
        <v>Arizona State</v>
      </c>
      <c r="B51">
        <f>IF('All scores'!$B747=$B$1,'All scores'!S747)</f>
        <v>29</v>
      </c>
      <c r="C51" t="str">
        <f>IF('All scores'!$B747=$B$1,'All scores'!T747)</f>
        <v>Oregon</v>
      </c>
      <c r="D51">
        <f>IF('All scores'!$B747=$B$1,'All scores'!U747)</f>
        <v>31</v>
      </c>
      <c r="E51" s="3">
        <f>VLOOKUP(A51,'Week 12'!$Q$4:R$138,2,FALSE)</f>
        <v>1573.3481894601687</v>
      </c>
      <c r="F51" s="3">
        <f>VLOOKUP(C51,'Week 12'!$Q$4:S$138,2,FALSE)</f>
        <v>1485.9040495649624</v>
      </c>
      <c r="G51" s="5">
        <f t="shared" si="8"/>
        <v>0.53225485876133372</v>
      </c>
      <c r="H51">
        <f t="shared" si="3"/>
        <v>0</v>
      </c>
      <c r="I51">
        <f t="shared" si="4"/>
        <v>-2</v>
      </c>
      <c r="J51">
        <f t="shared" si="5"/>
        <v>1.0986122886681098</v>
      </c>
      <c r="K51">
        <f t="shared" si="6"/>
        <v>1485.9040495649624</v>
      </c>
      <c r="L51">
        <f t="shared" si="7"/>
        <v>1573.3481894601687</v>
      </c>
      <c r="M51">
        <f t="shared" si="9"/>
        <v>2.1999748410813735</v>
      </c>
      <c r="N51" s="3">
        <f t="shared" si="10"/>
        <v>1547.6198476338654</v>
      </c>
      <c r="Q51" t="str">
        <f>'PRE-POST'!A54</f>
        <v>Iowa State</v>
      </c>
      <c r="R51" s="3">
        <f>IFERROR(VLOOKUP(Q51,$A$4:$N$160,14,FALSE),VLOOKUP(Q51,'Week 12'!Q$4:R$134,2,FALSE))</f>
        <v>1659.1547461756177</v>
      </c>
    </row>
    <row r="52" spans="1:18">
      <c r="A52" t="str">
        <f>IF('All scores'!$B748=$B$1,'All scores'!R748)</f>
        <v>Penn State</v>
      </c>
      <c r="B52">
        <f>IF('All scores'!$B748=$B$1,'All scores'!S748)</f>
        <v>20</v>
      </c>
      <c r="C52" t="str">
        <f>IF('All scores'!$B748=$B$1,'All scores'!T748)</f>
        <v>Rutgers</v>
      </c>
      <c r="D52">
        <f>IF('All scores'!$B748=$B$1,'All scores'!U748)</f>
        <v>7</v>
      </c>
      <c r="E52" s="3">
        <f>VLOOKUP(A52,'Week 12'!$Q$4:R$138,2,FALSE)</f>
        <v>1723.626524846748</v>
      </c>
      <c r="F52" s="3">
        <f>VLOOKUP(C52,'Week 12'!$Q$4:S$138,2,FALSE)</f>
        <v>1264.3347057633196</v>
      </c>
      <c r="G52" s="5">
        <f t="shared" si="8"/>
        <v>0.90633854454177776</v>
      </c>
      <c r="H52">
        <f t="shared" si="3"/>
        <v>1</v>
      </c>
      <c r="I52">
        <f t="shared" si="4"/>
        <v>13</v>
      </c>
      <c r="J52">
        <f t="shared" si="5"/>
        <v>2.6390573296152584</v>
      </c>
      <c r="K52">
        <f t="shared" si="6"/>
        <v>1723.626524846748</v>
      </c>
      <c r="L52">
        <f t="shared" si="7"/>
        <v>1264.3347057633196</v>
      </c>
      <c r="M52">
        <f t="shared" si="9"/>
        <v>2.2000047899829882</v>
      </c>
      <c r="N52" s="3">
        <f t="shared" si="10"/>
        <v>1734.5023783496076</v>
      </c>
      <c r="Q52" t="str">
        <f>'PRE-POST'!A55</f>
        <v>Kansas</v>
      </c>
      <c r="R52" s="3">
        <f>IFERROR(VLOOKUP(Q52,$A$4:$N$160,14,FALSE),VLOOKUP(Q52,'Week 12'!Q$4:R$134,2,FALSE))</f>
        <v>1392.1975918997534</v>
      </c>
    </row>
    <row r="53" spans="1:18">
      <c r="A53" t="str">
        <f>IF('All scores'!$B749=$B$1,'All scores'!R749)</f>
        <v>Pittsburgh</v>
      </c>
      <c r="B53">
        <f>IF('All scores'!$B749=$B$1,'All scores'!S749)</f>
        <v>34</v>
      </c>
      <c r="C53" t="str">
        <f>IF('All scores'!$B749=$B$1,'All scores'!T749)</f>
        <v>Wake Forest</v>
      </c>
      <c r="D53">
        <f>IF('All scores'!$B749=$B$1,'All scores'!U749)</f>
        <v>13</v>
      </c>
      <c r="E53" s="3">
        <f>VLOOKUP(A53,'Week 12'!$Q$4:R$138,2,FALSE)</f>
        <v>1677.2132330875386</v>
      </c>
      <c r="F53" s="3">
        <f>VLOOKUP(C53,'Week 12'!$Q$4:S$138,2,FALSE)</f>
        <v>1470.4961189195394</v>
      </c>
      <c r="G53" s="5">
        <f t="shared" si="8"/>
        <v>0.69334179214808156</v>
      </c>
      <c r="H53">
        <f t="shared" si="3"/>
        <v>1</v>
      </c>
      <c r="I53">
        <f t="shared" si="4"/>
        <v>21</v>
      </c>
      <c r="J53">
        <f t="shared" si="5"/>
        <v>3.0910424533583161</v>
      </c>
      <c r="K53">
        <f t="shared" si="6"/>
        <v>1677.2132330875386</v>
      </c>
      <c r="L53">
        <f t="shared" si="7"/>
        <v>1470.4961189195394</v>
      </c>
      <c r="M53">
        <f t="shared" si="9"/>
        <v>2.200010642563432</v>
      </c>
      <c r="N53" s="3">
        <f t="shared" si="10"/>
        <v>1718.9207505700874</v>
      </c>
      <c r="Q53" t="str">
        <f>'PRE-POST'!A56</f>
        <v>Kansas State</v>
      </c>
      <c r="R53" s="3">
        <f>IFERROR(VLOOKUP(Q53,$A$4:$N$160,14,FALSE),VLOOKUP(Q53,'Week 12'!Q$4:R$134,2,FALSE))</f>
        <v>1519.2339979407848</v>
      </c>
    </row>
    <row r="54" spans="1:18">
      <c r="A54" t="s">
        <v>135</v>
      </c>
      <c r="B54">
        <f>IF('All scores'!$B750=$B$1,'All scores'!S750)</f>
        <v>9</v>
      </c>
      <c r="C54" t="str">
        <f>IF('All scores'!$B750=$B$1,'All scores'!T750)</f>
        <v>South Carolina</v>
      </c>
      <c r="D54">
        <f>IF('All scores'!$B750=$B$1,'All scores'!U750)</f>
        <v>49</v>
      </c>
      <c r="E54" s="3">
        <f>VLOOKUP(A54,'Week 12'!$Q$4:R$138,2,FALSE)</f>
        <v>1190.6289582981894</v>
      </c>
      <c r="F54" s="3">
        <f>VLOOKUP(C54,'Week 12'!$Q$4:S$138,2,FALSE)</f>
        <v>1587.441701296787</v>
      </c>
      <c r="G54" s="5">
        <f t="shared" si="8"/>
        <v>6.5472683701791295E-2</v>
      </c>
      <c r="H54">
        <f t="shared" si="3"/>
        <v>0</v>
      </c>
      <c r="I54">
        <f t="shared" si="4"/>
        <v>-40</v>
      </c>
      <c r="J54">
        <f t="shared" si="5"/>
        <v>3.713572066704308</v>
      </c>
      <c r="K54">
        <f t="shared" si="6"/>
        <v>1587.441701296787</v>
      </c>
      <c r="L54">
        <f t="shared" si="7"/>
        <v>1190.6289582981894</v>
      </c>
      <c r="M54">
        <f t="shared" si="9"/>
        <v>2.2000055441767907</v>
      </c>
      <c r="N54" s="3">
        <f t="shared" si="10"/>
        <v>1179.9308800478464</v>
      </c>
      <c r="Q54" t="str">
        <f>'PRE-POST'!A57</f>
        <v>Kent State</v>
      </c>
      <c r="R54" s="3">
        <f>IFERROR(VLOOKUP(Q54,$A$4:$N$160,14,FALSE),VLOOKUP(Q54,'Week 12'!Q$4:R$134,2,FALSE))</f>
        <v>1355.2928207535149</v>
      </c>
    </row>
    <row r="55" spans="1:18">
      <c r="A55" t="str">
        <f>IF('All scores'!$B751=$B$1,'All scores'!R751)</f>
        <v>Louisiana Tech</v>
      </c>
      <c r="B55">
        <f>IF('All scores'!$B751=$B$1,'All scores'!S751)</f>
        <v>20</v>
      </c>
      <c r="C55" t="str">
        <f>IF('All scores'!$B751=$B$1,'All scores'!T751)</f>
        <v>Southern Mississippi</v>
      </c>
      <c r="D55">
        <f>IF('All scores'!$B751=$B$1,'All scores'!U751)</f>
        <v>21</v>
      </c>
      <c r="E55" s="3">
        <f>VLOOKUP(A55,'Week 12'!$Q$4:R$138,2,FALSE)</f>
        <v>1509.4450792533871</v>
      </c>
      <c r="F55" s="3">
        <f>VLOOKUP(C55,'Week 12'!$Q$4:S$138,2,FALSE)</f>
        <v>1572.5088477925319</v>
      </c>
      <c r="G55" s="5">
        <f t="shared" si="8"/>
        <v>0.32361797512449908</v>
      </c>
      <c r="H55">
        <f t="shared" si="3"/>
        <v>0</v>
      </c>
      <c r="I55">
        <f t="shared" si="4"/>
        <v>-1</v>
      </c>
      <c r="J55">
        <f t="shared" si="5"/>
        <v>0.69314718055994529</v>
      </c>
      <c r="K55">
        <f t="shared" si="6"/>
        <v>1572.5088477925319</v>
      </c>
      <c r="L55">
        <f t="shared" si="7"/>
        <v>1509.4450792533871</v>
      </c>
      <c r="M55">
        <f t="shared" si="9"/>
        <v>2.2000348853240297</v>
      </c>
      <c r="N55" s="3">
        <f t="shared" si="10"/>
        <v>1499.5750677178498</v>
      </c>
      <c r="Q55" t="str">
        <f>'PRE-POST'!A58</f>
        <v>Kentucky</v>
      </c>
      <c r="R55" s="3">
        <f>IFERROR(VLOOKUP(Q55,$A$4:$N$160,14,FALSE),VLOOKUP(Q55,'Week 12'!Q$4:R$134,2,FALSE))</f>
        <v>1616.606660753502</v>
      </c>
    </row>
    <row r="56" spans="1:18">
      <c r="A56" t="str">
        <f>IF('All scores'!$B752=$B$1,'All scores'!R752)</f>
        <v>South Florida</v>
      </c>
      <c r="B56">
        <f>IF('All scores'!$B752=$B$1,'All scores'!S752)</f>
        <v>17</v>
      </c>
      <c r="C56" t="str">
        <f>IF('All scores'!$B752=$B$1,'All scores'!T752)</f>
        <v>Temple</v>
      </c>
      <c r="D56">
        <f>IF('All scores'!$B752=$B$1,'All scores'!U752)</f>
        <v>27</v>
      </c>
      <c r="E56" s="3">
        <f>VLOOKUP(A56,'Week 12'!$Q$4:R$138,2,FALSE)</f>
        <v>1501.9328234316686</v>
      </c>
      <c r="F56" s="3">
        <f>VLOOKUP(C56,'Week 12'!$Q$4:S$138,2,FALSE)</f>
        <v>1692.170779657893</v>
      </c>
      <c r="G56" s="5">
        <f t="shared" si="8"/>
        <v>0.18705393286700511</v>
      </c>
      <c r="H56">
        <f t="shared" si="3"/>
        <v>0</v>
      </c>
      <c r="I56">
        <f t="shared" si="4"/>
        <v>-10</v>
      </c>
      <c r="J56">
        <f t="shared" si="5"/>
        <v>2.3978952727983707</v>
      </c>
      <c r="K56">
        <f t="shared" si="6"/>
        <v>1692.170779657893</v>
      </c>
      <c r="L56">
        <f t="shared" si="7"/>
        <v>1501.9328234316686</v>
      </c>
      <c r="M56">
        <f t="shared" si="9"/>
        <v>2.2000115644640199</v>
      </c>
      <c r="N56" s="3">
        <f t="shared" si="10"/>
        <v>1482.1971470694339</v>
      </c>
      <c r="Q56" t="str">
        <f>'PRE-POST'!A59</f>
        <v>Liberty</v>
      </c>
      <c r="R56" s="3">
        <f>IFERROR(VLOOKUP(Q56,$A$4:$N$160,14,FALSE),VLOOKUP(Q56,'Week 12'!Q$4:R$134,2,FALSE))</f>
        <v>1348.6882407787054</v>
      </c>
    </row>
    <row r="57" spans="1:18">
      <c r="A57" t="str">
        <f>IF('All scores'!$B753=$B$1,'All scores'!R753)</f>
        <v>Iowa State</v>
      </c>
      <c r="B57">
        <f>IF('All scores'!$B753=$B$1,'All scores'!S753)</f>
        <v>10</v>
      </c>
      <c r="C57" t="str">
        <f>IF('All scores'!$B753=$B$1,'All scores'!T753)</f>
        <v>Texas</v>
      </c>
      <c r="D57">
        <f>IF('All scores'!$B753=$B$1,'All scores'!U753)</f>
        <v>24</v>
      </c>
      <c r="E57" s="3">
        <f>VLOOKUP(A57,'Week 12'!$Q$4:R$138,2,FALSE)</f>
        <v>1714.4965277162473</v>
      </c>
      <c r="F57" s="3">
        <f>VLOOKUP(C57,'Week 12'!$Q$4:S$138,2,FALSE)</f>
        <v>1674.2293235621992</v>
      </c>
      <c r="G57" s="5">
        <f t="shared" si="8"/>
        <v>0.46446664765972523</v>
      </c>
      <c r="H57">
        <f t="shared" si="3"/>
        <v>0</v>
      </c>
      <c r="I57">
        <f t="shared" si="4"/>
        <v>-14</v>
      </c>
      <c r="J57">
        <f t="shared" si="5"/>
        <v>2.7080502011022101</v>
      </c>
      <c r="K57">
        <f t="shared" si="6"/>
        <v>1674.2293235621992</v>
      </c>
      <c r="L57">
        <f t="shared" si="7"/>
        <v>1714.4965277162473</v>
      </c>
      <c r="M57">
        <f t="shared" si="9"/>
        <v>2.1999453649676899</v>
      </c>
      <c r="N57" s="3">
        <f t="shared" si="10"/>
        <v>1659.1547461756177</v>
      </c>
      <c r="Q57" t="str">
        <f>'PRE-POST'!A60</f>
        <v>Louisiana State</v>
      </c>
      <c r="R57" s="3">
        <f>IFERROR(VLOOKUP(Q57,$A$4:$N$160,14,FALSE),VLOOKUP(Q57,'Week 12'!Q$4:R$134,2,FALSE))</f>
        <v>1646.9828042977319</v>
      </c>
    </row>
    <row r="58" spans="1:18">
      <c r="A58" t="str">
        <f>IF('All scores'!$B754=$B$1,'All scores'!R754)</f>
        <v>Alabama-Birmingham</v>
      </c>
      <c r="B58">
        <f>IF('All scores'!$B754=$B$1,'All scores'!S754)</f>
        <v>20</v>
      </c>
      <c r="C58" t="str">
        <f>IF('All scores'!$B754=$B$1,'All scores'!T754)</f>
        <v>Texas A&amp;M</v>
      </c>
      <c r="D58">
        <f>IF('All scores'!$B754=$B$1,'All scores'!U754)</f>
        <v>41</v>
      </c>
      <c r="E58" s="3">
        <f>VLOOKUP(A58,'Week 12'!$Q$4:R$138,2,FALSE)</f>
        <v>1735.1448849231688</v>
      </c>
      <c r="F58" s="3">
        <f>VLOOKUP(C58,'Week 12'!$Q$4:S$138,2,FALSE)</f>
        <v>1600.7795424505377</v>
      </c>
      <c r="G58" s="5">
        <f t="shared" si="8"/>
        <v>0.59851922781563394</v>
      </c>
      <c r="H58">
        <f t="shared" si="3"/>
        <v>0</v>
      </c>
      <c r="I58">
        <f t="shared" si="4"/>
        <v>-21</v>
      </c>
      <c r="J58">
        <f t="shared" si="5"/>
        <v>3.0910424533583161</v>
      </c>
      <c r="K58">
        <f t="shared" si="6"/>
        <v>1600.7795424505377</v>
      </c>
      <c r="L58">
        <f t="shared" si="7"/>
        <v>1735.1448849231688</v>
      </c>
      <c r="M58">
        <f t="shared" si="9"/>
        <v>2.1999836267302304</v>
      </c>
      <c r="N58" s="3">
        <f t="shared" si="10"/>
        <v>1653.7433636874887</v>
      </c>
      <c r="Q58" t="str">
        <f>'PRE-POST'!A61</f>
        <v>Louisiana Tech</v>
      </c>
      <c r="R58" s="3">
        <f>IFERROR(VLOOKUP(Q58,$A$4:$N$160,14,FALSE),VLOOKUP(Q58,'Week 12'!Q$4:R$134,2,FALSE))</f>
        <v>1499.5750677178498</v>
      </c>
    </row>
    <row r="59" spans="1:18">
      <c r="A59" t="str">
        <f>IF('All scores'!$B755=$B$1,'All scores'!R755)</f>
        <v>Texas Christian</v>
      </c>
      <c r="B59">
        <f>IF('All scores'!$B755=$B$1,'All scores'!S755)</f>
        <v>16</v>
      </c>
      <c r="C59" t="str">
        <f>IF('All scores'!$B755=$B$1,'All scores'!T755)</f>
        <v>Baylor</v>
      </c>
      <c r="D59">
        <f>IF('All scores'!$B755=$B$1,'All scores'!U755)</f>
        <v>9</v>
      </c>
      <c r="E59" s="3">
        <f>VLOOKUP(A59,'Week 12'!$Q$4:R$138,2,FALSE)</f>
        <v>1457.3435841418627</v>
      </c>
      <c r="F59" s="3">
        <f>VLOOKUP(C59,'Week 12'!$Q$4:S$138,2,FALSE)</f>
        <v>1556.3262825344248</v>
      </c>
      <c r="G59" s="5">
        <f t="shared" si="8"/>
        <v>0.28010107660676981</v>
      </c>
      <c r="H59">
        <f t="shared" si="3"/>
        <v>1</v>
      </c>
      <c r="I59">
        <f t="shared" si="4"/>
        <v>7</v>
      </c>
      <c r="J59">
        <f t="shared" si="5"/>
        <v>2.0794415416798357</v>
      </c>
      <c r="K59">
        <f t="shared" si="6"/>
        <v>1457.3435841418627</v>
      </c>
      <c r="L59">
        <f t="shared" si="7"/>
        <v>1556.3262825344248</v>
      </c>
      <c r="M59">
        <f t="shared" si="9"/>
        <v>2.1999777738934609</v>
      </c>
      <c r="N59" s="3">
        <f t="shared" si="10"/>
        <v>1523.2103786907253</v>
      </c>
      <c r="Q59" t="str">
        <f>'PRE-POST'!A62</f>
        <v>Louisiana</v>
      </c>
      <c r="R59" s="3">
        <f>IFERROR(VLOOKUP(Q59,$A$4:$N$160,14,FALSE),VLOOKUP(Q59,'Week 12'!Q$4:R$134,2,FALSE))</f>
        <v>1572.9248211400927</v>
      </c>
    </row>
    <row r="60" spans="1:18">
      <c r="A60" t="str">
        <f>IF('All scores'!$B756=$B$1,'All scores'!R756)</f>
        <v>Texas State</v>
      </c>
      <c r="B60">
        <f>IF('All scores'!$B756=$B$1,'All scores'!S756)</f>
        <v>7</v>
      </c>
      <c r="C60" t="str">
        <f>IF('All scores'!$B756=$B$1,'All scores'!T756)</f>
        <v>Troy</v>
      </c>
      <c r="D60">
        <f>IF('All scores'!$B756=$B$1,'All scores'!U756)</f>
        <v>12</v>
      </c>
      <c r="E60" s="3">
        <f>VLOOKUP(A60,'Week 12'!$Q$4:R$138,2,FALSE)</f>
        <v>1388.9928324564096</v>
      </c>
      <c r="F60" s="3">
        <f>VLOOKUP(C60,'Week 12'!$Q$4:S$138,2,FALSE)</f>
        <v>1749.9594016971785</v>
      </c>
      <c r="G60" s="5">
        <f t="shared" si="8"/>
        <v>7.9287986096652149E-2</v>
      </c>
      <c r="H60">
        <f t="shared" si="3"/>
        <v>0</v>
      </c>
      <c r="I60">
        <f t="shared" si="4"/>
        <v>-5</v>
      </c>
      <c r="J60">
        <f t="shared" si="5"/>
        <v>1.791759469228055</v>
      </c>
      <c r="K60">
        <f t="shared" si="6"/>
        <v>1749.9594016971785</v>
      </c>
      <c r="L60">
        <f t="shared" si="7"/>
        <v>1388.9928324564096</v>
      </c>
      <c r="M60">
        <f t="shared" si="9"/>
        <v>2.2000060947472355</v>
      </c>
      <c r="N60" s="3">
        <f t="shared" si="10"/>
        <v>1382.7419551444775</v>
      </c>
      <c r="Q60" t="str">
        <f>'PRE-POST'!A63</f>
        <v>Louisiana-Monroe</v>
      </c>
      <c r="R60" s="3">
        <f>IFERROR(VLOOKUP(Q60,$A$4:$N$160,14,FALSE),VLOOKUP(Q60,'Week 12'!Q$4:R$134,2,FALSE))</f>
        <v>1547.9010611987906</v>
      </c>
    </row>
    <row r="61" spans="1:18">
      <c r="A61" t="str">
        <f>IF('All scores'!$B757=$B$1,'All scores'!R757)</f>
        <v>Southern California</v>
      </c>
      <c r="B61">
        <f>IF('All scores'!$B757=$B$1,'All scores'!S757)</f>
        <v>27</v>
      </c>
      <c r="C61" t="str">
        <f>IF('All scores'!$B757=$B$1,'All scores'!T757)</f>
        <v>UCLA</v>
      </c>
      <c r="D61">
        <f>IF('All scores'!$B757=$B$1,'All scores'!U757)</f>
        <v>34</v>
      </c>
      <c r="E61" s="3">
        <f>VLOOKUP(A61,'Week 12'!$Q$4:R$138,2,FALSE)</f>
        <v>1486.3155718862536</v>
      </c>
      <c r="F61" s="3">
        <f>VLOOKUP(C61,'Week 12'!$Q$4:S$138,2,FALSE)</f>
        <v>1309.3631515224386</v>
      </c>
      <c r="G61" s="5">
        <f t="shared" si="8"/>
        <v>0.65575868074079902</v>
      </c>
      <c r="H61">
        <f t="shared" si="3"/>
        <v>0</v>
      </c>
      <c r="I61">
        <f t="shared" si="4"/>
        <v>-7</v>
      </c>
      <c r="J61">
        <f t="shared" si="5"/>
        <v>2.0794415416798357</v>
      </c>
      <c r="K61">
        <f t="shared" si="6"/>
        <v>1309.3631515224386</v>
      </c>
      <c r="L61">
        <f t="shared" si="7"/>
        <v>1486.3155718862536</v>
      </c>
      <c r="M61">
        <f t="shared" si="9"/>
        <v>2.1999875672794107</v>
      </c>
      <c r="N61" s="3">
        <f t="shared" si="10"/>
        <v>1426.3169899041725</v>
      </c>
      <c r="Q61" t="str">
        <f>'PRE-POST'!A64</f>
        <v>Louisville</v>
      </c>
      <c r="R61" s="3">
        <f>IFERROR(VLOOKUP(Q61,$A$4:$N$160,14,FALSE),VLOOKUP(Q61,'Week 12'!Q$4:R$134,2,FALSE))</f>
        <v>1242.449270000554</v>
      </c>
    </row>
    <row r="62" spans="1:18">
      <c r="A62" t="str">
        <f>IF('All scores'!$B758=$B$1,'All scores'!R758)</f>
        <v>Utah</v>
      </c>
      <c r="B62">
        <f>IF('All scores'!$B758=$B$1,'All scores'!S758)</f>
        <v>30</v>
      </c>
      <c r="C62" t="str">
        <f>IF('All scores'!$B758=$B$1,'All scores'!T758)</f>
        <v>Colorado</v>
      </c>
      <c r="D62">
        <f>IF('All scores'!$B758=$B$1,'All scores'!U758)</f>
        <v>7</v>
      </c>
      <c r="E62" s="3">
        <f>VLOOKUP(A62,'Week 12'!$Q$4:R$138,2,FALSE)</f>
        <v>1634.4349953098115</v>
      </c>
      <c r="F62" s="3">
        <f>VLOOKUP(C62,'Week 12'!$Q$4:S$138,2,FALSE)</f>
        <v>1455.04422778971</v>
      </c>
      <c r="G62" s="5">
        <f t="shared" si="8"/>
        <v>0.6589202501326219</v>
      </c>
      <c r="H62">
        <f t="shared" si="3"/>
        <v>1</v>
      </c>
      <c r="I62">
        <f t="shared" si="4"/>
        <v>23</v>
      </c>
      <c r="J62">
        <f t="shared" si="5"/>
        <v>3.1780538303479458</v>
      </c>
      <c r="K62">
        <f t="shared" si="6"/>
        <v>1634.4349953098115</v>
      </c>
      <c r="L62">
        <f t="shared" si="7"/>
        <v>1455.04422778971</v>
      </c>
      <c r="M62">
        <f t="shared" si="9"/>
        <v>2.2000122637303492</v>
      </c>
      <c r="N62" s="3">
        <f t="shared" si="10"/>
        <v>1682.1299326229657</v>
      </c>
      <c r="Q62" t="str">
        <f>'PRE-POST'!A65</f>
        <v>Marshall</v>
      </c>
      <c r="R62" s="3">
        <f>IFERROR(VLOOKUP(Q62,$A$4:$N$160,14,FALSE),VLOOKUP(Q62,'Week 12'!Q$4:R$134,2,FALSE))</f>
        <v>1562.368763110398</v>
      </c>
    </row>
    <row r="63" spans="1:18">
      <c r="A63" t="str">
        <f>IF('All scores'!$B759=$B$1,'All scores'!R759)</f>
        <v>Utah State</v>
      </c>
      <c r="B63">
        <f>IF('All scores'!$B759=$B$1,'All scores'!S759)</f>
        <v>29</v>
      </c>
      <c r="C63" t="str">
        <f>IF('All scores'!$B759=$B$1,'All scores'!T759)</f>
        <v>Colorado State</v>
      </c>
      <c r="D63">
        <f>IF('All scores'!$B759=$B$1,'All scores'!U759)</f>
        <v>24</v>
      </c>
      <c r="E63" s="3">
        <f>VLOOKUP(A63,'Week 12'!$Q$4:R$138,2,FALSE)</f>
        <v>1786.7658057426522</v>
      </c>
      <c r="F63" s="3">
        <f>VLOOKUP(C63,'Week 12'!$Q$4:S$138,2,FALSE)</f>
        <v>1285.685337461583</v>
      </c>
      <c r="G63" s="5">
        <f t="shared" si="8"/>
        <v>0.92485941829607732</v>
      </c>
      <c r="H63">
        <f t="shared" si="3"/>
        <v>1</v>
      </c>
      <c r="I63">
        <f t="shared" si="4"/>
        <v>5</v>
      </c>
      <c r="J63">
        <f t="shared" si="5"/>
        <v>1.791759469228055</v>
      </c>
      <c r="K63">
        <f t="shared" si="6"/>
        <v>1786.7658057426522</v>
      </c>
      <c r="L63">
        <f t="shared" si="7"/>
        <v>1285.685337461583</v>
      </c>
      <c r="M63">
        <f t="shared" si="9"/>
        <v>2.2000043905123814</v>
      </c>
      <c r="N63" s="3">
        <f t="shared" si="10"/>
        <v>1792.6897069117013</v>
      </c>
      <c r="Q63" t="str">
        <f>'PRE-POST'!A66</f>
        <v>Maryland</v>
      </c>
      <c r="R63" s="3">
        <f>IFERROR(VLOOKUP(Q63,$A$4:$N$160,14,FALSE),VLOOKUP(Q63,'Week 12'!Q$4:R$134,2,FALSE))</f>
        <v>1442.5287969239994</v>
      </c>
    </row>
    <row r="64" spans="1:18">
      <c r="A64" t="str">
        <f>IF('All scores'!$B760=$B$1,'All scores'!R760)</f>
        <v>Mississippi</v>
      </c>
      <c r="B64">
        <f>IF('All scores'!$B760=$B$1,'All scores'!S760)</f>
        <v>29</v>
      </c>
      <c r="C64" t="str">
        <f>IF('All scores'!$B760=$B$1,'All scores'!T760)</f>
        <v>Vanderbilt</v>
      </c>
      <c r="D64">
        <f>IF('All scores'!$B760=$B$1,'All scores'!U760)</f>
        <v>36</v>
      </c>
      <c r="E64" s="3">
        <f>VLOOKUP(A64,'Week 12'!$Q$4:R$138,2,FALSE)</f>
        <v>1435.2045844431827</v>
      </c>
      <c r="F64" s="3">
        <f>VLOOKUP(C64,'Week 12'!$Q$4:S$138,2,FALSE)</f>
        <v>1491.9226177653718</v>
      </c>
      <c r="G64" s="5">
        <f t="shared" si="8"/>
        <v>0.33166473373634547</v>
      </c>
      <c r="H64">
        <f t="shared" si="3"/>
        <v>0</v>
      </c>
      <c r="I64">
        <f t="shared" si="4"/>
        <v>-7</v>
      </c>
      <c r="J64">
        <f t="shared" si="5"/>
        <v>2.0794415416798357</v>
      </c>
      <c r="K64">
        <f t="shared" si="6"/>
        <v>1491.9226177653718</v>
      </c>
      <c r="L64">
        <f t="shared" si="7"/>
        <v>1435.2045844431827</v>
      </c>
      <c r="M64">
        <f t="shared" si="9"/>
        <v>2.2000387883689041</v>
      </c>
      <c r="N64" s="3">
        <f t="shared" si="10"/>
        <v>1404.858242703307</v>
      </c>
      <c r="Q64" t="str">
        <f>'PRE-POST'!A67</f>
        <v>Massachusetts</v>
      </c>
      <c r="R64" s="3">
        <f>IFERROR(VLOOKUP(Q64,$A$4:$N$160,14,FALSE),VLOOKUP(Q64,'Week 12'!Q$4:R$134,2,FALSE))</f>
        <v>1358.0017335685795</v>
      </c>
    </row>
    <row r="65" spans="1:18">
      <c r="A65" t="str">
        <f>IF('All scores'!$B761=$B$1,'All scores'!R761)</f>
        <v>Oregon State</v>
      </c>
      <c r="B65">
        <f>IF('All scores'!$B761=$B$1,'All scores'!S761)</f>
        <v>23</v>
      </c>
      <c r="C65" t="str">
        <f>IF('All scores'!$B761=$B$1,'All scores'!T761)</f>
        <v>Washington</v>
      </c>
      <c r="D65">
        <f>IF('All scores'!$B761=$B$1,'All scores'!U761)</f>
        <v>42</v>
      </c>
      <c r="E65" s="3">
        <f>VLOOKUP(A65,'Week 12'!$Q$4:R$138,2,FALSE)</f>
        <v>1289.8691996194248</v>
      </c>
      <c r="F65" s="3">
        <f>VLOOKUP(C65,'Week 12'!$Q$4:S$138,2,FALSE)</f>
        <v>1694.3276055971392</v>
      </c>
      <c r="G65" s="5">
        <f t="shared" si="8"/>
        <v>6.283071901675065E-2</v>
      </c>
      <c r="H65">
        <f t="shared" si="3"/>
        <v>0</v>
      </c>
      <c r="I65">
        <f t="shared" si="4"/>
        <v>-19</v>
      </c>
      <c r="J65">
        <f t="shared" si="5"/>
        <v>2.9957322735539909</v>
      </c>
      <c r="K65">
        <f t="shared" si="6"/>
        <v>1694.3276055971392</v>
      </c>
      <c r="L65">
        <f t="shared" si="7"/>
        <v>1289.8691996194248</v>
      </c>
      <c r="M65">
        <f t="shared" si="9"/>
        <v>2.2000054393726711</v>
      </c>
      <c r="N65" s="3">
        <f t="shared" si="10"/>
        <v>1281.5873225829341</v>
      </c>
      <c r="Q65" t="str">
        <f>'PRE-POST'!A68</f>
        <v>Memphis</v>
      </c>
      <c r="R65" s="3">
        <f>IFERROR(VLOOKUP(Q65,$A$4:$N$160,14,FALSE),VLOOKUP(Q65,'Week 12'!Q$4:R$134,2,FALSE))</f>
        <v>1679.8855009982526</v>
      </c>
    </row>
    <row r="66" spans="1:18">
      <c r="A66" t="str">
        <f>IF('All scores'!$B762=$B$1,'All scores'!R762)</f>
        <v>Arizona</v>
      </c>
      <c r="B66">
        <f>IF('All scores'!$B762=$B$1,'All scores'!S762)</f>
        <v>28</v>
      </c>
      <c r="C66" t="str">
        <f>IF('All scores'!$B762=$B$1,'All scores'!T762)</f>
        <v>Washington State</v>
      </c>
      <c r="D66">
        <f>IF('All scores'!$B762=$B$1,'All scores'!U762)</f>
        <v>69</v>
      </c>
      <c r="E66" s="3">
        <f>VLOOKUP(A66,'Week 12'!$Q$4:R$138,2,FALSE)</f>
        <v>1643.6049135037156</v>
      </c>
      <c r="F66" s="3">
        <f>VLOOKUP(C66,'Week 12'!$Q$4:S$138,2,FALSE)</f>
        <v>1769.786833972028</v>
      </c>
      <c r="G66" s="5">
        <f t="shared" si="8"/>
        <v>0.24964030177254357</v>
      </c>
      <c r="H66">
        <f t="shared" si="3"/>
        <v>0</v>
      </c>
      <c r="I66">
        <f t="shared" si="4"/>
        <v>-41</v>
      </c>
      <c r="J66">
        <f t="shared" si="5"/>
        <v>3.7376696182833684</v>
      </c>
      <c r="K66">
        <f t="shared" si="6"/>
        <v>1769.786833972028</v>
      </c>
      <c r="L66">
        <f t="shared" si="7"/>
        <v>1643.6049135037156</v>
      </c>
      <c r="M66">
        <f t="shared" si="9"/>
        <v>2.200017435144368</v>
      </c>
      <c r="N66" s="3">
        <f t="shared" si="10"/>
        <v>1602.5493773953658</v>
      </c>
      <c r="Q66" t="str">
        <f>'PRE-POST'!A69</f>
        <v>Miami (FL)</v>
      </c>
      <c r="R66" s="3">
        <f>IFERROR(VLOOKUP(Q66,$A$4:$N$160,14,FALSE),VLOOKUP(Q66,'Week 12'!Q$4:R$134,2,FALSE))</f>
        <v>1566.6934612946493</v>
      </c>
    </row>
    <row r="67" spans="1:18">
      <c r="A67" t="str">
        <f>IF('All scores'!$B763=$B$1,'All scores'!R763)</f>
        <v>Texas-El Paso</v>
      </c>
      <c r="B67">
        <f>IF('All scores'!$B763=$B$1,'All scores'!S763)</f>
        <v>16</v>
      </c>
      <c r="C67" t="str">
        <f>IF('All scores'!$B763=$B$1,'All scores'!T763)</f>
        <v>Western Kentucky</v>
      </c>
      <c r="D67">
        <f>IF('All scores'!$B763=$B$1,'All scores'!U763)</f>
        <v>40</v>
      </c>
      <c r="E67" s="3">
        <f>VLOOKUP(A67,'Week 12'!$Q$4:R$138,2,FALSE)</f>
        <v>1284.9914164724023</v>
      </c>
      <c r="F67" s="3">
        <f>VLOOKUP(C67,'Week 12'!$Q$4:S$138,2,FALSE)</f>
        <v>1318.1414001932626</v>
      </c>
      <c r="G67" s="5">
        <f t="shared" si="8"/>
        <v>0.36239210446304215</v>
      </c>
      <c r="H67">
        <f t="shared" si="3"/>
        <v>0</v>
      </c>
      <c r="I67">
        <f t="shared" si="4"/>
        <v>-24</v>
      </c>
      <c r="J67">
        <f t="shared" si="5"/>
        <v>3.2188758248682006</v>
      </c>
      <c r="K67">
        <f t="shared" si="6"/>
        <v>1318.1414001932626</v>
      </c>
      <c r="L67">
        <f t="shared" si="7"/>
        <v>1284.9914164724023</v>
      </c>
      <c r="M67">
        <f t="shared" si="9"/>
        <v>2.200066365040132</v>
      </c>
      <c r="N67" s="3">
        <f t="shared" si="10"/>
        <v>1233.6640800785233</v>
      </c>
      <c r="Q67" t="str">
        <f>'PRE-POST'!A70</f>
        <v>Miami (OH)</v>
      </c>
      <c r="R67" s="3">
        <f>IFERROR(VLOOKUP(Q67,$A$4:$N$160,14,FALSE),VLOOKUP(Q67,'Week 12'!Q$4:R$134,2,FALSE))</f>
        <v>1610.2811456113177</v>
      </c>
    </row>
    <row r="68" spans="1:18">
      <c r="A68" t="str">
        <f>IF('All scores'!$B764=$B$1,'All scores'!R764)</f>
        <v>Wisconsin</v>
      </c>
      <c r="B68">
        <f>IF('All scores'!$B764=$B$1,'All scores'!S764)</f>
        <v>47</v>
      </c>
      <c r="C68" t="str">
        <f>IF('All scores'!$B764=$B$1,'All scores'!T764)</f>
        <v>Purdue</v>
      </c>
      <c r="D68">
        <f>IF('All scores'!$B764=$B$1,'All scores'!U764)</f>
        <v>44</v>
      </c>
      <c r="E68" s="3">
        <f>VLOOKUP(A68,'Week 12'!$Q$4:R$138,2,FALSE)</f>
        <v>1579.8579520650974</v>
      </c>
      <c r="F68" s="3">
        <f>VLOOKUP(C68,'Week 12'!$Q$4:S$138,2,FALSE)</f>
        <v>1497.5639132534761</v>
      </c>
      <c r="G68" s="5">
        <f t="shared" ref="G68:G99" si="11">1/(1+(10^((F68-E68+HFA)/400)))</f>
        <v>0.5248675879399135</v>
      </c>
      <c r="H68">
        <f t="shared" si="3"/>
        <v>1</v>
      </c>
      <c r="I68">
        <f t="shared" si="4"/>
        <v>3</v>
      </c>
      <c r="J68">
        <f t="shared" si="5"/>
        <v>1.3862943611198906</v>
      </c>
      <c r="K68">
        <f t="shared" si="6"/>
        <v>1579.8579520650974</v>
      </c>
      <c r="L68">
        <f t="shared" si="7"/>
        <v>1497.5639132534761</v>
      </c>
      <c r="M68">
        <f t="shared" ref="M68:M99" si="12">IFERROR((MVC*0.001/(K68-L68))+MVC,1)</f>
        <v>2.2000267334065966</v>
      </c>
      <c r="N68" s="3">
        <f t="shared" ref="N68:N99" si="13">E68+k*J68*M68*(H68-G68)</f>
        <v>1608.8399331162293</v>
      </c>
      <c r="Q68" t="str">
        <f>'PRE-POST'!A71</f>
        <v>Michigan</v>
      </c>
      <c r="R68" s="3">
        <f>IFERROR(VLOOKUP(Q68,$A$4:$N$160,14,FALSE),VLOOKUP(Q68,'Week 12'!Q$4:R$134,2,FALSE))</f>
        <v>1815.3509852032957</v>
      </c>
    </row>
    <row r="69" spans="1:18">
      <c r="A69" t="str">
        <f>IF('All scores'!$B765=$B$1,'All scores'!R765)</f>
        <v>Air Force</v>
      </c>
      <c r="B69">
        <f>IF('All scores'!$B765=$B$1,'All scores'!S765)</f>
        <v>27</v>
      </c>
      <c r="C69" t="str">
        <f>IF('All scores'!$B765=$B$1,'All scores'!T765)</f>
        <v>Wyoming</v>
      </c>
      <c r="D69">
        <f>IF('All scores'!$B765=$B$1,'All scores'!U765)</f>
        <v>35</v>
      </c>
      <c r="E69" s="3">
        <f>VLOOKUP(A69,'Week 12'!$Q$4:R$138,2,FALSE)</f>
        <v>1542.8272759999388</v>
      </c>
      <c r="F69" s="3">
        <f>VLOOKUP(C69,'Week 12'!$Q$4:S$138,2,FALSE)</f>
        <v>1499.6429049896483</v>
      </c>
      <c r="G69" s="5">
        <f t="shared" si="11"/>
        <v>0.46864598120375689</v>
      </c>
      <c r="H69">
        <f t="shared" ref="H69:H132" si="14">IF(B69&gt;D69,1,0)</f>
        <v>0</v>
      </c>
      <c r="I69">
        <f t="shared" ref="I69" si="15">B69-D69</f>
        <v>-8</v>
      </c>
      <c r="J69">
        <f t="shared" ref="J69" si="16">LN(1+ABS(I69))</f>
        <v>2.1972245773362196</v>
      </c>
      <c r="K69">
        <f t="shared" ref="K69" si="17">IF($H69=1,$E69,$F69)</f>
        <v>1499.6429049896483</v>
      </c>
      <c r="L69">
        <f t="shared" ref="L69" si="18">IF($H69=1,$F69,$E69)</f>
        <v>1542.8272759999388</v>
      </c>
      <c r="M69">
        <f t="shared" si="12"/>
        <v>2.1999490556433146</v>
      </c>
      <c r="N69" s="3">
        <f t="shared" si="13"/>
        <v>1497.5206245781624</v>
      </c>
      <c r="Q69" t="str">
        <f>'PRE-POST'!A72</f>
        <v>Michigan State</v>
      </c>
      <c r="R69" s="3">
        <f>IFERROR(VLOOKUP(Q69,$A$4:$N$160,14,FALSE),VLOOKUP(Q69,'Week 12'!Q$4:R$134,2,FALSE))</f>
        <v>1525.4175604785269</v>
      </c>
    </row>
    <row r="70" spans="1:18">
      <c r="E70" s="3"/>
      <c r="F70" s="3"/>
      <c r="G70" s="5"/>
      <c r="N70" s="3"/>
      <c r="Q70" t="str">
        <f>'PRE-POST'!A73</f>
        <v>Middle Tennessee State</v>
      </c>
      <c r="R70" s="3">
        <f>IFERROR(VLOOKUP(Q70,$A$4:$N$160,14,FALSE),VLOOKUP(Q70,'Week 12'!Q$4:R$134,2,FALSE))</f>
        <v>1604.2303608307632</v>
      </c>
    </row>
    <row r="71" spans="1:18">
      <c r="A71" t="str">
        <f>C4</f>
        <v>Ball State</v>
      </c>
      <c r="B71">
        <f>D4</f>
        <v>42</v>
      </c>
      <c r="C71" t="str">
        <f>A4</f>
        <v>Western Michigan</v>
      </c>
      <c r="D71">
        <f>B4</f>
        <v>41</v>
      </c>
      <c r="E71" s="3">
        <f>VLOOKUP(A71,'Week 12'!$Q$4:R$138,2,FALSE)</f>
        <v>1278.638740569894</v>
      </c>
      <c r="F71" s="3">
        <f>VLOOKUP(C71,'Week 12'!$Q$4:S$138,2,FALSE)</f>
        <v>1421.0122740561674</v>
      </c>
      <c r="G71" s="5">
        <f t="shared" ref="G71:G102" si="19">1/(1+(10^((F71-E71-HFA)/400)))</f>
        <v>0.39045552108825099</v>
      </c>
      <c r="H71">
        <f t="shared" si="14"/>
        <v>1</v>
      </c>
      <c r="I71">
        <f>B71-D71</f>
        <v>1</v>
      </c>
      <c r="J71">
        <f>LN(1+ABS(I71))</f>
        <v>0.69314718055994529</v>
      </c>
      <c r="K71">
        <f>IF($H71=1,$E71,$F71)</f>
        <v>1278.638740569894</v>
      </c>
      <c r="L71">
        <f>IF($H71=1,$F71,$E71)</f>
        <v>1421.0122740561674</v>
      </c>
      <c r="M71">
        <f t="shared" ref="M71:M102" si="20">IFERROR((MVC*0.001/(K71-L71))+MVC,1)</f>
        <v>2.1999845476898261</v>
      </c>
      <c r="N71" s="3">
        <f t="shared" ref="N71:N102" si="21">E71+k*J71*M71*(H71-G71)</f>
        <v>1297.228787623902</v>
      </c>
      <c r="Q71" t="str">
        <f>'PRE-POST'!A74</f>
        <v>Minnesota</v>
      </c>
      <c r="R71" s="3">
        <f>IFERROR(VLOOKUP(Q71,$A$4:$N$160,14,FALSE),VLOOKUP(Q71,'Week 12'!Q$4:R$134,2,FALSE))</f>
        <v>1441.4630493019006</v>
      </c>
    </row>
    <row r="72" spans="1:18">
      <c r="A72" t="str">
        <f t="shared" ref="A72:B72" si="22">C5</f>
        <v>Northern Illinois</v>
      </c>
      <c r="B72">
        <f t="shared" si="22"/>
        <v>7</v>
      </c>
      <c r="C72" t="str">
        <f t="shared" ref="C72:D72" si="23">A5</f>
        <v>Miami (OH)</v>
      </c>
      <c r="D72">
        <f t="shared" si="23"/>
        <v>13</v>
      </c>
      <c r="E72" s="3">
        <f>VLOOKUP(A72,'Week 12'!$Q$4:R$138,2,FALSE)</f>
        <v>1629.7154258929204</v>
      </c>
      <c r="F72" s="3">
        <f>VLOOKUP(C72,'Week 12'!$Q$4:S$138,2,FALSE)</f>
        <v>1550.6751199758035</v>
      </c>
      <c r="G72" s="5">
        <f t="shared" si="19"/>
        <v>0.69617784809629379</v>
      </c>
      <c r="H72">
        <f t="shared" si="14"/>
        <v>0</v>
      </c>
      <c r="I72">
        <f t="shared" ref="I72:I135" si="24">B72-D72</f>
        <v>-6</v>
      </c>
      <c r="J72">
        <f t="shared" ref="J72:J135" si="25">LN(1+ABS(I72))</f>
        <v>1.9459101490553132</v>
      </c>
      <c r="K72">
        <f t="shared" ref="K72:K135" si="26">IF($H72=1,$E72,$F72)</f>
        <v>1550.6751199758035</v>
      </c>
      <c r="L72">
        <f t="shared" ref="L72:L135" si="27">IF($H72=1,$F72,$E72)</f>
        <v>1629.7154258929204</v>
      </c>
      <c r="M72">
        <f t="shared" si="20"/>
        <v>2.1999721660996316</v>
      </c>
      <c r="N72" s="3">
        <f t="shared" si="21"/>
        <v>1570.1094002574062</v>
      </c>
      <c r="Q72" t="str">
        <f>'PRE-POST'!A75</f>
        <v>Mississippi</v>
      </c>
      <c r="R72" s="3">
        <f>IFERROR(VLOOKUP(Q72,$A$4:$N$160,14,FALSE),VLOOKUP(Q72,'Week 12'!Q$4:R$134,2,FALSE))</f>
        <v>1404.858242703307</v>
      </c>
    </row>
    <row r="73" spans="1:18">
      <c r="A73" t="str">
        <f t="shared" ref="A73:B73" si="28">C6</f>
        <v>Ohio</v>
      </c>
      <c r="B73">
        <f t="shared" si="28"/>
        <v>52</v>
      </c>
      <c r="C73" t="str">
        <f t="shared" ref="C73:D73" si="29">A6</f>
        <v>Buffalo</v>
      </c>
      <c r="D73">
        <f t="shared" si="29"/>
        <v>17</v>
      </c>
      <c r="E73" s="3">
        <f>VLOOKUP(A73,'Week 12'!$Q$4:R$138,2,FALSE)</f>
        <v>1614.2481842627014</v>
      </c>
      <c r="F73" s="3">
        <f>VLOOKUP(C73,'Week 12'!$Q$4:S$138,2,FALSE)</f>
        <v>1785.0279969876185</v>
      </c>
      <c r="G73" s="5">
        <f t="shared" si="19"/>
        <v>0.35230615896751633</v>
      </c>
      <c r="H73">
        <f t="shared" si="14"/>
        <v>1</v>
      </c>
      <c r="I73">
        <f t="shared" si="24"/>
        <v>35</v>
      </c>
      <c r="J73">
        <f t="shared" si="25"/>
        <v>3.5835189384561099</v>
      </c>
      <c r="K73">
        <f t="shared" si="26"/>
        <v>1614.2481842627014</v>
      </c>
      <c r="L73">
        <f t="shared" si="27"/>
        <v>1785.0279969876185</v>
      </c>
      <c r="M73">
        <f t="shared" si="20"/>
        <v>2.1999871179153736</v>
      </c>
      <c r="N73" s="3">
        <f t="shared" si="21"/>
        <v>1716.3726046794663</v>
      </c>
      <c r="Q73" t="str">
        <f>'PRE-POST'!A76</f>
        <v>Mississippi State</v>
      </c>
      <c r="R73" s="3">
        <f>IFERROR(VLOOKUP(Q73,$A$4:$N$160,14,FALSE),VLOOKUP(Q73,'Week 12'!Q$4:R$134,2,FALSE))</f>
        <v>1693.8807397680655</v>
      </c>
    </row>
    <row r="74" spans="1:18">
      <c r="A74" t="str">
        <f t="shared" ref="A74:B74" si="30">C7</f>
        <v>Houston</v>
      </c>
      <c r="B74">
        <f t="shared" si="30"/>
        <v>48</v>
      </c>
      <c r="C74" t="str">
        <f t="shared" ref="C74:D74" si="31">A7</f>
        <v>Tulane</v>
      </c>
      <c r="D74">
        <f t="shared" si="31"/>
        <v>17</v>
      </c>
      <c r="E74" s="3">
        <f>VLOOKUP(A74,'Week 12'!$Q$4:R$138,2,FALSE)</f>
        <v>1557.9753806710789</v>
      </c>
      <c r="F74" s="3">
        <f>VLOOKUP(C74,'Week 12'!$Q$4:S$138,2,FALSE)</f>
        <v>1572.7742898831557</v>
      </c>
      <c r="G74" s="5">
        <f t="shared" si="19"/>
        <v>0.57174657514284899</v>
      </c>
      <c r="H74">
        <f t="shared" si="14"/>
        <v>1</v>
      </c>
      <c r="I74">
        <f t="shared" si="24"/>
        <v>31</v>
      </c>
      <c r="J74">
        <f t="shared" si="25"/>
        <v>3.4657359027997265</v>
      </c>
      <c r="K74">
        <f t="shared" si="26"/>
        <v>1557.9753806710789</v>
      </c>
      <c r="L74">
        <f t="shared" si="27"/>
        <v>1572.7742898831557</v>
      </c>
      <c r="M74">
        <f t="shared" si="20"/>
        <v>2.1998513403948583</v>
      </c>
      <c r="N74" s="3">
        <f t="shared" si="21"/>
        <v>1623.276351700978</v>
      </c>
      <c r="Q74" t="str">
        <f>'PRE-POST'!A77</f>
        <v>Missouri</v>
      </c>
      <c r="R74" s="3">
        <f>IFERROR(VLOOKUP(Q74,$A$4:$N$160,14,FALSE),VLOOKUP(Q74,'Week 12'!Q$4:R$134,2,FALSE))</f>
        <v>1783.3738412915718</v>
      </c>
    </row>
    <row r="75" spans="1:18">
      <c r="A75" t="str">
        <f t="shared" ref="A75:B75" si="32">C8</f>
        <v>North Texas</v>
      </c>
      <c r="B75">
        <f t="shared" si="32"/>
        <v>41</v>
      </c>
      <c r="C75" t="str">
        <f t="shared" ref="C75:D75" si="33">A8</f>
        <v>Florida Atlantic</v>
      </c>
      <c r="D75">
        <f t="shared" si="33"/>
        <v>38</v>
      </c>
      <c r="E75" s="3">
        <f>VLOOKUP(A75,'Week 12'!$Q$4:R$138,2,FALSE)</f>
        <v>1614.8014694433568</v>
      </c>
      <c r="F75" s="3">
        <f>VLOOKUP(C75,'Week 12'!$Q$4:S$138,2,FALSE)</f>
        <v>1558.5424059560905</v>
      </c>
      <c r="G75" s="5">
        <f t="shared" si="19"/>
        <v>0.66774936227301507</v>
      </c>
      <c r="H75">
        <f t="shared" si="14"/>
        <v>1</v>
      </c>
      <c r="I75">
        <f t="shared" si="24"/>
        <v>3</v>
      </c>
      <c r="J75">
        <f t="shared" si="25"/>
        <v>1.3862943611198906</v>
      </c>
      <c r="K75">
        <f t="shared" si="26"/>
        <v>1614.8014694433568</v>
      </c>
      <c r="L75">
        <f t="shared" si="27"/>
        <v>1558.5424059560905</v>
      </c>
      <c r="M75">
        <f t="shared" si="20"/>
        <v>2.2000391048102057</v>
      </c>
      <c r="N75" s="3">
        <f t="shared" si="21"/>
        <v>1635.0681058392811</v>
      </c>
      <c r="Q75" t="str">
        <f>'PRE-POST'!A78</f>
        <v>Navy</v>
      </c>
      <c r="R75" s="3">
        <f>IFERROR(VLOOKUP(Q75,$A$4:$N$160,14,FALSE),VLOOKUP(Q75,'Week 12'!Q$4:R$134,2,FALSE))</f>
        <v>1378.6316092574921</v>
      </c>
    </row>
    <row r="76" spans="1:18">
      <c r="A76" t="str">
        <f t="shared" ref="A76:B76" si="34">C9</f>
        <v>Kent State</v>
      </c>
      <c r="B76">
        <f t="shared" si="34"/>
        <v>34</v>
      </c>
      <c r="C76" t="str">
        <f t="shared" ref="C76:D76" si="35">A9</f>
        <v>Toledo</v>
      </c>
      <c r="D76">
        <f t="shared" si="35"/>
        <v>56</v>
      </c>
      <c r="E76" s="3">
        <f>VLOOKUP(A76,'Week 12'!$Q$4:R$138,2,FALSE)</f>
        <v>1406.0195899533603</v>
      </c>
      <c r="F76" s="3">
        <f>VLOOKUP(C76,'Week 12'!$Q$4:S$138,2,FALSE)</f>
        <v>1565.2026936608113</v>
      </c>
      <c r="G76" s="5">
        <f t="shared" si="19"/>
        <v>0.36768489952322769</v>
      </c>
      <c r="H76">
        <f t="shared" si="14"/>
        <v>0</v>
      </c>
      <c r="I76">
        <f t="shared" si="24"/>
        <v>-22</v>
      </c>
      <c r="J76">
        <f t="shared" si="25"/>
        <v>3.1354942159291497</v>
      </c>
      <c r="K76">
        <f t="shared" si="26"/>
        <v>1565.2026936608113</v>
      </c>
      <c r="L76">
        <f t="shared" si="27"/>
        <v>1406.0195899533603</v>
      </c>
      <c r="M76">
        <f t="shared" si="20"/>
        <v>2.2000138205622881</v>
      </c>
      <c r="N76" s="3">
        <f t="shared" si="21"/>
        <v>1355.2928207535149</v>
      </c>
      <c r="Q76" t="str">
        <f>'PRE-POST'!A79</f>
        <v>Nebraska</v>
      </c>
      <c r="R76" s="3">
        <f>IFERROR(VLOOKUP(Q76,$A$4:$N$160,14,FALSE),VLOOKUP(Q76,'Week 12'!Q$4:R$134,2,FALSE))</f>
        <v>1540.3220207534607</v>
      </c>
    </row>
    <row r="77" spans="1:18">
      <c r="A77" t="str">
        <f t="shared" ref="A77:B77" si="36">C10</f>
        <v>New Mexico</v>
      </c>
      <c r="B77">
        <f t="shared" si="36"/>
        <v>14</v>
      </c>
      <c r="C77" t="str">
        <f t="shared" ref="C77:D77" si="37">A10</f>
        <v>Boise State</v>
      </c>
      <c r="D77">
        <f t="shared" si="37"/>
        <v>45</v>
      </c>
      <c r="E77" s="3">
        <f>VLOOKUP(A77,'Week 12'!$Q$4:R$138,2,FALSE)</f>
        <v>1413.2518744056852</v>
      </c>
      <c r="F77" s="3">
        <f>VLOOKUP(C77,'Week 12'!$Q$4:S$138,2,FALSE)</f>
        <v>1695.3290632801895</v>
      </c>
      <c r="G77" s="5">
        <f t="shared" si="19"/>
        <v>0.22276995151215537</v>
      </c>
      <c r="H77">
        <f t="shared" si="14"/>
        <v>0</v>
      </c>
      <c r="I77">
        <f t="shared" si="24"/>
        <v>-31</v>
      </c>
      <c r="J77">
        <f t="shared" si="25"/>
        <v>3.4657359027997265</v>
      </c>
      <c r="K77">
        <f t="shared" si="26"/>
        <v>1695.3290632801895</v>
      </c>
      <c r="L77">
        <f t="shared" si="27"/>
        <v>1413.2518744056852</v>
      </c>
      <c r="M77">
        <f t="shared" si="20"/>
        <v>2.2000077992836244</v>
      </c>
      <c r="N77" s="3">
        <f t="shared" si="21"/>
        <v>1379.2810339381954</v>
      </c>
      <c r="Q77" t="str">
        <f>'PRE-POST'!A80</f>
        <v>Nevada</v>
      </c>
      <c r="R77" s="3">
        <f>IFERROR(VLOOKUP(Q77,$A$4:$N$160,14,FALSE),VLOOKUP(Q77,'Week 12'!Q$4:R$134,2,FALSE))</f>
        <v>1616.5378062577795</v>
      </c>
    </row>
    <row r="78" spans="1:18">
      <c r="A78" t="str">
        <f t="shared" ref="A78:B78" si="38">C11</f>
        <v>Southern Methodist</v>
      </c>
      <c r="B78">
        <f t="shared" si="38"/>
        <v>18</v>
      </c>
      <c r="C78" t="str">
        <f t="shared" ref="C78:D78" si="39">A11</f>
        <v>Memphis</v>
      </c>
      <c r="D78">
        <f t="shared" si="39"/>
        <v>28</v>
      </c>
      <c r="E78" s="3">
        <f>VLOOKUP(A78,'Week 12'!$Q$4:R$138,2,FALSE)</f>
        <v>1521.7511848028764</v>
      </c>
      <c r="F78" s="3">
        <f>VLOOKUP(C78,'Week 12'!$Q$4:S$138,2,FALSE)</f>
        <v>1634.3074582643624</v>
      </c>
      <c r="G78" s="5">
        <f t="shared" si="19"/>
        <v>0.43198525654516395</v>
      </c>
      <c r="H78">
        <f t="shared" si="14"/>
        <v>0</v>
      </c>
      <c r="I78">
        <f t="shared" si="24"/>
        <v>-10</v>
      </c>
      <c r="J78">
        <f t="shared" si="25"/>
        <v>2.3978952727983707</v>
      </c>
      <c r="K78">
        <f t="shared" si="26"/>
        <v>1634.3074582643624</v>
      </c>
      <c r="L78">
        <f t="shared" si="27"/>
        <v>1521.7511848028764</v>
      </c>
      <c r="M78">
        <f t="shared" si="20"/>
        <v>2.20001954577859</v>
      </c>
      <c r="N78" s="3">
        <f t="shared" si="21"/>
        <v>1476.1731420689862</v>
      </c>
      <c r="Q78" t="str">
        <f>'PRE-POST'!A81</f>
        <v>Nevada-Las Vegas</v>
      </c>
      <c r="R78" s="3">
        <f>IFERROR(VLOOKUP(Q78,$A$4:$N$160,14,FALSE),VLOOKUP(Q78,'Week 12'!Q$4:R$134,2,FALSE))</f>
        <v>1337.2922900071023</v>
      </c>
    </row>
    <row r="79" spans="1:18">
      <c r="A79" t="str">
        <f t="shared" ref="A79:B79" si="40">C12</f>
        <v>Alabama</v>
      </c>
      <c r="B79">
        <f t="shared" si="40"/>
        <v>50</v>
      </c>
      <c r="C79" t="str">
        <f t="shared" ref="C79:D79" si="41">A12</f>
        <v>AA</v>
      </c>
      <c r="D79">
        <f t="shared" si="41"/>
        <v>17</v>
      </c>
      <c r="E79" s="3">
        <f>VLOOKUP(A79,'Week 12'!$Q$4:R$138,2,FALSE)</f>
        <v>1904.161229059426</v>
      </c>
      <c r="F79" s="3">
        <f>VLOOKUP(C79,'Week 12'!$Q$4:S$138,2,FALSE)</f>
        <v>1190.6289582981894</v>
      </c>
      <c r="G79" s="5">
        <f t="shared" si="19"/>
        <v>0.98881122065730698</v>
      </c>
      <c r="H79">
        <f t="shared" si="14"/>
        <v>1</v>
      </c>
      <c r="I79">
        <f t="shared" si="24"/>
        <v>33</v>
      </c>
      <c r="J79">
        <f t="shared" si="25"/>
        <v>3.5263605246161616</v>
      </c>
      <c r="K79">
        <f t="shared" si="26"/>
        <v>1904.161229059426</v>
      </c>
      <c r="L79">
        <f t="shared" si="27"/>
        <v>1190.6289582981894</v>
      </c>
      <c r="M79">
        <f t="shared" si="20"/>
        <v>2.2000030832522794</v>
      </c>
      <c r="N79" s="3">
        <f t="shared" si="21"/>
        <v>1905.897280963341</v>
      </c>
      <c r="Q79" t="str">
        <f>'PRE-POST'!A82</f>
        <v>New Mexico</v>
      </c>
      <c r="R79" s="3">
        <f>IFERROR(VLOOKUP(Q79,$A$4:$N$160,14,FALSE),VLOOKUP(Q79,'Week 12'!Q$4:R$134,2,FALSE))</f>
        <v>1379.2810339381954</v>
      </c>
    </row>
    <row r="80" spans="1:18">
      <c r="A80" t="str">
        <f t="shared" ref="A80:B80" si="42">C13</f>
        <v>Appalachian State</v>
      </c>
      <c r="B80">
        <f t="shared" si="42"/>
        <v>45</v>
      </c>
      <c r="C80" t="str">
        <f t="shared" ref="C80:D80" si="43">A13</f>
        <v>Georgia State</v>
      </c>
      <c r="D80">
        <f t="shared" si="43"/>
        <v>17</v>
      </c>
      <c r="E80" s="3">
        <f>VLOOKUP(A80,'Week 12'!$Q$4:R$138,2,FALSE)</f>
        <v>1757.8936873450339</v>
      </c>
      <c r="F80" s="3">
        <f>VLOOKUP(C80,'Week 12'!$Q$4:S$138,2,FALSE)</f>
        <v>1253.1016689706587</v>
      </c>
      <c r="G80" s="5">
        <f t="shared" si="19"/>
        <v>0.96373581248091356</v>
      </c>
      <c r="H80">
        <f t="shared" si="14"/>
        <v>1</v>
      </c>
      <c r="I80">
        <f t="shared" si="24"/>
        <v>28</v>
      </c>
      <c r="J80">
        <f t="shared" si="25"/>
        <v>3.3672958299864741</v>
      </c>
      <c r="K80">
        <f t="shared" si="26"/>
        <v>1757.8936873450339</v>
      </c>
      <c r="L80">
        <f t="shared" si="27"/>
        <v>1253.1016689706587</v>
      </c>
      <c r="M80">
        <f t="shared" si="20"/>
        <v>2.2000043582305584</v>
      </c>
      <c r="N80" s="3">
        <f t="shared" si="21"/>
        <v>1763.2666368749785</v>
      </c>
      <c r="Q80" t="str">
        <f>'PRE-POST'!A83</f>
        <v>New Mexico State</v>
      </c>
      <c r="R80" s="3">
        <f>IFERROR(VLOOKUP(Q80,$A$4:$N$160,14,FALSE),VLOOKUP(Q80,'Week 12'!Q$4:R$134,2,FALSE))</f>
        <v>1319.0594560417746</v>
      </c>
    </row>
    <row r="81" spans="1:18">
      <c r="A81" t="str">
        <f t="shared" ref="A81:B81" si="44">C14</f>
        <v>Arkansas State</v>
      </c>
      <c r="B81">
        <f t="shared" si="44"/>
        <v>31</v>
      </c>
      <c r="C81" t="str">
        <f t="shared" ref="C81:D81" si="45">A14</f>
        <v>Louisiana-Monroe</v>
      </c>
      <c r="D81">
        <f t="shared" si="45"/>
        <v>17</v>
      </c>
      <c r="E81" s="3">
        <f>VLOOKUP(A81,'Week 12'!$Q$4:R$138,2,FALSE)</f>
        <v>1673.5365485442505</v>
      </c>
      <c r="F81" s="3">
        <f>VLOOKUP(C81,'Week 12'!$Q$4:S$138,2,FALSE)</f>
        <v>1582.3680493332633</v>
      </c>
      <c r="G81" s="5">
        <f t="shared" si="19"/>
        <v>0.71073946599436211</v>
      </c>
      <c r="H81">
        <f t="shared" si="14"/>
        <v>1</v>
      </c>
      <c r="I81">
        <f t="shared" si="24"/>
        <v>14</v>
      </c>
      <c r="J81">
        <f t="shared" si="25"/>
        <v>2.7080502011022101</v>
      </c>
      <c r="K81">
        <f t="shared" si="26"/>
        <v>1673.5365485442505</v>
      </c>
      <c r="L81">
        <f t="shared" si="27"/>
        <v>1582.3680493332633</v>
      </c>
      <c r="M81">
        <f t="shared" si="20"/>
        <v>2.2000241311419959</v>
      </c>
      <c r="N81" s="3">
        <f t="shared" si="21"/>
        <v>1708.0035366787233</v>
      </c>
      <c r="Q81" t="str">
        <f>'PRE-POST'!A84</f>
        <v>North Carolina</v>
      </c>
      <c r="R81" s="3">
        <f>IFERROR(VLOOKUP(Q81,$A$4:$N$160,14,FALSE),VLOOKUP(Q81,'Week 12'!Q$4:R$134,2,FALSE))</f>
        <v>1378.4758068350986</v>
      </c>
    </row>
    <row r="82" spans="1:18">
      <c r="A82" t="str">
        <f t="shared" ref="A82:B82" si="46">C15</f>
        <v>Army</v>
      </c>
      <c r="B82">
        <f t="shared" si="46"/>
        <v>28</v>
      </c>
      <c r="C82" t="str">
        <f t="shared" ref="C82:D82" si="47">A15</f>
        <v>AA</v>
      </c>
      <c r="D82">
        <f t="shared" si="47"/>
        <v>14</v>
      </c>
      <c r="E82" s="3">
        <f>VLOOKUP(A82,'Week 12'!$Q$4:R$138,2,FALSE)</f>
        <v>1675.0056709534758</v>
      </c>
      <c r="F82" s="3">
        <f>VLOOKUP(C82,'Week 12'!$Q$4:S$138,2,FALSE)</f>
        <v>1190.6289582981894</v>
      </c>
      <c r="G82" s="5">
        <f t="shared" si="19"/>
        <v>0.9593971389068674</v>
      </c>
      <c r="H82">
        <f t="shared" si="14"/>
        <v>1</v>
      </c>
      <c r="I82">
        <f t="shared" si="24"/>
        <v>14</v>
      </c>
      <c r="J82">
        <f t="shared" si="25"/>
        <v>2.7080502011022101</v>
      </c>
      <c r="K82">
        <f t="shared" si="26"/>
        <v>1675.0056709534758</v>
      </c>
      <c r="L82">
        <f t="shared" si="27"/>
        <v>1190.6289582981894</v>
      </c>
      <c r="M82">
        <f t="shared" si="20"/>
        <v>2.2000045419194247</v>
      </c>
      <c r="N82" s="3">
        <f t="shared" si="21"/>
        <v>1679.8436827321109</v>
      </c>
      <c r="Q82" t="str">
        <f>'PRE-POST'!A85</f>
        <v>North Carolina State</v>
      </c>
      <c r="R82" s="3">
        <f>IFERROR(VLOOKUP(Q82,$A$4:$N$160,14,FALSE),VLOOKUP(Q82,'Week 12'!Q$4:R$134,2,FALSE))</f>
        <v>1616.3910371139036</v>
      </c>
    </row>
    <row r="83" spans="1:18">
      <c r="A83" t="str">
        <f t="shared" ref="A83:B83" si="48">C16</f>
        <v>Auburn</v>
      </c>
      <c r="B83">
        <f t="shared" si="48"/>
        <v>53</v>
      </c>
      <c r="C83" t="str">
        <f t="shared" ref="C83:D83" si="49">A16</f>
        <v>Liberty</v>
      </c>
      <c r="D83">
        <f t="shared" si="49"/>
        <v>0</v>
      </c>
      <c r="E83" s="3">
        <f>VLOOKUP(A83,'Week 12'!$Q$4:R$138,2,FALSE)</f>
        <v>1623.7932438557668</v>
      </c>
      <c r="F83" s="3">
        <f>VLOOKUP(C83,'Week 12'!$Q$4:S$138,2,FALSE)</f>
        <v>1373.2349277519982</v>
      </c>
      <c r="G83" s="5">
        <f t="shared" si="19"/>
        <v>0.86014558685992548</v>
      </c>
      <c r="H83">
        <f t="shared" si="14"/>
        <v>1</v>
      </c>
      <c r="I83">
        <f t="shared" si="24"/>
        <v>53</v>
      </c>
      <c r="J83">
        <f t="shared" si="25"/>
        <v>3.9889840465642745</v>
      </c>
      <c r="K83">
        <f t="shared" si="26"/>
        <v>1623.7932438557668</v>
      </c>
      <c r="L83">
        <f t="shared" si="27"/>
        <v>1373.2349277519982</v>
      </c>
      <c r="M83">
        <f t="shared" si="20"/>
        <v>2.2000087803910651</v>
      </c>
      <c r="N83" s="3">
        <f t="shared" si="21"/>
        <v>1648.3399308290595</v>
      </c>
      <c r="Q83" t="str">
        <f>'PRE-POST'!A86</f>
        <v>North Texas</v>
      </c>
      <c r="R83" s="3">
        <f>IFERROR(VLOOKUP(Q83,$A$4:$N$160,14,FALSE),VLOOKUP(Q83,'Week 12'!Q$4:R$134,2,FALSE))</f>
        <v>1635.0681058392811</v>
      </c>
    </row>
    <row r="84" spans="1:18">
      <c r="A84" t="str">
        <f t="shared" ref="A84:B84" si="50">C17</f>
        <v>Akron</v>
      </c>
      <c r="B84">
        <f t="shared" si="50"/>
        <v>6</v>
      </c>
      <c r="C84" t="str">
        <f t="shared" ref="C84:D84" si="51">A17</f>
        <v>Bowling Green State</v>
      </c>
      <c r="D84">
        <f t="shared" si="51"/>
        <v>21</v>
      </c>
      <c r="E84" s="3">
        <f>VLOOKUP(A84,'Week 12'!$Q$4:R$138,2,FALSE)</f>
        <v>1360.3263113700334</v>
      </c>
      <c r="F84" s="3">
        <f>VLOOKUP(C84,'Week 12'!$Q$4:S$138,2,FALSE)</f>
        <v>1306.6754123971077</v>
      </c>
      <c r="G84" s="5">
        <f t="shared" si="19"/>
        <v>0.66441005041000378</v>
      </c>
      <c r="H84">
        <f t="shared" si="14"/>
        <v>0</v>
      </c>
      <c r="I84">
        <f t="shared" si="24"/>
        <v>-15</v>
      </c>
      <c r="J84">
        <f t="shared" si="25"/>
        <v>2.7725887222397811</v>
      </c>
      <c r="K84">
        <f t="shared" si="26"/>
        <v>1306.6754123971077</v>
      </c>
      <c r="L84">
        <f t="shared" si="27"/>
        <v>1360.3263113700334</v>
      </c>
      <c r="M84">
        <f t="shared" si="20"/>
        <v>2.1999589941633393</v>
      </c>
      <c r="N84" s="3">
        <f t="shared" si="21"/>
        <v>1279.2738463772184</v>
      </c>
      <c r="Q84" t="str">
        <f>'PRE-POST'!A87</f>
        <v>Northern Illinois</v>
      </c>
      <c r="R84" s="3">
        <f>IFERROR(VLOOKUP(Q84,$A$4:$N$160,14,FALSE),VLOOKUP(Q84,'Week 12'!Q$4:R$134,2,FALSE))</f>
        <v>1570.1094002574062</v>
      </c>
    </row>
    <row r="85" spans="1:18">
      <c r="A85" t="str">
        <f t="shared" ref="A85:B85" si="52">C18</f>
        <v>Brigham Young</v>
      </c>
      <c r="B85">
        <f t="shared" si="52"/>
        <v>45</v>
      </c>
      <c r="C85" t="str">
        <f t="shared" ref="C85:D85" si="53">A18</f>
        <v>New Mexico State</v>
      </c>
      <c r="D85">
        <f t="shared" si="53"/>
        <v>10</v>
      </c>
      <c r="E85" s="3">
        <f>VLOOKUP(A85,'Week 12'!$Q$4:R$138,2,FALSE)</f>
        <v>1525.8224155874798</v>
      </c>
      <c r="F85" s="3">
        <f>VLOOKUP(C85,'Week 12'!$Q$4:S$138,2,FALSE)</f>
        <v>1350.6960360680589</v>
      </c>
      <c r="G85" s="5">
        <f t="shared" si="19"/>
        <v>0.79935669683749311</v>
      </c>
      <c r="H85">
        <f t="shared" si="14"/>
        <v>1</v>
      </c>
      <c r="I85">
        <f t="shared" si="24"/>
        <v>35</v>
      </c>
      <c r="J85">
        <f t="shared" si="25"/>
        <v>3.5835189384561099</v>
      </c>
      <c r="K85">
        <f t="shared" si="26"/>
        <v>1525.8224155874798</v>
      </c>
      <c r="L85">
        <f t="shared" si="27"/>
        <v>1350.6960360680589</v>
      </c>
      <c r="M85">
        <f t="shared" si="20"/>
        <v>2.2000125623564313</v>
      </c>
      <c r="N85" s="3">
        <f t="shared" si="21"/>
        <v>1557.458995613764</v>
      </c>
      <c r="Q85" t="str">
        <f>'PRE-POST'!A88</f>
        <v>Northwestern</v>
      </c>
      <c r="R85" s="3">
        <f>IFERROR(VLOOKUP(Q85,$A$4:$N$160,14,FALSE),VLOOKUP(Q85,'Week 12'!Q$4:R$134,2,FALSE))</f>
        <v>1644.8864242952222</v>
      </c>
    </row>
    <row r="86" spans="1:18">
      <c r="A86" t="str">
        <f t="shared" ref="A86:B86" si="54">C19</f>
        <v>Central Florida</v>
      </c>
      <c r="B86">
        <f t="shared" si="54"/>
        <v>38</v>
      </c>
      <c r="C86" t="str">
        <f t="shared" ref="C86:D86" si="55">A19</f>
        <v>Cincinnati</v>
      </c>
      <c r="D86">
        <f t="shared" si="55"/>
        <v>13</v>
      </c>
      <c r="E86" s="3">
        <f>VLOOKUP(A86,'Week 12'!$Q$4:R$138,2,FALSE)</f>
        <v>1753.0434888462494</v>
      </c>
      <c r="F86" s="3">
        <f>VLOOKUP(C86,'Week 12'!$Q$4:S$138,2,FALSE)</f>
        <v>1698.0757982085324</v>
      </c>
      <c r="G86" s="5">
        <f t="shared" si="19"/>
        <v>0.66609806008330519</v>
      </c>
      <c r="H86">
        <f t="shared" si="14"/>
        <v>1</v>
      </c>
      <c r="I86">
        <f t="shared" si="24"/>
        <v>25</v>
      </c>
      <c r="J86">
        <f t="shared" si="25"/>
        <v>3.2580965380214821</v>
      </c>
      <c r="K86">
        <f t="shared" si="26"/>
        <v>1753.0434888462494</v>
      </c>
      <c r="L86">
        <f t="shared" si="27"/>
        <v>1698.0757982085324</v>
      </c>
      <c r="M86">
        <f t="shared" si="20"/>
        <v>2.2000400235115301</v>
      </c>
      <c r="N86" s="3">
        <f t="shared" si="21"/>
        <v>1800.9112888627842</v>
      </c>
      <c r="Q86" t="str">
        <f>'PRE-POST'!A89</f>
        <v>Notre Dame</v>
      </c>
      <c r="R86" s="3">
        <f>IFERROR(VLOOKUP(Q86,$A$4:$N$160,14,FALSE),VLOOKUP(Q86,'Week 12'!Q$4:R$134,2,FALSE))</f>
        <v>1841.9904339871327</v>
      </c>
    </row>
    <row r="87" spans="1:18">
      <c r="A87" t="str">
        <f t="shared" ref="A87:B87" si="56">C20</f>
        <v>Clemson</v>
      </c>
      <c r="B87">
        <f t="shared" si="56"/>
        <v>35</v>
      </c>
      <c r="C87" t="str">
        <f t="shared" ref="C87:D87" si="57">A20</f>
        <v>Duke</v>
      </c>
      <c r="D87">
        <f t="shared" si="57"/>
        <v>6</v>
      </c>
      <c r="E87" s="3">
        <f>VLOOKUP(A87,'Week 12'!$Q$4:R$138,2,FALSE)</f>
        <v>1909.2141143514484</v>
      </c>
      <c r="F87" s="3">
        <f>VLOOKUP(C87,'Week 12'!$Q$4:S$138,2,FALSE)</f>
        <v>1626.3873866799152</v>
      </c>
      <c r="G87" s="5">
        <f t="shared" si="19"/>
        <v>0.88103327841292001</v>
      </c>
      <c r="H87">
        <f t="shared" si="14"/>
        <v>1</v>
      </c>
      <c r="I87">
        <f t="shared" si="24"/>
        <v>29</v>
      </c>
      <c r="J87">
        <f t="shared" si="25"/>
        <v>3.4011973816621555</v>
      </c>
      <c r="K87">
        <f t="shared" si="26"/>
        <v>1909.2141143514484</v>
      </c>
      <c r="L87">
        <f t="shared" si="27"/>
        <v>1626.3873866799152</v>
      </c>
      <c r="M87">
        <f t="shared" si="20"/>
        <v>2.2000077786142</v>
      </c>
      <c r="N87" s="3">
        <f t="shared" si="21"/>
        <v>1927.0178665870969</v>
      </c>
      <c r="Q87" t="str">
        <f>'PRE-POST'!A90</f>
        <v>Ohio</v>
      </c>
      <c r="R87" s="3">
        <f>IFERROR(VLOOKUP(Q87,$A$4:$N$160,14,FALSE),VLOOKUP(Q87,'Week 12'!Q$4:R$134,2,FALSE))</f>
        <v>1716.3726046794663</v>
      </c>
    </row>
    <row r="88" spans="1:18">
      <c r="A88" t="str">
        <f t="shared" ref="A88:B88" si="58">C21</f>
        <v>East Carolina</v>
      </c>
      <c r="B88">
        <f t="shared" si="58"/>
        <v>55</v>
      </c>
      <c r="C88" t="str">
        <f t="shared" ref="C88:D88" si="59">A21</f>
        <v>Connecticut</v>
      </c>
      <c r="D88">
        <f t="shared" si="59"/>
        <v>21</v>
      </c>
      <c r="E88" s="3">
        <f>VLOOKUP(A88,'Week 12'!$Q$4:R$138,2,FALSE)</f>
        <v>1340.9282711752385</v>
      </c>
      <c r="F88" s="3">
        <f>VLOOKUP(C88,'Week 12'!$Q$4:S$138,2,FALSE)</f>
        <v>1221.3132597289252</v>
      </c>
      <c r="G88" s="5">
        <f t="shared" si="19"/>
        <v>0.74321179793718584</v>
      </c>
      <c r="H88">
        <f t="shared" si="14"/>
        <v>1</v>
      </c>
      <c r="I88">
        <f t="shared" si="24"/>
        <v>34</v>
      </c>
      <c r="J88">
        <f t="shared" si="25"/>
        <v>3.5553480614894135</v>
      </c>
      <c r="K88">
        <f t="shared" si="26"/>
        <v>1340.9282711752385</v>
      </c>
      <c r="L88">
        <f t="shared" si="27"/>
        <v>1221.3132597289252</v>
      </c>
      <c r="M88">
        <f t="shared" si="20"/>
        <v>2.2000183923403376</v>
      </c>
      <c r="N88" s="3">
        <f t="shared" si="21"/>
        <v>1381.0993502112306</v>
      </c>
      <c r="Q88" t="str">
        <f>'PRE-POST'!A91</f>
        <v>Ohio State</v>
      </c>
      <c r="R88" s="3">
        <f>IFERROR(VLOOKUP(Q88,$A$4:$N$160,14,FALSE),VLOOKUP(Q88,'Week 12'!Q$4:R$134,2,FALSE))</f>
        <v>1736.2379576297722</v>
      </c>
    </row>
    <row r="89" spans="1:18">
      <c r="A89" t="str">
        <f t="shared" ref="A89:B89" si="60">C22</f>
        <v>Florida</v>
      </c>
      <c r="B89">
        <f t="shared" si="60"/>
        <v>63</v>
      </c>
      <c r="C89" t="str">
        <f t="shared" ref="C89:D89" si="61">A22</f>
        <v>AA</v>
      </c>
      <c r="D89">
        <f t="shared" si="61"/>
        <v>10</v>
      </c>
      <c r="E89" s="3">
        <f>VLOOKUP(A89,'Week 12'!$Q$4:R$138,2,FALSE)</f>
        <v>1609.9078978342325</v>
      </c>
      <c r="F89" s="3">
        <f>VLOOKUP(C89,'Week 12'!$Q$4:S$138,2,FALSE)</f>
        <v>1190.6289582981894</v>
      </c>
      <c r="G89" s="5">
        <f t="shared" si="19"/>
        <v>0.94200936409418112</v>
      </c>
      <c r="H89">
        <f t="shared" si="14"/>
        <v>1</v>
      </c>
      <c r="I89">
        <f t="shared" si="24"/>
        <v>53</v>
      </c>
      <c r="J89">
        <f t="shared" si="25"/>
        <v>3.9889840465642745</v>
      </c>
      <c r="K89">
        <f t="shared" si="26"/>
        <v>1609.9078978342325</v>
      </c>
      <c r="L89">
        <f t="shared" si="27"/>
        <v>1190.6289582981894</v>
      </c>
      <c r="M89">
        <f t="shared" si="20"/>
        <v>2.2000052471035212</v>
      </c>
      <c r="N89" s="3">
        <f t="shared" si="21"/>
        <v>1620.0861658548736</v>
      </c>
      <c r="Q89" t="str">
        <f>'PRE-POST'!A92</f>
        <v>Oklahoma</v>
      </c>
      <c r="R89" s="3">
        <f>IFERROR(VLOOKUP(Q89,$A$4:$N$160,14,FALSE),VLOOKUP(Q89,'Week 12'!Q$4:R$134,2,FALSE))</f>
        <v>1781.4966020606264</v>
      </c>
    </row>
    <row r="90" spans="1:18">
      <c r="A90" t="str">
        <f t="shared" ref="A90:B90" si="62">C23</f>
        <v>Charlotte</v>
      </c>
      <c r="B90">
        <f t="shared" si="62"/>
        <v>35</v>
      </c>
      <c r="C90" t="str">
        <f t="shared" ref="C90:D90" si="63">A23</f>
        <v>Florida International</v>
      </c>
      <c r="D90">
        <f t="shared" si="63"/>
        <v>42</v>
      </c>
      <c r="E90" s="3">
        <f>VLOOKUP(A90,'Week 12'!$Q$4:R$138,2,FALSE)</f>
        <v>1356.39279630856</v>
      </c>
      <c r="F90" s="3">
        <f>VLOOKUP(C90,'Week 12'!$Q$4:S$138,2,FALSE)</f>
        <v>1563.9763792345896</v>
      </c>
      <c r="G90" s="5">
        <f t="shared" si="19"/>
        <v>0.30559873198606896</v>
      </c>
      <c r="H90">
        <f t="shared" si="14"/>
        <v>0</v>
      </c>
      <c r="I90">
        <f t="shared" si="24"/>
        <v>-7</v>
      </c>
      <c r="J90">
        <f t="shared" si="25"/>
        <v>2.0794415416798357</v>
      </c>
      <c r="K90">
        <f t="shared" si="26"/>
        <v>1563.9763792345896</v>
      </c>
      <c r="L90">
        <f t="shared" si="27"/>
        <v>1356.39279630856</v>
      </c>
      <c r="M90">
        <f t="shared" si="20"/>
        <v>2.2000105981406093</v>
      </c>
      <c r="N90" s="3">
        <f t="shared" si="21"/>
        <v>1328.4317748829892</v>
      </c>
      <c r="Q90" t="str">
        <f>'PRE-POST'!A93</f>
        <v>Oklahoma State</v>
      </c>
      <c r="R90" s="3">
        <f>IFERROR(VLOOKUP(Q90,$A$4:$N$160,14,FALSE),VLOOKUP(Q90,'Week 12'!Q$4:R$134,2,FALSE))</f>
        <v>1576.3317021767939</v>
      </c>
    </row>
    <row r="91" spans="1:18">
      <c r="A91" t="str">
        <f t="shared" ref="A91:B91" si="64">C24</f>
        <v>Florida State</v>
      </c>
      <c r="B91">
        <f t="shared" si="64"/>
        <v>22</v>
      </c>
      <c r="C91" t="str">
        <f t="shared" ref="C91:D91" si="65">A24</f>
        <v>Boston College</v>
      </c>
      <c r="D91">
        <f t="shared" si="65"/>
        <v>21</v>
      </c>
      <c r="E91" s="3">
        <f>VLOOKUP(A91,'Week 12'!$Q$4:R$138,2,FALSE)</f>
        <v>1457.8580263567319</v>
      </c>
      <c r="F91" s="3">
        <f>VLOOKUP(C91,'Week 12'!$Q$4:S$138,2,FALSE)</f>
        <v>1613.6569780456716</v>
      </c>
      <c r="G91" s="5">
        <f t="shared" si="19"/>
        <v>0.37222559127091709</v>
      </c>
      <c r="H91">
        <f t="shared" si="14"/>
        <v>1</v>
      </c>
      <c r="I91">
        <f t="shared" si="24"/>
        <v>1</v>
      </c>
      <c r="J91">
        <f t="shared" si="25"/>
        <v>0.69314718055994529</v>
      </c>
      <c r="K91">
        <f t="shared" si="26"/>
        <v>1457.8580263567319</v>
      </c>
      <c r="L91">
        <f t="shared" si="27"/>
        <v>1613.6569780456716</v>
      </c>
      <c r="M91">
        <f t="shared" si="20"/>
        <v>2.1999858792374654</v>
      </c>
      <c r="N91" s="3">
        <f t="shared" si="21"/>
        <v>1477.0040661698254</v>
      </c>
      <c r="Q91" t="str">
        <f>'PRE-POST'!A94</f>
        <v>Old Dominion</v>
      </c>
      <c r="R91" s="3">
        <f>IFERROR(VLOOKUP(Q91,$A$4:$N$160,14,FALSE),VLOOKUP(Q91,'Week 12'!Q$4:R$134,2,FALSE))</f>
        <v>1449.611587547003</v>
      </c>
    </row>
    <row r="92" spans="1:18">
      <c r="A92" t="str">
        <f t="shared" ref="A92:B92" si="66">C25</f>
        <v>Fresno State</v>
      </c>
      <c r="B92">
        <f t="shared" si="66"/>
        <v>23</v>
      </c>
      <c r="C92" t="str">
        <f t="shared" ref="C92:D92" si="67">A25</f>
        <v>San Diego State</v>
      </c>
      <c r="D92">
        <f t="shared" si="67"/>
        <v>14</v>
      </c>
      <c r="E92" s="3">
        <f>VLOOKUP(A92,'Week 12'!$Q$4:R$138,2,FALSE)</f>
        <v>1736.2434432293853</v>
      </c>
      <c r="F92" s="3">
        <f>VLOOKUP(C92,'Week 12'!$Q$4:S$138,2,FALSE)</f>
        <v>1585.6732974193901</v>
      </c>
      <c r="G92" s="5">
        <f t="shared" si="19"/>
        <v>0.77572437579274922</v>
      </c>
      <c r="H92">
        <f t="shared" si="14"/>
        <v>1</v>
      </c>
      <c r="I92">
        <f t="shared" si="24"/>
        <v>9</v>
      </c>
      <c r="J92">
        <f t="shared" si="25"/>
        <v>2.3025850929940459</v>
      </c>
      <c r="K92">
        <f t="shared" si="26"/>
        <v>1736.2434432293853</v>
      </c>
      <c r="L92">
        <f t="shared" si="27"/>
        <v>1585.6732974193901</v>
      </c>
      <c r="M92">
        <f t="shared" si="20"/>
        <v>2.2000146111301691</v>
      </c>
      <c r="N92" s="3">
        <f t="shared" si="21"/>
        <v>1758.965797334092</v>
      </c>
      <c r="Q92" t="str">
        <f>'PRE-POST'!A95</f>
        <v>Oregon</v>
      </c>
      <c r="R92" s="3">
        <f>IFERROR(VLOOKUP(Q92,$A$4:$N$160,14,FALSE),VLOOKUP(Q92,'Week 12'!Q$4:R$134,2,FALSE))</f>
        <v>1511.6323913912656</v>
      </c>
    </row>
    <row r="93" spans="1:18">
      <c r="A93" t="str">
        <f t="shared" ref="A93:B93" si="68">C26</f>
        <v>Georgia</v>
      </c>
      <c r="B93">
        <f t="shared" si="68"/>
        <v>66</v>
      </c>
      <c r="C93" t="str">
        <f t="shared" ref="C93:D93" si="69">A26</f>
        <v>Massachusetts</v>
      </c>
      <c r="D93">
        <f t="shared" si="69"/>
        <v>27</v>
      </c>
      <c r="E93" s="3">
        <f>VLOOKUP(A93,'Week 12'!$Q$4:R$138,2,FALSE)</f>
        <v>1885.0002371342782</v>
      </c>
      <c r="F93" s="3">
        <f>VLOOKUP(C93,'Week 12'!$Q$4:S$138,2,FALSE)</f>
        <v>1363.3617711892598</v>
      </c>
      <c r="G93" s="5">
        <f t="shared" si="19"/>
        <v>0.96697674596910699</v>
      </c>
      <c r="H93">
        <f t="shared" si="14"/>
        <v>1</v>
      </c>
      <c r="I93">
        <f t="shared" si="24"/>
        <v>39</v>
      </c>
      <c r="J93">
        <f t="shared" si="25"/>
        <v>3.6888794541139363</v>
      </c>
      <c r="K93">
        <f t="shared" si="26"/>
        <v>1885.0002371342782</v>
      </c>
      <c r="L93">
        <f t="shared" si="27"/>
        <v>1363.3617711892598</v>
      </c>
      <c r="M93">
        <f t="shared" si="20"/>
        <v>2.2000042174803887</v>
      </c>
      <c r="N93" s="3">
        <f t="shared" si="21"/>
        <v>1890.3602747549585</v>
      </c>
      <c r="Q93" t="str">
        <f>'PRE-POST'!A96</f>
        <v>Oregon State</v>
      </c>
      <c r="R93" s="3">
        <f>IFERROR(VLOOKUP(Q93,$A$4:$N$160,14,FALSE),VLOOKUP(Q93,'Week 12'!Q$4:R$134,2,FALSE))</f>
        <v>1281.5873225829341</v>
      </c>
    </row>
    <row r="94" spans="1:18">
      <c r="A94" t="str">
        <f t="shared" ref="A94:B94" si="70">C27</f>
        <v>Coastal Carolina</v>
      </c>
      <c r="B94">
        <f t="shared" si="70"/>
        <v>17</v>
      </c>
      <c r="C94" t="str">
        <f t="shared" ref="C94:D94" si="71">A27</f>
        <v>Georgia Southern</v>
      </c>
      <c r="D94">
        <f t="shared" si="71"/>
        <v>41</v>
      </c>
      <c r="E94" s="3">
        <f>VLOOKUP(A94,'Week 12'!$Q$4:R$138,2,FALSE)</f>
        <v>1488.323692484463</v>
      </c>
      <c r="F94" s="3">
        <f>VLOOKUP(C94,'Week 12'!$Q$4:S$138,2,FALSE)</f>
        <v>1557.8184873866344</v>
      </c>
      <c r="G94" s="5">
        <f t="shared" si="19"/>
        <v>0.49353183101363085</v>
      </c>
      <c r="H94">
        <f t="shared" si="14"/>
        <v>0</v>
      </c>
      <c r="I94">
        <f t="shared" si="24"/>
        <v>-24</v>
      </c>
      <c r="J94">
        <f t="shared" si="25"/>
        <v>3.2188758248682006</v>
      </c>
      <c r="K94">
        <f t="shared" si="26"/>
        <v>1557.8184873866344</v>
      </c>
      <c r="L94">
        <f t="shared" si="27"/>
        <v>1488.323692484463</v>
      </c>
      <c r="M94">
        <f t="shared" si="20"/>
        <v>2.2000316570471661</v>
      </c>
      <c r="N94" s="3">
        <f t="shared" si="21"/>
        <v>1418.4235087608472</v>
      </c>
      <c r="Q94" t="str">
        <f>'PRE-POST'!A97</f>
        <v>Penn State</v>
      </c>
      <c r="R94" s="3">
        <f>IFERROR(VLOOKUP(Q94,$A$4:$N$160,14,FALSE),VLOOKUP(Q94,'Week 12'!Q$4:R$134,2,FALSE))</f>
        <v>1734.5023783496076</v>
      </c>
    </row>
    <row r="95" spans="1:18">
      <c r="A95" t="str">
        <f t="shared" ref="A95:B95" si="72">C28</f>
        <v>Georgia Tech</v>
      </c>
      <c r="B95">
        <f t="shared" si="72"/>
        <v>30</v>
      </c>
      <c r="C95" t="str">
        <f t="shared" ref="C95:D95" si="73">A28</f>
        <v>Virginia</v>
      </c>
      <c r="D95">
        <f t="shared" si="73"/>
        <v>27</v>
      </c>
      <c r="E95" s="3">
        <f>VLOOKUP(A95,'Week 12'!$Q$4:R$138,2,FALSE)</f>
        <v>1664.89147971239</v>
      </c>
      <c r="F95" s="3">
        <f>VLOOKUP(C95,'Week 12'!$Q$4:S$138,2,FALSE)</f>
        <v>1666.0981906421682</v>
      </c>
      <c r="G95" s="5">
        <f t="shared" si="19"/>
        <v>0.59078795437243004</v>
      </c>
      <c r="H95">
        <f t="shared" si="14"/>
        <v>1</v>
      </c>
      <c r="I95">
        <f t="shared" si="24"/>
        <v>3</v>
      </c>
      <c r="J95">
        <f t="shared" si="25"/>
        <v>1.3862943611198906</v>
      </c>
      <c r="K95">
        <f t="shared" si="26"/>
        <v>1664.89147971239</v>
      </c>
      <c r="L95">
        <f t="shared" si="27"/>
        <v>1666.0981906421682</v>
      </c>
      <c r="M95">
        <f t="shared" si="20"/>
        <v>2.1981768624566911</v>
      </c>
      <c r="N95" s="3">
        <f t="shared" si="21"/>
        <v>1689.831482278222</v>
      </c>
      <c r="Q95" t="str">
        <f>'PRE-POST'!A98</f>
        <v>Pittsburgh</v>
      </c>
      <c r="R95" s="3">
        <f>IFERROR(VLOOKUP(Q95,$A$4:$N$160,14,FALSE),VLOOKUP(Q95,'Week 12'!Q$4:R$134,2,FALSE))</f>
        <v>1718.9207505700874</v>
      </c>
    </row>
    <row r="96" spans="1:18">
      <c r="A96" t="str">
        <f t="shared" ref="A96:B96" si="74">C29</f>
        <v>Hawaii</v>
      </c>
      <c r="B96">
        <f t="shared" si="74"/>
        <v>35</v>
      </c>
      <c r="C96" t="str">
        <f t="shared" ref="C96:D96" si="75">A29</f>
        <v>Nevada-Las Vegas</v>
      </c>
      <c r="D96">
        <f t="shared" si="75"/>
        <v>28</v>
      </c>
      <c r="E96" s="3">
        <f>VLOOKUP(A96,'Week 12'!$Q$4:R$138,2,FALSE)</f>
        <v>1439.4894012555121</v>
      </c>
      <c r="F96" s="3">
        <f>VLOOKUP(C96,'Week 12'!$Q$4:S$138,2,FALSE)</f>
        <v>1365.6768061858402</v>
      </c>
      <c r="G96" s="5">
        <f t="shared" si="19"/>
        <v>0.68977540946570048</v>
      </c>
      <c r="H96">
        <f t="shared" si="14"/>
        <v>1</v>
      </c>
      <c r="I96">
        <f t="shared" si="24"/>
        <v>7</v>
      </c>
      <c r="J96">
        <f t="shared" si="25"/>
        <v>2.0794415416798357</v>
      </c>
      <c r="K96">
        <f t="shared" si="26"/>
        <v>1439.4894012555121</v>
      </c>
      <c r="L96">
        <f t="shared" si="27"/>
        <v>1365.6768061858402</v>
      </c>
      <c r="M96">
        <f t="shared" si="20"/>
        <v>2.2000298052113996</v>
      </c>
      <c r="N96" s="3">
        <f t="shared" si="21"/>
        <v>1467.87391743425</v>
      </c>
      <c r="Q96" t="str">
        <f>'PRE-POST'!A99</f>
        <v>Purdue</v>
      </c>
      <c r="R96" s="3">
        <f>IFERROR(VLOOKUP(Q96,$A$4:$N$160,14,FALSE),VLOOKUP(Q96,'Week 12'!Q$4:R$134,2,FALSE))</f>
        <v>1468.5819322023442</v>
      </c>
    </row>
    <row r="97" spans="1:18">
      <c r="A97" t="str">
        <f t="shared" ref="A97:B97" si="76">C30</f>
        <v>Illinois</v>
      </c>
      <c r="B97">
        <f t="shared" si="76"/>
        <v>0</v>
      </c>
      <c r="C97" t="str">
        <f t="shared" ref="C97:D97" si="77">A30</f>
        <v>Iowa</v>
      </c>
      <c r="D97">
        <f t="shared" si="77"/>
        <v>63</v>
      </c>
      <c r="E97" s="3">
        <f>VLOOKUP(A97,'Week 12'!$Q$4:R$138,2,FALSE)</f>
        <v>1423.000278416343</v>
      </c>
      <c r="F97" s="3">
        <f>VLOOKUP(C97,'Week 12'!$Q$4:S$138,2,FALSE)</f>
        <v>1561.0435927373858</v>
      </c>
      <c r="G97" s="5">
        <f t="shared" si="19"/>
        <v>0.39640402153361654</v>
      </c>
      <c r="H97">
        <f t="shared" si="14"/>
        <v>0</v>
      </c>
      <c r="I97">
        <f t="shared" si="24"/>
        <v>-63</v>
      </c>
      <c r="J97">
        <f t="shared" si="25"/>
        <v>4.1588830833596715</v>
      </c>
      <c r="K97">
        <f t="shared" si="26"/>
        <v>1561.0435927373858</v>
      </c>
      <c r="L97">
        <f t="shared" si="27"/>
        <v>1423.000278416343</v>
      </c>
      <c r="M97">
        <f t="shared" si="20"/>
        <v>2.2000159370268011</v>
      </c>
      <c r="N97" s="3">
        <f t="shared" si="21"/>
        <v>1350.4614418507358</v>
      </c>
      <c r="Q97" t="str">
        <f>'PRE-POST'!A100</f>
        <v>Rice</v>
      </c>
      <c r="R97" s="3">
        <f>IFERROR(VLOOKUP(Q97,$A$4:$N$160,14,FALSE),VLOOKUP(Q97,'Week 12'!Q$4:R$134,2,FALSE))</f>
        <v>1194.1071616982106</v>
      </c>
    </row>
    <row r="98" spans="1:18">
      <c r="A98" t="str">
        <f t="shared" ref="A98:B98" si="78">C31</f>
        <v>Kansas State</v>
      </c>
      <c r="B98">
        <f t="shared" si="78"/>
        <v>21</v>
      </c>
      <c r="C98" t="str">
        <f t="shared" ref="C98:D98" si="79">A31</f>
        <v>Texas Tech</v>
      </c>
      <c r="D98">
        <f t="shared" si="79"/>
        <v>6</v>
      </c>
      <c r="E98" s="3">
        <f>VLOOKUP(A98,'Week 12'!$Q$4:R$138,2,FALSE)</f>
        <v>1450.292062974476</v>
      </c>
      <c r="F98" s="3">
        <f>VLOOKUP(C98,'Week 12'!$Q$4:S$138,2,FALSE)</f>
        <v>1560.8084626706229</v>
      </c>
      <c r="G98" s="5">
        <f t="shared" si="19"/>
        <v>0.43486882005651356</v>
      </c>
      <c r="H98">
        <f t="shared" si="14"/>
        <v>1</v>
      </c>
      <c r="I98">
        <f t="shared" si="24"/>
        <v>15</v>
      </c>
      <c r="J98">
        <f t="shared" si="25"/>
        <v>2.7725887222397811</v>
      </c>
      <c r="K98">
        <f t="shared" si="26"/>
        <v>1450.292062974476</v>
      </c>
      <c r="L98">
        <f t="shared" si="27"/>
        <v>1560.8084626706229</v>
      </c>
      <c r="M98">
        <f t="shared" si="20"/>
        <v>2.199980093452139</v>
      </c>
      <c r="N98" s="3">
        <f t="shared" si="21"/>
        <v>1519.2339979407848</v>
      </c>
      <c r="Q98" t="str">
        <f>'PRE-POST'!A101</f>
        <v>Rutgers</v>
      </c>
      <c r="R98" s="3">
        <f>IFERROR(VLOOKUP(Q98,$A$4:$N$160,14,FALSE),VLOOKUP(Q98,'Week 12'!Q$4:R$134,2,FALSE))</f>
        <v>1253.4588522604599</v>
      </c>
    </row>
    <row r="99" spans="1:18">
      <c r="A99" t="str">
        <f t="shared" ref="A99:B99" si="80">C32</f>
        <v>Kentucky</v>
      </c>
      <c r="B99">
        <f t="shared" si="80"/>
        <v>34</v>
      </c>
      <c r="C99" t="str">
        <f t="shared" ref="C99:D99" si="81">A32</f>
        <v>Middle Tennessee State</v>
      </c>
      <c r="D99">
        <f t="shared" si="81"/>
        <v>23</v>
      </c>
      <c r="E99" s="3">
        <f>VLOOKUP(A99,'Week 12'!$Q$4:R$138,2,FALSE)</f>
        <v>1554.6648915251903</v>
      </c>
      <c r="F99" s="3">
        <f>VLOOKUP(C99,'Week 12'!$Q$4:S$138,2,FALSE)</f>
        <v>1666.1721300590748</v>
      </c>
      <c r="G99" s="5">
        <f t="shared" si="19"/>
        <v>0.4334676082931801</v>
      </c>
      <c r="H99">
        <f t="shared" si="14"/>
        <v>1</v>
      </c>
      <c r="I99">
        <f t="shared" si="24"/>
        <v>11</v>
      </c>
      <c r="J99">
        <f t="shared" si="25"/>
        <v>2.4849066497880004</v>
      </c>
      <c r="K99">
        <f t="shared" si="26"/>
        <v>1554.6648915251903</v>
      </c>
      <c r="L99">
        <f t="shared" si="27"/>
        <v>1666.1721300590748</v>
      </c>
      <c r="M99">
        <f t="shared" si="20"/>
        <v>2.1999802703391373</v>
      </c>
      <c r="N99" s="3">
        <f t="shared" si="21"/>
        <v>1616.606660753502</v>
      </c>
      <c r="Q99" t="str">
        <f>'PRE-POST'!A102</f>
        <v>San Diego State</v>
      </c>
      <c r="R99" s="3">
        <f>IFERROR(VLOOKUP(Q99,$A$4:$N$160,14,FALSE),VLOOKUP(Q99,'Week 12'!Q$4:R$134,2,FALSE))</f>
        <v>1562.9509433146834</v>
      </c>
    </row>
    <row r="100" spans="1:18">
      <c r="A100" t="str">
        <f t="shared" ref="A100:B100" si="82">C33</f>
        <v>Louisiana</v>
      </c>
      <c r="B100">
        <f t="shared" si="82"/>
        <v>48</v>
      </c>
      <c r="C100" t="str">
        <f t="shared" ref="C100:D100" si="83">A33</f>
        <v>South Alabama</v>
      </c>
      <c r="D100">
        <f t="shared" si="83"/>
        <v>38</v>
      </c>
      <c r="E100" s="3">
        <f>VLOOKUP(A100,'Week 12'!$Q$4:R$138,2,FALSE)</f>
        <v>1558.8344493166383</v>
      </c>
      <c r="F100" s="3">
        <f>VLOOKUP(C100,'Week 12'!$Q$4:S$138,2,FALSE)</f>
        <v>1298.9918347896826</v>
      </c>
      <c r="G100" s="5">
        <f t="shared" si="19"/>
        <v>0.86645184446713686</v>
      </c>
      <c r="H100">
        <f t="shared" si="14"/>
        <v>1</v>
      </c>
      <c r="I100">
        <f t="shared" si="24"/>
        <v>10</v>
      </c>
      <c r="J100">
        <f t="shared" si="25"/>
        <v>2.3978952727983707</v>
      </c>
      <c r="K100">
        <f t="shared" si="26"/>
        <v>1558.8344493166383</v>
      </c>
      <c r="L100">
        <f t="shared" si="27"/>
        <v>1298.9918347896826</v>
      </c>
      <c r="M100">
        <f t="shared" si="20"/>
        <v>2.2000084666635766</v>
      </c>
      <c r="N100" s="3">
        <f t="shared" si="21"/>
        <v>1572.9248211400927</v>
      </c>
      <c r="Q100" t="str">
        <f>'PRE-POST'!A103</f>
        <v>San Jose State</v>
      </c>
      <c r="R100" s="3">
        <f>IFERROR(VLOOKUP(Q100,$A$4:$N$160,14,FALSE),VLOOKUP(Q100,'Week 12'!Q$4:R$134,2,FALSE))</f>
        <v>1298.9697419621446</v>
      </c>
    </row>
    <row r="101" spans="1:18">
      <c r="A101" t="str">
        <f t="shared" ref="A101:B101" si="84">C34</f>
        <v>Louisiana State</v>
      </c>
      <c r="B101">
        <f t="shared" si="84"/>
        <v>42</v>
      </c>
      <c r="C101" t="str">
        <f t="shared" ref="C101:D101" si="85">A34</f>
        <v>Rice</v>
      </c>
      <c r="D101">
        <f t="shared" si="85"/>
        <v>10</v>
      </c>
      <c r="E101" s="3">
        <f>VLOOKUP(A101,'Week 12'!$Q$4:R$138,2,FALSE)</f>
        <v>1638.8648646599504</v>
      </c>
      <c r="F101" s="3">
        <f>VLOOKUP(C101,'Week 12'!$Q$4:S$138,2,FALSE)</f>
        <v>1202.2251013359921</v>
      </c>
      <c r="G101" s="5">
        <f t="shared" si="19"/>
        <v>0.94723357454630763</v>
      </c>
      <c r="H101">
        <f t="shared" si="14"/>
        <v>1</v>
      </c>
      <c r="I101">
        <f t="shared" si="24"/>
        <v>32</v>
      </c>
      <c r="J101">
        <f t="shared" si="25"/>
        <v>3.4965075614664802</v>
      </c>
      <c r="K101">
        <f t="shared" si="26"/>
        <v>1638.8648646599504</v>
      </c>
      <c r="L101">
        <f t="shared" si="27"/>
        <v>1202.2251013359921</v>
      </c>
      <c r="M101">
        <f t="shared" si="20"/>
        <v>2.2000050384783632</v>
      </c>
      <c r="N101" s="3">
        <f t="shared" si="21"/>
        <v>1646.9828042977319</v>
      </c>
      <c r="Q101" t="str">
        <f>'PRE-POST'!A104</f>
        <v>South Alabama</v>
      </c>
      <c r="R101" s="3">
        <f>IFERROR(VLOOKUP(Q101,$A$4:$N$160,14,FALSE),VLOOKUP(Q101,'Week 12'!Q$4:R$134,2,FALSE))</f>
        <v>1284.9014629662281</v>
      </c>
    </row>
    <row r="102" spans="1:18">
      <c r="A102" t="str">
        <f t="shared" ref="A102:B102" si="86">C35</f>
        <v>Marshall</v>
      </c>
      <c r="B102">
        <f t="shared" si="86"/>
        <v>23</v>
      </c>
      <c r="C102" t="str">
        <f t="shared" ref="C102:D102" si="87">A35</f>
        <v>Texas-San Antonio</v>
      </c>
      <c r="D102">
        <f t="shared" si="87"/>
        <v>0</v>
      </c>
      <c r="E102" s="3">
        <f>VLOOKUP(A102,'Week 12'!$Q$4:R$138,2,FALSE)</f>
        <v>1537.68667666858</v>
      </c>
      <c r="F102" s="3">
        <f>VLOOKUP(C102,'Week 12'!$Q$4:S$138,2,FALSE)</f>
        <v>1335.1293631095455</v>
      </c>
      <c r="G102" s="5">
        <f t="shared" si="19"/>
        <v>0.82349142883404758</v>
      </c>
      <c r="H102">
        <f t="shared" si="14"/>
        <v>1</v>
      </c>
      <c r="I102">
        <f t="shared" si="24"/>
        <v>23</v>
      </c>
      <c r="J102">
        <f t="shared" si="25"/>
        <v>3.1780538303479458</v>
      </c>
      <c r="K102">
        <f t="shared" si="26"/>
        <v>1537.68667666858</v>
      </c>
      <c r="L102">
        <f t="shared" si="27"/>
        <v>1335.1293631095455</v>
      </c>
      <c r="M102">
        <f t="shared" si="20"/>
        <v>2.2000108611235083</v>
      </c>
      <c r="N102" s="3">
        <f t="shared" si="21"/>
        <v>1562.368763110398</v>
      </c>
      <c r="Q102" t="str">
        <f>'PRE-POST'!A105</f>
        <v>South Carolina</v>
      </c>
      <c r="R102" s="3">
        <f>IFERROR(VLOOKUP(Q102,$A$4:$N$160,14,FALSE),VLOOKUP(Q102,'Week 12'!Q$4:R$134,2,FALSE))</f>
        <v>1598.13977954713</v>
      </c>
    </row>
    <row r="103" spans="1:18">
      <c r="A103" t="str">
        <f t="shared" ref="A103:B103" si="88">C36</f>
        <v>Virginia Tech</v>
      </c>
      <c r="B103">
        <f t="shared" si="88"/>
        <v>14</v>
      </c>
      <c r="C103" t="str">
        <f t="shared" ref="C103:D103" si="89">A36</f>
        <v>Miami (FL)</v>
      </c>
      <c r="D103">
        <f t="shared" si="89"/>
        <v>38</v>
      </c>
      <c r="E103" s="3">
        <f>VLOOKUP(A103,'Week 12'!$Q$4:R$138,2,FALSE)</f>
        <v>1355.4777999889477</v>
      </c>
      <c r="F103" s="3">
        <f>VLOOKUP(C103,'Week 12'!$Q$4:S$138,2,FALSE)</f>
        <v>1514.6076251598608</v>
      </c>
      <c r="G103" s="5">
        <f t="shared" ref="G103:G134" si="90">1/(1+(10^((F103-E103-HFA)/400)))</f>
        <v>0.36775620698091155</v>
      </c>
      <c r="H103">
        <f t="shared" si="14"/>
        <v>0</v>
      </c>
      <c r="I103">
        <f t="shared" si="24"/>
        <v>-24</v>
      </c>
      <c r="J103">
        <f t="shared" si="25"/>
        <v>3.2188758248682006</v>
      </c>
      <c r="K103">
        <f t="shared" si="26"/>
        <v>1514.6076251598608</v>
      </c>
      <c r="L103">
        <f t="shared" si="27"/>
        <v>1355.4777999889477</v>
      </c>
      <c r="M103">
        <f t="shared" ref="M103:M134" si="91">IFERROR((MVC*0.001/(K103-L103))+MVC,1)</f>
        <v>2.2000138251895751</v>
      </c>
      <c r="N103" s="3">
        <f t="shared" ref="N103:N134" si="92">E103+k*J103*M103*(H103-G103)</f>
        <v>1303.3919638541595</v>
      </c>
      <c r="Q103" t="str">
        <f>'PRE-POST'!A106</f>
        <v>South Florida</v>
      </c>
      <c r="R103" s="3">
        <f>IFERROR(VLOOKUP(Q103,$A$4:$N$160,14,FALSE),VLOOKUP(Q103,'Week 12'!Q$4:R$134,2,FALSE))</f>
        <v>1482.1971470694339</v>
      </c>
    </row>
    <row r="104" spans="1:18">
      <c r="A104" t="str">
        <f t="shared" ref="A104:B104" si="93">C37</f>
        <v>Michigan</v>
      </c>
      <c r="B104">
        <f t="shared" si="93"/>
        <v>31</v>
      </c>
      <c r="C104" t="str">
        <f t="shared" ref="C104:D104" si="94">A37</f>
        <v>Indiana</v>
      </c>
      <c r="D104">
        <f t="shared" si="94"/>
        <v>20</v>
      </c>
      <c r="E104" s="3">
        <f>VLOOKUP(A104,'Week 12'!$Q$4:R$138,2,FALSE)</f>
        <v>1806.5579319775013</v>
      </c>
      <c r="F104" s="3">
        <f>VLOOKUP(C104,'Week 12'!$Q$4:S$138,2,FALSE)</f>
        <v>1448.2728272470051</v>
      </c>
      <c r="G104" s="5">
        <f t="shared" si="90"/>
        <v>0.91957783966948881</v>
      </c>
      <c r="H104">
        <f t="shared" si="14"/>
        <v>1</v>
      </c>
      <c r="I104">
        <f t="shared" si="24"/>
        <v>11</v>
      </c>
      <c r="J104">
        <f t="shared" si="25"/>
        <v>2.4849066497880004</v>
      </c>
      <c r="K104">
        <f t="shared" si="26"/>
        <v>1806.5579319775013</v>
      </c>
      <c r="L104">
        <f t="shared" si="27"/>
        <v>1448.2728272470051</v>
      </c>
      <c r="M104">
        <f t="shared" si="91"/>
        <v>2.200006140361324</v>
      </c>
      <c r="N104" s="3">
        <f t="shared" si="92"/>
        <v>1815.3509852032957</v>
      </c>
      <c r="Q104" t="str">
        <f>'PRE-POST'!A107</f>
        <v>Southern California</v>
      </c>
      <c r="R104" s="3">
        <f>IFERROR(VLOOKUP(Q104,$A$4:$N$160,14,FALSE),VLOOKUP(Q104,'Week 12'!Q$4:R$134,2,FALSE))</f>
        <v>1426.3169899041725</v>
      </c>
    </row>
    <row r="105" spans="1:18">
      <c r="A105" t="str">
        <f t="shared" ref="A105:B105" si="95">C38</f>
        <v>Mississippi State</v>
      </c>
      <c r="B105">
        <f t="shared" si="95"/>
        <v>52</v>
      </c>
      <c r="C105" t="str">
        <f t="shared" ref="C105:D105" si="96">A38</f>
        <v>Arkansas</v>
      </c>
      <c r="D105">
        <f t="shared" si="96"/>
        <v>6</v>
      </c>
      <c r="E105" s="3">
        <f>VLOOKUP(A105,'Week 12'!$Q$4:R$138,2,FALSE)</f>
        <v>1679.0281167864043</v>
      </c>
      <c r="F105" s="3">
        <f>VLOOKUP(C105,'Week 12'!$Q$4:S$138,2,FALSE)</f>
        <v>1337.1168673598283</v>
      </c>
      <c r="G105" s="5">
        <f t="shared" si="90"/>
        <v>0.91232579608118958</v>
      </c>
      <c r="H105">
        <f t="shared" si="14"/>
        <v>1</v>
      </c>
      <c r="I105">
        <f t="shared" si="24"/>
        <v>46</v>
      </c>
      <c r="J105">
        <f t="shared" si="25"/>
        <v>3.8501476017100584</v>
      </c>
      <c r="K105">
        <f t="shared" si="26"/>
        <v>1679.0281167864043</v>
      </c>
      <c r="L105">
        <f t="shared" si="27"/>
        <v>1337.1168673598283</v>
      </c>
      <c r="M105">
        <f t="shared" si="91"/>
        <v>2.2000064344182992</v>
      </c>
      <c r="N105" s="3">
        <f t="shared" si="92"/>
        <v>1693.8807397680655</v>
      </c>
      <c r="Q105" t="str">
        <f>'PRE-POST'!A108</f>
        <v>Southern Methodist</v>
      </c>
      <c r="R105" s="3">
        <f>IFERROR(VLOOKUP(Q105,$A$4:$N$160,14,FALSE),VLOOKUP(Q105,'Week 12'!Q$4:R$134,2,FALSE))</f>
        <v>1476.1731420689862</v>
      </c>
    </row>
    <row r="106" spans="1:18">
      <c r="A106" t="str">
        <f t="shared" ref="A106:B106" si="97">C39</f>
        <v>Tennessee</v>
      </c>
      <c r="B106">
        <f t="shared" si="97"/>
        <v>17</v>
      </c>
      <c r="C106" t="str">
        <f t="shared" ref="C106:D106" si="98">A39</f>
        <v>Missouri</v>
      </c>
      <c r="D106">
        <f t="shared" si="98"/>
        <v>50</v>
      </c>
      <c r="E106" s="3">
        <f>VLOOKUP(A106,'Week 12'!$Q$4:R$138,2,FALSE)</f>
        <v>1559.5603760973754</v>
      </c>
      <c r="F106" s="3">
        <f>VLOOKUP(C106,'Week 12'!$Q$4:S$138,2,FALSE)</f>
        <v>1728.2914659187534</v>
      </c>
      <c r="G106" s="5">
        <f t="shared" si="90"/>
        <v>0.35500191756801247</v>
      </c>
      <c r="H106">
        <f t="shared" si="14"/>
        <v>0</v>
      </c>
      <c r="I106">
        <f t="shared" si="24"/>
        <v>-33</v>
      </c>
      <c r="J106">
        <f t="shared" si="25"/>
        <v>3.5263605246161616</v>
      </c>
      <c r="K106">
        <f t="shared" si="26"/>
        <v>1728.2914659187534</v>
      </c>
      <c r="L106">
        <f t="shared" si="27"/>
        <v>1559.5603760973754</v>
      </c>
      <c r="M106">
        <f t="shared" si="91"/>
        <v>2.2000130384981356</v>
      </c>
      <c r="N106" s="3">
        <f t="shared" si="92"/>
        <v>1504.478000724557</v>
      </c>
      <c r="Q106" t="str">
        <f>'PRE-POST'!A109</f>
        <v>Southern MissIssippi</v>
      </c>
      <c r="R106" s="3">
        <f>IFERROR(VLOOKUP(Q106,$A$4:$N$160,14,FALSE),VLOOKUP(Q106,'Week 12'!Q$4:R$134,2,FALSE))</f>
        <v>1582.3788593280692</v>
      </c>
    </row>
    <row r="107" spans="1:18">
      <c r="A107" t="str">
        <f t="shared" ref="A107:B107" si="99">C40</f>
        <v>Navy</v>
      </c>
      <c r="B107">
        <f t="shared" si="99"/>
        <v>37</v>
      </c>
      <c r="C107" t="str">
        <f t="shared" ref="C107:D107" si="100">A40</f>
        <v>Tulsa</v>
      </c>
      <c r="D107">
        <f t="shared" si="100"/>
        <v>29</v>
      </c>
      <c r="E107" s="3">
        <f>VLOOKUP(A107,'Week 12'!$Q$4:R$138,2,FALSE)</f>
        <v>1340.3812862839002</v>
      </c>
      <c r="F107" s="3">
        <f>VLOOKUP(C107,'Week 12'!$Q$4:S$138,2,FALSE)</f>
        <v>1331.7549151652568</v>
      </c>
      <c r="G107" s="5">
        <f t="shared" si="90"/>
        <v>0.60439876404569925</v>
      </c>
      <c r="H107">
        <f t="shared" si="14"/>
        <v>1</v>
      </c>
      <c r="I107">
        <f t="shared" si="24"/>
        <v>8</v>
      </c>
      <c r="J107">
        <f t="shared" si="25"/>
        <v>2.1972245773362196</v>
      </c>
      <c r="K107">
        <f t="shared" si="26"/>
        <v>1340.3812862839002</v>
      </c>
      <c r="L107">
        <f t="shared" si="27"/>
        <v>1331.7549151652568</v>
      </c>
      <c r="M107">
        <f t="shared" si="91"/>
        <v>2.200255031921273</v>
      </c>
      <c r="N107" s="3">
        <f t="shared" si="92"/>
        <v>1378.6316092574921</v>
      </c>
      <c r="Q107" t="str">
        <f>'PRE-POST'!A110</f>
        <v>Stanford</v>
      </c>
      <c r="R107" s="3">
        <f>IFERROR(VLOOKUP(Q107,$A$4:$N$160,14,FALSE),VLOOKUP(Q107,'Week 12'!Q$4:R$134,2,FALSE))</f>
        <v>1569.9770329475014</v>
      </c>
    </row>
    <row r="108" spans="1:18">
      <c r="A108" t="str">
        <f t="shared" ref="A108:B108" si="101">C41</f>
        <v>Nebraska</v>
      </c>
      <c r="B108">
        <f t="shared" si="101"/>
        <v>9</v>
      </c>
      <c r="C108" t="str">
        <f t="shared" ref="C108:D108" si="102">A41</f>
        <v>Michigan State</v>
      </c>
      <c r="D108">
        <f t="shared" si="102"/>
        <v>6</v>
      </c>
      <c r="E108" s="3">
        <f>VLOOKUP(A108,'Week 12'!$Q$4:R$138,2,FALSE)</f>
        <v>1511.8340001100994</v>
      </c>
      <c r="F108" s="3">
        <f>VLOOKUP(C108,'Week 12'!$Q$4:S$138,2,FALSE)</f>
        <v>1553.9055811218882</v>
      </c>
      <c r="G108" s="5">
        <f t="shared" si="90"/>
        <v>0.53294882925734566</v>
      </c>
      <c r="H108">
        <f t="shared" si="14"/>
        <v>1</v>
      </c>
      <c r="I108">
        <f t="shared" si="24"/>
        <v>3</v>
      </c>
      <c r="J108">
        <f t="shared" si="25"/>
        <v>1.3862943611198906</v>
      </c>
      <c r="K108">
        <f t="shared" si="26"/>
        <v>1511.8340001100994</v>
      </c>
      <c r="L108">
        <f t="shared" si="27"/>
        <v>1553.9055811218882</v>
      </c>
      <c r="M108">
        <f t="shared" si="91"/>
        <v>2.1999477081690992</v>
      </c>
      <c r="N108" s="3">
        <f t="shared" si="92"/>
        <v>1540.3220207534607</v>
      </c>
      <c r="Q108" t="str">
        <f>'PRE-POST'!A111</f>
        <v>Syracuse</v>
      </c>
      <c r="R108" s="3">
        <f>IFERROR(VLOOKUP(Q108,$A$4:$N$160,14,FALSE),VLOOKUP(Q108,'Week 12'!Q$4:R$134,2,FALSE))</f>
        <v>1652.8311878370012</v>
      </c>
    </row>
    <row r="109" spans="1:18">
      <c r="A109" t="str">
        <f t="shared" ref="A109:B109" si="103">C42</f>
        <v>San Jose State</v>
      </c>
      <c r="B109">
        <f t="shared" si="103"/>
        <v>12</v>
      </c>
      <c r="C109" t="str">
        <f t="shared" ref="C109:D109" si="104">A42</f>
        <v>Nevada</v>
      </c>
      <c r="D109">
        <f t="shared" si="104"/>
        <v>21</v>
      </c>
      <c r="E109" s="3">
        <f>VLOOKUP(A109,'Week 12'!$Q$4:R$138,2,FALSE)</f>
        <v>1322.7901045479045</v>
      </c>
      <c r="F109" s="3">
        <f>VLOOKUP(C109,'Week 12'!$Q$4:S$138,2,FALSE)</f>
        <v>1592.7174436720197</v>
      </c>
      <c r="G109" s="5">
        <f t="shared" si="90"/>
        <v>0.23511394778979025</v>
      </c>
      <c r="H109">
        <f t="shared" si="14"/>
        <v>0</v>
      </c>
      <c r="I109">
        <f t="shared" si="24"/>
        <v>-9</v>
      </c>
      <c r="J109">
        <f t="shared" si="25"/>
        <v>2.3025850929940459</v>
      </c>
      <c r="K109">
        <f t="shared" si="26"/>
        <v>1592.7174436720197</v>
      </c>
      <c r="L109">
        <f t="shared" si="27"/>
        <v>1322.7901045479045</v>
      </c>
      <c r="M109">
        <f t="shared" si="91"/>
        <v>2.2000081503415223</v>
      </c>
      <c r="N109" s="3">
        <f t="shared" si="92"/>
        <v>1298.9697419621446</v>
      </c>
      <c r="Q109" t="str">
        <f>'PRE-POST'!A112</f>
        <v>Texas Christian</v>
      </c>
      <c r="R109" s="3">
        <f>IFERROR(VLOOKUP(Q109,$A$4:$N$160,14,FALSE),VLOOKUP(Q109,'Week 12'!Q$4:R$134,2,FALSE))</f>
        <v>1523.2103786907253</v>
      </c>
    </row>
    <row r="110" spans="1:18">
      <c r="A110" t="str">
        <f t="shared" ref="A110:B110" si="105">C43</f>
        <v>North Carolina</v>
      </c>
      <c r="B110">
        <f t="shared" si="105"/>
        <v>49</v>
      </c>
      <c r="C110" t="str">
        <f t="shared" ref="C110:D110" si="106">A43</f>
        <v>AA</v>
      </c>
      <c r="D110">
        <f t="shared" si="106"/>
        <v>26</v>
      </c>
      <c r="E110" s="3">
        <f>VLOOKUP(A110,'Week 12'!$Q$4:R$138,2,FALSE)</f>
        <v>1348.0652333298933</v>
      </c>
      <c r="F110" s="3">
        <f>VLOOKUP(C110,'Week 12'!$Q$4:S$138,2,FALSE)</f>
        <v>1190.6289582981894</v>
      </c>
      <c r="G110" s="5">
        <f t="shared" si="90"/>
        <v>0.78252570763679397</v>
      </c>
      <c r="H110">
        <f t="shared" si="14"/>
        <v>1</v>
      </c>
      <c r="I110">
        <f t="shared" si="24"/>
        <v>23</v>
      </c>
      <c r="J110">
        <f t="shared" si="25"/>
        <v>3.1780538303479458</v>
      </c>
      <c r="K110">
        <f t="shared" si="26"/>
        <v>1348.0652333298933</v>
      </c>
      <c r="L110">
        <f t="shared" si="27"/>
        <v>1190.6289582981894</v>
      </c>
      <c r="M110">
        <f t="shared" si="91"/>
        <v>2.2000139739078532</v>
      </c>
      <c r="N110" s="3">
        <f t="shared" si="92"/>
        <v>1378.4758068350986</v>
      </c>
      <c r="Q110" t="str">
        <f>'PRE-POST'!A113</f>
        <v>Temple</v>
      </c>
      <c r="R110" s="3">
        <f>IFERROR(VLOOKUP(Q110,$A$4:$N$160,14,FALSE),VLOOKUP(Q110,'Week 12'!Q$4:R$134,2,FALSE))</f>
        <v>1711.906456020128</v>
      </c>
    </row>
    <row r="111" spans="1:18">
      <c r="A111" t="str">
        <f t="shared" ref="A111:B111" si="107">C44</f>
        <v>Louisville</v>
      </c>
      <c r="B111">
        <f t="shared" si="107"/>
        <v>10</v>
      </c>
      <c r="C111" t="str">
        <f t="shared" ref="C111:D111" si="108">A44</f>
        <v>North Carolina State</v>
      </c>
      <c r="D111">
        <f t="shared" si="108"/>
        <v>52</v>
      </c>
      <c r="E111" s="3">
        <f>VLOOKUP(A111,'Week 12'!$Q$4:R$138,2,FALSE)</f>
        <v>1275.1297230966554</v>
      </c>
      <c r="F111" s="3">
        <f>VLOOKUP(C111,'Week 12'!$Q$4:S$138,2,FALSE)</f>
        <v>1583.7105840178021</v>
      </c>
      <c r="G111" s="5">
        <f t="shared" si="90"/>
        <v>0.19747291837208078</v>
      </c>
      <c r="H111">
        <f t="shared" si="14"/>
        <v>0</v>
      </c>
      <c r="I111">
        <f t="shared" si="24"/>
        <v>-42</v>
      </c>
      <c r="J111">
        <f t="shared" si="25"/>
        <v>3.7612001156935624</v>
      </c>
      <c r="K111">
        <f t="shared" si="26"/>
        <v>1583.7105840178021</v>
      </c>
      <c r="L111">
        <f t="shared" si="27"/>
        <v>1275.1297230966554</v>
      </c>
      <c r="M111">
        <f t="shared" si="91"/>
        <v>2.2000071294116994</v>
      </c>
      <c r="N111" s="3">
        <f t="shared" si="92"/>
        <v>1242.449270000554</v>
      </c>
      <c r="Q111" t="str">
        <f>'PRE-POST'!A114</f>
        <v>Tennessee</v>
      </c>
      <c r="R111" s="3">
        <f>IFERROR(VLOOKUP(Q111,$A$4:$N$160,14,FALSE),VLOOKUP(Q111,'Week 12'!Q$4:R$134,2,FALSE))</f>
        <v>1504.478000724557</v>
      </c>
    </row>
    <row r="112" spans="1:18">
      <c r="A112" t="str">
        <f t="shared" ref="A112:B112" si="109">C45</f>
        <v>Minnesota</v>
      </c>
      <c r="B112">
        <f t="shared" si="109"/>
        <v>14</v>
      </c>
      <c r="C112" t="str">
        <f t="shared" ref="C112:D112" si="110">A45</f>
        <v>Northwestern</v>
      </c>
      <c r="D112">
        <f t="shared" si="110"/>
        <v>24</v>
      </c>
      <c r="E112" s="3">
        <f>VLOOKUP(A112,'Week 12'!$Q$4:R$138,2,FALSE)</f>
        <v>1487.1024623005565</v>
      </c>
      <c r="F112" s="3">
        <f>VLOOKUP(C112,'Week 12'!$Q$4:S$138,2,FALSE)</f>
        <v>1599.2470112965664</v>
      </c>
      <c r="G112" s="5">
        <f t="shared" si="90"/>
        <v>0.43256690518342183</v>
      </c>
      <c r="H112">
        <f t="shared" si="14"/>
        <v>0</v>
      </c>
      <c r="I112">
        <f t="shared" si="24"/>
        <v>-10</v>
      </c>
      <c r="J112">
        <f t="shared" si="25"/>
        <v>2.3978952727983707</v>
      </c>
      <c r="K112">
        <f t="shared" si="26"/>
        <v>1599.2470112965664</v>
      </c>
      <c r="L112">
        <f t="shared" si="27"/>
        <v>1487.1024623005565</v>
      </c>
      <c r="M112">
        <f t="shared" si="91"/>
        <v>2.2000196175384334</v>
      </c>
      <c r="N112" s="3">
        <f t="shared" si="92"/>
        <v>1441.4630493019006</v>
      </c>
      <c r="Q112" t="str">
        <f>'PRE-POST'!A115</f>
        <v>Texas</v>
      </c>
      <c r="R112" s="3">
        <f>IFERROR(VLOOKUP(Q112,$A$4:$N$160,14,FALSE),VLOOKUP(Q112,'Week 12'!Q$4:R$134,2,FALSE))</f>
        <v>1729.5711051028288</v>
      </c>
    </row>
    <row r="113" spans="1:18">
      <c r="A113" t="str">
        <f t="shared" ref="A113:B113" si="111">C46</f>
        <v>Notre Dame</v>
      </c>
      <c r="B113">
        <f t="shared" si="111"/>
        <v>36</v>
      </c>
      <c r="C113" t="str">
        <f t="shared" ref="C113:D113" si="112">A46</f>
        <v>Syracuse</v>
      </c>
      <c r="D113">
        <f t="shared" si="112"/>
        <v>3</v>
      </c>
      <c r="E113" s="3">
        <f>VLOOKUP(A113,'Week 12'!$Q$4:R$138,2,FALSE)</f>
        <v>1799.4366270776954</v>
      </c>
      <c r="F113" s="3">
        <f>VLOOKUP(C113,'Week 12'!$Q$4:S$138,2,FALSE)</f>
        <v>1695.3849947464385</v>
      </c>
      <c r="G113" s="5">
        <f t="shared" si="90"/>
        <v>0.72574480861463564</v>
      </c>
      <c r="H113">
        <f t="shared" si="14"/>
        <v>1</v>
      </c>
      <c r="I113">
        <f t="shared" si="24"/>
        <v>33</v>
      </c>
      <c r="J113">
        <f t="shared" si="25"/>
        <v>3.5263605246161616</v>
      </c>
      <c r="K113">
        <f t="shared" si="26"/>
        <v>1799.4366270776954</v>
      </c>
      <c r="L113">
        <f t="shared" si="27"/>
        <v>1695.3849947464385</v>
      </c>
      <c r="M113">
        <f t="shared" si="91"/>
        <v>2.2000211433492272</v>
      </c>
      <c r="N113" s="3">
        <f t="shared" si="92"/>
        <v>1841.9904339871327</v>
      </c>
      <c r="Q113" t="str">
        <f>'PRE-POST'!A116</f>
        <v>Texas A&amp;M</v>
      </c>
      <c r="R113" s="3">
        <f>IFERROR(VLOOKUP(Q113,$A$4:$N$160,14,FALSE),VLOOKUP(Q113,'Week 12'!Q$4:R$134,2,FALSE))</f>
        <v>1682.1810636862178</v>
      </c>
    </row>
    <row r="114" spans="1:18">
      <c r="A114" t="str">
        <f t="shared" ref="A114:B114" si="113">C47</f>
        <v>Maryland</v>
      </c>
      <c r="B114">
        <f t="shared" si="113"/>
        <v>51</v>
      </c>
      <c r="C114" t="str">
        <f t="shared" ref="C114:D114" si="114">A47</f>
        <v>Ohio State</v>
      </c>
      <c r="D114">
        <f t="shared" si="114"/>
        <v>52</v>
      </c>
      <c r="E114" s="3">
        <f>VLOOKUP(A114,'Week 12'!$Q$4:R$138,2,FALSE)</f>
        <v>1449.3865079264613</v>
      </c>
      <c r="F114" s="3">
        <f>VLOOKUP(C114,'Week 12'!$Q$4:S$138,2,FALSE)</f>
        <v>1729.3802466273103</v>
      </c>
      <c r="G114" s="5">
        <f t="shared" si="90"/>
        <v>0.22485341636825296</v>
      </c>
      <c r="H114">
        <f t="shared" si="14"/>
        <v>0</v>
      </c>
      <c r="I114">
        <f t="shared" si="24"/>
        <v>-1</v>
      </c>
      <c r="J114">
        <f t="shared" si="25"/>
        <v>0.69314718055994529</v>
      </c>
      <c r="K114">
        <f t="shared" si="26"/>
        <v>1729.3802466273103</v>
      </c>
      <c r="L114">
        <f t="shared" si="27"/>
        <v>1449.3865079264613</v>
      </c>
      <c r="M114">
        <f t="shared" si="91"/>
        <v>2.2000078573185609</v>
      </c>
      <c r="N114" s="3">
        <f t="shared" si="92"/>
        <v>1442.5287969239994</v>
      </c>
      <c r="Q114" t="str">
        <f>'PRE-POST'!A117</f>
        <v>Texas State</v>
      </c>
      <c r="R114" s="3">
        <f>IFERROR(VLOOKUP(Q114,$A$4:$N$160,14,FALSE),VLOOKUP(Q114,'Week 12'!Q$4:R$134,2,FALSE))</f>
        <v>1382.7419551444775</v>
      </c>
    </row>
    <row r="115" spans="1:18">
      <c r="A115" t="str">
        <f t="shared" ref="A115:B115" si="115">C48</f>
        <v>Oklahoma</v>
      </c>
      <c r="B115">
        <f t="shared" si="115"/>
        <v>55</v>
      </c>
      <c r="C115" t="str">
        <f t="shared" ref="C115:D115" si="116">A48</f>
        <v>Kansas</v>
      </c>
      <c r="D115">
        <f t="shared" si="116"/>
        <v>40</v>
      </c>
      <c r="E115" s="3">
        <f>VLOOKUP(A115,'Week 12'!$Q$4:R$138,2,FALSE)</f>
        <v>1772.3236687038707</v>
      </c>
      <c r="F115" s="3">
        <f>VLOOKUP(C115,'Week 12'!$Q$4:S$138,2,FALSE)</f>
        <v>1401.3705252565092</v>
      </c>
      <c r="G115" s="5">
        <f t="shared" si="90"/>
        <v>0.92480846710617048</v>
      </c>
      <c r="H115">
        <f t="shared" si="14"/>
        <v>1</v>
      </c>
      <c r="I115">
        <f t="shared" si="24"/>
        <v>15</v>
      </c>
      <c r="J115">
        <f t="shared" si="25"/>
        <v>2.7725887222397811</v>
      </c>
      <c r="K115">
        <f t="shared" si="26"/>
        <v>1772.3236687038707</v>
      </c>
      <c r="L115">
        <f t="shared" si="27"/>
        <v>1401.3705252565092</v>
      </c>
      <c r="M115">
        <f t="shared" si="91"/>
        <v>2.2000059306681692</v>
      </c>
      <c r="N115" s="3">
        <f t="shared" si="92"/>
        <v>1781.4966020606264</v>
      </c>
      <c r="Q115" t="str">
        <f>'PRE-POST'!A118</f>
        <v>Texas Tech</v>
      </c>
      <c r="R115" s="3">
        <f>IFERROR(VLOOKUP(Q115,$A$4:$N$160,14,FALSE),VLOOKUP(Q115,'Week 12'!Q$4:R$134,2,FALSE))</f>
        <v>1491.8665277043142</v>
      </c>
    </row>
    <row r="116" spans="1:18">
      <c r="A116" t="str">
        <f t="shared" ref="A116:B116" si="117">C49</f>
        <v>Oklahoma State</v>
      </c>
      <c r="B116">
        <f t="shared" si="117"/>
        <v>45</v>
      </c>
      <c r="C116" t="str">
        <f t="shared" ref="C116:D116" si="118">A49</f>
        <v>West Virginia</v>
      </c>
      <c r="D116">
        <f t="shared" si="118"/>
        <v>41</v>
      </c>
      <c r="E116" s="3">
        <f>VLOOKUP(A116,'Week 12'!$Q$4:R$138,2,FALSE)</f>
        <v>1525.3535785974811</v>
      </c>
      <c r="F116" s="3">
        <f>VLOOKUP(C116,'Week 12'!$Q$4:S$138,2,FALSE)</f>
        <v>1754.3181620492246</v>
      </c>
      <c r="G116" s="5">
        <f t="shared" si="90"/>
        <v>0.28012210416660405</v>
      </c>
      <c r="H116">
        <f t="shared" si="14"/>
        <v>1</v>
      </c>
      <c r="I116">
        <f t="shared" si="24"/>
        <v>4</v>
      </c>
      <c r="J116">
        <f t="shared" si="25"/>
        <v>1.6094379124341003</v>
      </c>
      <c r="K116">
        <f t="shared" si="26"/>
        <v>1525.3535785974811</v>
      </c>
      <c r="L116">
        <f t="shared" si="27"/>
        <v>1754.3181620492246</v>
      </c>
      <c r="M116">
        <f t="shared" si="91"/>
        <v>2.1999903915270789</v>
      </c>
      <c r="N116" s="3">
        <f t="shared" si="92"/>
        <v>1576.3317021767939</v>
      </c>
      <c r="Q116" t="str">
        <f>'PRE-POST'!A119</f>
        <v>Texas-El Paso</v>
      </c>
      <c r="R116" s="3">
        <f>IFERROR(VLOOKUP(Q116,$A$4:$N$160,14,FALSE),VLOOKUP(Q116,'Week 12'!Q$4:R$134,2,FALSE))</f>
        <v>1233.6640800785233</v>
      </c>
    </row>
    <row r="117" spans="1:18">
      <c r="A117" t="str">
        <f t="shared" ref="A117:B117" si="119">C50</f>
        <v>Old Dominion</v>
      </c>
      <c r="B117">
        <f t="shared" si="119"/>
        <v>77</v>
      </c>
      <c r="C117" t="str">
        <f t="shared" ref="C117:D117" si="120">A50</f>
        <v>AA</v>
      </c>
      <c r="D117">
        <f t="shared" si="120"/>
        <v>14</v>
      </c>
      <c r="E117" s="3">
        <f>VLOOKUP(A117,'Week 12'!$Q$4:R$138,2,FALSE)</f>
        <v>1421.4089232396325</v>
      </c>
      <c r="F117" s="3">
        <f>VLOOKUP(C117,'Week 12'!$Q$4:S$138,2,FALSE)</f>
        <v>1190.6289582981894</v>
      </c>
      <c r="G117" s="5">
        <f t="shared" si="90"/>
        <v>0.84588004685199247</v>
      </c>
      <c r="H117">
        <f t="shared" si="14"/>
        <v>1</v>
      </c>
      <c r="I117">
        <f t="shared" si="24"/>
        <v>63</v>
      </c>
      <c r="J117">
        <f t="shared" si="25"/>
        <v>4.1588830833596715</v>
      </c>
      <c r="K117">
        <f t="shared" si="26"/>
        <v>1421.4089232396325</v>
      </c>
      <c r="L117">
        <f t="shared" si="27"/>
        <v>1190.6289582981894</v>
      </c>
      <c r="M117">
        <f t="shared" si="91"/>
        <v>2.2000095328899136</v>
      </c>
      <c r="N117" s="3">
        <f t="shared" si="92"/>
        <v>1449.611587547003</v>
      </c>
      <c r="Q117" t="str">
        <f>'PRE-POST'!A120</f>
        <v>Texas-San Antonio</v>
      </c>
      <c r="R117" s="3">
        <f>IFERROR(VLOOKUP(Q117,$A$4:$N$160,14,FALSE),VLOOKUP(Q117,'Week 12'!Q$4:R$134,2,FALSE))</f>
        <v>1310.4472766677275</v>
      </c>
    </row>
    <row r="118" spans="1:18">
      <c r="A118" t="str">
        <f t="shared" ref="A118:B118" si="121">C51</f>
        <v>Oregon</v>
      </c>
      <c r="B118">
        <f t="shared" si="121"/>
        <v>31</v>
      </c>
      <c r="C118" t="str">
        <f t="shared" ref="C118:D118" si="122">A51</f>
        <v>Arizona State</v>
      </c>
      <c r="D118">
        <f t="shared" si="122"/>
        <v>29</v>
      </c>
      <c r="E118" s="3">
        <f>VLOOKUP(A118,'Week 12'!$Q$4:R$138,2,FALSE)</f>
        <v>1485.9040495649624</v>
      </c>
      <c r="F118" s="3">
        <f>VLOOKUP(C118,'Week 12'!$Q$4:S$138,2,FALSE)</f>
        <v>1573.3481894601687</v>
      </c>
      <c r="G118" s="5">
        <f t="shared" si="90"/>
        <v>0.46774514123866623</v>
      </c>
      <c r="H118">
        <f t="shared" si="14"/>
        <v>1</v>
      </c>
      <c r="I118">
        <f t="shared" si="24"/>
        <v>2</v>
      </c>
      <c r="J118">
        <f t="shared" si="25"/>
        <v>1.0986122886681098</v>
      </c>
      <c r="K118">
        <f t="shared" si="26"/>
        <v>1485.9040495649624</v>
      </c>
      <c r="L118">
        <f t="shared" si="27"/>
        <v>1573.3481894601687</v>
      </c>
      <c r="M118">
        <f t="shared" si="91"/>
        <v>2.1999748410813735</v>
      </c>
      <c r="N118" s="3">
        <f t="shared" si="92"/>
        <v>1511.6323913912656</v>
      </c>
      <c r="Q118" t="str">
        <f>'PRE-POST'!A121</f>
        <v>Toledo</v>
      </c>
      <c r="R118" s="3">
        <f>IFERROR(VLOOKUP(Q118,$A$4:$N$160,14,FALSE),VLOOKUP(Q118,'Week 12'!Q$4:R$134,2,FALSE))</f>
        <v>1615.9294628606567</v>
      </c>
    </row>
    <row r="119" spans="1:18">
      <c r="A119" t="str">
        <f t="shared" ref="A119:B119" si="123">C52</f>
        <v>Rutgers</v>
      </c>
      <c r="B119">
        <f t="shared" si="123"/>
        <v>7</v>
      </c>
      <c r="C119" t="str">
        <f t="shared" ref="C119:D119" si="124">A52</f>
        <v>Penn State</v>
      </c>
      <c r="D119">
        <f t="shared" si="124"/>
        <v>20</v>
      </c>
      <c r="E119" s="3">
        <f>VLOOKUP(A119,'Week 12'!$Q$4:R$138,2,FALSE)</f>
        <v>1264.3347057633196</v>
      </c>
      <c r="F119" s="3">
        <f>VLOOKUP(C119,'Week 12'!$Q$4:S$138,2,FALSE)</f>
        <v>1723.626524846748</v>
      </c>
      <c r="G119" s="5">
        <f t="shared" si="90"/>
        <v>9.3661455458222173E-2</v>
      </c>
      <c r="H119">
        <f t="shared" si="14"/>
        <v>0</v>
      </c>
      <c r="I119">
        <f t="shared" si="24"/>
        <v>-13</v>
      </c>
      <c r="J119">
        <f t="shared" si="25"/>
        <v>2.6390573296152584</v>
      </c>
      <c r="K119">
        <f t="shared" si="26"/>
        <v>1723.626524846748</v>
      </c>
      <c r="L119">
        <f t="shared" si="27"/>
        <v>1264.3347057633196</v>
      </c>
      <c r="M119">
        <f t="shared" si="91"/>
        <v>2.2000047899829882</v>
      </c>
      <c r="N119" s="3">
        <f t="shared" si="92"/>
        <v>1253.4588522604599</v>
      </c>
      <c r="Q119" t="str">
        <f>'PRE-POST'!A122</f>
        <v>Troy</v>
      </c>
      <c r="R119" s="3">
        <f>IFERROR(VLOOKUP(Q119,$A$4:$N$160,14,FALSE),VLOOKUP(Q119,'Week 12'!Q$4:R$134,2,FALSE))</f>
        <v>1756.2102790091105</v>
      </c>
    </row>
    <row r="120" spans="1:18">
      <c r="A120" t="str">
        <f t="shared" ref="A120:B120" si="125">C53</f>
        <v>Wake Forest</v>
      </c>
      <c r="B120">
        <f t="shared" si="125"/>
        <v>13</v>
      </c>
      <c r="C120" t="str">
        <f t="shared" ref="C120:D120" si="126">A53</f>
        <v>Pittsburgh</v>
      </c>
      <c r="D120">
        <f t="shared" si="126"/>
        <v>34</v>
      </c>
      <c r="E120" s="3">
        <f>VLOOKUP(A120,'Week 12'!$Q$4:R$138,2,FALSE)</f>
        <v>1470.4961189195394</v>
      </c>
      <c r="F120" s="3">
        <f>VLOOKUP(C120,'Week 12'!$Q$4:S$138,2,FALSE)</f>
        <v>1677.2132330875386</v>
      </c>
      <c r="G120" s="5">
        <f t="shared" si="90"/>
        <v>0.30665820785191844</v>
      </c>
      <c r="H120">
        <f t="shared" si="14"/>
        <v>0</v>
      </c>
      <c r="I120">
        <f t="shared" si="24"/>
        <v>-21</v>
      </c>
      <c r="J120">
        <f t="shared" si="25"/>
        <v>3.0910424533583161</v>
      </c>
      <c r="K120">
        <f t="shared" si="26"/>
        <v>1677.2132330875386</v>
      </c>
      <c r="L120">
        <f t="shared" si="27"/>
        <v>1470.4961189195394</v>
      </c>
      <c r="M120">
        <f t="shared" si="91"/>
        <v>2.200010642563432</v>
      </c>
      <c r="N120" s="3">
        <f t="shared" si="92"/>
        <v>1428.7886014369906</v>
      </c>
      <c r="Q120" t="str">
        <f>'PRE-POST'!A123</f>
        <v>Tulane</v>
      </c>
      <c r="R120" s="3">
        <f>IFERROR(VLOOKUP(Q120,$A$4:$N$160,14,FALSE),VLOOKUP(Q120,'Week 12'!Q$4:R$134,2,FALSE))</f>
        <v>1507.4733188532566</v>
      </c>
    </row>
    <row r="121" spans="1:18">
      <c r="A121" t="str">
        <f t="shared" ref="A121:B121" si="127">C54</f>
        <v>South Carolina</v>
      </c>
      <c r="B121">
        <f t="shared" si="127"/>
        <v>49</v>
      </c>
      <c r="C121" t="str">
        <f t="shared" ref="C121:D121" si="128">A54</f>
        <v>AA</v>
      </c>
      <c r="D121">
        <f t="shared" si="128"/>
        <v>9</v>
      </c>
      <c r="E121" s="3">
        <f>VLOOKUP(A121,'Week 12'!$Q$4:R$138,2,FALSE)</f>
        <v>1587.441701296787</v>
      </c>
      <c r="F121" s="3">
        <f>VLOOKUP(C121,'Week 12'!$Q$4:S$138,2,FALSE)</f>
        <v>1190.6289582981894</v>
      </c>
      <c r="G121" s="5">
        <f t="shared" si="90"/>
        <v>0.93452731629820873</v>
      </c>
      <c r="H121">
        <f t="shared" si="14"/>
        <v>1</v>
      </c>
      <c r="I121">
        <f t="shared" si="24"/>
        <v>40</v>
      </c>
      <c r="J121">
        <f t="shared" si="25"/>
        <v>3.713572066704308</v>
      </c>
      <c r="K121">
        <f t="shared" si="26"/>
        <v>1587.441701296787</v>
      </c>
      <c r="L121">
        <f t="shared" si="27"/>
        <v>1190.6289582981894</v>
      </c>
      <c r="M121">
        <f t="shared" si="91"/>
        <v>2.2000055441767907</v>
      </c>
      <c r="N121" s="3">
        <f t="shared" si="92"/>
        <v>1598.13977954713</v>
      </c>
      <c r="Q121" t="str">
        <f>'PRE-POST'!A124</f>
        <v>Tulsa</v>
      </c>
      <c r="R121" s="3">
        <f>IFERROR(VLOOKUP(Q121,$A$4:$N$160,14,FALSE),VLOOKUP(Q121,'Week 12'!Q$4:R$134,2,FALSE))</f>
        <v>1293.5045921916649</v>
      </c>
    </row>
    <row r="122" spans="1:18">
      <c r="A122" t="str">
        <f t="shared" ref="A122:B122" si="129">C55</f>
        <v>Southern Mississippi</v>
      </c>
      <c r="B122">
        <f t="shared" si="129"/>
        <v>21</v>
      </c>
      <c r="C122" t="str">
        <f t="shared" ref="C122:D122" si="130">A55</f>
        <v>Louisiana Tech</v>
      </c>
      <c r="D122">
        <f t="shared" si="130"/>
        <v>20</v>
      </c>
      <c r="E122" s="3">
        <f>VLOOKUP(A122,'Week 12'!$Q$4:R$138,2,FALSE)</f>
        <v>1572.5088477925319</v>
      </c>
      <c r="F122" s="3">
        <f>VLOOKUP(C122,'Week 12'!$Q$4:S$138,2,FALSE)</f>
        <v>1509.4450792533871</v>
      </c>
      <c r="G122" s="5">
        <f t="shared" si="90"/>
        <v>0.67638202487550092</v>
      </c>
      <c r="H122">
        <f t="shared" si="14"/>
        <v>1</v>
      </c>
      <c r="I122">
        <f t="shared" si="24"/>
        <v>1</v>
      </c>
      <c r="J122">
        <f t="shared" si="25"/>
        <v>0.69314718055994529</v>
      </c>
      <c r="K122">
        <f t="shared" si="26"/>
        <v>1572.5088477925319</v>
      </c>
      <c r="L122">
        <f t="shared" si="27"/>
        <v>1509.4450792533871</v>
      </c>
      <c r="M122">
        <f t="shared" si="91"/>
        <v>2.2000348853240297</v>
      </c>
      <c r="N122" s="3">
        <f t="shared" si="92"/>
        <v>1582.3788593280692</v>
      </c>
      <c r="Q122" t="str">
        <f>'PRE-POST'!A125</f>
        <v>Utah</v>
      </c>
      <c r="R122" s="3">
        <f>IFERROR(VLOOKUP(Q122,$A$4:$N$160,14,FALSE),VLOOKUP(Q122,'Week 12'!Q$4:R$134,2,FALSE))</f>
        <v>1682.1299326229657</v>
      </c>
    </row>
    <row r="123" spans="1:18">
      <c r="A123" t="str">
        <f t="shared" ref="A123:B123" si="131">C56</f>
        <v>Temple</v>
      </c>
      <c r="B123">
        <f t="shared" si="131"/>
        <v>27</v>
      </c>
      <c r="C123" t="str">
        <f t="shared" ref="C123:D123" si="132">A56</f>
        <v>South Florida</v>
      </c>
      <c r="D123">
        <f t="shared" si="132"/>
        <v>17</v>
      </c>
      <c r="E123" s="3">
        <f>VLOOKUP(A123,'Week 12'!$Q$4:R$138,2,FALSE)</f>
        <v>1692.170779657893</v>
      </c>
      <c r="F123" s="3">
        <f>VLOOKUP(C123,'Week 12'!$Q$4:S$138,2,FALSE)</f>
        <v>1501.9328234316686</v>
      </c>
      <c r="G123" s="5">
        <f t="shared" si="90"/>
        <v>0.81294606713299478</v>
      </c>
      <c r="H123">
        <f t="shared" si="14"/>
        <v>1</v>
      </c>
      <c r="I123">
        <f t="shared" si="24"/>
        <v>10</v>
      </c>
      <c r="J123">
        <f t="shared" si="25"/>
        <v>2.3978952727983707</v>
      </c>
      <c r="K123">
        <f t="shared" si="26"/>
        <v>1692.170779657893</v>
      </c>
      <c r="L123">
        <f t="shared" si="27"/>
        <v>1501.9328234316686</v>
      </c>
      <c r="M123">
        <f t="shared" si="91"/>
        <v>2.2000115644640199</v>
      </c>
      <c r="N123" s="3">
        <f t="shared" si="92"/>
        <v>1711.906456020128</v>
      </c>
      <c r="Q123" t="str">
        <f>'PRE-POST'!A126</f>
        <v>Utah State</v>
      </c>
      <c r="R123" s="3">
        <f>IFERROR(VLOOKUP(Q123,$A$4:$N$160,14,FALSE),VLOOKUP(Q123,'Week 12'!Q$4:R$134,2,FALSE))</f>
        <v>1792.6897069117013</v>
      </c>
    </row>
    <row r="124" spans="1:18">
      <c r="A124" t="str">
        <f t="shared" ref="A124:B124" si="133">C57</f>
        <v>Texas</v>
      </c>
      <c r="B124">
        <f t="shared" si="133"/>
        <v>24</v>
      </c>
      <c r="C124" t="str">
        <f t="shared" ref="C124:D124" si="134">A57</f>
        <v>Iowa State</v>
      </c>
      <c r="D124">
        <f t="shared" si="134"/>
        <v>10</v>
      </c>
      <c r="E124" s="3">
        <f>VLOOKUP(A124,'Week 12'!$Q$4:R$138,2,FALSE)</f>
        <v>1674.2293235621992</v>
      </c>
      <c r="F124" s="3">
        <f>VLOOKUP(C124,'Week 12'!$Q$4:S$138,2,FALSE)</f>
        <v>1714.4965277162473</v>
      </c>
      <c r="G124" s="5">
        <f t="shared" si="90"/>
        <v>0.53553335234027477</v>
      </c>
      <c r="H124">
        <f t="shared" si="14"/>
        <v>1</v>
      </c>
      <c r="I124">
        <f t="shared" si="24"/>
        <v>14</v>
      </c>
      <c r="J124">
        <f t="shared" si="25"/>
        <v>2.7080502011022101</v>
      </c>
      <c r="K124">
        <f t="shared" si="26"/>
        <v>1674.2293235621992</v>
      </c>
      <c r="L124">
        <f t="shared" si="27"/>
        <v>1714.4965277162473</v>
      </c>
      <c r="M124">
        <f t="shared" si="91"/>
        <v>2.1999453649676899</v>
      </c>
      <c r="N124" s="3">
        <f t="shared" si="92"/>
        <v>1729.5711051028288</v>
      </c>
      <c r="Q124" t="str">
        <f>'PRE-POST'!A127</f>
        <v>Vanderbilt</v>
      </c>
      <c r="R124" s="3">
        <f>IFERROR(VLOOKUP(Q124,$A$4:$N$160,14,FALSE),VLOOKUP(Q124,'Week 12'!Q$4:R$134,2,FALSE))</f>
        <v>1522.2689595052475</v>
      </c>
    </row>
    <row r="125" spans="1:18">
      <c r="A125" t="str">
        <f t="shared" ref="A125:B125" si="135">C58</f>
        <v>Texas A&amp;M</v>
      </c>
      <c r="B125">
        <f t="shared" si="135"/>
        <v>41</v>
      </c>
      <c r="C125" t="str">
        <f t="shared" ref="C125:D125" si="136">A58</f>
        <v>Alabama-Birmingham</v>
      </c>
      <c r="D125">
        <f t="shared" si="136"/>
        <v>20</v>
      </c>
      <c r="E125" s="3">
        <f>VLOOKUP(A125,'Week 12'!$Q$4:R$138,2,FALSE)</f>
        <v>1600.7795424505377</v>
      </c>
      <c r="F125" s="3">
        <f>VLOOKUP(C125,'Week 12'!$Q$4:S$138,2,FALSE)</f>
        <v>1735.1448849231688</v>
      </c>
      <c r="G125" s="5">
        <f t="shared" si="90"/>
        <v>0.40148077218436595</v>
      </c>
      <c r="H125">
        <f t="shared" si="14"/>
        <v>1</v>
      </c>
      <c r="I125">
        <f t="shared" si="24"/>
        <v>21</v>
      </c>
      <c r="J125">
        <f t="shared" si="25"/>
        <v>3.0910424533583161</v>
      </c>
      <c r="K125">
        <f t="shared" si="26"/>
        <v>1600.7795424505377</v>
      </c>
      <c r="L125">
        <f t="shared" si="27"/>
        <v>1735.1448849231688</v>
      </c>
      <c r="M125">
        <f t="shared" si="91"/>
        <v>2.1999836267302304</v>
      </c>
      <c r="N125" s="3">
        <f t="shared" si="92"/>
        <v>1682.1810636862178</v>
      </c>
      <c r="Q125" t="str">
        <f>'PRE-POST'!A128</f>
        <v>Virginia</v>
      </c>
      <c r="R125" s="3">
        <f>IFERROR(VLOOKUP(Q125,$A$4:$N$160,14,FALSE),VLOOKUP(Q125,'Week 12'!Q$4:R$134,2,FALSE))</f>
        <v>1641.1581880763363</v>
      </c>
    </row>
    <row r="126" spans="1:18">
      <c r="A126" t="str">
        <f t="shared" ref="A126:B126" si="137">C59</f>
        <v>Baylor</v>
      </c>
      <c r="B126">
        <f t="shared" si="137"/>
        <v>9</v>
      </c>
      <c r="C126" t="str">
        <f t="shared" ref="C126:D126" si="138">A59</f>
        <v>Texas Christian</v>
      </c>
      <c r="D126">
        <f t="shared" si="138"/>
        <v>16</v>
      </c>
      <c r="E126" s="3">
        <f>VLOOKUP(A126,'Week 12'!$Q$4:R$138,2,FALSE)</f>
        <v>1556.3262825344248</v>
      </c>
      <c r="F126" s="3">
        <f>VLOOKUP(C126,'Week 12'!$Q$4:S$138,2,FALSE)</f>
        <v>1457.3435841418627</v>
      </c>
      <c r="G126" s="5">
        <f t="shared" si="90"/>
        <v>0.71989892339323025</v>
      </c>
      <c r="H126">
        <f t="shared" si="14"/>
        <v>0</v>
      </c>
      <c r="I126">
        <f t="shared" si="24"/>
        <v>-7</v>
      </c>
      <c r="J126">
        <f t="shared" si="25"/>
        <v>2.0794415416798357</v>
      </c>
      <c r="K126">
        <f t="shared" si="26"/>
        <v>1457.3435841418627</v>
      </c>
      <c r="L126">
        <f t="shared" si="27"/>
        <v>1556.3262825344248</v>
      </c>
      <c r="M126">
        <f t="shared" si="91"/>
        <v>2.1999777738934609</v>
      </c>
      <c r="N126" s="3">
        <f t="shared" si="92"/>
        <v>1490.4594879855622</v>
      </c>
      <c r="Q126" t="str">
        <f>'PRE-POST'!A129</f>
        <v>Virginia Tech</v>
      </c>
      <c r="R126" s="3">
        <f>IFERROR(VLOOKUP(Q126,$A$4:$N$160,14,FALSE),VLOOKUP(Q126,'Week 12'!Q$4:R$134,2,FALSE))</f>
        <v>1303.3919638541595</v>
      </c>
    </row>
    <row r="127" spans="1:18">
      <c r="A127" t="str">
        <f t="shared" ref="A127:B127" si="139">C60</f>
        <v>Troy</v>
      </c>
      <c r="B127">
        <f t="shared" si="139"/>
        <v>12</v>
      </c>
      <c r="C127" t="str">
        <f t="shared" ref="C127:D127" si="140">A60</f>
        <v>Texas State</v>
      </c>
      <c r="D127">
        <f t="shared" si="140"/>
        <v>7</v>
      </c>
      <c r="E127" s="3">
        <f>VLOOKUP(A127,'Week 12'!$Q$4:R$138,2,FALSE)</f>
        <v>1749.9594016971785</v>
      </c>
      <c r="F127" s="3">
        <f>VLOOKUP(C127,'Week 12'!$Q$4:S$138,2,FALSE)</f>
        <v>1388.9928324564096</v>
      </c>
      <c r="G127" s="5">
        <f t="shared" si="90"/>
        <v>0.92071201390334778</v>
      </c>
      <c r="H127">
        <f t="shared" si="14"/>
        <v>1</v>
      </c>
      <c r="I127">
        <f t="shared" si="24"/>
        <v>5</v>
      </c>
      <c r="J127">
        <f t="shared" si="25"/>
        <v>1.791759469228055</v>
      </c>
      <c r="K127">
        <f t="shared" si="26"/>
        <v>1749.9594016971785</v>
      </c>
      <c r="L127">
        <f t="shared" si="27"/>
        <v>1388.9928324564096</v>
      </c>
      <c r="M127">
        <f t="shared" si="91"/>
        <v>2.2000060947472355</v>
      </c>
      <c r="N127" s="3">
        <f t="shared" si="92"/>
        <v>1756.2102790091105</v>
      </c>
      <c r="Q127" t="str">
        <f>'PRE-POST'!A130</f>
        <v>Wake Forest</v>
      </c>
      <c r="R127" s="3">
        <f>IFERROR(VLOOKUP(Q127,$A$4:$N$160,14,FALSE),VLOOKUP(Q127,'Week 12'!Q$4:R$134,2,FALSE))</f>
        <v>1428.7886014369906</v>
      </c>
    </row>
    <row r="128" spans="1:18">
      <c r="A128" t="str">
        <f t="shared" ref="A128:B128" si="141">C61</f>
        <v>UCLA</v>
      </c>
      <c r="B128">
        <f t="shared" si="141"/>
        <v>34</v>
      </c>
      <c r="C128" t="str">
        <f t="shared" ref="C128:D128" si="142">A61</f>
        <v>Southern California</v>
      </c>
      <c r="D128">
        <f t="shared" si="142"/>
        <v>27</v>
      </c>
      <c r="E128" s="3">
        <f>VLOOKUP(A128,'Week 12'!$Q$4:R$138,2,FALSE)</f>
        <v>1309.3631515224386</v>
      </c>
      <c r="F128" s="3">
        <f>VLOOKUP(C128,'Week 12'!$Q$4:S$138,2,FALSE)</f>
        <v>1486.3155718862536</v>
      </c>
      <c r="G128" s="5">
        <f t="shared" si="90"/>
        <v>0.34424131925920098</v>
      </c>
      <c r="H128">
        <f t="shared" si="14"/>
        <v>1</v>
      </c>
      <c r="I128">
        <f t="shared" si="24"/>
        <v>7</v>
      </c>
      <c r="J128">
        <f t="shared" si="25"/>
        <v>2.0794415416798357</v>
      </c>
      <c r="K128">
        <f t="shared" si="26"/>
        <v>1309.3631515224386</v>
      </c>
      <c r="L128">
        <f t="shared" si="27"/>
        <v>1486.3155718862536</v>
      </c>
      <c r="M128">
        <f t="shared" si="91"/>
        <v>2.1999875672794107</v>
      </c>
      <c r="N128" s="3">
        <f t="shared" si="92"/>
        <v>1369.3617335045196</v>
      </c>
      <c r="Q128" t="str">
        <f>'PRE-POST'!A131</f>
        <v>Washington</v>
      </c>
      <c r="R128" s="3">
        <f>IFERROR(VLOOKUP(Q128,$A$4:$N$160,14,FALSE),VLOOKUP(Q128,'Week 12'!Q$4:R$134,2,FALSE))</f>
        <v>1702.6094826336298</v>
      </c>
    </row>
    <row r="129" spans="1:18">
      <c r="A129" t="str">
        <f t="shared" ref="A129:B129" si="143">C62</f>
        <v>Colorado</v>
      </c>
      <c r="B129">
        <f t="shared" si="143"/>
        <v>7</v>
      </c>
      <c r="C129" t="str">
        <f t="shared" ref="C129:D129" si="144">A62</f>
        <v>Utah</v>
      </c>
      <c r="D129">
        <f t="shared" si="144"/>
        <v>30</v>
      </c>
      <c r="E129" s="3">
        <f>VLOOKUP(A129,'Week 12'!$Q$4:R$138,2,FALSE)</f>
        <v>1455.04422778971</v>
      </c>
      <c r="F129" s="3">
        <f>VLOOKUP(C129,'Week 12'!$Q$4:S$138,2,FALSE)</f>
        <v>1634.4349953098115</v>
      </c>
      <c r="G129" s="5">
        <f t="shared" si="90"/>
        <v>0.34107974986737821</v>
      </c>
      <c r="H129">
        <f t="shared" si="14"/>
        <v>0</v>
      </c>
      <c r="I129">
        <f t="shared" si="24"/>
        <v>-23</v>
      </c>
      <c r="J129">
        <f t="shared" si="25"/>
        <v>3.1780538303479458</v>
      </c>
      <c r="K129">
        <f t="shared" si="26"/>
        <v>1634.4349953098115</v>
      </c>
      <c r="L129">
        <f t="shared" si="27"/>
        <v>1455.04422778971</v>
      </c>
      <c r="M129">
        <f t="shared" si="91"/>
        <v>2.2000122637303492</v>
      </c>
      <c r="N129" s="3">
        <f t="shared" si="92"/>
        <v>1407.3492904765558</v>
      </c>
      <c r="Q129" t="str">
        <f>'PRE-POST'!A132</f>
        <v>Washington State</v>
      </c>
      <c r="R129" s="3">
        <f>IFERROR(VLOOKUP(Q129,$A$4:$N$160,14,FALSE),VLOOKUP(Q129,'Week 12'!Q$4:R$134,2,FALSE))</f>
        <v>1810.8423700803778</v>
      </c>
    </row>
    <row r="130" spans="1:18">
      <c r="A130" t="str">
        <f t="shared" ref="A130:B130" si="145">C63</f>
        <v>Colorado State</v>
      </c>
      <c r="B130">
        <f t="shared" si="145"/>
        <v>24</v>
      </c>
      <c r="C130" t="str">
        <f t="shared" ref="C130:D130" si="146">A63</f>
        <v>Utah State</v>
      </c>
      <c r="D130">
        <f t="shared" si="146"/>
        <v>29</v>
      </c>
      <c r="E130" s="3">
        <f>VLOOKUP(A130,'Week 12'!$Q$4:R$138,2,FALSE)</f>
        <v>1285.685337461583</v>
      </c>
      <c r="F130" s="3">
        <f>VLOOKUP(C130,'Week 12'!$Q$4:S$138,2,FALSE)</f>
        <v>1786.7658057426522</v>
      </c>
      <c r="G130" s="5">
        <f t="shared" si="90"/>
        <v>7.5140581703922793E-2</v>
      </c>
      <c r="H130">
        <f t="shared" si="14"/>
        <v>0</v>
      </c>
      <c r="I130">
        <f t="shared" si="24"/>
        <v>-5</v>
      </c>
      <c r="J130">
        <f t="shared" si="25"/>
        <v>1.791759469228055</v>
      </c>
      <c r="K130">
        <f t="shared" si="26"/>
        <v>1786.7658057426522</v>
      </c>
      <c r="L130">
        <f t="shared" si="27"/>
        <v>1285.685337461583</v>
      </c>
      <c r="M130">
        <f t="shared" si="91"/>
        <v>2.2000043905123814</v>
      </c>
      <c r="N130" s="3">
        <f t="shared" si="92"/>
        <v>1279.7614362925337</v>
      </c>
      <c r="Q130" t="str">
        <f>'PRE-POST'!A133</f>
        <v>West Virginia</v>
      </c>
      <c r="R130" s="3">
        <f>IFERROR(VLOOKUP(Q130,$A$4:$N$160,14,FALSE),VLOOKUP(Q130,'Week 12'!Q$4:R$134,2,FALSE))</f>
        <v>1703.3400384699119</v>
      </c>
    </row>
    <row r="131" spans="1:18">
      <c r="A131" t="str">
        <f t="shared" ref="A131:B131" si="147">C64</f>
        <v>Vanderbilt</v>
      </c>
      <c r="B131">
        <f t="shared" si="147"/>
        <v>36</v>
      </c>
      <c r="C131" t="str">
        <f t="shared" ref="C131:D131" si="148">A64</f>
        <v>Mississippi</v>
      </c>
      <c r="D131">
        <f t="shared" si="148"/>
        <v>29</v>
      </c>
      <c r="E131" s="3">
        <f>VLOOKUP(A131,'Week 12'!$Q$4:R$138,2,FALSE)</f>
        <v>1491.9226177653718</v>
      </c>
      <c r="F131" s="3">
        <f>VLOOKUP(C131,'Week 12'!$Q$4:S$138,2,FALSE)</f>
        <v>1435.2045844431827</v>
      </c>
      <c r="G131" s="5">
        <f t="shared" si="90"/>
        <v>0.66833526626365458</v>
      </c>
      <c r="H131">
        <f t="shared" si="14"/>
        <v>1</v>
      </c>
      <c r="I131">
        <f t="shared" si="24"/>
        <v>7</v>
      </c>
      <c r="J131">
        <f t="shared" si="25"/>
        <v>2.0794415416798357</v>
      </c>
      <c r="K131">
        <f t="shared" si="26"/>
        <v>1491.9226177653718</v>
      </c>
      <c r="L131">
        <f t="shared" si="27"/>
        <v>1435.2045844431827</v>
      </c>
      <c r="M131">
        <f t="shared" si="91"/>
        <v>2.2000387883689041</v>
      </c>
      <c r="N131" s="3">
        <f t="shared" si="92"/>
        <v>1522.2689595052475</v>
      </c>
      <c r="Q131" t="str">
        <f>'PRE-POST'!A134</f>
        <v>Western Kentucky</v>
      </c>
      <c r="R131" s="3">
        <f>IFERROR(VLOOKUP(Q131,$A$4:$N$160,14,FALSE),VLOOKUP(Q131,'Week 12'!Q$4:R$134,2,FALSE))</f>
        <v>1369.4687365871416</v>
      </c>
    </row>
    <row r="132" spans="1:18">
      <c r="A132" t="str">
        <f t="shared" ref="A132:B132" si="149">C65</f>
        <v>Washington</v>
      </c>
      <c r="B132">
        <f t="shared" si="149"/>
        <v>42</v>
      </c>
      <c r="C132" t="str">
        <f t="shared" ref="C132:D132" si="150">A65</f>
        <v>Oregon State</v>
      </c>
      <c r="D132">
        <f t="shared" si="150"/>
        <v>23</v>
      </c>
      <c r="E132" s="3">
        <f>VLOOKUP(A132,'Week 12'!$Q$4:R$138,2,FALSE)</f>
        <v>1694.3276055971392</v>
      </c>
      <c r="F132" s="3">
        <f>VLOOKUP(C132,'Week 12'!$Q$4:S$138,2,FALSE)</f>
        <v>1289.8691996194248</v>
      </c>
      <c r="G132" s="5">
        <f t="shared" si="90"/>
        <v>0.93716928098324936</v>
      </c>
      <c r="H132">
        <f t="shared" si="14"/>
        <v>1</v>
      </c>
      <c r="I132">
        <f t="shared" si="24"/>
        <v>19</v>
      </c>
      <c r="J132">
        <f t="shared" si="25"/>
        <v>2.9957322735539909</v>
      </c>
      <c r="K132">
        <f t="shared" si="26"/>
        <v>1694.3276055971392</v>
      </c>
      <c r="L132">
        <f t="shared" si="27"/>
        <v>1289.8691996194248</v>
      </c>
      <c r="M132">
        <f t="shared" si="91"/>
        <v>2.2000054393726711</v>
      </c>
      <c r="N132" s="3">
        <f t="shared" si="92"/>
        <v>1702.6094826336298</v>
      </c>
      <c r="Q132" t="str">
        <f>'PRE-POST'!A135</f>
        <v>Western Michigan</v>
      </c>
      <c r="R132" s="3">
        <f>IFERROR(VLOOKUP(Q132,$A$4:$N$160,14,FALSE),VLOOKUP(Q132,'Week 12'!Q$4:R$134,2,FALSE))</f>
        <v>1402.4222270021594</v>
      </c>
    </row>
    <row r="133" spans="1:18">
      <c r="A133" t="str">
        <f t="shared" ref="A133:B133" si="151">C66</f>
        <v>Washington State</v>
      </c>
      <c r="B133">
        <f t="shared" si="151"/>
        <v>69</v>
      </c>
      <c r="C133" t="str">
        <f t="shared" ref="C133:D133" si="152">A66</f>
        <v>Arizona</v>
      </c>
      <c r="D133">
        <f t="shared" si="152"/>
        <v>28</v>
      </c>
      <c r="E133" s="3">
        <f>VLOOKUP(A133,'Week 12'!$Q$4:R$138,2,FALSE)</f>
        <v>1769.786833972028</v>
      </c>
      <c r="F133" s="3">
        <f>VLOOKUP(C133,'Week 12'!$Q$4:S$138,2,FALSE)</f>
        <v>1643.6049135037156</v>
      </c>
      <c r="G133" s="5">
        <f t="shared" si="90"/>
        <v>0.75035969822745641</v>
      </c>
      <c r="H133">
        <f t="shared" ref="H133:H136" si="153">IF(B133&gt;D133,1,0)</f>
        <v>1</v>
      </c>
      <c r="I133">
        <f t="shared" si="24"/>
        <v>41</v>
      </c>
      <c r="J133">
        <f t="shared" si="25"/>
        <v>3.7376696182833684</v>
      </c>
      <c r="K133">
        <f t="shared" si="26"/>
        <v>1769.786833972028</v>
      </c>
      <c r="L133">
        <f t="shared" si="27"/>
        <v>1643.6049135037156</v>
      </c>
      <c r="M133">
        <f t="shared" si="91"/>
        <v>2.200017435144368</v>
      </c>
      <c r="N133" s="3">
        <f t="shared" si="92"/>
        <v>1810.8423700803778</v>
      </c>
      <c r="Q133" t="str">
        <f>'PRE-POST'!A136</f>
        <v>Wisconsin</v>
      </c>
      <c r="R133" s="3">
        <f>IFERROR(VLOOKUP(Q133,$A$4:$N$160,14,FALSE),VLOOKUP(Q133,'Week 12'!Q$4:R$134,2,FALSE))</f>
        <v>1608.8399331162293</v>
      </c>
    </row>
    <row r="134" spans="1:18">
      <c r="A134" t="str">
        <f t="shared" ref="A134:B134" si="154">C67</f>
        <v>Western Kentucky</v>
      </c>
      <c r="B134">
        <f t="shared" si="154"/>
        <v>40</v>
      </c>
      <c r="C134" t="str">
        <f t="shared" ref="C134:D134" si="155">A67</f>
        <v>Texas-El Paso</v>
      </c>
      <c r="D134">
        <f t="shared" si="155"/>
        <v>16</v>
      </c>
      <c r="E134" s="3">
        <f>VLOOKUP(A134,'Week 12'!$Q$4:R$138,2,FALSE)</f>
        <v>1318.1414001932626</v>
      </c>
      <c r="F134" s="3">
        <f>VLOOKUP(C134,'Week 12'!$Q$4:S$138,2,FALSE)</f>
        <v>1284.9914164724023</v>
      </c>
      <c r="G134" s="5">
        <f t="shared" si="90"/>
        <v>0.63760789553695785</v>
      </c>
      <c r="H134">
        <f t="shared" si="153"/>
        <v>1</v>
      </c>
      <c r="I134">
        <f t="shared" si="24"/>
        <v>24</v>
      </c>
      <c r="J134">
        <f t="shared" si="25"/>
        <v>3.2188758248682006</v>
      </c>
      <c r="K134">
        <f t="shared" si="26"/>
        <v>1318.1414001932626</v>
      </c>
      <c r="L134">
        <f t="shared" si="27"/>
        <v>1284.9914164724023</v>
      </c>
      <c r="M134">
        <f t="shared" si="91"/>
        <v>2.200066365040132</v>
      </c>
      <c r="N134" s="3">
        <f t="shared" si="92"/>
        <v>1369.4687365871416</v>
      </c>
      <c r="Q134" t="str">
        <f>'PRE-POST'!A137</f>
        <v>Wyoming</v>
      </c>
      <c r="R134" s="3">
        <f>IFERROR(VLOOKUP(Q134,$A$4:$N$160,14,FALSE),VLOOKUP(Q134,'Week 12'!Q$4:R$134,2,FALSE))</f>
        <v>1544.9495564114247</v>
      </c>
    </row>
    <row r="135" spans="1:18">
      <c r="A135" t="str">
        <f t="shared" ref="A135:B135" si="156">C68</f>
        <v>Purdue</v>
      </c>
      <c r="B135">
        <f t="shared" si="156"/>
        <v>44</v>
      </c>
      <c r="C135" t="str">
        <f t="shared" ref="C135:D135" si="157">A68</f>
        <v>Wisconsin</v>
      </c>
      <c r="D135">
        <f t="shared" si="157"/>
        <v>47</v>
      </c>
      <c r="E135" s="3">
        <f>VLOOKUP(A135,'Week 12'!$Q$4:R$138,2,FALSE)</f>
        <v>1497.5639132534761</v>
      </c>
      <c r="F135" s="3">
        <f>VLOOKUP(C135,'Week 12'!$Q$4:S$138,2,FALSE)</f>
        <v>1579.8579520650974</v>
      </c>
      <c r="G135" s="5">
        <f t="shared" ref="G135:G166" si="158">1/(1+(10^((F135-E135-HFA)/400)))</f>
        <v>0.4751324120600865</v>
      </c>
      <c r="H135">
        <f t="shared" si="153"/>
        <v>0</v>
      </c>
      <c r="I135">
        <f t="shared" si="24"/>
        <v>-3</v>
      </c>
      <c r="J135">
        <f t="shared" si="25"/>
        <v>1.3862943611198906</v>
      </c>
      <c r="K135">
        <f t="shared" si="26"/>
        <v>1579.8579520650974</v>
      </c>
      <c r="L135">
        <f t="shared" si="27"/>
        <v>1497.5639132534761</v>
      </c>
      <c r="M135">
        <f t="shared" ref="M135:M166" si="159">IFERROR((MVC*0.001/(K135-L135))+MVC,1)</f>
        <v>2.2000267334065966</v>
      </c>
      <c r="N135" s="3">
        <f t="shared" ref="N135:N166" si="160">E135+k*J135*M135*(H135-G135)</f>
        <v>1468.5819322023442</v>
      </c>
      <c r="R135" s="3"/>
    </row>
    <row r="136" spans="1:18">
      <c r="A136" t="str">
        <f t="shared" ref="A136:B136" si="161">C69</f>
        <v>Wyoming</v>
      </c>
      <c r="B136">
        <f t="shared" si="161"/>
        <v>35</v>
      </c>
      <c r="C136" t="str">
        <f t="shared" ref="C136:D136" si="162">A69</f>
        <v>Air Force</v>
      </c>
      <c r="D136">
        <f t="shared" si="162"/>
        <v>27</v>
      </c>
      <c r="E136" s="3">
        <f>VLOOKUP(A136,'Week 12'!$Q$4:R$138,2,FALSE)</f>
        <v>1499.6429049896483</v>
      </c>
      <c r="F136" s="3">
        <f>VLOOKUP(C136,'Week 12'!$Q$4:S$138,2,FALSE)</f>
        <v>1542.8272759999388</v>
      </c>
      <c r="G136" s="5">
        <f t="shared" si="158"/>
        <v>0.53135401879624311</v>
      </c>
      <c r="H136">
        <f t="shared" si="153"/>
        <v>1</v>
      </c>
      <c r="I136">
        <f t="shared" ref="I136" si="163">B136-D136</f>
        <v>8</v>
      </c>
      <c r="J136">
        <f t="shared" ref="J136" si="164">LN(1+ABS(I136))</f>
        <v>2.1972245773362196</v>
      </c>
      <c r="K136">
        <f t="shared" ref="K136" si="165">IF($H136=1,$E136,$F136)</f>
        <v>1499.6429049896483</v>
      </c>
      <c r="L136">
        <f t="shared" ref="L136" si="166">IF($H136=1,$F136,$E136)</f>
        <v>1542.8272759999388</v>
      </c>
      <c r="M136">
        <f t="shared" si="159"/>
        <v>2.1999490556433146</v>
      </c>
      <c r="N136" s="3">
        <f t="shared" si="160"/>
        <v>1544.9495564114247</v>
      </c>
      <c r="R136" s="3"/>
    </row>
    <row r="137" spans="1:18">
      <c r="R137" s="3"/>
    </row>
    <row r="138" spans="1:18">
      <c r="R138" s="3"/>
    </row>
    <row r="139" spans="1:18">
      <c r="R139" s="3"/>
    </row>
    <row r="140" spans="1:18">
      <c r="R140" s="3"/>
    </row>
    <row r="141" spans="1:18">
      <c r="R141" s="3"/>
    </row>
    <row r="142" spans="1:18">
      <c r="R142" s="3"/>
    </row>
    <row r="143" spans="1:18">
      <c r="R143" s="3"/>
    </row>
    <row r="144" spans="1:18">
      <c r="R144" s="3"/>
    </row>
    <row r="145" spans="18:18">
      <c r="R145" s="3"/>
    </row>
    <row r="146" spans="18:18">
      <c r="R146" s="3"/>
    </row>
    <row r="147" spans="18:18">
      <c r="R147" s="3"/>
    </row>
    <row r="148" spans="18:18">
      <c r="R148" s="3"/>
    </row>
    <row r="149" spans="18:18">
      <c r="R14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87121-99DF-B847-A814-6B5AB0964BD8}">
  <dimension ref="A1:R148"/>
  <sheetViews>
    <sheetView topLeftCell="H1" workbookViewId="0">
      <selection activeCell="N4" sqref="N4"/>
    </sheetView>
  </sheetViews>
  <sheetFormatPr baseColWidth="10" defaultRowHeight="16"/>
  <cols>
    <col min="1" max="1" width="26.5" customWidth="1"/>
    <col min="3" max="3" width="22.1640625" customWidth="1"/>
  </cols>
  <sheetData>
    <row r="1" spans="1:18">
      <c r="A1" s="1" t="s">
        <v>683</v>
      </c>
      <c r="B1" s="1">
        <v>14</v>
      </c>
    </row>
    <row r="3" spans="1:18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1" t="s">
        <v>698</v>
      </c>
      <c r="J3" s="1" t="s">
        <v>699</v>
      </c>
      <c r="K3" s="1" t="s">
        <v>700</v>
      </c>
      <c r="L3" s="1" t="s">
        <v>701</v>
      </c>
      <c r="M3" s="1" t="s">
        <v>702</v>
      </c>
      <c r="N3" s="4" t="s">
        <v>690</v>
      </c>
      <c r="Q3" s="1" t="s">
        <v>134</v>
      </c>
      <c r="R3" s="4" t="s">
        <v>691</v>
      </c>
    </row>
    <row r="4" spans="1:18">
      <c r="A4" t="str">
        <f>IF('All scores'!$B766=$B$1,'All scores'!R766)</f>
        <v>Ball State</v>
      </c>
      <c r="B4">
        <f>IF('All scores'!$B766=$B$1,'All scores'!S766)</f>
        <v>21</v>
      </c>
      <c r="C4" t="str">
        <f>IF('All scores'!$B766=$B$1,'All scores'!T766)</f>
        <v>Miami (OH)</v>
      </c>
      <c r="D4">
        <f>IF('All scores'!$B766=$B$1,'All scores'!U766)</f>
        <v>42</v>
      </c>
      <c r="E4" s="3">
        <f>VLOOKUP(A4,'Week 13'!$Q$4:R$138,2,FALSE)</f>
        <v>1297.228787623902</v>
      </c>
      <c r="F4" s="3">
        <f>VLOOKUP(C4,'Week 13'!$Q$4:S$138,2,FALSE)</f>
        <v>1610.2811456113177</v>
      </c>
      <c r="G4" s="5">
        <f t="shared" ref="G4:G35" si="0">1/(1+(10^((F4-E4+HFA)/400)))</f>
        <v>0.10190413393973405</v>
      </c>
      <c r="H4">
        <f>IF(B4&gt;D4,1,0)</f>
        <v>0</v>
      </c>
      <c r="I4">
        <f>B4-D4</f>
        <v>-21</v>
      </c>
      <c r="J4">
        <f>LN(1+ABS(I4))</f>
        <v>3.0910424533583161</v>
      </c>
      <c r="K4">
        <f>IF($H4=1,$E4,$F4)</f>
        <v>1610.2811456113177</v>
      </c>
      <c r="L4">
        <f>IF($H4=1,$F4,$E4)</f>
        <v>1297.228787623902</v>
      </c>
      <c r="M4">
        <f t="shared" ref="M4:M35" si="1">IFERROR((MVC*0.001/(K4-L4))+MVC,1)</f>
        <v>2.2000070275784349</v>
      </c>
      <c r="N4" s="3">
        <f t="shared" ref="N4:N35" si="2">E4+k*J4*M4*(H4-G4)</f>
        <v>1283.369183167624</v>
      </c>
      <c r="Q4" t="str">
        <f>'PRE-POST'!A7</f>
        <v>AA</v>
      </c>
      <c r="R4" s="3">
        <f>IFERROR(VLOOKUP(Q4,$A$4:$N$160,14,FALSE),VLOOKUP(Q4,'Week 13'!Q$4:R$134,2,FALSE))</f>
        <v>1188.8929063942744</v>
      </c>
    </row>
    <row r="5" spans="1:18">
      <c r="A5" t="str">
        <f>IF('All scores'!$B767=$B$1,'All scores'!R767)</f>
        <v>Northern Illinois</v>
      </c>
      <c r="B5">
        <f>IF('All scores'!$B767=$B$1,'All scores'!S767)</f>
        <v>21</v>
      </c>
      <c r="C5" t="str">
        <f>IF('All scores'!$B767=$B$1,'All scores'!T767)</f>
        <v>Western Michigan</v>
      </c>
      <c r="D5">
        <f>IF('All scores'!$B767=$B$1,'All scores'!U767)</f>
        <v>28</v>
      </c>
      <c r="E5" s="3">
        <f>VLOOKUP(A5,'Week 13'!$Q$4:R$138,2,FALSE)</f>
        <v>1570.1094002574062</v>
      </c>
      <c r="F5" s="3">
        <f>VLOOKUP(C5,'Week 13'!$Q$4:S$138,2,FALSE)</f>
        <v>1402.4222270021594</v>
      </c>
      <c r="G5" s="5">
        <f t="shared" si="0"/>
        <v>0.64362091139361388</v>
      </c>
      <c r="H5">
        <f t="shared" ref="H5:H67" si="3">IF(B5&gt;D5,1,0)</f>
        <v>0</v>
      </c>
      <c r="I5">
        <f t="shared" ref="I5:I67" si="4">B5-D5</f>
        <v>-7</v>
      </c>
      <c r="J5">
        <f t="shared" ref="J5:J67" si="5">LN(1+ABS(I5))</f>
        <v>2.0794415416798357</v>
      </c>
      <c r="K5">
        <f t="shared" ref="K5:K67" si="6">IF($H5=1,$E5,$F5)</f>
        <v>1402.4222270021594</v>
      </c>
      <c r="L5">
        <f t="shared" ref="L5:L67" si="7">IF($H5=1,$F5,$E5)</f>
        <v>1570.1094002574062</v>
      </c>
      <c r="M5">
        <f t="shared" si="1"/>
        <v>2.1999868803322444</v>
      </c>
      <c r="N5" s="3">
        <f t="shared" si="2"/>
        <v>1511.2213807865298</v>
      </c>
      <c r="Q5" t="str">
        <f>'PRE-POST'!A8</f>
        <v>Air Force</v>
      </c>
      <c r="R5" s="3">
        <f>IFERROR(VLOOKUP(Q5,$A$4:$N$160,14,FALSE),VLOOKUP(Q5,'Week 13'!Q$4:R$134,2,FALSE))</f>
        <v>1513.3900506515217</v>
      </c>
    </row>
    <row r="6" spans="1:18">
      <c r="A6" t="str">
        <f>IF('All scores'!$B768=$B$1,'All scores'!R768)</f>
        <v>Colorado State</v>
      </c>
      <c r="B6">
        <f>IF('All scores'!$B768=$B$1,'All scores'!S768)</f>
        <v>19</v>
      </c>
      <c r="C6" t="str">
        <f>IF('All scores'!$B768=$B$1,'All scores'!T768)</f>
        <v>Air Force</v>
      </c>
      <c r="D6">
        <f>IF('All scores'!$B768=$B$1,'All scores'!U768)</f>
        <v>27</v>
      </c>
      <c r="E6" s="3">
        <f>VLOOKUP(A6,'Week 13'!$Q$4:R$138,2,FALSE)</f>
        <v>1279.7614362925337</v>
      </c>
      <c r="F6" s="3">
        <f>VLOOKUP(C6,'Week 13'!$Q$4:S$138,2,FALSE)</f>
        <v>1497.5206245781624</v>
      </c>
      <c r="G6" s="5">
        <f t="shared" si="0"/>
        <v>0.16414667933756741</v>
      </c>
      <c r="H6">
        <f t="shared" si="3"/>
        <v>0</v>
      </c>
      <c r="I6">
        <f t="shared" si="4"/>
        <v>-8</v>
      </c>
      <c r="J6">
        <f t="shared" si="5"/>
        <v>2.1972245773362196</v>
      </c>
      <c r="K6">
        <f t="shared" si="6"/>
        <v>1497.5206245781624</v>
      </c>
      <c r="L6">
        <f t="shared" si="7"/>
        <v>1279.7614362925337</v>
      </c>
      <c r="M6">
        <f t="shared" si="1"/>
        <v>2.2000101029031995</v>
      </c>
      <c r="N6" s="3">
        <f t="shared" si="2"/>
        <v>1263.8920102191744</v>
      </c>
      <c r="Q6" t="str">
        <f>'PRE-POST'!A9</f>
        <v>Akron</v>
      </c>
      <c r="R6" s="3">
        <f>IFERROR(VLOOKUP(Q6,$A$4:$N$160,14,FALSE),VLOOKUP(Q6,'Week 13'!Q$4:R$134,2,FALSE))</f>
        <v>1272.1152265260494</v>
      </c>
    </row>
    <row r="7" spans="1:18">
      <c r="A7" t="str">
        <f>IF('All scores'!$B769=$B$1,'All scores'!R769)</f>
        <v>Mississippi State</v>
      </c>
      <c r="B7">
        <f>IF('All scores'!$B769=$B$1,'All scores'!S769)</f>
        <v>35</v>
      </c>
      <c r="C7" t="str">
        <f>IF('All scores'!$B769=$B$1,'All scores'!T769)</f>
        <v>Mississippi</v>
      </c>
      <c r="D7">
        <f>IF('All scores'!$B769=$B$1,'All scores'!U769)</f>
        <v>3</v>
      </c>
      <c r="E7" s="3">
        <f>VLOOKUP(A7,'Week 13'!$Q$4:R$138,2,FALSE)</f>
        <v>1693.8807397680655</v>
      </c>
      <c r="F7" s="3">
        <f>VLOOKUP(C7,'Week 13'!$Q$4:S$138,2,FALSE)</f>
        <v>1404.858242703307</v>
      </c>
      <c r="G7" s="5">
        <f t="shared" si="0"/>
        <v>0.78407560977518986</v>
      </c>
      <c r="H7">
        <f t="shared" si="3"/>
        <v>1</v>
      </c>
      <c r="I7">
        <f t="shared" si="4"/>
        <v>32</v>
      </c>
      <c r="J7">
        <f t="shared" si="5"/>
        <v>3.4965075614664802</v>
      </c>
      <c r="K7">
        <f t="shared" si="6"/>
        <v>1693.8807397680655</v>
      </c>
      <c r="L7">
        <f t="shared" si="7"/>
        <v>1404.858242703307</v>
      </c>
      <c r="M7">
        <f t="shared" si="1"/>
        <v>2.2000076118642058</v>
      </c>
      <c r="N7" s="3">
        <f t="shared" si="2"/>
        <v>1727.1000302819104</v>
      </c>
      <c r="Q7" t="str">
        <f>'PRE-POST'!A10</f>
        <v>Alabama</v>
      </c>
      <c r="R7" s="3">
        <f>IFERROR(VLOOKUP(Q7,$A$4:$N$160,14,FALSE),VLOOKUP(Q7,'Week 13'!Q$4:R$134,2,FALSE))</f>
        <v>1926.495683402688</v>
      </c>
    </row>
    <row r="8" spans="1:18">
      <c r="A8" t="str">
        <f>IF('All scores'!$B770=$B$1,'All scores'!R770)</f>
        <v>Buffalo</v>
      </c>
      <c r="B8">
        <f>IF('All scores'!$B770=$B$1,'All scores'!S770)</f>
        <v>44</v>
      </c>
      <c r="C8" t="str">
        <f>IF('All scores'!$B770=$B$1,'All scores'!T770)</f>
        <v>Bowling Green State</v>
      </c>
      <c r="D8">
        <f>IF('All scores'!$B770=$B$1,'All scores'!U770)</f>
        <v>14</v>
      </c>
      <c r="E8" s="3">
        <f>VLOOKUP(A8,'Week 13'!$Q$4:R$138,2,FALSE)</f>
        <v>1682.9035765708536</v>
      </c>
      <c r="F8" s="3">
        <f>VLOOKUP(C8,'Week 13'!$Q$4:S$138,2,FALSE)</f>
        <v>1387.7278773899227</v>
      </c>
      <c r="G8" s="5">
        <f t="shared" si="0"/>
        <v>0.79001201414523869</v>
      </c>
      <c r="H8">
        <f t="shared" si="3"/>
        <v>1</v>
      </c>
      <c r="I8">
        <f t="shared" si="4"/>
        <v>30</v>
      </c>
      <c r="J8">
        <f t="shared" si="5"/>
        <v>3.4339872044851463</v>
      </c>
      <c r="K8">
        <f t="shared" si="6"/>
        <v>1682.9035765708536</v>
      </c>
      <c r="L8">
        <f t="shared" si="7"/>
        <v>1387.7278773899227</v>
      </c>
      <c r="M8">
        <f t="shared" si="1"/>
        <v>2.2000074531880713</v>
      </c>
      <c r="N8" s="3">
        <f t="shared" si="2"/>
        <v>1714.6319105470618</v>
      </c>
      <c r="Q8" t="str">
        <f>'PRE-POST'!A11</f>
        <v>Alabama-Birmingham</v>
      </c>
      <c r="R8" s="3">
        <f>IFERROR(VLOOKUP(Q8,$A$4:$N$160,14,FALSE),VLOOKUP(Q8,'Week 13'!Q$4:R$134,2,FALSE))</f>
        <v>1586.0839750359764</v>
      </c>
    </row>
    <row r="9" spans="1:18">
      <c r="A9" t="str">
        <f>IF('All scores'!$B771=$B$1,'All scores'!R771)</f>
        <v>Central Florida</v>
      </c>
      <c r="B9">
        <f>IF('All scores'!$B771=$B$1,'All scores'!S771)</f>
        <v>38</v>
      </c>
      <c r="C9" t="str">
        <f>IF('All scores'!$B771=$B$1,'All scores'!T771)</f>
        <v>South Florida</v>
      </c>
      <c r="D9">
        <f>IF('All scores'!$B771=$B$1,'All scores'!U771)</f>
        <v>10</v>
      </c>
      <c r="E9" s="3">
        <f>VLOOKUP(A9,'Week 13'!$Q$4:R$138,2,FALSE)</f>
        <v>1800.9112888627842</v>
      </c>
      <c r="F9" s="3">
        <f>VLOOKUP(C9,'Week 13'!$Q$4:S$138,2,FALSE)</f>
        <v>1482.1971470694339</v>
      </c>
      <c r="G9" s="5">
        <f t="shared" si="0"/>
        <v>0.81160852526723926</v>
      </c>
      <c r="H9">
        <f t="shared" si="3"/>
        <v>1</v>
      </c>
      <c r="I9">
        <f t="shared" si="4"/>
        <v>28</v>
      </c>
      <c r="J9">
        <f t="shared" si="5"/>
        <v>3.3672958299864741</v>
      </c>
      <c r="K9">
        <f t="shared" si="6"/>
        <v>1800.9112888627842</v>
      </c>
      <c r="L9">
        <f t="shared" si="7"/>
        <v>1482.1971470694339</v>
      </c>
      <c r="M9">
        <f t="shared" si="1"/>
        <v>2.200006902737317</v>
      </c>
      <c r="N9" s="3">
        <f t="shared" si="2"/>
        <v>1828.8236488405455</v>
      </c>
      <c r="Q9" t="str">
        <f>'PRE-POST'!A12</f>
        <v>Appalachian State</v>
      </c>
      <c r="R9" s="3">
        <f>IFERROR(VLOOKUP(Q9,$A$4:$N$160,14,FALSE),VLOOKUP(Q9,'Week 13'!Q$4:R$134,2,FALSE))</f>
        <v>1806.7627028155455</v>
      </c>
    </row>
    <row r="10" spans="1:18">
      <c r="A10" t="str">
        <f>IF('All scores'!$B772=$B$1,'All scores'!R772)</f>
        <v>East Carolina</v>
      </c>
      <c r="B10">
        <f>IF('All scores'!$B772=$B$1,'All scores'!S772)</f>
        <v>6</v>
      </c>
      <c r="C10" t="str">
        <f>IF('All scores'!$B772=$B$1,'All scores'!T772)</f>
        <v>Cincinnati</v>
      </c>
      <c r="D10">
        <f>IF('All scores'!$B772=$B$1,'All scores'!U772)</f>
        <v>56</v>
      </c>
      <c r="E10" s="3">
        <f>VLOOKUP(A10,'Week 13'!$Q$4:R$138,2,FALSE)</f>
        <v>1381.0993502112306</v>
      </c>
      <c r="F10" s="3">
        <f>VLOOKUP(C10,'Week 13'!$Q$4:S$138,2,FALSE)</f>
        <v>1650.2079981919976</v>
      </c>
      <c r="G10" s="5">
        <f t="shared" si="0"/>
        <v>0.1274958071457491</v>
      </c>
      <c r="H10">
        <f t="shared" si="3"/>
        <v>0</v>
      </c>
      <c r="I10">
        <f t="shared" si="4"/>
        <v>-50</v>
      </c>
      <c r="J10">
        <f t="shared" si="5"/>
        <v>3.9318256327243257</v>
      </c>
      <c r="K10">
        <f t="shared" si="6"/>
        <v>1650.2079981919976</v>
      </c>
      <c r="L10">
        <f t="shared" si="7"/>
        <v>1381.0993502112306</v>
      </c>
      <c r="M10">
        <f t="shared" si="1"/>
        <v>2.2000081751367579</v>
      </c>
      <c r="N10" s="3">
        <f t="shared" si="2"/>
        <v>1359.0424518143113</v>
      </c>
      <c r="Q10" t="str">
        <f>'PRE-POST'!A13</f>
        <v>Arizona</v>
      </c>
      <c r="R10" s="3">
        <f>IFERROR(VLOOKUP(Q10,$A$4:$N$160,14,FALSE),VLOOKUP(Q10,'Week 13'!Q$4:R$134,2,FALSE))</f>
        <v>1582.2362616764046</v>
      </c>
    </row>
    <row r="11" spans="1:18">
      <c r="A11" t="str">
        <f>IF('All scores'!$B773=$B$1,'All scores'!R773)</f>
        <v>Eastern Michigan</v>
      </c>
      <c r="B11">
        <f>IF('All scores'!$B773=$B$1,'All scores'!S773)</f>
        <v>28</v>
      </c>
      <c r="C11" t="str">
        <f>IF('All scores'!$B773=$B$1,'All scores'!T773)</f>
        <v>Kent State</v>
      </c>
      <c r="D11">
        <f>IF('All scores'!$B773=$B$1,'All scores'!U773)</f>
        <v>20</v>
      </c>
      <c r="E11" s="3">
        <f>VLOOKUP(A11,'Week 13'!$Q$4:R$138,2,FALSE)</f>
        <v>1549.4992918964704</v>
      </c>
      <c r="F11" s="3">
        <f>VLOOKUP(C11,'Week 13'!$Q$4:S$138,2,FALSE)</f>
        <v>1355.2928207535149</v>
      </c>
      <c r="G11" s="5">
        <f t="shared" si="0"/>
        <v>0.67782018901516627</v>
      </c>
      <c r="H11">
        <f t="shared" si="3"/>
        <v>1</v>
      </c>
      <c r="I11">
        <f t="shared" si="4"/>
        <v>8</v>
      </c>
      <c r="J11">
        <f t="shared" si="5"/>
        <v>2.1972245773362196</v>
      </c>
      <c r="K11">
        <f t="shared" si="6"/>
        <v>1549.4992918964704</v>
      </c>
      <c r="L11">
        <f t="shared" si="7"/>
        <v>1355.2928207535149</v>
      </c>
      <c r="M11">
        <f t="shared" si="1"/>
        <v>2.2000113281498144</v>
      </c>
      <c r="N11" s="3">
        <f t="shared" si="2"/>
        <v>1580.6471138374986</v>
      </c>
      <c r="Q11" t="str">
        <f>'PRE-POST'!A14</f>
        <v>Arizona State</v>
      </c>
      <c r="R11" s="3">
        <f>IFERROR(VLOOKUP(Q11,$A$4:$N$160,14,FALSE),VLOOKUP(Q11,'Week 13'!Q$4:R$134,2,FALSE))</f>
        <v>1567.9329633528266</v>
      </c>
    </row>
    <row r="12" spans="1:18">
      <c r="A12" t="str">
        <f>IF('All scores'!$B774=$B$1,'All scores'!R774)</f>
        <v>Nebraska</v>
      </c>
      <c r="B12">
        <f>IF('All scores'!$B774=$B$1,'All scores'!S774)</f>
        <v>28</v>
      </c>
      <c r="C12" t="str">
        <f>IF('All scores'!$B774=$B$1,'All scores'!T774)</f>
        <v>Iowa</v>
      </c>
      <c r="D12">
        <f>IF('All scores'!$B774=$B$1,'All scores'!U774)</f>
        <v>31</v>
      </c>
      <c r="E12" s="3">
        <f>VLOOKUP(A12,'Week 13'!$Q$4:R$138,2,FALSE)</f>
        <v>1540.3220207534607</v>
      </c>
      <c r="F12" s="3">
        <f>VLOOKUP(C12,'Week 13'!$Q$4:S$138,2,FALSE)</f>
        <v>1633.582429302993</v>
      </c>
      <c r="G12" s="5">
        <f t="shared" si="0"/>
        <v>0.28679112963200498</v>
      </c>
      <c r="H12">
        <f t="shared" si="3"/>
        <v>0</v>
      </c>
      <c r="I12">
        <f t="shared" si="4"/>
        <v>-3</v>
      </c>
      <c r="J12">
        <f t="shared" si="5"/>
        <v>1.3862943611198906</v>
      </c>
      <c r="K12">
        <f t="shared" si="6"/>
        <v>1633.582429302993</v>
      </c>
      <c r="L12">
        <f t="shared" si="7"/>
        <v>1540.3220207534607</v>
      </c>
      <c r="M12">
        <f t="shared" si="1"/>
        <v>2.2000235898602014</v>
      </c>
      <c r="N12" s="3">
        <f t="shared" si="2"/>
        <v>1522.8284484413443</v>
      </c>
      <c r="Q12" t="str">
        <f>'PRE-POST'!A15</f>
        <v>Arkansas</v>
      </c>
      <c r="R12" s="3">
        <f>IFERROR(VLOOKUP(Q12,$A$4:$N$160,14,FALSE),VLOOKUP(Q12,'Week 13'!Q$4:R$134,2,FALSE))</f>
        <v>1314.8244381078669</v>
      </c>
    </row>
    <row r="13" spans="1:18">
      <c r="A13" t="str">
        <f>IF('All scores'!$B775=$B$1,'All scores'!R775)</f>
        <v>Houston</v>
      </c>
      <c r="B13">
        <f>IF('All scores'!$B775=$B$1,'All scores'!S775)</f>
        <v>31</v>
      </c>
      <c r="C13" t="str">
        <f>IF('All scores'!$B775=$B$1,'All scores'!T775)</f>
        <v>Memphis</v>
      </c>
      <c r="D13">
        <f>IF('All scores'!$B775=$B$1,'All scores'!U775)</f>
        <v>52</v>
      </c>
      <c r="E13" s="3">
        <f>VLOOKUP(A13,'Week 13'!$Q$4:R$138,2,FALSE)</f>
        <v>1623.276351700978</v>
      </c>
      <c r="F13" s="3">
        <f>VLOOKUP(C13,'Week 13'!$Q$4:S$138,2,FALSE)</f>
        <v>1679.8855009982526</v>
      </c>
      <c r="G13" s="5">
        <f t="shared" si="0"/>
        <v>0.33180368399119059</v>
      </c>
      <c r="H13">
        <f t="shared" si="3"/>
        <v>0</v>
      </c>
      <c r="I13">
        <f t="shared" si="4"/>
        <v>-21</v>
      </c>
      <c r="J13">
        <f t="shared" si="5"/>
        <v>3.0910424533583161</v>
      </c>
      <c r="K13">
        <f t="shared" si="6"/>
        <v>1679.8855009982526</v>
      </c>
      <c r="L13">
        <f t="shared" si="7"/>
        <v>1623.276351700978</v>
      </c>
      <c r="M13">
        <f t="shared" si="1"/>
        <v>2.2000388629758145</v>
      </c>
      <c r="N13" s="3">
        <f t="shared" si="2"/>
        <v>1578.1483064991496</v>
      </c>
      <c r="Q13" t="str">
        <f>'PRE-POST'!A16</f>
        <v>Arkansas State</v>
      </c>
      <c r="R13" s="3">
        <f>IFERROR(VLOOKUP(Q13,$A$4:$N$160,14,FALSE),VLOOKUP(Q13,'Week 13'!Q$4:R$134,2,FALSE))</f>
        <v>1734.4976429606052</v>
      </c>
    </row>
    <row r="14" spans="1:18">
      <c r="A14" t="str">
        <f>IF('All scores'!$B776=$B$1,'All scores'!R776)</f>
        <v>Arkansas</v>
      </c>
      <c r="B14">
        <f>IF('All scores'!$B776=$B$1,'All scores'!S776)</f>
        <v>0</v>
      </c>
      <c r="C14" t="str">
        <f>IF('All scores'!$B776=$B$1,'All scores'!T776)</f>
        <v>Missouri</v>
      </c>
      <c r="D14">
        <f>IF('All scores'!$B776=$B$1,'All scores'!U776)</f>
        <v>38</v>
      </c>
      <c r="E14" s="3">
        <f>VLOOKUP(A14,'Week 13'!$Q$4:R$138,2,FALSE)</f>
        <v>1322.2642443781672</v>
      </c>
      <c r="F14" s="3">
        <f>VLOOKUP(C14,'Week 13'!$Q$4:S$138,2,FALSE)</f>
        <v>1783.3738412915718</v>
      </c>
      <c r="G14" s="5">
        <f t="shared" si="0"/>
        <v>4.6153485537163058E-2</v>
      </c>
      <c r="H14">
        <f t="shared" si="3"/>
        <v>0</v>
      </c>
      <c r="I14">
        <f t="shared" si="4"/>
        <v>-38</v>
      </c>
      <c r="J14">
        <f t="shared" si="5"/>
        <v>3.6635616461296463</v>
      </c>
      <c r="K14">
        <f t="shared" si="6"/>
        <v>1783.3738412915718</v>
      </c>
      <c r="L14">
        <f t="shared" si="7"/>
        <v>1322.2642443781672</v>
      </c>
      <c r="M14">
        <f t="shared" si="1"/>
        <v>2.200004771100005</v>
      </c>
      <c r="N14" s="3">
        <f t="shared" si="2"/>
        <v>1314.8244381078669</v>
      </c>
      <c r="Q14" t="str">
        <f>'PRE-POST'!A17</f>
        <v>Army</v>
      </c>
      <c r="R14" s="3">
        <f>IFERROR(VLOOKUP(Q14,$A$4:$N$160,14,FALSE),VLOOKUP(Q14,'Week 13'!Q$4:R$134,2,FALSE))</f>
        <v>1679.8436827321109</v>
      </c>
    </row>
    <row r="15" spans="1:18">
      <c r="A15" t="str">
        <f>IF('All scores'!$B777=$B$1,'All scores'!R777)</f>
        <v>Akron</v>
      </c>
      <c r="B15">
        <f>IF('All scores'!$B777=$B$1,'All scores'!S777)</f>
        <v>28</v>
      </c>
      <c r="C15" t="str">
        <f>IF('All scores'!$B777=$B$1,'All scores'!T777)</f>
        <v>Ohio</v>
      </c>
      <c r="D15">
        <f>IF('All scores'!$B777=$B$1,'All scores'!U777)</f>
        <v>49</v>
      </c>
      <c r="E15" s="3">
        <f>VLOOKUP(A15,'Week 13'!$Q$4:R$138,2,FALSE)</f>
        <v>1279.2738463772184</v>
      </c>
      <c r="F15" s="3">
        <f>VLOOKUP(C15,'Week 13'!$Q$4:S$138,2,FALSE)</f>
        <v>1716.3726046794663</v>
      </c>
      <c r="G15" s="5">
        <f t="shared" si="0"/>
        <v>5.2634519242772806E-2</v>
      </c>
      <c r="H15">
        <f t="shared" si="3"/>
        <v>0</v>
      </c>
      <c r="I15">
        <f t="shared" si="4"/>
        <v>-21</v>
      </c>
      <c r="J15">
        <f t="shared" si="5"/>
        <v>3.0910424533583161</v>
      </c>
      <c r="K15">
        <f t="shared" si="6"/>
        <v>1716.3726046794663</v>
      </c>
      <c r="L15">
        <f t="shared" si="7"/>
        <v>1279.2738463772184</v>
      </c>
      <c r="M15">
        <f t="shared" si="1"/>
        <v>2.2000050331874852</v>
      </c>
      <c r="N15" s="3">
        <f t="shared" si="2"/>
        <v>1272.1152265260494</v>
      </c>
      <c r="Q15" t="str">
        <f>'PRE-POST'!A18</f>
        <v>Auburn</v>
      </c>
      <c r="R15" s="3">
        <f>IFERROR(VLOOKUP(Q15,$A$4:$N$160,14,FALSE),VLOOKUP(Q15,'Week 13'!Q$4:R$134,2,FALSE))</f>
        <v>1627.7415283897128</v>
      </c>
    </row>
    <row r="16" spans="1:18">
      <c r="A16" t="str">
        <f>IF('All scores'!$B778=$B$1,'All scores'!R778)</f>
        <v>Oklahoma</v>
      </c>
      <c r="B16">
        <f>IF('All scores'!$B778=$B$1,'All scores'!S778)</f>
        <v>59</v>
      </c>
      <c r="C16" t="str">
        <f>IF('All scores'!$B778=$B$1,'All scores'!T778)</f>
        <v>West Virginia</v>
      </c>
      <c r="D16">
        <f>IF('All scores'!$B778=$B$1,'All scores'!U778)</f>
        <v>56</v>
      </c>
      <c r="E16" s="3">
        <f>VLOOKUP(A16,'Week 13'!$Q$4:R$138,2,FALSE)</f>
        <v>1781.4966020606264</v>
      </c>
      <c r="F16" s="3">
        <f>VLOOKUP(C16,'Week 13'!$Q$4:S$138,2,FALSE)</f>
        <v>1703.3400384699119</v>
      </c>
      <c r="G16" s="5">
        <f t="shared" si="0"/>
        <v>0.51892477208976318</v>
      </c>
      <c r="H16">
        <f t="shared" si="3"/>
        <v>1</v>
      </c>
      <c r="I16">
        <f t="shared" si="4"/>
        <v>3</v>
      </c>
      <c r="J16">
        <f t="shared" si="5"/>
        <v>1.3862943611198906</v>
      </c>
      <c r="K16">
        <f t="shared" si="6"/>
        <v>1781.4966020606264</v>
      </c>
      <c r="L16">
        <f t="shared" si="7"/>
        <v>1703.3400384699119</v>
      </c>
      <c r="M16">
        <f t="shared" si="1"/>
        <v>2.2000281486275615</v>
      </c>
      <c r="N16" s="3">
        <f t="shared" si="2"/>
        <v>1810.8411000456692</v>
      </c>
      <c r="Q16" t="str">
        <f>'PRE-POST'!A19</f>
        <v>Ball State</v>
      </c>
      <c r="R16" s="3">
        <f>IFERROR(VLOOKUP(Q16,$A$4:$N$160,14,FALSE),VLOOKUP(Q16,'Week 13'!Q$4:R$134,2,FALSE))</f>
        <v>1283.369183167624</v>
      </c>
    </row>
    <row r="17" spans="1:18">
      <c r="A17" t="str">
        <f>IF('All scores'!$B779=$B$1,'All scores'!R779)</f>
        <v>Oregon</v>
      </c>
      <c r="B17">
        <f>IF('All scores'!$B779=$B$1,'All scores'!S779)</f>
        <v>55</v>
      </c>
      <c r="C17" t="str">
        <f>IF('All scores'!$B779=$B$1,'All scores'!T779)</f>
        <v>Oregon State</v>
      </c>
      <c r="D17">
        <f>IF('All scores'!$B779=$B$1,'All scores'!U779)</f>
        <v>15</v>
      </c>
      <c r="E17" s="3">
        <f>VLOOKUP(A17,'Week 13'!$Q$4:R$138,2,FALSE)</f>
        <v>1511.6323913912656</v>
      </c>
      <c r="F17" s="3">
        <f>VLOOKUP(C17,'Week 13'!$Q$4:S$138,2,FALSE)</f>
        <v>1281.5873225829341</v>
      </c>
      <c r="G17" s="5">
        <f t="shared" si="0"/>
        <v>0.72113041930133592</v>
      </c>
      <c r="H17">
        <f t="shared" si="3"/>
        <v>1</v>
      </c>
      <c r="I17">
        <f t="shared" si="4"/>
        <v>40</v>
      </c>
      <c r="J17">
        <f t="shared" si="5"/>
        <v>3.713572066704308</v>
      </c>
      <c r="K17">
        <f t="shared" si="6"/>
        <v>1511.6323913912656</v>
      </c>
      <c r="L17">
        <f t="shared" si="7"/>
        <v>1281.5873225829341</v>
      </c>
      <c r="M17">
        <f t="shared" si="1"/>
        <v>2.2000095633434413</v>
      </c>
      <c r="N17" s="3">
        <f t="shared" si="2"/>
        <v>1557.1990900136605</v>
      </c>
      <c r="Q17" t="str">
        <f>'PRE-POST'!A20</f>
        <v>Baylor</v>
      </c>
      <c r="R17" s="3">
        <f>IFERROR(VLOOKUP(Q17,$A$4:$N$160,14,FALSE),VLOOKUP(Q17,'Week 13'!Q$4:R$134,2,FALSE))</f>
        <v>1535.1997172967478</v>
      </c>
    </row>
    <row r="18" spans="1:18">
      <c r="A18" t="str">
        <f>IF('All scores'!$B780=$B$1,'All scores'!R780)</f>
        <v>Texas</v>
      </c>
      <c r="B18">
        <f>IF('All scores'!$B780=$B$1,'All scores'!S780)</f>
        <v>24</v>
      </c>
      <c r="C18" t="str">
        <f>IF('All scores'!$B780=$B$1,'All scores'!T780)</f>
        <v>Kansas</v>
      </c>
      <c r="D18">
        <f>IF('All scores'!$B780=$B$1,'All scores'!U780)</f>
        <v>17</v>
      </c>
      <c r="E18" s="3">
        <f>VLOOKUP(A18,'Week 13'!$Q$4:R$138,2,FALSE)</f>
        <v>1729.5711051028288</v>
      </c>
      <c r="F18" s="3">
        <f>VLOOKUP(C18,'Week 13'!$Q$4:S$138,2,FALSE)</f>
        <v>1392.1975918997534</v>
      </c>
      <c r="G18" s="5">
        <f t="shared" si="0"/>
        <v>0.82748516946034634</v>
      </c>
      <c r="H18">
        <f t="shared" si="3"/>
        <v>1</v>
      </c>
      <c r="I18">
        <f t="shared" si="4"/>
        <v>7</v>
      </c>
      <c r="J18">
        <f t="shared" si="5"/>
        <v>2.0794415416798357</v>
      </c>
      <c r="K18">
        <f t="shared" si="6"/>
        <v>1729.5711051028288</v>
      </c>
      <c r="L18">
        <f t="shared" si="7"/>
        <v>1392.1975918997534</v>
      </c>
      <c r="M18">
        <f t="shared" si="1"/>
        <v>2.2000065209624169</v>
      </c>
      <c r="N18" s="3">
        <f t="shared" si="2"/>
        <v>1745.355470116634</v>
      </c>
      <c r="Q18" t="str">
        <f>'PRE-POST'!A21</f>
        <v>Boise State</v>
      </c>
      <c r="R18" s="3">
        <f>IFERROR(VLOOKUP(Q18,$A$4:$N$160,14,FALSE),VLOOKUP(Q18,'Week 13'!Q$4:R$134,2,FALSE))</f>
        <v>1779.7212118071841</v>
      </c>
    </row>
    <row r="19" spans="1:18">
      <c r="A19" t="str">
        <f>IF('All scores'!$B781=$B$1,'All scores'!R781)</f>
        <v>Central Michigan</v>
      </c>
      <c r="B19">
        <f>IF('All scores'!$B781=$B$1,'All scores'!S781)</f>
        <v>13</v>
      </c>
      <c r="C19" t="str">
        <f>IF('All scores'!$B781=$B$1,'All scores'!T781)</f>
        <v>Toledo</v>
      </c>
      <c r="D19">
        <f>IF('All scores'!$B781=$B$1,'All scores'!U781)</f>
        <v>51</v>
      </c>
      <c r="E19" s="3">
        <f>VLOOKUP(A19,'Week 13'!$Q$4:R$138,2,FALSE)</f>
        <v>1195.5191353416851</v>
      </c>
      <c r="F19" s="3">
        <f>VLOOKUP(C19,'Week 13'!$Q$4:S$138,2,FALSE)</f>
        <v>1615.9294628606567</v>
      </c>
      <c r="G19" s="5">
        <f t="shared" si="0"/>
        <v>5.7635879370208865E-2</v>
      </c>
      <c r="H19">
        <f t="shared" si="3"/>
        <v>0</v>
      </c>
      <c r="I19">
        <f t="shared" si="4"/>
        <v>-38</v>
      </c>
      <c r="J19">
        <f t="shared" si="5"/>
        <v>3.6635616461296463</v>
      </c>
      <c r="K19">
        <f t="shared" si="6"/>
        <v>1615.9294628606567</v>
      </c>
      <c r="L19">
        <f t="shared" si="7"/>
        <v>1195.5191353416851</v>
      </c>
      <c r="M19">
        <f t="shared" si="1"/>
        <v>2.2000052329827695</v>
      </c>
      <c r="N19" s="3">
        <f t="shared" si="2"/>
        <v>1186.2283989700543</v>
      </c>
      <c r="Q19" t="str">
        <f>'PRE-POST'!A22</f>
        <v>Boston College</v>
      </c>
      <c r="R19" s="3">
        <f>IFERROR(VLOOKUP(Q19,$A$4:$N$160,14,FALSE),VLOOKUP(Q19,'Week 13'!Q$4:R$134,2,FALSE))</f>
        <v>1525.19956151056</v>
      </c>
    </row>
    <row r="20" spans="1:18">
      <c r="A20" t="str">
        <f>IF('All scores'!$B782=$B$1,'All scores'!R782)</f>
        <v>Virginia</v>
      </c>
      <c r="B20">
        <f>IF('All scores'!$B782=$B$1,'All scores'!S782)</f>
        <v>31</v>
      </c>
      <c r="C20" t="str">
        <f>IF('All scores'!$B782=$B$1,'All scores'!T782)</f>
        <v>Virginia Tech</v>
      </c>
      <c r="D20">
        <f>IF('All scores'!$B782=$B$1,'All scores'!U782)</f>
        <v>34</v>
      </c>
      <c r="E20" s="3">
        <f>VLOOKUP(A20,'Week 13'!$Q$4:R$138,2,FALSE)</f>
        <v>1641.1581880763363</v>
      </c>
      <c r="F20" s="3">
        <f>VLOOKUP(C20,'Week 13'!$Q$4:S$138,2,FALSE)</f>
        <v>1303.3919638541595</v>
      </c>
      <c r="G20" s="5">
        <f t="shared" si="0"/>
        <v>0.82780764283023822</v>
      </c>
      <c r="H20">
        <f t="shared" si="3"/>
        <v>0</v>
      </c>
      <c r="I20">
        <f t="shared" si="4"/>
        <v>-3</v>
      </c>
      <c r="J20">
        <f t="shared" si="5"/>
        <v>1.3862943611198906</v>
      </c>
      <c r="K20">
        <f t="shared" si="6"/>
        <v>1303.3919638541595</v>
      </c>
      <c r="L20">
        <f t="shared" si="7"/>
        <v>1641.1581880763363</v>
      </c>
      <c r="M20">
        <f t="shared" si="1"/>
        <v>2.1999934866193178</v>
      </c>
      <c r="N20" s="3">
        <f t="shared" si="2"/>
        <v>1590.664594606214</v>
      </c>
      <c r="Q20" t="str">
        <f>'PRE-POST'!A23</f>
        <v>Bowling Green State</v>
      </c>
      <c r="R20" s="3">
        <f>IFERROR(VLOOKUP(Q20,$A$4:$N$160,14,FALSE),VLOOKUP(Q20,'Week 13'!Q$4:R$134,2,FALSE))</f>
        <v>1355.9995434137145</v>
      </c>
    </row>
    <row r="21" spans="1:18">
      <c r="A21" t="str">
        <f>IF('All scores'!$B783=$B$1,'All scores'!R783)</f>
        <v>Washington</v>
      </c>
      <c r="B21">
        <f>IF('All scores'!$B783=$B$1,'All scores'!S783)</f>
        <v>28</v>
      </c>
      <c r="C21" t="str">
        <f>IF('All scores'!$B783=$B$1,'All scores'!T783)</f>
        <v>Washington State</v>
      </c>
      <c r="D21">
        <f>IF('All scores'!$B783=$B$1,'All scores'!U783)</f>
        <v>15</v>
      </c>
      <c r="E21" s="3">
        <f>VLOOKUP(A21,'Week 13'!$Q$4:R$138,2,FALSE)</f>
        <v>1702.6094826336298</v>
      </c>
      <c r="F21" s="3">
        <f>VLOOKUP(C21,'Week 13'!$Q$4:S$138,2,FALSE)</f>
        <v>1810.8423700803778</v>
      </c>
      <c r="G21" s="5">
        <f t="shared" si="0"/>
        <v>0.26949058583439689</v>
      </c>
      <c r="H21">
        <f t="shared" si="3"/>
        <v>1</v>
      </c>
      <c r="I21">
        <f t="shared" si="4"/>
        <v>13</v>
      </c>
      <c r="J21">
        <f t="shared" si="5"/>
        <v>2.6390573296152584</v>
      </c>
      <c r="K21">
        <f t="shared" si="6"/>
        <v>1702.6094826336298</v>
      </c>
      <c r="L21">
        <f t="shared" si="7"/>
        <v>1810.8423700803778</v>
      </c>
      <c r="M21">
        <f t="shared" si="1"/>
        <v>2.1999796734610721</v>
      </c>
      <c r="N21" s="3">
        <f t="shared" si="2"/>
        <v>1787.4343727482324</v>
      </c>
      <c r="Q21" t="str">
        <f>'PRE-POST'!A24</f>
        <v>Buffalo</v>
      </c>
      <c r="R21" s="3">
        <f>IFERROR(VLOOKUP(Q21,$A$4:$N$160,14,FALSE),VLOOKUP(Q21,'Week 13'!Q$4:R$134,2,FALSE))</f>
        <v>1714.6319105470618</v>
      </c>
    </row>
    <row r="22" spans="1:18">
      <c r="A22" t="str">
        <f>IF('All scores'!$B784=$B$1,'All scores'!R784)</f>
        <v>Auburn</v>
      </c>
      <c r="B22">
        <f>IF('All scores'!$B784=$B$1,'All scores'!S784)</f>
        <v>21</v>
      </c>
      <c r="C22" t="str">
        <f>IF('All scores'!$B784=$B$1,'All scores'!T784)</f>
        <v>Alabama</v>
      </c>
      <c r="D22">
        <f>IF('All scores'!$B784=$B$1,'All scores'!U784)</f>
        <v>52</v>
      </c>
      <c r="E22" s="3">
        <f>VLOOKUP(A22,'Week 13'!$Q$4:R$138,2,FALSE)</f>
        <v>1648.3399308290595</v>
      </c>
      <c r="F22" s="3">
        <f>VLOOKUP(C22,'Week 13'!$Q$4:S$138,2,FALSE)</f>
        <v>1905.897280963341</v>
      </c>
      <c r="G22" s="5">
        <f t="shared" si="0"/>
        <v>0.13507771667715315</v>
      </c>
      <c r="H22">
        <f t="shared" si="3"/>
        <v>0</v>
      </c>
      <c r="I22">
        <f t="shared" si="4"/>
        <v>-31</v>
      </c>
      <c r="J22">
        <f t="shared" si="5"/>
        <v>3.4657359027997265</v>
      </c>
      <c r="K22">
        <f t="shared" si="6"/>
        <v>1905.897280963341</v>
      </c>
      <c r="L22">
        <f t="shared" si="7"/>
        <v>1648.3399308290595</v>
      </c>
      <c r="M22">
        <f t="shared" si="1"/>
        <v>2.2000085417869024</v>
      </c>
      <c r="N22" s="3">
        <f t="shared" si="2"/>
        <v>1627.7415283897128</v>
      </c>
      <c r="Q22" t="str">
        <f>'PRE-POST'!A25</f>
        <v>Brigham Young</v>
      </c>
      <c r="R22" s="3">
        <f>IFERROR(VLOOKUP(Q22,$A$4:$N$160,14,FALSE),VLOOKUP(Q22,'Week 13'!Q$4:R$134,2,FALSE))</f>
        <v>1533.1662457653774</v>
      </c>
    </row>
    <row r="23" spans="1:18">
      <c r="A23" t="str">
        <f>IF('All scores'!$B785=$B$1,'All scores'!R785)</f>
        <v>Troy</v>
      </c>
      <c r="B23">
        <f>IF('All scores'!$B785=$B$1,'All scores'!S785)</f>
        <v>10</v>
      </c>
      <c r="C23" t="str">
        <f>IF('All scores'!$B785=$B$1,'All scores'!T785)</f>
        <v>Appalachian State</v>
      </c>
      <c r="D23">
        <f>IF('All scores'!$B785=$B$1,'All scores'!U785)</f>
        <v>21</v>
      </c>
      <c r="E23" s="3">
        <f>VLOOKUP(A23,'Week 13'!$Q$4:R$138,2,FALSE)</f>
        <v>1756.2102790091105</v>
      </c>
      <c r="F23" s="3">
        <f>VLOOKUP(C23,'Week 13'!$Q$4:S$138,2,FALSE)</f>
        <v>1763.2666368749785</v>
      </c>
      <c r="G23" s="5">
        <f t="shared" si="0"/>
        <v>0.39776418967011279</v>
      </c>
      <c r="H23">
        <f t="shared" si="3"/>
        <v>0</v>
      </c>
      <c r="I23">
        <f t="shared" si="4"/>
        <v>-11</v>
      </c>
      <c r="J23">
        <f t="shared" si="5"/>
        <v>2.4849066497880004</v>
      </c>
      <c r="K23">
        <f t="shared" si="6"/>
        <v>1763.2666368749785</v>
      </c>
      <c r="L23">
        <f t="shared" si="7"/>
        <v>1756.2102790091105</v>
      </c>
      <c r="M23">
        <f t="shared" si="1"/>
        <v>2.2003117755706016</v>
      </c>
      <c r="N23" s="3">
        <f t="shared" si="2"/>
        <v>1712.7142130685436</v>
      </c>
      <c r="Q23" t="str">
        <f>'PRE-POST'!A26</f>
        <v>California</v>
      </c>
      <c r="R23" s="3">
        <f>IFERROR(VLOOKUP(Q23,$A$4:$N$160,14,FALSE),VLOOKUP(Q23,'Week 13'!Q$4:R$134,2,FALSE))</f>
        <v>1615.3819213846652</v>
      </c>
    </row>
    <row r="24" spans="1:18">
      <c r="A24" t="str">
        <f>IF('All scores'!$B786=$B$1,'All scores'!R786)</f>
        <v>Arizona State</v>
      </c>
      <c r="B24">
        <f>IF('All scores'!$B786=$B$1,'All scores'!S786)</f>
        <v>41</v>
      </c>
      <c r="C24" t="str">
        <f>IF('All scores'!$B786=$B$1,'All scores'!T786)</f>
        <v>Arizona</v>
      </c>
      <c r="D24">
        <f>IF('All scores'!$B786=$B$1,'All scores'!U786)</f>
        <v>40</v>
      </c>
      <c r="E24" s="3">
        <f>VLOOKUP(A24,'Week 13'!$Q$4:R$138,2,FALSE)</f>
        <v>1547.6198476338654</v>
      </c>
      <c r="F24" s="3">
        <f>VLOOKUP(C24,'Week 13'!$Q$4:S$138,2,FALSE)</f>
        <v>1602.5493773953658</v>
      </c>
      <c r="G24" s="5">
        <f t="shared" si="0"/>
        <v>0.33395079918862997</v>
      </c>
      <c r="H24">
        <f t="shared" si="3"/>
        <v>1</v>
      </c>
      <c r="I24">
        <f t="shared" si="4"/>
        <v>1</v>
      </c>
      <c r="J24">
        <f t="shared" si="5"/>
        <v>0.69314718055994529</v>
      </c>
      <c r="K24">
        <f t="shared" si="6"/>
        <v>1547.6198476338654</v>
      </c>
      <c r="L24">
        <f t="shared" si="7"/>
        <v>1602.5493773953658</v>
      </c>
      <c r="M24">
        <f t="shared" si="1"/>
        <v>2.1999599486831665</v>
      </c>
      <c r="N24" s="3">
        <f t="shared" si="2"/>
        <v>1567.9329633528266</v>
      </c>
      <c r="Q24" t="str">
        <f>'PRE-POST'!A27</f>
        <v>UCLA</v>
      </c>
      <c r="R24" s="3">
        <f>IFERROR(VLOOKUP(Q24,$A$4:$N$160,14,FALSE),VLOOKUP(Q24,'Week 13'!Q$4:R$134,2,FALSE))</f>
        <v>1340.6158580297081</v>
      </c>
    </row>
    <row r="25" spans="1:18">
      <c r="A25" t="str">
        <f>IF('All scores'!$B787=$B$1,'All scores'!R787)</f>
        <v>Arkansas State</v>
      </c>
      <c r="B25">
        <f>IF('All scores'!$B787=$B$1,'All scores'!S787)</f>
        <v>33</v>
      </c>
      <c r="C25" t="str">
        <f>IF('All scores'!$B787=$B$1,'All scores'!T787)</f>
        <v>Texas State</v>
      </c>
      <c r="D25">
        <f>IF('All scores'!$B787=$B$1,'All scores'!U787)</f>
        <v>7</v>
      </c>
      <c r="E25" s="3">
        <f>VLOOKUP(A25,'Week 13'!$Q$4:R$138,2,FALSE)</f>
        <v>1708.0035366787233</v>
      </c>
      <c r="F25" s="3">
        <f>VLOOKUP(C25,'Week 13'!$Q$4:S$138,2,FALSE)</f>
        <v>1382.7419551444775</v>
      </c>
      <c r="G25" s="5">
        <f t="shared" si="0"/>
        <v>0.81730378280989913</v>
      </c>
      <c r="H25">
        <f t="shared" si="3"/>
        <v>1</v>
      </c>
      <c r="I25">
        <f t="shared" si="4"/>
        <v>26</v>
      </c>
      <c r="J25">
        <f t="shared" si="5"/>
        <v>3.2958368660043291</v>
      </c>
      <c r="K25">
        <f t="shared" si="6"/>
        <v>1708.0035366787233</v>
      </c>
      <c r="L25">
        <f t="shared" si="7"/>
        <v>1382.7419551444775</v>
      </c>
      <c r="M25">
        <f t="shared" si="1"/>
        <v>2.2000067637868255</v>
      </c>
      <c r="N25" s="3">
        <f t="shared" si="2"/>
        <v>1734.4976429606052</v>
      </c>
      <c r="Q25" t="str">
        <f>'PRE-POST'!A28</f>
        <v>Central Florida</v>
      </c>
      <c r="R25" s="3">
        <f>IFERROR(VLOOKUP(Q25,$A$4:$N$160,14,FALSE),VLOOKUP(Q25,'Week 13'!Q$4:R$134,2,FALSE))</f>
        <v>1828.8236488405455</v>
      </c>
    </row>
    <row r="26" spans="1:18">
      <c r="A26" t="str">
        <f>IF('All scores'!$B788=$B$1,'All scores'!R788)</f>
        <v>Texas Tech</v>
      </c>
      <c r="B26">
        <f>IF('All scores'!$B788=$B$1,'All scores'!S788)</f>
        <v>24</v>
      </c>
      <c r="C26" t="str">
        <f>IF('All scores'!$B788=$B$1,'All scores'!T788)</f>
        <v>Baylor</v>
      </c>
      <c r="D26">
        <f>IF('All scores'!$B788=$B$1,'All scores'!U788)</f>
        <v>35</v>
      </c>
      <c r="E26" s="3">
        <f>VLOOKUP(A26,'Week 13'!$Q$4:R$138,2,FALSE)</f>
        <v>1491.8665277043142</v>
      </c>
      <c r="F26" s="3">
        <f>VLOOKUP(C26,'Week 13'!$Q$4:S$138,2,FALSE)</f>
        <v>1490.4594879855622</v>
      </c>
      <c r="G26" s="5">
        <f t="shared" si="0"/>
        <v>0.40949086601537166</v>
      </c>
      <c r="H26">
        <f t="shared" si="3"/>
        <v>0</v>
      </c>
      <c r="I26">
        <f t="shared" si="4"/>
        <v>-11</v>
      </c>
      <c r="J26">
        <f t="shared" si="5"/>
        <v>2.4849066497880004</v>
      </c>
      <c r="K26">
        <f t="shared" si="6"/>
        <v>1490.4594879855622</v>
      </c>
      <c r="L26">
        <f t="shared" si="7"/>
        <v>1491.8665277043142</v>
      </c>
      <c r="M26">
        <f t="shared" si="1"/>
        <v>2.1984364336196913</v>
      </c>
      <c r="N26" s="3">
        <f t="shared" si="2"/>
        <v>1447.1262983931285</v>
      </c>
      <c r="Q26" t="str">
        <f>'PRE-POST'!A29</f>
        <v>Central Michigan</v>
      </c>
      <c r="R26" s="3">
        <f>IFERROR(VLOOKUP(Q26,$A$4:$N$160,14,FALSE),VLOOKUP(Q26,'Week 13'!Q$4:R$134,2,FALSE))</f>
        <v>1186.2283989700543</v>
      </c>
    </row>
    <row r="27" spans="1:18">
      <c r="A27" t="str">
        <f>IF('All scores'!$B789=$B$1,'All scores'!R789)</f>
        <v>Utah State</v>
      </c>
      <c r="B27">
        <f>IF('All scores'!$B789=$B$1,'All scores'!S789)</f>
        <v>24</v>
      </c>
      <c r="C27" t="str">
        <f>IF('All scores'!$B789=$B$1,'All scores'!T789)</f>
        <v>Boise State</v>
      </c>
      <c r="D27">
        <f>IF('All scores'!$B789=$B$1,'All scores'!U789)</f>
        <v>33</v>
      </c>
      <c r="E27" s="3">
        <f>VLOOKUP(A27,'Week 13'!$Q$4:R$138,2,FALSE)</f>
        <v>1792.6897069117013</v>
      </c>
      <c r="F27" s="3">
        <f>VLOOKUP(C27,'Week 13'!$Q$4:S$138,2,FALSE)</f>
        <v>1729.2999037476793</v>
      </c>
      <c r="G27" s="5">
        <f t="shared" si="0"/>
        <v>0.49768275707091469</v>
      </c>
      <c r="H27">
        <f t="shared" si="3"/>
        <v>0</v>
      </c>
      <c r="I27">
        <f t="shared" si="4"/>
        <v>-9</v>
      </c>
      <c r="J27">
        <f t="shared" si="5"/>
        <v>2.3025850929940459</v>
      </c>
      <c r="K27">
        <f t="shared" si="6"/>
        <v>1729.2999037476793</v>
      </c>
      <c r="L27">
        <f t="shared" si="7"/>
        <v>1792.6897069117013</v>
      </c>
      <c r="M27">
        <f t="shared" si="1"/>
        <v>2.1999652941026762</v>
      </c>
      <c r="N27" s="3">
        <f t="shared" si="2"/>
        <v>1742.2683988521965</v>
      </c>
      <c r="Q27" t="str">
        <f>'PRE-POST'!A30</f>
        <v>Charlotte</v>
      </c>
      <c r="R27" s="3">
        <f>IFERROR(VLOOKUP(Q27,$A$4:$N$160,14,FALSE),VLOOKUP(Q27,'Week 13'!Q$4:R$134,2,FALSE))</f>
        <v>1379.0288624977393</v>
      </c>
    </row>
    <row r="28" spans="1:18">
      <c r="A28" t="str">
        <f>IF('All scores'!$B790=$B$1,'All scores'!R790)</f>
        <v>Colorado</v>
      </c>
      <c r="B28">
        <f>IF('All scores'!$B790=$B$1,'All scores'!S790)</f>
        <v>21</v>
      </c>
      <c r="C28" t="str">
        <f>IF('All scores'!$B790=$B$1,'All scores'!T790)</f>
        <v>California</v>
      </c>
      <c r="D28">
        <f>IF('All scores'!$B790=$B$1,'All scores'!U790)</f>
        <v>33</v>
      </c>
      <c r="E28" s="3">
        <f>VLOOKUP(A28,'Week 13'!$Q$4:R$138,2,FALSE)</f>
        <v>1407.3492904765558</v>
      </c>
      <c r="F28" s="3">
        <f>VLOOKUP(C28,'Week 13'!$Q$4:S$138,2,FALSE)</f>
        <v>1593.9051437697183</v>
      </c>
      <c r="G28" s="5">
        <f t="shared" si="0"/>
        <v>0.19029848068203198</v>
      </c>
      <c r="H28">
        <f t="shared" si="3"/>
        <v>0</v>
      </c>
      <c r="I28">
        <f t="shared" si="4"/>
        <v>-12</v>
      </c>
      <c r="J28">
        <f t="shared" si="5"/>
        <v>2.5649493574615367</v>
      </c>
      <c r="K28">
        <f t="shared" si="6"/>
        <v>1593.9051437697183</v>
      </c>
      <c r="L28">
        <f t="shared" si="7"/>
        <v>1407.3492904765558</v>
      </c>
      <c r="M28">
        <f t="shared" si="1"/>
        <v>2.2000117927149496</v>
      </c>
      <c r="N28" s="3">
        <f t="shared" si="2"/>
        <v>1385.8725128616088</v>
      </c>
      <c r="Q28" t="str">
        <f>'PRE-POST'!A31</f>
        <v>Cincinnati</v>
      </c>
      <c r="R28" s="3">
        <f>IFERROR(VLOOKUP(Q28,$A$4:$N$160,14,FALSE),VLOOKUP(Q28,'Week 13'!Q$4:R$134,2,FALSE))</f>
        <v>1672.2648965889168</v>
      </c>
    </row>
    <row r="29" spans="1:18">
      <c r="A29" t="str">
        <f>IF('All scores'!$B791=$B$1,'All scores'!R791)</f>
        <v>Charlotte</v>
      </c>
      <c r="B29">
        <f>IF('All scores'!$B791=$B$1,'All scores'!S791)</f>
        <v>27</v>
      </c>
      <c r="C29" t="str">
        <f>IF('All scores'!$B791=$B$1,'All scores'!T791)</f>
        <v>Florida Atlantic</v>
      </c>
      <c r="D29">
        <f>IF('All scores'!$B791=$B$1,'All scores'!U791)</f>
        <v>24</v>
      </c>
      <c r="E29" s="3">
        <f>VLOOKUP(A29,'Week 13'!$Q$4:R$138,2,FALSE)</f>
        <v>1328.4317748829892</v>
      </c>
      <c r="F29" s="3">
        <f>VLOOKUP(C29,'Week 13'!$Q$4:S$138,2,FALSE)</f>
        <v>1538.2757695601663</v>
      </c>
      <c r="G29" s="5">
        <f t="shared" si="0"/>
        <v>0.17049414493070944</v>
      </c>
      <c r="H29">
        <f t="shared" si="3"/>
        <v>1</v>
      </c>
      <c r="I29">
        <f t="shared" si="4"/>
        <v>3</v>
      </c>
      <c r="J29">
        <f t="shared" si="5"/>
        <v>1.3862943611198906</v>
      </c>
      <c r="K29">
        <f t="shared" si="6"/>
        <v>1328.4317748829892</v>
      </c>
      <c r="L29">
        <f t="shared" si="7"/>
        <v>1538.2757695601663</v>
      </c>
      <c r="M29">
        <f t="shared" si="1"/>
        <v>2.1999895160211596</v>
      </c>
      <c r="N29" s="3">
        <f t="shared" si="2"/>
        <v>1379.0288624977393</v>
      </c>
      <c r="Q29" t="str">
        <f>'PRE-POST'!A32</f>
        <v>Clemson</v>
      </c>
      <c r="R29" s="3">
        <f>IFERROR(VLOOKUP(Q29,$A$4:$N$160,14,FALSE),VLOOKUP(Q29,'Week 13'!Q$4:R$134,2,FALSE))</f>
        <v>1939.7839364773115</v>
      </c>
    </row>
    <row r="30" spans="1:18">
      <c r="A30" t="str">
        <f>IF('All scores'!$B792=$B$1,'All scores'!R792)</f>
        <v>South Carolina</v>
      </c>
      <c r="B30">
        <f>IF('All scores'!$B792=$B$1,'All scores'!S792)</f>
        <v>35</v>
      </c>
      <c r="C30" t="str">
        <f>IF('All scores'!$B792=$B$1,'All scores'!T792)</f>
        <v>Clemson</v>
      </c>
      <c r="D30">
        <f>IF('All scores'!$B792=$B$1,'All scores'!U792)</f>
        <v>56</v>
      </c>
      <c r="E30" s="3">
        <f>VLOOKUP(A30,'Week 13'!$Q$4:R$138,2,FALSE)</f>
        <v>1598.13977954713</v>
      </c>
      <c r="F30" s="3">
        <f>VLOOKUP(C30,'Week 13'!$Q$4:S$138,2,FALSE)</f>
        <v>1927.0178665870969</v>
      </c>
      <c r="G30" s="5">
        <f t="shared" si="0"/>
        <v>9.3863825627049327E-2</v>
      </c>
      <c r="H30">
        <f t="shared" si="3"/>
        <v>0</v>
      </c>
      <c r="I30">
        <f t="shared" si="4"/>
        <v>-21</v>
      </c>
      <c r="J30">
        <f t="shared" si="5"/>
        <v>3.0910424533583161</v>
      </c>
      <c r="K30">
        <f t="shared" si="6"/>
        <v>1927.0178665870969</v>
      </c>
      <c r="L30">
        <f t="shared" si="7"/>
        <v>1598.13977954713</v>
      </c>
      <c r="M30">
        <f t="shared" si="1"/>
        <v>2.2000066894088928</v>
      </c>
      <c r="N30" s="3">
        <f t="shared" si="2"/>
        <v>1585.3737096569155</v>
      </c>
      <c r="Q30" t="str">
        <f>'PRE-POST'!A33</f>
        <v>Coastal Carolina</v>
      </c>
      <c r="R30" s="3">
        <f>IFERROR(VLOOKUP(Q30,$A$4:$N$160,14,FALSE),VLOOKUP(Q30,'Week 13'!Q$4:R$134,2,FALSE))</f>
        <v>1381.9871190051208</v>
      </c>
    </row>
    <row r="31" spans="1:18">
      <c r="A31" t="str">
        <f>IF('All scores'!$B793=$B$1,'All scores'!R793)</f>
        <v>Florida</v>
      </c>
      <c r="B31">
        <f>IF('All scores'!$B793=$B$1,'All scores'!S793)</f>
        <v>41</v>
      </c>
      <c r="C31" t="str">
        <f>IF('All scores'!$B793=$B$1,'All scores'!T793)</f>
        <v>Florida State</v>
      </c>
      <c r="D31">
        <f>IF('All scores'!$B793=$B$1,'All scores'!U793)</f>
        <v>14</v>
      </c>
      <c r="E31" s="3">
        <f>VLOOKUP(A31,'Week 13'!$Q$4:R$138,2,FALSE)</f>
        <v>1620.0861658548736</v>
      </c>
      <c r="F31" s="3">
        <f>VLOOKUP(C31,'Week 13'!$Q$4:S$138,2,FALSE)</f>
        <v>1477.0040661698254</v>
      </c>
      <c r="G31" s="5">
        <f t="shared" si="0"/>
        <v>0.61051480674987468</v>
      </c>
      <c r="H31">
        <f t="shared" si="3"/>
        <v>1</v>
      </c>
      <c r="I31">
        <f t="shared" si="4"/>
        <v>27</v>
      </c>
      <c r="J31">
        <f t="shared" si="5"/>
        <v>3.3322045101752038</v>
      </c>
      <c r="K31">
        <f t="shared" si="6"/>
        <v>1620.0861658548736</v>
      </c>
      <c r="L31">
        <f t="shared" si="7"/>
        <v>1477.0040661698254</v>
      </c>
      <c r="M31">
        <f t="shared" si="1"/>
        <v>2.2000153757877809</v>
      </c>
      <c r="N31" s="3">
        <f t="shared" si="2"/>
        <v>1677.1917149366088</v>
      </c>
      <c r="Q31" t="str">
        <f>'PRE-POST'!A34</f>
        <v>Colorado</v>
      </c>
      <c r="R31" s="3">
        <f>IFERROR(VLOOKUP(Q31,$A$4:$N$160,14,FALSE),VLOOKUP(Q31,'Week 13'!Q$4:R$134,2,FALSE))</f>
        <v>1385.8725128616088</v>
      </c>
    </row>
    <row r="32" spans="1:18">
      <c r="A32" t="str">
        <f>IF('All scores'!$B794=$B$1,'All scores'!R794)</f>
        <v>San Jose State</v>
      </c>
      <c r="B32">
        <f>IF('All scores'!$B794=$B$1,'All scores'!S794)</f>
        <v>13</v>
      </c>
      <c r="C32" t="str">
        <f>IF('All scores'!$B794=$B$1,'All scores'!T794)</f>
        <v>Fresno State</v>
      </c>
      <c r="D32">
        <f>IF('All scores'!$B794=$B$1,'All scores'!U794)</f>
        <v>31</v>
      </c>
      <c r="E32" s="3">
        <f>VLOOKUP(A32,'Week 13'!$Q$4:R$138,2,FALSE)</f>
        <v>1298.9697419621446</v>
      </c>
      <c r="F32" s="3">
        <f>VLOOKUP(C32,'Week 13'!$Q$4:S$138,2,FALSE)</f>
        <v>1758.965797334092</v>
      </c>
      <c r="G32" s="5">
        <f t="shared" si="0"/>
        <v>4.6436500185787724E-2</v>
      </c>
      <c r="H32">
        <f t="shared" si="3"/>
        <v>0</v>
      </c>
      <c r="I32">
        <f t="shared" si="4"/>
        <v>-18</v>
      </c>
      <c r="J32">
        <f t="shared" si="5"/>
        <v>2.9444389791664403</v>
      </c>
      <c r="K32">
        <f t="shared" si="6"/>
        <v>1758.965797334092</v>
      </c>
      <c r="L32">
        <f t="shared" si="7"/>
        <v>1298.9697419621446</v>
      </c>
      <c r="M32">
        <f t="shared" si="1"/>
        <v>2.2000047826497084</v>
      </c>
      <c r="N32" s="3">
        <f t="shared" si="2"/>
        <v>1292.9536334706277</v>
      </c>
      <c r="Q32" t="str">
        <f>'PRE-POST'!A35</f>
        <v>Colorado State</v>
      </c>
      <c r="R32" s="3">
        <f>IFERROR(VLOOKUP(Q32,$A$4:$N$160,14,FALSE),VLOOKUP(Q32,'Week 13'!Q$4:R$134,2,FALSE))</f>
        <v>1263.8920102191744</v>
      </c>
    </row>
    <row r="33" spans="1:18">
      <c r="A33" t="str">
        <f>IF('All scores'!$B795=$B$1,'All scores'!R795)</f>
        <v>Georgia Tech</v>
      </c>
      <c r="B33">
        <f>IF('All scores'!$B795=$B$1,'All scores'!S795)</f>
        <v>21</v>
      </c>
      <c r="C33" t="str">
        <f>IF('All scores'!$B795=$B$1,'All scores'!T795)</f>
        <v>Georgia</v>
      </c>
      <c r="D33">
        <f>IF('All scores'!$B795=$B$1,'All scores'!U795)</f>
        <v>45</v>
      </c>
      <c r="E33" s="3">
        <f>VLOOKUP(A33,'Week 13'!$Q$4:R$138,2,FALSE)</f>
        <v>1689.831482278222</v>
      </c>
      <c r="F33" s="3">
        <f>VLOOKUP(C33,'Week 13'!$Q$4:S$138,2,FALSE)</f>
        <v>1890.3602747549585</v>
      </c>
      <c r="G33" s="5">
        <f t="shared" si="0"/>
        <v>0.17821229336191341</v>
      </c>
      <c r="H33">
        <f t="shared" si="3"/>
        <v>0</v>
      </c>
      <c r="I33">
        <f t="shared" si="4"/>
        <v>-24</v>
      </c>
      <c r="J33">
        <f t="shared" si="5"/>
        <v>3.2188758248682006</v>
      </c>
      <c r="K33">
        <f t="shared" si="6"/>
        <v>1890.3602747549585</v>
      </c>
      <c r="L33">
        <f t="shared" si="7"/>
        <v>1689.831482278222</v>
      </c>
      <c r="M33">
        <f t="shared" si="1"/>
        <v>2.2000109709931071</v>
      </c>
      <c r="N33" s="3">
        <f t="shared" si="2"/>
        <v>1664.5910537264335</v>
      </c>
      <c r="Q33" t="str">
        <f>'PRE-POST'!A36</f>
        <v>Connecticut</v>
      </c>
      <c r="R33" s="3">
        <f>IFERROR(VLOOKUP(Q33,$A$4:$N$160,14,FALSE),VLOOKUP(Q33,'Week 13'!Q$4:R$134,2,FALSE))</f>
        <v>1170.0537772131383</v>
      </c>
    </row>
    <row r="34" spans="1:18">
      <c r="A34" t="str">
        <f>IF('All scores'!$B796=$B$1,'All scores'!R796)</f>
        <v>Georgia Southern</v>
      </c>
      <c r="B34">
        <f>IF('All scores'!$B796=$B$1,'All scores'!S796)</f>
        <v>35</v>
      </c>
      <c r="C34" t="str">
        <f>IF('All scores'!$B796=$B$1,'All scores'!T796)</f>
        <v>Georgia State</v>
      </c>
      <c r="D34">
        <f>IF('All scores'!$B796=$B$1,'All scores'!U796)</f>
        <v>14</v>
      </c>
      <c r="E34" s="3">
        <f>VLOOKUP(A34,'Week 13'!$Q$4:R$138,2,FALSE)</f>
        <v>1627.7186711102502</v>
      </c>
      <c r="F34" s="3">
        <f>VLOOKUP(C34,'Week 13'!$Q$4:S$138,2,FALSE)</f>
        <v>1247.728719440714</v>
      </c>
      <c r="G34" s="5">
        <f t="shared" si="0"/>
        <v>0.85975154498161632</v>
      </c>
      <c r="H34">
        <f t="shared" si="3"/>
        <v>1</v>
      </c>
      <c r="I34">
        <f t="shared" si="4"/>
        <v>21</v>
      </c>
      <c r="J34">
        <f t="shared" si="5"/>
        <v>3.0910424533583161</v>
      </c>
      <c r="K34">
        <f t="shared" si="6"/>
        <v>1627.7186711102502</v>
      </c>
      <c r="L34">
        <f t="shared" si="7"/>
        <v>1247.728719440714</v>
      </c>
      <c r="M34">
        <f t="shared" si="1"/>
        <v>2.2000057896267795</v>
      </c>
      <c r="N34" s="3">
        <f t="shared" si="2"/>
        <v>1646.7933341610355</v>
      </c>
      <c r="Q34" t="str">
        <f>'PRE-POST'!A37</f>
        <v>Duke</v>
      </c>
      <c r="R34" s="3">
        <f>IFERROR(VLOOKUP(Q34,$A$4:$N$160,14,FALSE),VLOOKUP(Q34,'Week 13'!Q$4:R$134,2,FALSE))</f>
        <v>1468.1955870944555</v>
      </c>
    </row>
    <row r="35" spans="1:18">
      <c r="A35" t="str">
        <f>IF('All scores'!$B797=$B$1,'All scores'!R797)</f>
        <v>Hawaii</v>
      </c>
      <c r="B35">
        <f>IF('All scores'!$B797=$B$1,'All scores'!S797)</f>
        <v>31</v>
      </c>
      <c r="C35" t="str">
        <f>IF('All scores'!$B797=$B$1,'All scores'!T797)</f>
        <v>San Diego State</v>
      </c>
      <c r="D35">
        <f>IF('All scores'!$B797=$B$1,'All scores'!U797)</f>
        <v>30</v>
      </c>
      <c r="E35" s="3">
        <f>VLOOKUP(A35,'Week 13'!$Q$4:R$138,2,FALSE)</f>
        <v>1467.87391743425</v>
      </c>
      <c r="F35" s="3">
        <f>VLOOKUP(C35,'Week 13'!$Q$4:S$138,2,FALSE)</f>
        <v>1562.9509433146834</v>
      </c>
      <c r="G35" s="5">
        <f t="shared" si="0"/>
        <v>0.2846569526441155</v>
      </c>
      <c r="H35">
        <f t="shared" si="3"/>
        <v>1</v>
      </c>
      <c r="I35">
        <f t="shared" si="4"/>
        <v>1</v>
      </c>
      <c r="J35">
        <f t="shared" si="5"/>
        <v>0.69314718055994529</v>
      </c>
      <c r="K35">
        <f t="shared" si="6"/>
        <v>1467.87391743425</v>
      </c>
      <c r="L35">
        <f t="shared" si="7"/>
        <v>1562.9509433146834</v>
      </c>
      <c r="M35">
        <f t="shared" si="1"/>
        <v>2.1999768608664438</v>
      </c>
      <c r="N35" s="3">
        <f t="shared" si="2"/>
        <v>1489.6905606909554</v>
      </c>
      <c r="Q35" t="str">
        <f>'PRE-POST'!A38</f>
        <v>Eastern Michigan</v>
      </c>
      <c r="R35" s="3">
        <f>IFERROR(VLOOKUP(Q35,$A$4:$N$160,14,FALSE),VLOOKUP(Q35,'Week 13'!Q$4:R$134,2,FALSE))</f>
        <v>1580.6471138374986</v>
      </c>
    </row>
    <row r="36" spans="1:18">
      <c r="A36" t="str">
        <f>IF('All scores'!$B798=$B$1,'All scores'!R798)</f>
        <v>Kansas State</v>
      </c>
      <c r="B36">
        <f>IF('All scores'!$B798=$B$1,'All scores'!S798)</f>
        <v>38</v>
      </c>
      <c r="C36" t="str">
        <f>IF('All scores'!$B798=$B$1,'All scores'!T798)</f>
        <v>Iowa State</v>
      </c>
      <c r="D36">
        <f>IF('All scores'!$B798=$B$1,'All scores'!U798)</f>
        <v>42</v>
      </c>
      <c r="E36" s="3">
        <f>VLOOKUP(A36,'Week 13'!$Q$4:R$138,2,FALSE)</f>
        <v>1519.2339979407848</v>
      </c>
      <c r="F36" s="3">
        <f>VLOOKUP(C36,'Week 13'!$Q$4:S$138,2,FALSE)</f>
        <v>1659.1547461756177</v>
      </c>
      <c r="G36" s="5">
        <f t="shared" ref="G36:G67" si="8">1/(1+(10^((F36-E36+HFA)/400)))</f>
        <v>0.23512077085015295</v>
      </c>
      <c r="H36">
        <f t="shared" si="3"/>
        <v>0</v>
      </c>
      <c r="I36">
        <f t="shared" si="4"/>
        <v>-4</v>
      </c>
      <c r="J36">
        <f t="shared" si="5"/>
        <v>1.6094379124341003</v>
      </c>
      <c r="K36">
        <f t="shared" si="6"/>
        <v>1659.1547461756177</v>
      </c>
      <c r="L36">
        <f t="shared" si="7"/>
        <v>1519.2339979407848</v>
      </c>
      <c r="M36">
        <f t="shared" ref="M36:M67" si="9">IFERROR((MVC*0.001/(K36-L36))+MVC,1)</f>
        <v>2.2000157231863593</v>
      </c>
      <c r="N36" s="3">
        <f t="shared" ref="N36:N67" si="10">E36+k*J36*M36*(H36-G36)</f>
        <v>1502.5837385091415</v>
      </c>
      <c r="Q36" t="str">
        <f>'PRE-POST'!A39</f>
        <v>East Carolina</v>
      </c>
      <c r="R36" s="3">
        <f>IFERROR(VLOOKUP(Q36,$A$4:$N$160,14,FALSE),VLOOKUP(Q36,'Week 13'!Q$4:R$134,2,FALSE))</f>
        <v>1359.0424518143113</v>
      </c>
    </row>
    <row r="37" spans="1:18">
      <c r="A37" t="str">
        <f>IF('All scores'!$B799=$B$1,'All scores'!R799)</f>
        <v>Kentucky</v>
      </c>
      <c r="B37">
        <f>IF('All scores'!$B799=$B$1,'All scores'!S799)</f>
        <v>56</v>
      </c>
      <c r="C37" t="str">
        <f>IF('All scores'!$B799=$B$1,'All scores'!T799)</f>
        <v>Louisville</v>
      </c>
      <c r="D37">
        <f>IF('All scores'!$B799=$B$1,'All scores'!U799)</f>
        <v>10</v>
      </c>
      <c r="E37" s="3">
        <f>VLOOKUP(A37,'Week 13'!$Q$4:R$138,2,FALSE)</f>
        <v>1616.606660753502</v>
      </c>
      <c r="F37" s="3">
        <f>VLOOKUP(C37,'Week 13'!$Q$4:S$138,2,FALSE)</f>
        <v>1242.449270000554</v>
      </c>
      <c r="G37" s="5">
        <f t="shared" si="8"/>
        <v>0.85565401294627774</v>
      </c>
      <c r="H37">
        <f t="shared" si="3"/>
        <v>1</v>
      </c>
      <c r="I37">
        <f t="shared" si="4"/>
        <v>46</v>
      </c>
      <c r="J37">
        <f t="shared" si="5"/>
        <v>3.8501476017100584</v>
      </c>
      <c r="K37">
        <f t="shared" si="6"/>
        <v>1616.606660753502</v>
      </c>
      <c r="L37">
        <f t="shared" si="7"/>
        <v>1242.449270000554</v>
      </c>
      <c r="M37">
        <f t="shared" si="9"/>
        <v>2.2000058798785069</v>
      </c>
      <c r="N37" s="3">
        <f t="shared" si="10"/>
        <v>1641.0598737670859</v>
      </c>
      <c r="Q37" t="str">
        <f>'PRE-POST'!A40</f>
        <v>Florida International</v>
      </c>
      <c r="R37" s="3">
        <f>IFERROR(VLOOKUP(Q37,$A$4:$N$160,14,FALSE),VLOOKUP(Q37,'Week 13'!Q$4:R$134,2,FALSE))</f>
        <v>1553.3379487905449</v>
      </c>
    </row>
    <row r="38" spans="1:18">
      <c r="A38" t="str">
        <f>IF('All scores'!$B800=$B$1,'All scores'!R800)</f>
        <v>New Mexico State</v>
      </c>
      <c r="B38">
        <f>IF('All scores'!$B800=$B$1,'All scores'!S800)</f>
        <v>21</v>
      </c>
      <c r="C38" t="str">
        <f>IF('All scores'!$B800=$B$1,'All scores'!T800)</f>
        <v>Liberty</v>
      </c>
      <c r="D38">
        <f>IF('All scores'!$B800=$B$1,'All scores'!U800)</f>
        <v>28</v>
      </c>
      <c r="E38" s="3">
        <f>VLOOKUP(A38,'Week 13'!$Q$4:R$138,2,FALSE)</f>
        <v>1319.0594560417746</v>
      </c>
      <c r="F38" s="3">
        <f>VLOOKUP(C38,'Week 13'!$Q$4:S$138,2,FALSE)</f>
        <v>1348.6882407787054</v>
      </c>
      <c r="G38" s="5">
        <f t="shared" si="8"/>
        <v>0.36708863145178711</v>
      </c>
      <c r="H38">
        <f t="shared" si="3"/>
        <v>0</v>
      </c>
      <c r="I38">
        <f t="shared" si="4"/>
        <v>-7</v>
      </c>
      <c r="J38">
        <f t="shared" si="5"/>
        <v>2.0794415416798357</v>
      </c>
      <c r="K38">
        <f t="shared" si="6"/>
        <v>1348.6882407787054</v>
      </c>
      <c r="L38">
        <f t="shared" si="7"/>
        <v>1319.0594560417746</v>
      </c>
      <c r="M38">
        <f t="shared" si="9"/>
        <v>2.2000742521173087</v>
      </c>
      <c r="N38" s="3">
        <f t="shared" si="10"/>
        <v>1285.4713910628691</v>
      </c>
      <c r="Q38" t="str">
        <f>'PRE-POST'!A41</f>
        <v>Florida</v>
      </c>
      <c r="R38" s="3">
        <f>IFERROR(VLOOKUP(Q38,$A$4:$N$160,14,FALSE),VLOOKUP(Q38,'Week 13'!Q$4:R$134,2,FALSE))</f>
        <v>1677.1917149366088</v>
      </c>
    </row>
    <row r="39" spans="1:18">
      <c r="A39" t="str">
        <f>IF('All scores'!$B801=$B$1,'All scores'!R801)</f>
        <v>Louisiana</v>
      </c>
      <c r="B39">
        <f>IF('All scores'!$B801=$B$1,'All scores'!S801)</f>
        <v>31</v>
      </c>
      <c r="C39" t="str">
        <f>IF('All scores'!$B801=$B$1,'All scores'!T801)</f>
        <v>Louisiana-Monroe</v>
      </c>
      <c r="D39">
        <f>IF('All scores'!$B801=$B$1,'All scores'!U801)</f>
        <v>28</v>
      </c>
      <c r="E39" s="3">
        <f>VLOOKUP(A39,'Week 13'!$Q$4:R$138,2,FALSE)</f>
        <v>1572.9248211400927</v>
      </c>
      <c r="F39" s="3">
        <f>VLOOKUP(C39,'Week 13'!$Q$4:S$138,2,FALSE)</f>
        <v>1547.9010611987906</v>
      </c>
      <c r="G39" s="5">
        <f t="shared" si="8"/>
        <v>0.44272211055782112</v>
      </c>
      <c r="H39">
        <f t="shared" si="3"/>
        <v>1</v>
      </c>
      <c r="I39">
        <f t="shared" si="4"/>
        <v>3</v>
      </c>
      <c r="J39">
        <f t="shared" si="5"/>
        <v>1.3862943611198906</v>
      </c>
      <c r="K39">
        <f t="shared" si="6"/>
        <v>1572.9248211400927</v>
      </c>
      <c r="L39">
        <f t="shared" si="7"/>
        <v>1547.9010611987906</v>
      </c>
      <c r="M39">
        <f t="shared" si="9"/>
        <v>2.200087916444418</v>
      </c>
      <c r="N39" s="3">
        <f t="shared" si="10"/>
        <v>1606.9184321504392</v>
      </c>
      <c r="Q39" t="str">
        <f>'PRE-POST'!A42</f>
        <v>Florida Atlantic</v>
      </c>
      <c r="R39" s="3">
        <f>IFERROR(VLOOKUP(Q39,$A$4:$N$160,14,FALSE),VLOOKUP(Q39,'Week 13'!Q$4:R$134,2,FALSE))</f>
        <v>1487.6786819454162</v>
      </c>
    </row>
    <row r="40" spans="1:18">
      <c r="A40" t="str">
        <f>IF('All scores'!$B802=$B$1,'All scores'!R802)</f>
        <v>Marshall</v>
      </c>
      <c r="B40">
        <f>IF('All scores'!$B802=$B$1,'All scores'!S802)</f>
        <v>28</v>
      </c>
      <c r="C40" t="str">
        <f>IF('All scores'!$B802=$B$1,'All scores'!T802)</f>
        <v>Florida International</v>
      </c>
      <c r="D40">
        <f>IF('All scores'!$B802=$B$1,'All scores'!U802)</f>
        <v>25</v>
      </c>
      <c r="E40" s="3">
        <f>VLOOKUP(A40,'Week 13'!$Q$4:R$138,2,FALSE)</f>
        <v>1562.368763110398</v>
      </c>
      <c r="F40" s="3">
        <f>VLOOKUP(C40,'Week 13'!$Q$4:S$138,2,FALSE)</f>
        <v>1591.9374006601604</v>
      </c>
      <c r="G40" s="5">
        <f t="shared" si="8"/>
        <v>0.36716907752180511</v>
      </c>
      <c r="H40">
        <f t="shared" si="3"/>
        <v>1</v>
      </c>
      <c r="I40">
        <f t="shared" si="4"/>
        <v>3</v>
      </c>
      <c r="J40">
        <f t="shared" si="5"/>
        <v>1.3862943611198906</v>
      </c>
      <c r="K40">
        <f t="shared" si="6"/>
        <v>1562.368763110398</v>
      </c>
      <c r="L40">
        <f t="shared" si="7"/>
        <v>1591.9374006601604</v>
      </c>
      <c r="M40">
        <f t="shared" si="9"/>
        <v>2.1999255968423879</v>
      </c>
      <c r="N40" s="3">
        <f t="shared" si="10"/>
        <v>1600.9682149800135</v>
      </c>
      <c r="Q40" t="str">
        <f>'PRE-POST'!A43</f>
        <v>Florida State</v>
      </c>
      <c r="R40" s="3">
        <f>IFERROR(VLOOKUP(Q40,$A$4:$N$160,14,FALSE),VLOOKUP(Q40,'Week 13'!Q$4:R$134,2,FALSE))</f>
        <v>1419.8985170880901</v>
      </c>
    </row>
    <row r="41" spans="1:18">
      <c r="A41" t="str">
        <f>IF('All scores'!$B803=$B$1,'All scores'!R803)</f>
        <v>Pittsburgh</v>
      </c>
      <c r="B41">
        <f>IF('All scores'!$B803=$B$1,'All scores'!S803)</f>
        <v>3</v>
      </c>
      <c r="C41" t="str">
        <f>IF('All scores'!$B803=$B$1,'All scores'!T803)</f>
        <v>Miami (FL)</v>
      </c>
      <c r="D41">
        <f>IF('All scores'!$B803=$B$1,'All scores'!U803)</f>
        <v>24</v>
      </c>
      <c r="E41" s="3">
        <f>VLOOKUP(A41,'Week 13'!$Q$4:R$138,2,FALSE)</f>
        <v>1718.9207505700874</v>
      </c>
      <c r="F41" s="3">
        <f>VLOOKUP(C41,'Week 13'!$Q$4:S$138,2,FALSE)</f>
        <v>1566.6934612946493</v>
      </c>
      <c r="G41" s="5">
        <f t="shared" si="8"/>
        <v>0.62295755989419344</v>
      </c>
      <c r="H41">
        <f t="shared" si="3"/>
        <v>0</v>
      </c>
      <c r="I41">
        <f t="shared" si="4"/>
        <v>-21</v>
      </c>
      <c r="J41">
        <f t="shared" si="5"/>
        <v>3.0910424533583161</v>
      </c>
      <c r="K41">
        <f t="shared" si="6"/>
        <v>1566.6934612946493</v>
      </c>
      <c r="L41">
        <f t="shared" si="7"/>
        <v>1718.9207505700874</v>
      </c>
      <c r="M41">
        <f t="shared" si="9"/>
        <v>2.1999855479263251</v>
      </c>
      <c r="N41" s="3">
        <f t="shared" si="10"/>
        <v>1634.1954235169246</v>
      </c>
      <c r="Q41" t="str">
        <f>'PRE-POST'!A44</f>
        <v>Fresno State</v>
      </c>
      <c r="R41" s="3">
        <f>IFERROR(VLOOKUP(Q41,$A$4:$N$160,14,FALSE),VLOOKUP(Q41,'Week 13'!Q$4:R$134,2,FALSE))</f>
        <v>1764.9819058256089</v>
      </c>
    </row>
    <row r="42" spans="1:18">
      <c r="A42" t="str">
        <f>IF('All scores'!$B804=$B$1,'All scores'!R804)</f>
        <v>Rutgers</v>
      </c>
      <c r="B42">
        <f>IF('All scores'!$B804=$B$1,'All scores'!S804)</f>
        <v>10</v>
      </c>
      <c r="C42" t="str">
        <f>IF('All scores'!$B804=$B$1,'All scores'!T804)</f>
        <v>Michigan State</v>
      </c>
      <c r="D42">
        <f>IF('All scores'!$B804=$B$1,'All scores'!U804)</f>
        <v>14</v>
      </c>
      <c r="E42" s="3">
        <f>VLOOKUP(A42,'Week 13'!$Q$4:R$138,2,FALSE)</f>
        <v>1253.4588522604599</v>
      </c>
      <c r="F42" s="3">
        <f>VLOOKUP(C42,'Week 13'!$Q$4:S$138,2,FALSE)</f>
        <v>1525.4175604785269</v>
      </c>
      <c r="G42" s="5">
        <f t="shared" si="8"/>
        <v>0.12568189015559764</v>
      </c>
      <c r="H42">
        <f t="shared" si="3"/>
        <v>0</v>
      </c>
      <c r="I42">
        <f t="shared" si="4"/>
        <v>-4</v>
      </c>
      <c r="J42">
        <f t="shared" si="5"/>
        <v>1.6094379124341003</v>
      </c>
      <c r="K42">
        <f t="shared" si="6"/>
        <v>1525.4175604785269</v>
      </c>
      <c r="L42">
        <f t="shared" si="7"/>
        <v>1253.4588522604599</v>
      </c>
      <c r="M42">
        <f t="shared" si="9"/>
        <v>2.2000080894633398</v>
      </c>
      <c r="N42" s="3">
        <f t="shared" si="10"/>
        <v>1244.5586227815772</v>
      </c>
      <c r="Q42" t="str">
        <f>'PRE-POST'!A45</f>
        <v>Georgia</v>
      </c>
      <c r="R42" s="3">
        <f>IFERROR(VLOOKUP(Q42,$A$4:$N$160,14,FALSE),VLOOKUP(Q42,'Week 13'!Q$4:R$134,2,FALSE))</f>
        <v>1915.6007033067469</v>
      </c>
    </row>
    <row r="43" spans="1:18">
      <c r="A43" t="str">
        <f>IF('All scores'!$B805=$B$1,'All scores'!R805)</f>
        <v>Alabama-Birmingham</v>
      </c>
      <c r="B43">
        <f>IF('All scores'!$B805=$B$1,'All scores'!S805)</f>
        <v>3</v>
      </c>
      <c r="C43" t="str">
        <f>IF('All scores'!$B805=$B$1,'All scores'!T805)</f>
        <v>Middle Tennessee State</v>
      </c>
      <c r="D43">
        <f>IF('All scores'!$B805=$B$1,'All scores'!U805)</f>
        <v>27</v>
      </c>
      <c r="E43" s="3">
        <f>VLOOKUP(A43,'Week 13'!$Q$4:R$138,2,FALSE)</f>
        <v>1653.7433636874887</v>
      </c>
      <c r="F43" s="3">
        <f>VLOOKUP(C43,'Week 13'!$Q$4:S$138,2,FALSE)</f>
        <v>1604.2303608307632</v>
      </c>
      <c r="G43" s="5">
        <f t="shared" si="8"/>
        <v>0.47772716920271602</v>
      </c>
      <c r="H43">
        <f t="shared" si="3"/>
        <v>0</v>
      </c>
      <c r="I43">
        <f t="shared" si="4"/>
        <v>-24</v>
      </c>
      <c r="J43">
        <f t="shared" si="5"/>
        <v>3.2188758248682006</v>
      </c>
      <c r="K43">
        <f t="shared" si="6"/>
        <v>1604.2303608307632</v>
      </c>
      <c r="L43">
        <f t="shared" si="7"/>
        <v>1653.7433636874887</v>
      </c>
      <c r="M43">
        <f t="shared" si="9"/>
        <v>2.1999555672273332</v>
      </c>
      <c r="N43" s="3">
        <f t="shared" si="10"/>
        <v>1586.0839750359764</v>
      </c>
      <c r="Q43" t="str">
        <f>'PRE-POST'!A46</f>
        <v>Georgia Southern</v>
      </c>
      <c r="R43" s="3">
        <f>IFERROR(VLOOKUP(Q43,$A$4:$N$160,14,FALSE),VLOOKUP(Q43,'Week 13'!Q$4:R$134,2,FALSE))</f>
        <v>1646.7933341610355</v>
      </c>
    </row>
    <row r="44" spans="1:18">
      <c r="A44" t="str">
        <f>IF('All scores'!$B806=$B$1,'All scores'!R806)</f>
        <v>Minnesota</v>
      </c>
      <c r="B44">
        <f>IF('All scores'!$B806=$B$1,'All scores'!S806)</f>
        <v>37</v>
      </c>
      <c r="C44" t="str">
        <f>IF('All scores'!$B806=$B$1,'All scores'!T806)</f>
        <v>Wisconsin</v>
      </c>
      <c r="D44">
        <f>IF('All scores'!$B806=$B$1,'All scores'!U806)</f>
        <v>15</v>
      </c>
      <c r="E44" s="3">
        <f>VLOOKUP(A44,'Week 13'!$Q$4:R$138,2,FALSE)</f>
        <v>1441.4630493019006</v>
      </c>
      <c r="F44" s="3">
        <f>VLOOKUP(C44,'Week 13'!$Q$4:S$138,2,FALSE)</f>
        <v>1608.8399331162293</v>
      </c>
      <c r="G44" s="5">
        <f t="shared" si="8"/>
        <v>0.20789367316426335</v>
      </c>
      <c r="H44">
        <f t="shared" si="3"/>
        <v>1</v>
      </c>
      <c r="I44">
        <f t="shared" si="4"/>
        <v>22</v>
      </c>
      <c r="J44">
        <f t="shared" si="5"/>
        <v>3.1354942159291497</v>
      </c>
      <c r="K44">
        <f t="shared" si="6"/>
        <v>1441.4630493019006</v>
      </c>
      <c r="L44">
        <f t="shared" si="7"/>
        <v>1608.8399331162293</v>
      </c>
      <c r="M44">
        <f t="shared" si="9"/>
        <v>2.1999868560105207</v>
      </c>
      <c r="N44" s="3">
        <f t="shared" si="10"/>
        <v>1550.7427678744273</v>
      </c>
      <c r="Q44" t="str">
        <f>'PRE-POST'!A47</f>
        <v>Georgia State</v>
      </c>
      <c r="R44" s="3">
        <f>IFERROR(VLOOKUP(Q44,$A$4:$N$160,14,FALSE),VLOOKUP(Q44,'Week 13'!Q$4:R$134,2,FALSE))</f>
        <v>1228.6540563899287</v>
      </c>
    </row>
    <row r="45" spans="1:18">
      <c r="A45" t="str">
        <f>IF('All scores'!$B807=$B$1,'All scores'!R807)</f>
        <v>Nevada</v>
      </c>
      <c r="B45">
        <f>IF('All scores'!$B807=$B$1,'All scores'!S807)</f>
        <v>29</v>
      </c>
      <c r="C45" t="str">
        <f>IF('All scores'!$B807=$B$1,'All scores'!T807)</f>
        <v>Nevada-Las Vegas</v>
      </c>
      <c r="D45">
        <f>IF('All scores'!$B807=$B$1,'All scores'!U807)</f>
        <v>34</v>
      </c>
      <c r="E45" s="3">
        <f>VLOOKUP(A45,'Week 13'!$Q$4:R$138,2,FALSE)</f>
        <v>1616.5378062577795</v>
      </c>
      <c r="F45" s="3">
        <f>VLOOKUP(C45,'Week 13'!$Q$4:S$138,2,FALSE)</f>
        <v>1337.2922900071023</v>
      </c>
      <c r="G45" s="5">
        <f t="shared" si="8"/>
        <v>0.77439498830648112</v>
      </c>
      <c r="H45">
        <f t="shared" si="3"/>
        <v>0</v>
      </c>
      <c r="I45">
        <f t="shared" si="4"/>
        <v>-5</v>
      </c>
      <c r="J45">
        <f t="shared" si="5"/>
        <v>1.791759469228055</v>
      </c>
      <c r="K45">
        <f t="shared" si="6"/>
        <v>1337.2922900071023</v>
      </c>
      <c r="L45">
        <f t="shared" si="7"/>
        <v>1616.5378062577795</v>
      </c>
      <c r="M45">
        <f t="shared" si="9"/>
        <v>2.1999921216282021</v>
      </c>
      <c r="N45" s="3">
        <f t="shared" si="10"/>
        <v>1555.4867245455346</v>
      </c>
      <c r="Q45" t="str">
        <f>'PRE-POST'!A48</f>
        <v>Georgia Tech</v>
      </c>
      <c r="R45" s="3">
        <f>IFERROR(VLOOKUP(Q45,$A$4:$N$160,14,FALSE),VLOOKUP(Q45,'Week 13'!Q$4:R$134,2,FALSE))</f>
        <v>1664.5910537264335</v>
      </c>
    </row>
    <row r="46" spans="1:18">
      <c r="A46" t="str">
        <f>IF('All scores'!$B808=$B$1,'All scores'!R808)</f>
        <v>North Carolina State</v>
      </c>
      <c r="B46">
        <f>IF('All scores'!$B808=$B$1,'All scores'!S808)</f>
        <v>34</v>
      </c>
      <c r="C46" t="str">
        <f>IF('All scores'!$B808=$B$1,'All scores'!T808)</f>
        <v>North Carolina</v>
      </c>
      <c r="D46">
        <f>IF('All scores'!$B808=$B$1,'All scores'!U808)</f>
        <v>28</v>
      </c>
      <c r="E46" s="3">
        <f>VLOOKUP(A46,'Week 13'!$Q$4:R$138,2,FALSE)</f>
        <v>1616.3910371139036</v>
      </c>
      <c r="F46" s="3">
        <f>VLOOKUP(C46,'Week 13'!$Q$4:S$138,2,FALSE)</f>
        <v>1378.4758068350986</v>
      </c>
      <c r="G46" s="5">
        <f t="shared" si="8"/>
        <v>0.730149277990643</v>
      </c>
      <c r="H46">
        <f t="shared" si="3"/>
        <v>1</v>
      </c>
      <c r="I46">
        <f t="shared" si="4"/>
        <v>6</v>
      </c>
      <c r="J46">
        <f t="shared" si="5"/>
        <v>1.9459101490553132</v>
      </c>
      <c r="K46">
        <f t="shared" si="6"/>
        <v>1616.3910371139036</v>
      </c>
      <c r="L46">
        <f t="shared" si="7"/>
        <v>1378.4758068350986</v>
      </c>
      <c r="M46">
        <f t="shared" si="9"/>
        <v>2.2000092469910291</v>
      </c>
      <c r="N46" s="3">
        <f t="shared" si="10"/>
        <v>1639.4957656090442</v>
      </c>
      <c r="Q46" t="str">
        <f>'PRE-POST'!A49</f>
        <v>Hawaii</v>
      </c>
      <c r="R46" s="3">
        <f>IFERROR(VLOOKUP(Q46,$A$4:$N$160,14,FALSE),VLOOKUP(Q46,'Week 13'!Q$4:R$134,2,FALSE))</f>
        <v>1489.6905606909554</v>
      </c>
    </row>
    <row r="47" spans="1:18">
      <c r="A47" t="str">
        <f>IF('All scores'!$B809=$B$1,'All scores'!R809)</f>
        <v>North Texas</v>
      </c>
      <c r="B47">
        <f>IF('All scores'!$B809=$B$1,'All scores'!S809)</f>
        <v>24</v>
      </c>
      <c r="C47" t="str">
        <f>IF('All scores'!$B809=$B$1,'All scores'!T809)</f>
        <v>Texas-San Antonio</v>
      </c>
      <c r="D47">
        <f>IF('All scores'!$B809=$B$1,'All scores'!U809)</f>
        <v>21</v>
      </c>
      <c r="E47" s="3">
        <f>VLOOKUP(A47,'Week 13'!$Q$4:R$138,2,FALSE)</f>
        <v>1635.0681058392811</v>
      </c>
      <c r="F47" s="3">
        <f>VLOOKUP(C47,'Week 13'!$Q$4:S$138,2,FALSE)</f>
        <v>1310.4472766677275</v>
      </c>
      <c r="G47" s="5">
        <f t="shared" si="8"/>
        <v>0.81675238242437465</v>
      </c>
      <c r="H47">
        <f t="shared" si="3"/>
        <v>1</v>
      </c>
      <c r="I47">
        <f t="shared" si="4"/>
        <v>3</v>
      </c>
      <c r="J47">
        <f t="shared" si="5"/>
        <v>1.3862943611198906</v>
      </c>
      <c r="K47">
        <f t="shared" si="6"/>
        <v>1635.0681058392811</v>
      </c>
      <c r="L47">
        <f t="shared" si="7"/>
        <v>1310.4472766677275</v>
      </c>
      <c r="M47">
        <f t="shared" si="9"/>
        <v>2.2000067771375167</v>
      </c>
      <c r="N47" s="3">
        <f t="shared" si="10"/>
        <v>1646.2456863849873</v>
      </c>
      <c r="Q47" t="str">
        <f>'PRE-POST'!A50</f>
        <v>Houston</v>
      </c>
      <c r="R47" s="3">
        <f>IFERROR(VLOOKUP(Q47,$A$4:$N$160,14,FALSE),VLOOKUP(Q47,'Week 13'!Q$4:R$134,2,FALSE))</f>
        <v>1578.1483064991496</v>
      </c>
    </row>
    <row r="48" spans="1:18">
      <c r="A48" t="str">
        <f>IF('All scores'!$B810=$B$1,'All scores'!R810)</f>
        <v>Illinois</v>
      </c>
      <c r="B48">
        <f>IF('All scores'!$B810=$B$1,'All scores'!S810)</f>
        <v>16</v>
      </c>
      <c r="C48" t="str">
        <f>IF('All scores'!$B810=$B$1,'All scores'!T810)</f>
        <v>Northwestern</v>
      </c>
      <c r="D48">
        <f>IF('All scores'!$B810=$B$1,'All scores'!U810)</f>
        <v>24</v>
      </c>
      <c r="E48" s="3">
        <f>VLOOKUP(A48,'Week 13'!$Q$4:R$138,2,FALSE)</f>
        <v>1350.4614418507358</v>
      </c>
      <c r="F48" s="3">
        <f>VLOOKUP(C48,'Week 13'!$Q$4:S$138,2,FALSE)</f>
        <v>1644.8864242952222</v>
      </c>
      <c r="G48" s="5">
        <f t="shared" si="8"/>
        <v>0.11214492512254967</v>
      </c>
      <c r="H48">
        <f t="shared" si="3"/>
        <v>0</v>
      </c>
      <c r="I48">
        <f t="shared" si="4"/>
        <v>-8</v>
      </c>
      <c r="J48">
        <f t="shared" si="5"/>
        <v>2.1972245773362196</v>
      </c>
      <c r="K48">
        <f t="shared" si="6"/>
        <v>1644.8864242952222</v>
      </c>
      <c r="L48">
        <f t="shared" si="7"/>
        <v>1350.4614418507358</v>
      </c>
      <c r="M48">
        <f t="shared" si="9"/>
        <v>2.2000074721920053</v>
      </c>
      <c r="N48" s="3">
        <f t="shared" si="10"/>
        <v>1339.6194712557169</v>
      </c>
      <c r="Q48" t="str">
        <f>'PRE-POST'!A51</f>
        <v>Illinois</v>
      </c>
      <c r="R48" s="3">
        <f>IFERROR(VLOOKUP(Q48,$A$4:$N$160,14,FALSE),VLOOKUP(Q48,'Week 13'!Q$4:R$134,2,FALSE))</f>
        <v>1339.6194712557169</v>
      </c>
    </row>
    <row r="49" spans="1:18">
      <c r="A49" t="str">
        <f>IF('All scores'!$B811=$B$1,'All scores'!R811)</f>
        <v>Notre Dame</v>
      </c>
      <c r="B49">
        <f>IF('All scores'!$B811=$B$1,'All scores'!S811)</f>
        <v>24</v>
      </c>
      <c r="C49" t="str">
        <f>IF('All scores'!$B811=$B$1,'All scores'!T811)</f>
        <v>Southern California</v>
      </c>
      <c r="D49">
        <f>IF('All scores'!$B811=$B$1,'All scores'!U811)</f>
        <v>17</v>
      </c>
      <c r="E49" s="3">
        <f>VLOOKUP(A49,'Week 13'!$Q$4:R$138,2,FALSE)</f>
        <v>1841.9904339871327</v>
      </c>
      <c r="F49" s="3">
        <f>VLOOKUP(C49,'Week 13'!$Q$4:S$138,2,FALSE)</f>
        <v>1426.3169899041725</v>
      </c>
      <c r="G49" s="5">
        <f t="shared" si="8"/>
        <v>0.88274016532240207</v>
      </c>
      <c r="H49">
        <f t="shared" si="3"/>
        <v>1</v>
      </c>
      <c r="I49">
        <f t="shared" si="4"/>
        <v>7</v>
      </c>
      <c r="J49">
        <f t="shared" si="5"/>
        <v>2.0794415416798357</v>
      </c>
      <c r="K49">
        <f t="shared" si="6"/>
        <v>1841.9904339871327</v>
      </c>
      <c r="L49">
        <f t="shared" si="7"/>
        <v>1426.3169899041725</v>
      </c>
      <c r="M49">
        <f t="shared" si="9"/>
        <v>2.2000052926161904</v>
      </c>
      <c r="N49" s="3">
        <f t="shared" si="10"/>
        <v>1852.7191985391919</v>
      </c>
      <c r="Q49" t="str">
        <f>'PRE-POST'!A52</f>
        <v>Indiana</v>
      </c>
      <c r="R49" s="3">
        <f>IFERROR(VLOOKUP(Q49,$A$4:$N$160,14,FALSE),VLOOKUP(Q49,'Week 13'!Q$4:R$134,2,FALSE))</f>
        <v>1389.0203161785089</v>
      </c>
    </row>
    <row r="50" spans="1:18">
      <c r="A50" t="str">
        <f>IF('All scores'!$B812=$B$1,'All scores'!R812)</f>
        <v>Michigan</v>
      </c>
      <c r="B50">
        <f>IF('All scores'!$B812=$B$1,'All scores'!S812)</f>
        <v>39</v>
      </c>
      <c r="C50" t="str">
        <f>IF('All scores'!$B812=$B$1,'All scores'!T812)</f>
        <v>Ohio State</v>
      </c>
      <c r="D50">
        <f>IF('All scores'!$B812=$B$1,'All scores'!U812)</f>
        <v>62</v>
      </c>
      <c r="E50" s="3">
        <f>VLOOKUP(A50,'Week 13'!$Q$4:R$138,2,FALSE)</f>
        <v>1815.3509852032957</v>
      </c>
      <c r="F50" s="3">
        <f>VLOOKUP(C50,'Week 13'!$Q$4:S$138,2,FALSE)</f>
        <v>1736.2379576297722</v>
      </c>
      <c r="G50" s="5">
        <f t="shared" si="8"/>
        <v>0.52029911583009392</v>
      </c>
      <c r="H50">
        <f t="shared" si="3"/>
        <v>0</v>
      </c>
      <c r="I50">
        <f t="shared" si="4"/>
        <v>-23</v>
      </c>
      <c r="J50">
        <f t="shared" si="5"/>
        <v>3.1780538303479458</v>
      </c>
      <c r="K50">
        <f t="shared" si="6"/>
        <v>1736.2379576297722</v>
      </c>
      <c r="L50">
        <f t="shared" si="7"/>
        <v>1815.3509852032957</v>
      </c>
      <c r="M50">
        <f t="shared" si="9"/>
        <v>2.1999721916848909</v>
      </c>
      <c r="N50" s="3">
        <f t="shared" si="10"/>
        <v>1742.5962065341623</v>
      </c>
      <c r="Q50" t="str">
        <f>'PRE-POST'!A53</f>
        <v>Iowa</v>
      </c>
      <c r="R50" s="3">
        <f>IFERROR(VLOOKUP(Q50,$A$4:$N$160,14,FALSE),VLOOKUP(Q50,'Week 13'!Q$4:R$134,2,FALSE))</f>
        <v>1651.0760016151094</v>
      </c>
    </row>
    <row r="51" spans="1:18">
      <c r="A51" t="str">
        <f>IF('All scores'!$B813=$B$1,'All scores'!R813)</f>
        <v>Maryland</v>
      </c>
      <c r="B51">
        <f>IF('All scores'!$B813=$B$1,'All scores'!S813)</f>
        <v>3</v>
      </c>
      <c r="C51" t="str">
        <f>IF('All scores'!$B813=$B$1,'All scores'!T813)</f>
        <v>Penn State</v>
      </c>
      <c r="D51">
        <f>IF('All scores'!$B813=$B$1,'All scores'!U813)</f>
        <v>38</v>
      </c>
      <c r="E51" s="3">
        <f>VLOOKUP(A51,'Week 13'!$Q$4:R$138,2,FALSE)</f>
        <v>1442.5287969239994</v>
      </c>
      <c r="F51" s="3">
        <f>VLOOKUP(C51,'Week 13'!$Q$4:S$138,2,FALSE)</f>
        <v>1734.5023783496076</v>
      </c>
      <c r="G51" s="5">
        <f t="shared" si="8"/>
        <v>0.11355768391677942</v>
      </c>
      <c r="H51">
        <f t="shared" si="3"/>
        <v>0</v>
      </c>
      <c r="I51">
        <f t="shared" si="4"/>
        <v>-35</v>
      </c>
      <c r="J51">
        <f t="shared" si="5"/>
        <v>3.5835189384561099</v>
      </c>
      <c r="K51">
        <f t="shared" si="6"/>
        <v>1734.5023783496076</v>
      </c>
      <c r="L51">
        <f t="shared" si="7"/>
        <v>1442.5287969239994</v>
      </c>
      <c r="M51">
        <f t="shared" si="9"/>
        <v>2.2000075349282948</v>
      </c>
      <c r="N51" s="3">
        <f t="shared" si="10"/>
        <v>1424.6235467186993</v>
      </c>
      <c r="Q51" t="str">
        <f>'PRE-POST'!A54</f>
        <v>Iowa State</v>
      </c>
      <c r="R51" s="3">
        <f>IFERROR(VLOOKUP(Q51,$A$4:$N$160,14,FALSE),VLOOKUP(Q51,'Week 13'!Q$4:R$134,2,FALSE))</f>
        <v>1675.8050056072609</v>
      </c>
    </row>
    <row r="52" spans="1:18">
      <c r="A52" t="str">
        <f>IF('All scores'!$B814=$B$1,'All scores'!R814)</f>
        <v>Purdue</v>
      </c>
      <c r="B52">
        <f>IF('All scores'!$B814=$B$1,'All scores'!S814)</f>
        <v>28</v>
      </c>
      <c r="C52" t="str">
        <f>IF('All scores'!$B814=$B$1,'All scores'!T814)</f>
        <v>Indiana</v>
      </c>
      <c r="D52">
        <f>IF('All scores'!$B814=$B$1,'All scores'!U814)</f>
        <v>21</v>
      </c>
      <c r="E52" s="3">
        <f>VLOOKUP(A52,'Week 13'!$Q$4:R$138,2,FALSE)</f>
        <v>1468.5819322023442</v>
      </c>
      <c r="F52" s="3">
        <f>VLOOKUP(C52,'Week 13'!$Q$4:S$138,2,FALSE)</f>
        <v>1439.4797740212107</v>
      </c>
      <c r="G52" s="5">
        <f t="shared" si="8"/>
        <v>0.44852190734081332</v>
      </c>
      <c r="H52">
        <f t="shared" si="3"/>
        <v>1</v>
      </c>
      <c r="I52">
        <f t="shared" si="4"/>
        <v>7</v>
      </c>
      <c r="J52">
        <f t="shared" si="5"/>
        <v>2.0794415416798357</v>
      </c>
      <c r="K52">
        <f t="shared" si="6"/>
        <v>1468.5819322023442</v>
      </c>
      <c r="L52">
        <f t="shared" si="7"/>
        <v>1439.4797740212107</v>
      </c>
      <c r="M52">
        <f t="shared" si="9"/>
        <v>2.2000755957680633</v>
      </c>
      <c r="N52" s="3">
        <f t="shared" si="10"/>
        <v>1519.041390045046</v>
      </c>
      <c r="Q52" t="str">
        <f>'PRE-POST'!A55</f>
        <v>Kansas</v>
      </c>
      <c r="R52" s="3">
        <f>IFERROR(VLOOKUP(Q52,$A$4:$N$160,14,FALSE),VLOOKUP(Q52,'Week 13'!Q$4:R$134,2,FALSE))</f>
        <v>1376.4132268859485</v>
      </c>
    </row>
    <row r="53" spans="1:18">
      <c r="A53" t="str">
        <f>IF('All scores'!$B815=$B$1,'All scores'!R815)</f>
        <v>Old Dominion</v>
      </c>
      <c r="B53">
        <f>IF('All scores'!$B815=$B$1,'All scores'!S815)</f>
        <v>13</v>
      </c>
      <c r="C53" t="str">
        <f>IF('All scores'!$B815=$B$1,'All scores'!T815)</f>
        <v>Rice</v>
      </c>
      <c r="D53">
        <f>IF('All scores'!$B815=$B$1,'All scores'!U815)</f>
        <v>27</v>
      </c>
      <c r="E53" s="3">
        <f>VLOOKUP(A53,'Week 13'!$Q$4:R$138,2,FALSE)</f>
        <v>1449.611587547003</v>
      </c>
      <c r="F53" s="3">
        <f>VLOOKUP(C53,'Week 13'!$Q$4:S$138,2,FALSE)</f>
        <v>1194.1071616982106</v>
      </c>
      <c r="G53" s="5">
        <f t="shared" si="8"/>
        <v>0.74962844222096636</v>
      </c>
      <c r="H53">
        <f t="shared" si="3"/>
        <v>0</v>
      </c>
      <c r="I53">
        <f t="shared" si="4"/>
        <v>-14</v>
      </c>
      <c r="J53">
        <f t="shared" si="5"/>
        <v>2.7080502011022101</v>
      </c>
      <c r="K53">
        <f t="shared" si="6"/>
        <v>1194.1071616982106</v>
      </c>
      <c r="L53">
        <f t="shared" si="7"/>
        <v>1449.611587547003</v>
      </c>
      <c r="M53">
        <f t="shared" si="9"/>
        <v>2.1999913895816379</v>
      </c>
      <c r="N53" s="3">
        <f t="shared" si="10"/>
        <v>1360.2905531722345</v>
      </c>
      <c r="Q53" t="str">
        <f>'PRE-POST'!A56</f>
        <v>Kansas State</v>
      </c>
      <c r="R53" s="3">
        <f>IFERROR(VLOOKUP(Q53,$A$4:$N$160,14,FALSE),VLOOKUP(Q53,'Week 13'!Q$4:R$134,2,FALSE))</f>
        <v>1502.5837385091415</v>
      </c>
    </row>
    <row r="54" spans="1:18">
      <c r="A54" t="str">
        <f>IF('All scores'!$B816=$B$1,'All scores'!R816)</f>
        <v>Coastal Carolina</v>
      </c>
      <c r="B54">
        <f>IF('All scores'!$B816=$B$1,'All scores'!S816)</f>
        <v>28</v>
      </c>
      <c r="C54" t="str">
        <f>IF('All scores'!$B816=$B$1,'All scores'!T816)</f>
        <v>South Alabama</v>
      </c>
      <c r="D54">
        <f>IF('All scores'!$B816=$B$1,'All scores'!U816)</f>
        <v>31</v>
      </c>
      <c r="E54" s="3">
        <f>VLOOKUP(A54,'Week 13'!$Q$4:R$138,2,FALSE)</f>
        <v>1418.4235087608472</v>
      </c>
      <c r="F54" s="3">
        <f>VLOOKUP(C54,'Week 13'!$Q$4:S$138,2,FALSE)</f>
        <v>1284.9014629662281</v>
      </c>
      <c r="G54" s="5">
        <f t="shared" si="8"/>
        <v>0.59735218754220099</v>
      </c>
      <c r="H54">
        <f t="shared" si="3"/>
        <v>0</v>
      </c>
      <c r="I54">
        <f t="shared" si="4"/>
        <v>-3</v>
      </c>
      <c r="J54">
        <f t="shared" si="5"/>
        <v>1.3862943611198906</v>
      </c>
      <c r="K54">
        <f t="shared" si="6"/>
        <v>1284.9014629662281</v>
      </c>
      <c r="L54">
        <f t="shared" si="7"/>
        <v>1418.4235087608472</v>
      </c>
      <c r="M54">
        <f t="shared" si="9"/>
        <v>2.199983523320161</v>
      </c>
      <c r="N54" s="3">
        <f t="shared" si="10"/>
        <v>1381.9871190051208</v>
      </c>
      <c r="Q54" t="str">
        <f>'PRE-POST'!A57</f>
        <v>Kent State</v>
      </c>
      <c r="R54" s="3">
        <f>IFERROR(VLOOKUP(Q54,$A$4:$N$160,14,FALSE),VLOOKUP(Q54,'Week 13'!Q$4:R$134,2,FALSE))</f>
        <v>1324.1449988124866</v>
      </c>
    </row>
    <row r="55" spans="1:18">
      <c r="A55" t="str">
        <f>IF('All scores'!$B817=$B$1,'All scores'!R817)</f>
        <v>Southern Mississippi</v>
      </c>
      <c r="B55">
        <f>IF('All scores'!$B817=$B$1,'All scores'!S817)</f>
        <v>39</v>
      </c>
      <c r="C55" t="str">
        <f>IF('All scores'!$B817=$B$1,'All scores'!T817)</f>
        <v>Texas-El Paso</v>
      </c>
      <c r="D55">
        <f>IF('All scores'!$B817=$B$1,'All scores'!U817)</f>
        <v>7</v>
      </c>
      <c r="E55" s="3">
        <f>VLOOKUP(A55,'Week 13'!$Q$4:R$138,2,FALSE)</f>
        <v>1582.3788593280692</v>
      </c>
      <c r="F55" s="3">
        <f>VLOOKUP(C55,'Week 13'!$Q$4:S$138,2,FALSE)</f>
        <v>1233.6640800785233</v>
      </c>
      <c r="G55" s="5">
        <f t="shared" si="8"/>
        <v>0.83660665403410461</v>
      </c>
      <c r="H55">
        <f t="shared" si="3"/>
        <v>1</v>
      </c>
      <c r="I55">
        <f t="shared" si="4"/>
        <v>32</v>
      </c>
      <c r="J55">
        <f t="shared" si="5"/>
        <v>3.4965075614664802</v>
      </c>
      <c r="K55">
        <f t="shared" si="6"/>
        <v>1582.3788593280692</v>
      </c>
      <c r="L55">
        <f t="shared" si="7"/>
        <v>1233.6640800785233</v>
      </c>
      <c r="M55">
        <f t="shared" si="9"/>
        <v>2.2000063088808703</v>
      </c>
      <c r="N55" s="3">
        <f t="shared" si="10"/>
        <v>1607.5163984792825</v>
      </c>
      <c r="Q55" t="str">
        <f>'PRE-POST'!A58</f>
        <v>Kentucky</v>
      </c>
      <c r="R55" s="3">
        <f>IFERROR(VLOOKUP(Q55,$A$4:$N$160,14,FALSE),VLOOKUP(Q55,'Week 13'!Q$4:R$134,2,FALSE))</f>
        <v>1641.0598737670859</v>
      </c>
    </row>
    <row r="56" spans="1:18">
      <c r="A56" t="str">
        <f>IF('All scores'!$B818=$B$1,'All scores'!R818)</f>
        <v>Stanford</v>
      </c>
      <c r="B56">
        <f>IF('All scores'!$B818=$B$1,'All scores'!S818)</f>
        <v>49</v>
      </c>
      <c r="C56" t="str">
        <f>IF('All scores'!$B818=$B$1,'All scores'!T818)</f>
        <v>UCLA</v>
      </c>
      <c r="D56">
        <f>IF('All scores'!$B818=$B$1,'All scores'!U818)</f>
        <v>42</v>
      </c>
      <c r="E56" s="3">
        <f>VLOOKUP(A56,'Week 13'!$Q$4:R$138,2,FALSE)</f>
        <v>1569.9770329475014</v>
      </c>
      <c r="F56" s="3">
        <f>VLOOKUP(C56,'Week 13'!$Q$4:S$138,2,FALSE)</f>
        <v>1369.3617335045196</v>
      </c>
      <c r="G56" s="5">
        <f t="shared" si="8"/>
        <v>0.68582329338733639</v>
      </c>
      <c r="H56">
        <f t="shared" si="3"/>
        <v>1</v>
      </c>
      <c r="I56">
        <f t="shared" si="4"/>
        <v>7</v>
      </c>
      <c r="J56">
        <f t="shared" si="5"/>
        <v>2.0794415416798357</v>
      </c>
      <c r="K56">
        <f t="shared" si="6"/>
        <v>1569.9770329475014</v>
      </c>
      <c r="L56">
        <f t="shared" si="7"/>
        <v>1369.3617335045196</v>
      </c>
      <c r="M56">
        <f t="shared" si="9"/>
        <v>2.2000109662623246</v>
      </c>
      <c r="N56" s="3">
        <f t="shared" si="10"/>
        <v>1598.7229084223129</v>
      </c>
      <c r="Q56" t="str">
        <f>'PRE-POST'!A59</f>
        <v>Liberty</v>
      </c>
      <c r="R56" s="3">
        <f>IFERROR(VLOOKUP(Q56,$A$4:$N$160,14,FALSE),VLOOKUP(Q56,'Week 13'!Q$4:R$134,2,FALSE))</f>
        <v>1382.276305757611</v>
      </c>
    </row>
    <row r="57" spans="1:18">
      <c r="A57" t="str">
        <f>IF('All scores'!$B819=$B$1,'All scores'!R819)</f>
        <v>Syracuse</v>
      </c>
      <c r="B57">
        <f>IF('All scores'!$B819=$B$1,'All scores'!S819)</f>
        <v>42</v>
      </c>
      <c r="C57" t="str">
        <f>IF('All scores'!$B819=$B$1,'All scores'!T819)</f>
        <v>Boston College</v>
      </c>
      <c r="D57">
        <f>IF('All scores'!$B819=$B$1,'All scores'!U819)</f>
        <v>21</v>
      </c>
      <c r="E57" s="3">
        <f>VLOOKUP(A57,'Week 13'!$Q$4:R$138,2,FALSE)</f>
        <v>1652.8311878370012</v>
      </c>
      <c r="F57" s="3">
        <f>VLOOKUP(C57,'Week 13'!$Q$4:S$138,2,FALSE)</f>
        <v>1594.5109382325782</v>
      </c>
      <c r="G57" s="5">
        <f t="shared" si="8"/>
        <v>0.4903882506935463</v>
      </c>
      <c r="H57">
        <f t="shared" si="3"/>
        <v>1</v>
      </c>
      <c r="I57">
        <f t="shared" si="4"/>
        <v>21</v>
      </c>
      <c r="J57">
        <f t="shared" si="5"/>
        <v>3.0910424533583161</v>
      </c>
      <c r="K57">
        <f t="shared" si="6"/>
        <v>1652.8311878370012</v>
      </c>
      <c r="L57">
        <f t="shared" si="7"/>
        <v>1594.5109382325782</v>
      </c>
      <c r="M57">
        <f t="shared" si="9"/>
        <v>2.2000377227466434</v>
      </c>
      <c r="N57" s="3">
        <f t="shared" si="10"/>
        <v>1722.1425645590193</v>
      </c>
      <c r="Q57" t="str">
        <f>'PRE-POST'!A60</f>
        <v>Louisiana State</v>
      </c>
      <c r="R57" s="3">
        <f>IFERROR(VLOOKUP(Q57,$A$4:$N$160,14,FALSE),VLOOKUP(Q57,'Week 13'!Q$4:R$134,2,FALSE))</f>
        <v>1629.5961413682967</v>
      </c>
    </row>
    <row r="58" spans="1:18">
      <c r="A58" t="str">
        <f>IF('All scores'!$B820=$B$1,'All scores'!R820)</f>
        <v>Temple</v>
      </c>
      <c r="B58">
        <f>IF('All scores'!$B820=$B$1,'All scores'!S820)</f>
        <v>57</v>
      </c>
      <c r="C58" t="str">
        <f>IF('All scores'!$B820=$B$1,'All scores'!T820)</f>
        <v>Connecticut</v>
      </c>
      <c r="D58">
        <f>IF('All scores'!$B820=$B$1,'All scores'!U820)</f>
        <v>7</v>
      </c>
      <c r="E58" s="3">
        <f>VLOOKUP(A58,'Week 13'!$Q$4:R$138,2,FALSE)</f>
        <v>1711.906456020128</v>
      </c>
      <c r="F58" s="3">
        <f>VLOOKUP(C58,'Week 13'!$Q$4:S$138,2,FALSE)</f>
        <v>1181.1421806929332</v>
      </c>
      <c r="G58" s="5">
        <f t="shared" si="8"/>
        <v>0.93590542441799585</v>
      </c>
      <c r="H58">
        <f t="shared" si="3"/>
        <v>1</v>
      </c>
      <c r="I58">
        <f t="shared" si="4"/>
        <v>50</v>
      </c>
      <c r="J58">
        <f t="shared" si="5"/>
        <v>3.9318256327243257</v>
      </c>
      <c r="K58">
        <f t="shared" si="6"/>
        <v>1711.906456020128</v>
      </c>
      <c r="L58">
        <f t="shared" si="7"/>
        <v>1181.1421806929332</v>
      </c>
      <c r="M58">
        <f t="shared" si="9"/>
        <v>2.2000041449662353</v>
      </c>
      <c r="N58" s="3">
        <f t="shared" si="10"/>
        <v>1722.9948594999228</v>
      </c>
      <c r="Q58" t="str">
        <f>'PRE-POST'!A61</f>
        <v>Louisiana Tech</v>
      </c>
      <c r="R58" s="3">
        <f>IFERROR(VLOOKUP(Q58,$A$4:$N$160,14,FALSE),VLOOKUP(Q58,'Week 13'!Q$4:R$134,2,FALSE))</f>
        <v>1407.5231504825927</v>
      </c>
    </row>
    <row r="59" spans="1:18">
      <c r="A59" t="str">
        <f>IF('All scores'!$B821=$B$1,'All scores'!R821)</f>
        <v>Louisiana State</v>
      </c>
      <c r="B59">
        <f>IF('All scores'!$B821=$B$1,'All scores'!S821)</f>
        <v>72</v>
      </c>
      <c r="C59" t="str">
        <f>IF('All scores'!$B821=$B$1,'All scores'!T821)</f>
        <v>Texas A&amp;M</v>
      </c>
      <c r="D59">
        <f>IF('All scores'!$B821=$B$1,'All scores'!U821)</f>
        <v>74</v>
      </c>
      <c r="E59" s="3">
        <f>VLOOKUP(A59,'Week 13'!$Q$4:R$138,2,FALSE)</f>
        <v>1646.9828042977319</v>
      </c>
      <c r="F59" s="3">
        <f>VLOOKUP(C59,'Week 13'!$Q$4:S$138,2,FALSE)</f>
        <v>1682.1810636862178</v>
      </c>
      <c r="G59" s="5">
        <f t="shared" si="8"/>
        <v>0.35967211377580571</v>
      </c>
      <c r="H59">
        <f t="shared" si="3"/>
        <v>0</v>
      </c>
      <c r="I59">
        <f t="shared" si="4"/>
        <v>-2</v>
      </c>
      <c r="J59">
        <f t="shared" si="5"/>
        <v>1.0986122886681098</v>
      </c>
      <c r="K59">
        <f t="shared" si="6"/>
        <v>1682.1810636862178</v>
      </c>
      <c r="L59">
        <f t="shared" si="7"/>
        <v>1646.9828042977319</v>
      </c>
      <c r="M59">
        <f t="shared" si="9"/>
        <v>2.2000625030907273</v>
      </c>
      <c r="N59" s="3">
        <f t="shared" si="10"/>
        <v>1629.5961413682967</v>
      </c>
      <c r="Q59" t="str">
        <f>'PRE-POST'!A62</f>
        <v>Louisiana</v>
      </c>
      <c r="R59" s="3">
        <f>IFERROR(VLOOKUP(Q59,$A$4:$N$160,14,FALSE),VLOOKUP(Q59,'Week 13'!Q$4:R$134,2,FALSE))</f>
        <v>1606.9184321504392</v>
      </c>
    </row>
    <row r="60" spans="1:18">
      <c r="A60" t="str">
        <f>IF('All scores'!$B822=$B$1,'All scores'!R822)</f>
        <v>Oklahoma State</v>
      </c>
      <c r="B60">
        <f>IF('All scores'!$B822=$B$1,'All scores'!S822)</f>
        <v>24</v>
      </c>
      <c r="C60" t="str">
        <f>IF('All scores'!$B822=$B$1,'All scores'!T822)</f>
        <v>Texas Christian</v>
      </c>
      <c r="D60">
        <f>IF('All scores'!$B822=$B$1,'All scores'!U822)</f>
        <v>31</v>
      </c>
      <c r="E60" s="3">
        <f>VLOOKUP(A60,'Week 13'!$Q$4:R$138,2,FALSE)</f>
        <v>1576.3317021767939</v>
      </c>
      <c r="F60" s="3">
        <f>VLOOKUP(C60,'Week 13'!$Q$4:S$138,2,FALSE)</f>
        <v>1523.2103786907253</v>
      </c>
      <c r="G60" s="5">
        <f t="shared" si="8"/>
        <v>0.48291186807676878</v>
      </c>
      <c r="H60">
        <f t="shared" si="3"/>
        <v>0</v>
      </c>
      <c r="I60">
        <f t="shared" si="4"/>
        <v>-7</v>
      </c>
      <c r="J60">
        <f t="shared" si="5"/>
        <v>2.0794415416798357</v>
      </c>
      <c r="K60">
        <f t="shared" si="6"/>
        <v>1523.2103786907253</v>
      </c>
      <c r="L60">
        <f t="shared" si="7"/>
        <v>1576.3317021767939</v>
      </c>
      <c r="M60">
        <f t="shared" si="9"/>
        <v>2.1999585853691963</v>
      </c>
      <c r="N60" s="3">
        <f t="shared" si="10"/>
        <v>1532.1483059617126</v>
      </c>
      <c r="Q60" t="str">
        <f>'PRE-POST'!A63</f>
        <v>Louisiana-Monroe</v>
      </c>
      <c r="R60" s="3">
        <f>IFERROR(VLOOKUP(Q60,$A$4:$N$160,14,FALSE),VLOOKUP(Q60,'Week 13'!Q$4:R$134,2,FALSE))</f>
        <v>1513.907450188444</v>
      </c>
    </row>
    <row r="61" spans="1:18">
      <c r="A61" t="str">
        <f>IF('All scores'!$B823=$B$1,'All scores'!R823)</f>
        <v>Navy</v>
      </c>
      <c r="B61">
        <f>IF('All scores'!$B823=$B$1,'All scores'!S823)</f>
        <v>28</v>
      </c>
      <c r="C61" t="str">
        <f>IF('All scores'!$B823=$B$1,'All scores'!T823)</f>
        <v>Tulane</v>
      </c>
      <c r="D61">
        <f>IF('All scores'!$B823=$B$1,'All scores'!U823)</f>
        <v>29</v>
      </c>
      <c r="E61" s="3">
        <f>VLOOKUP(A61,'Week 13'!$Q$4:R$138,2,FALSE)</f>
        <v>1378.6316092574921</v>
      </c>
      <c r="F61" s="3">
        <f>VLOOKUP(C61,'Week 13'!$Q$4:S$138,2,FALSE)</f>
        <v>1507.4733188532566</v>
      </c>
      <c r="G61" s="5">
        <f t="shared" si="8"/>
        <v>0.24678325681949206</v>
      </c>
      <c r="H61">
        <f t="shared" si="3"/>
        <v>0</v>
      </c>
      <c r="I61">
        <f t="shared" si="4"/>
        <v>-1</v>
      </c>
      <c r="J61">
        <f t="shared" si="5"/>
        <v>0.69314718055994529</v>
      </c>
      <c r="K61">
        <f t="shared" si="6"/>
        <v>1507.4733188532566</v>
      </c>
      <c r="L61">
        <f t="shared" si="7"/>
        <v>1378.6316092574921</v>
      </c>
      <c r="M61">
        <f t="shared" si="9"/>
        <v>2.2000170752158361</v>
      </c>
      <c r="N61" s="3">
        <f t="shared" si="10"/>
        <v>1371.105037619099</v>
      </c>
      <c r="Q61" t="str">
        <f>'PRE-POST'!A64</f>
        <v>Louisville</v>
      </c>
      <c r="R61" s="3">
        <f>IFERROR(VLOOKUP(Q61,$A$4:$N$160,14,FALSE),VLOOKUP(Q61,'Week 13'!Q$4:R$134,2,FALSE))</f>
        <v>1217.99605698697</v>
      </c>
    </row>
    <row r="62" spans="1:18">
      <c r="A62" t="str">
        <f>IF('All scores'!$B824=$B$1,'All scores'!R824)</f>
        <v>Southern Methodist</v>
      </c>
      <c r="B62">
        <f>IF('All scores'!$B824=$B$1,'All scores'!S824)</f>
        <v>24</v>
      </c>
      <c r="C62" t="str">
        <f>IF('All scores'!$B824=$B$1,'All scores'!T824)</f>
        <v>Tulsa</v>
      </c>
      <c r="D62">
        <f>IF('All scores'!$B824=$B$1,'All scores'!U824)</f>
        <v>27</v>
      </c>
      <c r="E62" s="3">
        <f>VLOOKUP(A62,'Week 13'!$Q$4:R$138,2,FALSE)</f>
        <v>1476.1731420689862</v>
      </c>
      <c r="F62" s="3">
        <f>VLOOKUP(C62,'Week 13'!$Q$4:S$138,2,FALSE)</f>
        <v>1293.5045921916649</v>
      </c>
      <c r="G62" s="5">
        <f t="shared" si="8"/>
        <v>0.66314802097058001</v>
      </c>
      <c r="H62">
        <f t="shared" si="3"/>
        <v>0</v>
      </c>
      <c r="I62">
        <f t="shared" si="4"/>
        <v>-3</v>
      </c>
      <c r="J62">
        <f t="shared" si="5"/>
        <v>1.3862943611198906</v>
      </c>
      <c r="K62">
        <f t="shared" si="6"/>
        <v>1293.5045921916649</v>
      </c>
      <c r="L62">
        <f t="shared" si="7"/>
        <v>1476.1731420689862</v>
      </c>
      <c r="M62">
        <f t="shared" si="9"/>
        <v>2.1999879563285445</v>
      </c>
      <c r="N62" s="3">
        <f t="shared" si="10"/>
        <v>1435.723355577742</v>
      </c>
      <c r="Q62" t="str">
        <f>'PRE-POST'!A65</f>
        <v>Marshall</v>
      </c>
      <c r="R62" s="3">
        <f>IFERROR(VLOOKUP(Q62,$A$4:$N$160,14,FALSE),VLOOKUP(Q62,'Week 13'!Q$4:R$134,2,FALSE))</f>
        <v>1600.9682149800135</v>
      </c>
    </row>
    <row r="63" spans="1:18">
      <c r="A63" t="str">
        <f>IF('All scores'!$B825=$B$1,'All scores'!R825)</f>
        <v>Brigham Young</v>
      </c>
      <c r="B63">
        <f>IF('All scores'!$B825=$B$1,'All scores'!S825)</f>
        <v>27</v>
      </c>
      <c r="C63" t="str">
        <f>IF('All scores'!$B825=$B$1,'All scores'!T825)</f>
        <v>Utah</v>
      </c>
      <c r="D63">
        <f>IF('All scores'!$B825=$B$1,'All scores'!U825)</f>
        <v>35</v>
      </c>
      <c r="E63" s="3">
        <f>VLOOKUP(A63,'Week 13'!$Q$4:R$138,2,FALSE)</f>
        <v>1557.458995613764</v>
      </c>
      <c r="F63" s="3">
        <f>VLOOKUP(C63,'Week 13'!$Q$4:S$138,2,FALSE)</f>
        <v>1682.1299326229657</v>
      </c>
      <c r="G63" s="5">
        <f t="shared" si="8"/>
        <v>0.25127314172083592</v>
      </c>
      <c r="H63">
        <f t="shared" si="3"/>
        <v>0</v>
      </c>
      <c r="I63">
        <f t="shared" si="4"/>
        <v>-8</v>
      </c>
      <c r="J63">
        <f t="shared" si="5"/>
        <v>2.1972245773362196</v>
      </c>
      <c r="K63">
        <f t="shared" si="6"/>
        <v>1682.1299326229657</v>
      </c>
      <c r="L63">
        <f t="shared" si="7"/>
        <v>1557.458995613764</v>
      </c>
      <c r="M63">
        <f t="shared" si="9"/>
        <v>2.2000176464543606</v>
      </c>
      <c r="N63" s="3">
        <f t="shared" si="10"/>
        <v>1533.1662457653774</v>
      </c>
      <c r="Q63" t="str">
        <f>'PRE-POST'!A66</f>
        <v>Maryland</v>
      </c>
      <c r="R63" s="3">
        <f>IFERROR(VLOOKUP(Q63,$A$4:$N$160,14,FALSE),VLOOKUP(Q63,'Week 13'!Q$4:R$134,2,FALSE))</f>
        <v>1424.6235467186993</v>
      </c>
    </row>
    <row r="64" spans="1:18">
      <c r="A64" t="str">
        <f>IF('All scores'!$B826=$B$1,'All scores'!R826)</f>
        <v>Tennessee</v>
      </c>
      <c r="B64">
        <f>IF('All scores'!$B826=$B$1,'All scores'!S826)</f>
        <v>13</v>
      </c>
      <c r="C64" t="str">
        <f>IF('All scores'!$B826=$B$1,'All scores'!T826)</f>
        <v>Vanderbilt</v>
      </c>
      <c r="D64">
        <f>IF('All scores'!$B826=$B$1,'All scores'!U826)</f>
        <v>38</v>
      </c>
      <c r="E64" s="3">
        <f>VLOOKUP(A64,'Week 13'!$Q$4:R$138,2,FALSE)</f>
        <v>1504.478000724557</v>
      </c>
      <c r="F64" s="3">
        <f>VLOOKUP(C64,'Week 13'!$Q$4:S$138,2,FALSE)</f>
        <v>1522.2689595052475</v>
      </c>
      <c r="G64" s="5">
        <f t="shared" si="8"/>
        <v>0.38305930774795161</v>
      </c>
      <c r="H64">
        <f t="shared" si="3"/>
        <v>0</v>
      </c>
      <c r="I64">
        <f t="shared" si="4"/>
        <v>-25</v>
      </c>
      <c r="J64">
        <f t="shared" si="5"/>
        <v>3.2580965380214821</v>
      </c>
      <c r="K64">
        <f t="shared" si="6"/>
        <v>1522.2689595052475</v>
      </c>
      <c r="L64">
        <f t="shared" si="7"/>
        <v>1504.478000724557</v>
      </c>
      <c r="M64">
        <f t="shared" si="9"/>
        <v>2.2001236583158401</v>
      </c>
      <c r="N64" s="3">
        <f t="shared" si="10"/>
        <v>1449.5609691087263</v>
      </c>
      <c r="Q64" t="str">
        <f>'PRE-POST'!A67</f>
        <v>Massachusetts</v>
      </c>
      <c r="R64" s="3">
        <f>IFERROR(VLOOKUP(Q64,$A$4:$N$160,14,FALSE),VLOOKUP(Q64,'Week 13'!Q$4:R$134,2,FALSE))</f>
        <v>1358.0017335685795</v>
      </c>
    </row>
    <row r="65" spans="1:18">
      <c r="A65" t="str">
        <f>IF('All scores'!$B827=$B$1,'All scores'!R827)</f>
        <v>Wake Forest</v>
      </c>
      <c r="B65">
        <f>IF('All scores'!$B827=$B$1,'All scores'!S827)</f>
        <v>59</v>
      </c>
      <c r="C65" t="str">
        <f>IF('All scores'!$B827=$B$1,'All scores'!T827)</f>
        <v>Duke</v>
      </c>
      <c r="D65">
        <f>IF('All scores'!$B827=$B$1,'All scores'!U827)</f>
        <v>7</v>
      </c>
      <c r="E65" s="3">
        <f>VLOOKUP(A65,'Week 13'!$Q$4:R$138,2,FALSE)</f>
        <v>1428.7886014369906</v>
      </c>
      <c r="F65" s="3">
        <f>VLOOKUP(C65,'Week 13'!$Q$4:S$138,2,FALSE)</f>
        <v>1608.5836344442666</v>
      </c>
      <c r="G65" s="5">
        <f t="shared" si="8"/>
        <v>0.19636760839997627</v>
      </c>
      <c r="H65">
        <f t="shared" si="3"/>
        <v>1</v>
      </c>
      <c r="I65">
        <f t="shared" si="4"/>
        <v>52</v>
      </c>
      <c r="J65">
        <f t="shared" si="5"/>
        <v>3.970291913552122</v>
      </c>
      <c r="K65">
        <f t="shared" si="6"/>
        <v>1428.7886014369906</v>
      </c>
      <c r="L65">
        <f t="shared" si="7"/>
        <v>1608.5836344442666</v>
      </c>
      <c r="M65">
        <f t="shared" si="9"/>
        <v>2.1999877638443999</v>
      </c>
      <c r="N65" s="3">
        <f t="shared" si="10"/>
        <v>1569.1766487868017</v>
      </c>
      <c r="Q65" t="str">
        <f>'PRE-POST'!A68</f>
        <v>Memphis</v>
      </c>
      <c r="R65" s="3">
        <f>IFERROR(VLOOKUP(Q65,$A$4:$N$160,14,FALSE),VLOOKUP(Q65,'Week 13'!Q$4:R$134,2,FALSE))</f>
        <v>1725.013546200081</v>
      </c>
    </row>
    <row r="66" spans="1:18">
      <c r="A66" t="str">
        <f>IF('All scores'!$B828=$B$1,'All scores'!R828)</f>
        <v>Western Kentucky</v>
      </c>
      <c r="B66">
        <f>IF('All scores'!$B828=$B$1,'All scores'!S828)</f>
        <v>30</v>
      </c>
      <c r="C66" t="str">
        <f>IF('All scores'!$B828=$B$1,'All scores'!T828)</f>
        <v>Louisiana Tech</v>
      </c>
      <c r="D66">
        <f>IF('All scores'!$B828=$B$1,'All scores'!U828)</f>
        <v>15</v>
      </c>
      <c r="E66" s="3">
        <f>VLOOKUP(A66,'Week 13'!$Q$4:R$138,2,FALSE)</f>
        <v>1369.4687365871416</v>
      </c>
      <c r="F66" s="3">
        <f>VLOOKUP(C66,'Week 13'!$Q$4:S$138,2,FALSE)</f>
        <v>1499.5750677178498</v>
      </c>
      <c r="G66" s="5">
        <f t="shared" si="8"/>
        <v>0.24543258390380226</v>
      </c>
      <c r="H66">
        <f t="shared" si="3"/>
        <v>1</v>
      </c>
      <c r="I66">
        <f t="shared" si="4"/>
        <v>15</v>
      </c>
      <c r="J66">
        <f t="shared" si="5"/>
        <v>2.7725887222397811</v>
      </c>
      <c r="K66">
        <f t="shared" si="6"/>
        <v>1369.4687365871416</v>
      </c>
      <c r="L66">
        <f t="shared" si="7"/>
        <v>1499.5750677178498</v>
      </c>
      <c r="M66">
        <f t="shared" si="9"/>
        <v>2.1999830907536868</v>
      </c>
      <c r="N66" s="3">
        <f t="shared" si="10"/>
        <v>1461.5206538223988</v>
      </c>
      <c r="Q66" t="str">
        <f>'PRE-POST'!A69</f>
        <v>Miami (FL)</v>
      </c>
      <c r="R66" s="3">
        <f>IFERROR(VLOOKUP(Q66,$A$4:$N$160,14,FALSE),VLOOKUP(Q66,'Week 13'!Q$4:R$134,2,FALSE))</f>
        <v>1651.4187883478121</v>
      </c>
    </row>
    <row r="67" spans="1:18">
      <c r="A67" t="str">
        <f>IF('All scores'!$B829=$B$1,'All scores'!R829)</f>
        <v>Wyoming</v>
      </c>
      <c r="B67">
        <f>IF('All scores'!$B829=$B$1,'All scores'!S829)</f>
        <v>31</v>
      </c>
      <c r="C67" t="str">
        <f>IF('All scores'!$B829=$B$1,'All scores'!T829)</f>
        <v>New Mexico</v>
      </c>
      <c r="D67">
        <f>IF('All scores'!$B829=$B$1,'All scores'!U829)</f>
        <v>3</v>
      </c>
      <c r="E67" s="3">
        <f>VLOOKUP(A67,'Week 13'!$Q$4:R$138,2,FALSE)</f>
        <v>1544.9495564114247</v>
      </c>
      <c r="F67" s="3">
        <f>VLOOKUP(C67,'Week 13'!$Q$4:S$138,2,FALSE)</f>
        <v>1379.2810339381954</v>
      </c>
      <c r="G67" s="5">
        <f t="shared" si="8"/>
        <v>0.64095110504077668</v>
      </c>
      <c r="H67">
        <f t="shared" si="3"/>
        <v>1</v>
      </c>
      <c r="I67">
        <f t="shared" si="4"/>
        <v>28</v>
      </c>
      <c r="J67">
        <f t="shared" si="5"/>
        <v>3.3672958299864741</v>
      </c>
      <c r="K67">
        <f t="shared" si="6"/>
        <v>1544.9495564114247</v>
      </c>
      <c r="L67">
        <f t="shared" si="7"/>
        <v>1379.2810339381954</v>
      </c>
      <c r="M67">
        <f t="shared" si="9"/>
        <v>2.2000132795293106</v>
      </c>
      <c r="N67" s="3">
        <f t="shared" si="10"/>
        <v>1598.1469267741045</v>
      </c>
      <c r="Q67" t="str">
        <f>'PRE-POST'!A70</f>
        <v>Miami (OH)</v>
      </c>
      <c r="R67" s="3">
        <f>IFERROR(VLOOKUP(Q67,$A$4:$N$160,14,FALSE),VLOOKUP(Q67,'Week 13'!Q$4:R$134,2,FALSE))</f>
        <v>1624.1407500675957</v>
      </c>
    </row>
    <row r="68" spans="1:18">
      <c r="E68" s="3"/>
      <c r="F68" s="3"/>
      <c r="G68" s="5"/>
      <c r="N68" s="3"/>
      <c r="Q68" t="str">
        <f>'PRE-POST'!A71</f>
        <v>Michigan</v>
      </c>
      <c r="R68" s="3">
        <f>IFERROR(VLOOKUP(Q68,$A$4:$N$160,14,FALSE),VLOOKUP(Q68,'Week 13'!Q$4:R$134,2,FALSE))</f>
        <v>1742.5962065341623</v>
      </c>
    </row>
    <row r="69" spans="1:18">
      <c r="A69" t="str">
        <f>C4</f>
        <v>Miami (OH)</v>
      </c>
      <c r="B69">
        <f>D4</f>
        <v>42</v>
      </c>
      <c r="C69" t="str">
        <f>A4</f>
        <v>Ball State</v>
      </c>
      <c r="D69">
        <f>B4</f>
        <v>21</v>
      </c>
      <c r="E69" s="3">
        <f>VLOOKUP(A69,'Week 13'!$Q$4:R$138,2,FALSE)</f>
        <v>1610.2811456113177</v>
      </c>
      <c r="F69" s="3">
        <f>VLOOKUP(C69,'Week 13'!$Q$4:S$138,2,FALSE)</f>
        <v>1297.228787623902</v>
      </c>
      <c r="G69" s="5">
        <f t="shared" ref="G69:G100" si="11">1/(1+(10^((F69-E69-HFA)/400)))</f>
        <v>0.89809586606026603</v>
      </c>
      <c r="H69">
        <f t="shared" ref="H69:H132" si="12">IF(B69&gt;D69,1,0)</f>
        <v>1</v>
      </c>
      <c r="I69">
        <f>B69-D69</f>
        <v>21</v>
      </c>
      <c r="J69">
        <f>LN(1+ABS(I69))</f>
        <v>3.0910424533583161</v>
      </c>
      <c r="K69">
        <f>IF($H69=1,$E69,$F69)</f>
        <v>1610.2811456113177</v>
      </c>
      <c r="L69">
        <f>IF($H69=1,$F69,$E69)</f>
        <v>1297.228787623902</v>
      </c>
      <c r="M69">
        <f t="shared" ref="M69:M100" si="13">IFERROR((MVC*0.001/(K69-L69))+MVC,1)</f>
        <v>2.2000070275784349</v>
      </c>
      <c r="N69" s="3">
        <f t="shared" ref="N69:N100" si="14">E69+k*J69*M69*(H69-G69)</f>
        <v>1624.1407500675957</v>
      </c>
      <c r="Q69" t="str">
        <f>'PRE-POST'!A72</f>
        <v>Michigan State</v>
      </c>
      <c r="R69" s="3">
        <f>IFERROR(VLOOKUP(Q69,$A$4:$N$160,14,FALSE),VLOOKUP(Q69,'Week 13'!Q$4:R$134,2,FALSE))</f>
        <v>1534.3177899574096</v>
      </c>
    </row>
    <row r="70" spans="1:18">
      <c r="A70" t="str">
        <f t="shared" ref="A70:B70" si="15">C5</f>
        <v>Western Michigan</v>
      </c>
      <c r="B70">
        <f t="shared" si="15"/>
        <v>28</v>
      </c>
      <c r="C70" t="str">
        <f t="shared" ref="C70:D70" si="16">A5</f>
        <v>Northern Illinois</v>
      </c>
      <c r="D70">
        <f t="shared" si="16"/>
        <v>21</v>
      </c>
      <c r="E70" s="3">
        <f>VLOOKUP(A70,'Week 13'!$Q$4:R$138,2,FALSE)</f>
        <v>1402.4222270021594</v>
      </c>
      <c r="F70" s="3">
        <f>VLOOKUP(C70,'Week 13'!$Q$4:S$138,2,FALSE)</f>
        <v>1570.1094002574062</v>
      </c>
      <c r="G70" s="5">
        <f t="shared" si="11"/>
        <v>0.35637908860638606</v>
      </c>
      <c r="H70">
        <f t="shared" si="12"/>
        <v>1</v>
      </c>
      <c r="I70">
        <f t="shared" ref="I70:I132" si="17">B70-D70</f>
        <v>7</v>
      </c>
      <c r="J70">
        <f t="shared" ref="J70:J132" si="18">LN(1+ABS(I70))</f>
        <v>2.0794415416798357</v>
      </c>
      <c r="K70">
        <f t="shared" ref="K70:K132" si="19">IF($H70=1,$E70,$F70)</f>
        <v>1402.4222270021594</v>
      </c>
      <c r="L70">
        <f t="shared" ref="L70:L132" si="20">IF($H70=1,$F70,$E70)</f>
        <v>1570.1094002574062</v>
      </c>
      <c r="M70">
        <f t="shared" si="13"/>
        <v>2.1999868803322444</v>
      </c>
      <c r="N70" s="3">
        <f t="shared" si="14"/>
        <v>1461.3102464730357</v>
      </c>
      <c r="Q70" t="str">
        <f>'PRE-POST'!A73</f>
        <v>Middle Tennessee State</v>
      </c>
      <c r="R70" s="3">
        <f>IFERROR(VLOOKUP(Q70,$A$4:$N$160,14,FALSE),VLOOKUP(Q70,'Week 13'!Q$4:R$134,2,FALSE))</f>
        <v>1671.8897494822754</v>
      </c>
    </row>
    <row r="71" spans="1:18">
      <c r="A71" t="str">
        <f t="shared" ref="A71:B71" si="21">C6</f>
        <v>Air Force</v>
      </c>
      <c r="B71">
        <f t="shared" si="21"/>
        <v>27</v>
      </c>
      <c r="C71" t="str">
        <f t="shared" ref="C71:D71" si="22">A6</f>
        <v>Colorado State</v>
      </c>
      <c r="D71">
        <f t="shared" si="22"/>
        <v>19</v>
      </c>
      <c r="E71" s="3">
        <f>VLOOKUP(A71,'Week 13'!$Q$4:R$138,2,FALSE)</f>
        <v>1497.5206245781624</v>
      </c>
      <c r="F71" s="3">
        <f>VLOOKUP(C71,'Week 13'!$Q$4:S$138,2,FALSE)</f>
        <v>1279.7614362925337</v>
      </c>
      <c r="G71" s="5">
        <f t="shared" si="11"/>
        <v>0.83585332066243268</v>
      </c>
      <c r="H71">
        <f t="shared" si="12"/>
        <v>1</v>
      </c>
      <c r="I71">
        <f t="shared" si="17"/>
        <v>8</v>
      </c>
      <c r="J71">
        <f t="shared" si="18"/>
        <v>2.1972245773362196</v>
      </c>
      <c r="K71">
        <f t="shared" si="19"/>
        <v>1497.5206245781624</v>
      </c>
      <c r="L71">
        <f t="shared" si="20"/>
        <v>1279.7614362925337</v>
      </c>
      <c r="M71">
        <f t="shared" si="13"/>
        <v>2.2000101029031995</v>
      </c>
      <c r="N71" s="3">
        <f t="shared" si="14"/>
        <v>1513.3900506515217</v>
      </c>
      <c r="Q71" t="str">
        <f>'PRE-POST'!A74</f>
        <v>Minnesota</v>
      </c>
      <c r="R71" s="3">
        <f>IFERROR(VLOOKUP(Q71,$A$4:$N$160,14,FALSE),VLOOKUP(Q71,'Week 13'!Q$4:R$134,2,FALSE))</f>
        <v>1550.7427678744273</v>
      </c>
    </row>
    <row r="72" spans="1:18">
      <c r="A72" t="str">
        <f t="shared" ref="A72:B72" si="23">C7</f>
        <v>Mississippi</v>
      </c>
      <c r="B72">
        <f t="shared" si="23"/>
        <v>3</v>
      </c>
      <c r="C72" t="str">
        <f t="shared" ref="C72:D72" si="24">A7</f>
        <v>Mississippi State</v>
      </c>
      <c r="D72">
        <f t="shared" si="24"/>
        <v>35</v>
      </c>
      <c r="E72" s="3">
        <f>VLOOKUP(A72,'Week 13'!$Q$4:R$138,2,FALSE)</f>
        <v>1404.858242703307</v>
      </c>
      <c r="F72" s="3">
        <f>VLOOKUP(C72,'Week 13'!$Q$4:S$138,2,FALSE)</f>
        <v>1693.8807397680655</v>
      </c>
      <c r="G72" s="5">
        <f t="shared" si="11"/>
        <v>0.21592439022481008</v>
      </c>
      <c r="H72">
        <f t="shared" si="12"/>
        <v>0</v>
      </c>
      <c r="I72">
        <f t="shared" si="17"/>
        <v>-32</v>
      </c>
      <c r="J72">
        <f t="shared" si="18"/>
        <v>3.4965075614664802</v>
      </c>
      <c r="K72">
        <f t="shared" si="19"/>
        <v>1693.8807397680655</v>
      </c>
      <c r="L72">
        <f t="shared" si="20"/>
        <v>1404.858242703307</v>
      </c>
      <c r="M72">
        <f t="shared" si="13"/>
        <v>2.2000076118642058</v>
      </c>
      <c r="N72" s="3">
        <f t="shared" si="14"/>
        <v>1371.6389521894621</v>
      </c>
      <c r="Q72" t="str">
        <f>'PRE-POST'!A75</f>
        <v>Mississippi</v>
      </c>
      <c r="R72" s="3">
        <f>IFERROR(VLOOKUP(Q72,$A$4:$N$160,14,FALSE),VLOOKUP(Q72,'Week 13'!Q$4:R$134,2,FALSE))</f>
        <v>1371.6389521894621</v>
      </c>
    </row>
    <row r="73" spans="1:18">
      <c r="A73" t="str">
        <f t="shared" ref="A73:B73" si="25">C8</f>
        <v>Bowling Green State</v>
      </c>
      <c r="B73">
        <f t="shared" si="25"/>
        <v>14</v>
      </c>
      <c r="C73" t="str">
        <f t="shared" ref="C73:D73" si="26">A8</f>
        <v>Buffalo</v>
      </c>
      <c r="D73">
        <f t="shared" si="26"/>
        <v>44</v>
      </c>
      <c r="E73" s="3">
        <f>VLOOKUP(A73,'Week 13'!$Q$4:R$138,2,FALSE)</f>
        <v>1387.7278773899227</v>
      </c>
      <c r="F73" s="3">
        <f>VLOOKUP(C73,'Week 13'!$Q$4:S$138,2,FALSE)</f>
        <v>1682.9035765708536</v>
      </c>
      <c r="G73" s="5">
        <f t="shared" si="11"/>
        <v>0.20998798585476136</v>
      </c>
      <c r="H73">
        <f t="shared" si="12"/>
        <v>0</v>
      </c>
      <c r="I73">
        <f t="shared" si="17"/>
        <v>-30</v>
      </c>
      <c r="J73">
        <f t="shared" si="18"/>
        <v>3.4339872044851463</v>
      </c>
      <c r="K73">
        <f t="shared" si="19"/>
        <v>1682.9035765708536</v>
      </c>
      <c r="L73">
        <f t="shared" si="20"/>
        <v>1387.7278773899227</v>
      </c>
      <c r="M73">
        <f t="shared" si="13"/>
        <v>2.2000074531880713</v>
      </c>
      <c r="N73" s="3">
        <f t="shared" si="14"/>
        <v>1355.9995434137145</v>
      </c>
      <c r="Q73" t="str">
        <f>'PRE-POST'!A76</f>
        <v>Mississippi State</v>
      </c>
      <c r="R73" s="3">
        <f>IFERROR(VLOOKUP(Q73,$A$4:$N$160,14,FALSE),VLOOKUP(Q73,'Week 13'!Q$4:R$134,2,FALSE))</f>
        <v>1727.1000302819104</v>
      </c>
    </row>
    <row r="74" spans="1:18">
      <c r="A74" t="str">
        <f t="shared" ref="A74:B74" si="27">C9</f>
        <v>South Florida</v>
      </c>
      <c r="B74">
        <f t="shared" si="27"/>
        <v>10</v>
      </c>
      <c r="C74" t="str">
        <f t="shared" ref="C74:D74" si="28">A9</f>
        <v>Central Florida</v>
      </c>
      <c r="D74">
        <f t="shared" si="28"/>
        <v>38</v>
      </c>
      <c r="E74" s="3">
        <f>VLOOKUP(A74,'Week 13'!$Q$4:R$138,2,FALSE)</f>
        <v>1482.1971470694339</v>
      </c>
      <c r="F74" s="3">
        <f>VLOOKUP(C74,'Week 13'!$Q$4:S$138,2,FALSE)</f>
        <v>1800.9112888627842</v>
      </c>
      <c r="G74" s="5">
        <f t="shared" si="11"/>
        <v>0.18839147473276072</v>
      </c>
      <c r="H74">
        <f t="shared" si="12"/>
        <v>0</v>
      </c>
      <c r="I74">
        <f t="shared" si="17"/>
        <v>-28</v>
      </c>
      <c r="J74">
        <f t="shared" si="18"/>
        <v>3.3672958299864741</v>
      </c>
      <c r="K74">
        <f t="shared" si="19"/>
        <v>1800.9112888627842</v>
      </c>
      <c r="L74">
        <f t="shared" si="20"/>
        <v>1482.1971470694339</v>
      </c>
      <c r="M74">
        <f t="shared" si="13"/>
        <v>2.200006902737317</v>
      </c>
      <c r="N74" s="3">
        <f t="shared" si="14"/>
        <v>1454.2847870916726</v>
      </c>
      <c r="Q74" t="str">
        <f>'PRE-POST'!A77</f>
        <v>Missouri</v>
      </c>
      <c r="R74" s="3">
        <f>IFERROR(VLOOKUP(Q74,$A$4:$N$160,14,FALSE),VLOOKUP(Q74,'Week 13'!Q$4:R$134,2,FALSE))</f>
        <v>1790.8136475618721</v>
      </c>
    </row>
    <row r="75" spans="1:18">
      <c r="A75" t="str">
        <f t="shared" ref="A75:B75" si="29">C10</f>
        <v>Cincinnati</v>
      </c>
      <c r="B75">
        <f t="shared" si="29"/>
        <v>56</v>
      </c>
      <c r="C75" t="str">
        <f t="shared" ref="C75:D75" si="30">A10</f>
        <v>East Carolina</v>
      </c>
      <c r="D75">
        <f t="shared" si="30"/>
        <v>6</v>
      </c>
      <c r="E75" s="3">
        <f>VLOOKUP(A75,'Week 13'!$Q$4:R$138,2,FALSE)</f>
        <v>1650.2079981919976</v>
      </c>
      <c r="F75" s="3">
        <f>VLOOKUP(C75,'Week 13'!$Q$4:S$138,2,FALSE)</f>
        <v>1381.0993502112306</v>
      </c>
      <c r="G75" s="5">
        <f t="shared" si="11"/>
        <v>0.87250419285425085</v>
      </c>
      <c r="H75">
        <f t="shared" si="12"/>
        <v>1</v>
      </c>
      <c r="I75">
        <f t="shared" si="17"/>
        <v>50</v>
      </c>
      <c r="J75">
        <f t="shared" si="18"/>
        <v>3.9318256327243257</v>
      </c>
      <c r="K75">
        <f t="shared" si="19"/>
        <v>1650.2079981919976</v>
      </c>
      <c r="L75">
        <f t="shared" si="20"/>
        <v>1381.0993502112306</v>
      </c>
      <c r="M75">
        <f t="shared" si="13"/>
        <v>2.2000081751367579</v>
      </c>
      <c r="N75" s="3">
        <f t="shared" si="14"/>
        <v>1672.2648965889168</v>
      </c>
      <c r="Q75" t="str">
        <f>'PRE-POST'!A78</f>
        <v>Navy</v>
      </c>
      <c r="R75" s="3">
        <f>IFERROR(VLOOKUP(Q75,$A$4:$N$160,14,FALSE),VLOOKUP(Q75,'Week 13'!Q$4:R$134,2,FALSE))</f>
        <v>1371.105037619099</v>
      </c>
    </row>
    <row r="76" spans="1:18">
      <c r="A76" t="str">
        <f t="shared" ref="A76:B76" si="31">C11</f>
        <v>Kent State</v>
      </c>
      <c r="B76">
        <f t="shared" si="31"/>
        <v>20</v>
      </c>
      <c r="C76" t="str">
        <f t="shared" ref="C76:D76" si="32">A11</f>
        <v>Eastern Michigan</v>
      </c>
      <c r="D76">
        <f t="shared" si="32"/>
        <v>28</v>
      </c>
      <c r="E76" s="3">
        <f>VLOOKUP(A76,'Week 13'!$Q$4:R$138,2,FALSE)</f>
        <v>1355.2928207535149</v>
      </c>
      <c r="F76" s="3">
        <f>VLOOKUP(C76,'Week 13'!$Q$4:S$138,2,FALSE)</f>
        <v>1549.4992918964704</v>
      </c>
      <c r="G76" s="5">
        <f t="shared" si="11"/>
        <v>0.32217981098483373</v>
      </c>
      <c r="H76">
        <f t="shared" si="12"/>
        <v>0</v>
      </c>
      <c r="I76">
        <f t="shared" si="17"/>
        <v>-8</v>
      </c>
      <c r="J76">
        <f t="shared" si="18"/>
        <v>2.1972245773362196</v>
      </c>
      <c r="K76">
        <f t="shared" si="19"/>
        <v>1549.4992918964704</v>
      </c>
      <c r="L76">
        <f t="shared" si="20"/>
        <v>1355.2928207535149</v>
      </c>
      <c r="M76">
        <f t="shared" si="13"/>
        <v>2.2000113281498144</v>
      </c>
      <c r="N76" s="3">
        <f t="shared" si="14"/>
        <v>1324.1449988124866</v>
      </c>
      <c r="Q76" t="str">
        <f>'PRE-POST'!A79</f>
        <v>Nebraska</v>
      </c>
      <c r="R76" s="3">
        <f>IFERROR(VLOOKUP(Q76,$A$4:$N$160,14,FALSE),VLOOKUP(Q76,'Week 13'!Q$4:R$134,2,FALSE))</f>
        <v>1522.8284484413443</v>
      </c>
    </row>
    <row r="77" spans="1:18">
      <c r="A77" t="str">
        <f t="shared" ref="A77:B77" si="33">C12</f>
        <v>Iowa</v>
      </c>
      <c r="B77">
        <f t="shared" si="33"/>
        <v>31</v>
      </c>
      <c r="C77" t="str">
        <f t="shared" ref="C77:D77" si="34">A12</f>
        <v>Nebraska</v>
      </c>
      <c r="D77">
        <f t="shared" si="34"/>
        <v>28</v>
      </c>
      <c r="E77" s="3">
        <f>VLOOKUP(A77,'Week 13'!$Q$4:R$138,2,FALSE)</f>
        <v>1633.582429302993</v>
      </c>
      <c r="F77" s="3">
        <f>VLOOKUP(C77,'Week 13'!$Q$4:S$138,2,FALSE)</f>
        <v>1540.3220207534607</v>
      </c>
      <c r="G77" s="5">
        <f t="shared" si="11"/>
        <v>0.71320887036799496</v>
      </c>
      <c r="H77">
        <f t="shared" si="12"/>
        <v>1</v>
      </c>
      <c r="I77">
        <f t="shared" si="17"/>
        <v>3</v>
      </c>
      <c r="J77">
        <f t="shared" si="18"/>
        <v>1.3862943611198906</v>
      </c>
      <c r="K77">
        <f t="shared" si="19"/>
        <v>1633.582429302993</v>
      </c>
      <c r="L77">
        <f t="shared" si="20"/>
        <v>1540.3220207534607</v>
      </c>
      <c r="M77">
        <f t="shared" si="13"/>
        <v>2.2000235898602014</v>
      </c>
      <c r="N77" s="3">
        <f t="shared" si="14"/>
        <v>1651.0760016151094</v>
      </c>
      <c r="Q77" t="str">
        <f>'PRE-POST'!A80</f>
        <v>Nevada</v>
      </c>
      <c r="R77" s="3">
        <f>IFERROR(VLOOKUP(Q77,$A$4:$N$160,14,FALSE),VLOOKUP(Q77,'Week 13'!Q$4:R$134,2,FALSE))</f>
        <v>1555.4867245455346</v>
      </c>
    </row>
    <row r="78" spans="1:18">
      <c r="A78" t="str">
        <f t="shared" ref="A78:B78" si="35">C13</f>
        <v>Memphis</v>
      </c>
      <c r="B78">
        <f t="shared" si="35"/>
        <v>52</v>
      </c>
      <c r="C78" t="str">
        <f t="shared" ref="C78:D78" si="36">A13</f>
        <v>Houston</v>
      </c>
      <c r="D78">
        <f t="shared" si="36"/>
        <v>31</v>
      </c>
      <c r="E78" s="3">
        <f>VLOOKUP(A78,'Week 13'!$Q$4:R$138,2,FALSE)</f>
        <v>1679.8855009982526</v>
      </c>
      <c r="F78" s="3">
        <f>VLOOKUP(C78,'Week 13'!$Q$4:S$138,2,FALSE)</f>
        <v>1623.276351700978</v>
      </c>
      <c r="G78" s="5">
        <f t="shared" si="11"/>
        <v>0.66819631600880935</v>
      </c>
      <c r="H78">
        <f t="shared" si="12"/>
        <v>1</v>
      </c>
      <c r="I78">
        <f t="shared" si="17"/>
        <v>21</v>
      </c>
      <c r="J78">
        <f t="shared" si="18"/>
        <v>3.0910424533583161</v>
      </c>
      <c r="K78">
        <f t="shared" si="19"/>
        <v>1679.8855009982526</v>
      </c>
      <c r="L78">
        <f t="shared" si="20"/>
        <v>1623.276351700978</v>
      </c>
      <c r="M78">
        <f t="shared" si="13"/>
        <v>2.2000388629758145</v>
      </c>
      <c r="N78" s="3">
        <f t="shared" si="14"/>
        <v>1725.013546200081</v>
      </c>
      <c r="Q78" t="str">
        <f>'PRE-POST'!A81</f>
        <v>Nevada-Las Vegas</v>
      </c>
      <c r="R78" s="3">
        <f>IFERROR(VLOOKUP(Q78,$A$4:$N$160,14,FALSE),VLOOKUP(Q78,'Week 13'!Q$4:R$134,2,FALSE))</f>
        <v>1398.3433717193473</v>
      </c>
    </row>
    <row r="79" spans="1:18">
      <c r="A79" t="str">
        <f t="shared" ref="A79:B79" si="37">C14</f>
        <v>Missouri</v>
      </c>
      <c r="B79">
        <f t="shared" si="37"/>
        <v>38</v>
      </c>
      <c r="C79" t="str">
        <f t="shared" ref="C79:D79" si="38">A14</f>
        <v>Arkansas</v>
      </c>
      <c r="D79">
        <f t="shared" si="38"/>
        <v>0</v>
      </c>
      <c r="E79" s="3">
        <f>VLOOKUP(A79,'Week 13'!$Q$4:R$138,2,FALSE)</f>
        <v>1783.3738412915718</v>
      </c>
      <c r="F79" s="3">
        <f>VLOOKUP(C79,'Week 13'!$Q$4:S$138,2,FALSE)</f>
        <v>1322.2642443781672</v>
      </c>
      <c r="G79" s="5">
        <f t="shared" si="11"/>
        <v>0.95384651446283686</v>
      </c>
      <c r="H79">
        <f t="shared" si="12"/>
        <v>1</v>
      </c>
      <c r="I79">
        <f t="shared" si="17"/>
        <v>38</v>
      </c>
      <c r="J79">
        <f t="shared" si="18"/>
        <v>3.6635616461296463</v>
      </c>
      <c r="K79">
        <f t="shared" si="19"/>
        <v>1783.3738412915718</v>
      </c>
      <c r="L79">
        <f t="shared" si="20"/>
        <v>1322.2642443781672</v>
      </c>
      <c r="M79">
        <f t="shared" si="13"/>
        <v>2.200004771100005</v>
      </c>
      <c r="N79" s="3">
        <f t="shared" si="14"/>
        <v>1790.8136475618721</v>
      </c>
      <c r="Q79" t="str">
        <f>'PRE-POST'!A82</f>
        <v>New Mexico</v>
      </c>
      <c r="R79" s="3">
        <f>IFERROR(VLOOKUP(Q79,$A$4:$N$160,14,FALSE),VLOOKUP(Q79,'Week 13'!Q$4:R$134,2,FALSE))</f>
        <v>1326.0836635755156</v>
      </c>
    </row>
    <row r="80" spans="1:18">
      <c r="A80" t="str">
        <f t="shared" ref="A80:B80" si="39">C15</f>
        <v>Ohio</v>
      </c>
      <c r="B80">
        <f t="shared" si="39"/>
        <v>49</v>
      </c>
      <c r="C80" t="str">
        <f t="shared" ref="C80:D80" si="40">A15</f>
        <v>Akron</v>
      </c>
      <c r="D80">
        <f t="shared" si="40"/>
        <v>28</v>
      </c>
      <c r="E80" s="3">
        <f>VLOOKUP(A80,'Week 13'!$Q$4:R$138,2,FALSE)</f>
        <v>1716.3726046794663</v>
      </c>
      <c r="F80" s="3">
        <f>VLOOKUP(C80,'Week 13'!$Q$4:S$138,2,FALSE)</f>
        <v>1279.2738463772184</v>
      </c>
      <c r="G80" s="5">
        <f t="shared" si="11"/>
        <v>0.94736548075722726</v>
      </c>
      <c r="H80">
        <f t="shared" si="12"/>
        <v>1</v>
      </c>
      <c r="I80">
        <f t="shared" si="17"/>
        <v>21</v>
      </c>
      <c r="J80">
        <f t="shared" si="18"/>
        <v>3.0910424533583161</v>
      </c>
      <c r="K80">
        <f t="shared" si="19"/>
        <v>1716.3726046794663</v>
      </c>
      <c r="L80">
        <f t="shared" si="20"/>
        <v>1279.2738463772184</v>
      </c>
      <c r="M80">
        <f t="shared" si="13"/>
        <v>2.2000050331874852</v>
      </c>
      <c r="N80" s="3">
        <f t="shared" si="14"/>
        <v>1723.5312245306354</v>
      </c>
      <c r="Q80" t="str">
        <f>'PRE-POST'!A83</f>
        <v>New Mexico State</v>
      </c>
      <c r="R80" s="3">
        <f>IFERROR(VLOOKUP(Q80,$A$4:$N$160,14,FALSE),VLOOKUP(Q80,'Week 13'!Q$4:R$134,2,FALSE))</f>
        <v>1285.4713910628691</v>
      </c>
    </row>
    <row r="81" spans="1:18">
      <c r="A81" t="str">
        <f t="shared" ref="A81:B81" si="41">C16</f>
        <v>West Virginia</v>
      </c>
      <c r="B81">
        <f t="shared" si="41"/>
        <v>56</v>
      </c>
      <c r="C81" t="str">
        <f t="shared" ref="C81:D81" si="42">A16</f>
        <v>Oklahoma</v>
      </c>
      <c r="D81">
        <f t="shared" si="42"/>
        <v>59</v>
      </c>
      <c r="E81" s="3">
        <f>VLOOKUP(A81,'Week 13'!$Q$4:R$138,2,FALSE)</f>
        <v>1703.3400384699119</v>
      </c>
      <c r="F81" s="3">
        <f>VLOOKUP(C81,'Week 13'!$Q$4:S$138,2,FALSE)</f>
        <v>1781.4966020606264</v>
      </c>
      <c r="G81" s="5">
        <f t="shared" si="11"/>
        <v>0.48107522791023688</v>
      </c>
      <c r="H81">
        <f t="shared" si="12"/>
        <v>0</v>
      </c>
      <c r="I81">
        <f t="shared" si="17"/>
        <v>-3</v>
      </c>
      <c r="J81">
        <f t="shared" si="18"/>
        <v>1.3862943611198906</v>
      </c>
      <c r="K81">
        <f t="shared" si="19"/>
        <v>1781.4966020606264</v>
      </c>
      <c r="L81">
        <f t="shared" si="20"/>
        <v>1703.3400384699119</v>
      </c>
      <c r="M81">
        <f t="shared" si="13"/>
        <v>2.2000281486275615</v>
      </c>
      <c r="N81" s="3">
        <f t="shared" si="14"/>
        <v>1673.995540484869</v>
      </c>
      <c r="Q81" t="str">
        <f>'PRE-POST'!A84</f>
        <v>North Carolina</v>
      </c>
      <c r="R81" s="3">
        <f>IFERROR(VLOOKUP(Q81,$A$4:$N$160,14,FALSE),VLOOKUP(Q81,'Week 13'!Q$4:R$134,2,FALSE))</f>
        <v>1355.3710783399581</v>
      </c>
    </row>
    <row r="82" spans="1:18">
      <c r="A82" t="str">
        <f t="shared" ref="A82:B82" si="43">C17</f>
        <v>Oregon State</v>
      </c>
      <c r="B82">
        <f t="shared" si="43"/>
        <v>15</v>
      </c>
      <c r="C82" t="str">
        <f t="shared" ref="C82:D82" si="44">A17</f>
        <v>Oregon</v>
      </c>
      <c r="D82">
        <f t="shared" si="44"/>
        <v>55</v>
      </c>
      <c r="E82" s="3">
        <f>VLOOKUP(A82,'Week 13'!$Q$4:R$138,2,FALSE)</f>
        <v>1281.5873225829341</v>
      </c>
      <c r="F82" s="3">
        <f>VLOOKUP(C82,'Week 13'!$Q$4:S$138,2,FALSE)</f>
        <v>1511.6323913912656</v>
      </c>
      <c r="G82" s="5">
        <f t="shared" si="11"/>
        <v>0.27886958069866413</v>
      </c>
      <c r="H82">
        <f t="shared" si="12"/>
        <v>0</v>
      </c>
      <c r="I82">
        <f t="shared" si="17"/>
        <v>-40</v>
      </c>
      <c r="J82">
        <f t="shared" si="18"/>
        <v>3.713572066704308</v>
      </c>
      <c r="K82">
        <f t="shared" si="19"/>
        <v>1511.6323913912656</v>
      </c>
      <c r="L82">
        <f t="shared" si="20"/>
        <v>1281.5873225829341</v>
      </c>
      <c r="M82">
        <f t="shared" si="13"/>
        <v>2.2000095633434413</v>
      </c>
      <c r="N82" s="3">
        <f t="shared" si="14"/>
        <v>1236.0206239605393</v>
      </c>
      <c r="Q82" t="str">
        <f>'PRE-POST'!A85</f>
        <v>North Carolina State</v>
      </c>
      <c r="R82" s="3">
        <f>IFERROR(VLOOKUP(Q82,$A$4:$N$160,14,FALSE),VLOOKUP(Q82,'Week 13'!Q$4:R$134,2,FALSE))</f>
        <v>1639.4957656090442</v>
      </c>
    </row>
    <row r="83" spans="1:18">
      <c r="A83" t="str">
        <f t="shared" ref="A83:B83" si="45">C18</f>
        <v>Kansas</v>
      </c>
      <c r="B83">
        <f t="shared" si="45"/>
        <v>17</v>
      </c>
      <c r="C83" t="str">
        <f t="shared" ref="C83:D83" si="46">A18</f>
        <v>Texas</v>
      </c>
      <c r="D83">
        <f t="shared" si="46"/>
        <v>24</v>
      </c>
      <c r="E83" s="3">
        <f>VLOOKUP(A83,'Week 13'!$Q$4:R$138,2,FALSE)</f>
        <v>1392.1975918997534</v>
      </c>
      <c r="F83" s="3">
        <f>VLOOKUP(C83,'Week 13'!$Q$4:S$138,2,FALSE)</f>
        <v>1729.5711051028288</v>
      </c>
      <c r="G83" s="5">
        <f t="shared" si="11"/>
        <v>0.17251483053965361</v>
      </c>
      <c r="H83">
        <f t="shared" si="12"/>
        <v>0</v>
      </c>
      <c r="I83">
        <f t="shared" si="17"/>
        <v>-7</v>
      </c>
      <c r="J83">
        <f t="shared" si="18"/>
        <v>2.0794415416798357</v>
      </c>
      <c r="K83">
        <f t="shared" si="19"/>
        <v>1729.5711051028288</v>
      </c>
      <c r="L83">
        <f t="shared" si="20"/>
        <v>1392.1975918997534</v>
      </c>
      <c r="M83">
        <f t="shared" si="13"/>
        <v>2.2000065209624169</v>
      </c>
      <c r="N83" s="3">
        <f t="shared" si="14"/>
        <v>1376.4132268859485</v>
      </c>
      <c r="Q83" t="str">
        <f>'PRE-POST'!A86</f>
        <v>North Texas</v>
      </c>
      <c r="R83" s="3">
        <f>IFERROR(VLOOKUP(Q83,$A$4:$N$160,14,FALSE),VLOOKUP(Q83,'Week 13'!Q$4:R$134,2,FALSE))</f>
        <v>1646.2456863849873</v>
      </c>
    </row>
    <row r="84" spans="1:18">
      <c r="A84" t="str">
        <f t="shared" ref="A84:B84" si="47">C19</f>
        <v>Toledo</v>
      </c>
      <c r="B84">
        <f t="shared" si="47"/>
        <v>51</v>
      </c>
      <c r="C84" t="str">
        <f t="shared" ref="C84:D84" si="48">A19</f>
        <v>Central Michigan</v>
      </c>
      <c r="D84">
        <f t="shared" si="48"/>
        <v>13</v>
      </c>
      <c r="E84" s="3">
        <f>VLOOKUP(A84,'Week 13'!$Q$4:R$138,2,FALSE)</f>
        <v>1615.9294628606567</v>
      </c>
      <c r="F84" s="3">
        <f>VLOOKUP(C84,'Week 13'!$Q$4:S$138,2,FALSE)</f>
        <v>1195.5191353416851</v>
      </c>
      <c r="G84" s="5">
        <f t="shared" si="11"/>
        <v>0.94236412062979102</v>
      </c>
      <c r="H84">
        <f t="shared" si="12"/>
        <v>1</v>
      </c>
      <c r="I84">
        <f t="shared" si="17"/>
        <v>38</v>
      </c>
      <c r="J84">
        <f t="shared" si="18"/>
        <v>3.6635616461296463</v>
      </c>
      <c r="K84">
        <f t="shared" si="19"/>
        <v>1615.9294628606567</v>
      </c>
      <c r="L84">
        <f t="shared" si="20"/>
        <v>1195.5191353416851</v>
      </c>
      <c r="M84">
        <f t="shared" si="13"/>
        <v>2.2000052329827695</v>
      </c>
      <c r="N84" s="3">
        <f t="shared" si="14"/>
        <v>1625.2201992322875</v>
      </c>
      <c r="Q84" t="str">
        <f>'PRE-POST'!A87</f>
        <v>Northern Illinois</v>
      </c>
      <c r="R84" s="3">
        <f>IFERROR(VLOOKUP(Q84,$A$4:$N$160,14,FALSE),VLOOKUP(Q84,'Week 13'!Q$4:R$134,2,FALSE))</f>
        <v>1511.2213807865298</v>
      </c>
    </row>
    <row r="85" spans="1:18">
      <c r="A85" t="str">
        <f t="shared" ref="A85:B85" si="49">C20</f>
        <v>Virginia Tech</v>
      </c>
      <c r="B85">
        <f t="shared" si="49"/>
        <v>34</v>
      </c>
      <c r="C85" t="str">
        <f t="shared" ref="C85:D85" si="50">A20</f>
        <v>Virginia</v>
      </c>
      <c r="D85">
        <f t="shared" si="50"/>
        <v>31</v>
      </c>
      <c r="E85" s="3">
        <f>VLOOKUP(A85,'Week 13'!$Q$4:R$138,2,FALSE)</f>
        <v>1303.3919638541595</v>
      </c>
      <c r="F85" s="3">
        <f>VLOOKUP(C85,'Week 13'!$Q$4:S$138,2,FALSE)</f>
        <v>1641.1581880763363</v>
      </c>
      <c r="G85" s="5">
        <f t="shared" si="11"/>
        <v>0.17219235716976175</v>
      </c>
      <c r="H85">
        <f t="shared" si="12"/>
        <v>1</v>
      </c>
      <c r="I85">
        <f t="shared" si="17"/>
        <v>3</v>
      </c>
      <c r="J85">
        <f t="shared" si="18"/>
        <v>1.3862943611198906</v>
      </c>
      <c r="K85">
        <f t="shared" si="19"/>
        <v>1303.3919638541595</v>
      </c>
      <c r="L85">
        <f t="shared" si="20"/>
        <v>1641.1581880763363</v>
      </c>
      <c r="M85">
        <f t="shared" si="13"/>
        <v>2.1999934866193178</v>
      </c>
      <c r="N85" s="3">
        <f t="shared" si="14"/>
        <v>1353.8855573242818</v>
      </c>
      <c r="Q85" t="str">
        <f>'PRE-POST'!A88</f>
        <v>Northwestern</v>
      </c>
      <c r="R85" s="3">
        <f>IFERROR(VLOOKUP(Q85,$A$4:$N$160,14,FALSE),VLOOKUP(Q85,'Week 13'!Q$4:R$134,2,FALSE))</f>
        <v>1655.7283948902411</v>
      </c>
    </row>
    <row r="86" spans="1:18">
      <c r="A86" t="str">
        <f t="shared" ref="A86:B86" si="51">C21</f>
        <v>Washington State</v>
      </c>
      <c r="B86">
        <f t="shared" si="51"/>
        <v>15</v>
      </c>
      <c r="C86" t="str">
        <f t="shared" ref="C86:D86" si="52">A21</f>
        <v>Washington</v>
      </c>
      <c r="D86">
        <f t="shared" si="52"/>
        <v>28</v>
      </c>
      <c r="E86" s="3">
        <f>VLOOKUP(A86,'Week 13'!$Q$4:R$138,2,FALSE)</f>
        <v>1810.8423700803778</v>
      </c>
      <c r="F86" s="3">
        <f>VLOOKUP(C86,'Week 13'!$Q$4:S$138,2,FALSE)</f>
        <v>1702.6094826336298</v>
      </c>
      <c r="G86" s="5">
        <f t="shared" si="11"/>
        <v>0.73050941416560322</v>
      </c>
      <c r="H86">
        <f t="shared" si="12"/>
        <v>0</v>
      </c>
      <c r="I86">
        <f t="shared" si="17"/>
        <v>-13</v>
      </c>
      <c r="J86">
        <f t="shared" si="18"/>
        <v>2.6390573296152584</v>
      </c>
      <c r="K86">
        <f t="shared" si="19"/>
        <v>1702.6094826336298</v>
      </c>
      <c r="L86">
        <f t="shared" si="20"/>
        <v>1810.8423700803778</v>
      </c>
      <c r="M86">
        <f t="shared" si="13"/>
        <v>2.1999796734610721</v>
      </c>
      <c r="N86" s="3">
        <f t="shared" si="14"/>
        <v>1726.0174799657752</v>
      </c>
      <c r="Q86" t="str">
        <f>'PRE-POST'!A89</f>
        <v>Notre Dame</v>
      </c>
      <c r="R86" s="3">
        <f>IFERROR(VLOOKUP(Q86,$A$4:$N$160,14,FALSE),VLOOKUP(Q86,'Week 13'!Q$4:R$134,2,FALSE))</f>
        <v>1852.7191985391919</v>
      </c>
    </row>
    <row r="87" spans="1:18">
      <c r="A87" t="str">
        <f t="shared" ref="A87:B87" si="53">C22</f>
        <v>Alabama</v>
      </c>
      <c r="B87">
        <f t="shared" si="53"/>
        <v>52</v>
      </c>
      <c r="C87" t="str">
        <f t="shared" ref="C87:D87" si="54">A22</f>
        <v>Auburn</v>
      </c>
      <c r="D87">
        <f t="shared" si="54"/>
        <v>21</v>
      </c>
      <c r="E87" s="3">
        <f>VLOOKUP(A87,'Week 13'!$Q$4:R$138,2,FALSE)</f>
        <v>1905.897280963341</v>
      </c>
      <c r="F87" s="3">
        <f>VLOOKUP(C87,'Week 13'!$Q$4:S$138,2,FALSE)</f>
        <v>1648.3399308290595</v>
      </c>
      <c r="G87" s="5">
        <f t="shared" si="11"/>
        <v>0.86492228332284682</v>
      </c>
      <c r="H87">
        <f t="shared" si="12"/>
        <v>1</v>
      </c>
      <c r="I87">
        <f t="shared" si="17"/>
        <v>31</v>
      </c>
      <c r="J87">
        <f t="shared" si="18"/>
        <v>3.4657359027997265</v>
      </c>
      <c r="K87">
        <f t="shared" si="19"/>
        <v>1905.897280963341</v>
      </c>
      <c r="L87">
        <f t="shared" si="20"/>
        <v>1648.3399308290595</v>
      </c>
      <c r="M87">
        <f t="shared" si="13"/>
        <v>2.2000085417869024</v>
      </c>
      <c r="N87" s="3">
        <f t="shared" si="14"/>
        <v>1926.495683402688</v>
      </c>
      <c r="Q87" t="str">
        <f>'PRE-POST'!A90</f>
        <v>Ohio</v>
      </c>
      <c r="R87" s="3">
        <f>IFERROR(VLOOKUP(Q87,$A$4:$N$160,14,FALSE),VLOOKUP(Q87,'Week 13'!Q$4:R$134,2,FALSE))</f>
        <v>1723.5312245306354</v>
      </c>
    </row>
    <row r="88" spans="1:18">
      <c r="A88" t="str">
        <f t="shared" ref="A88:B88" si="55">C23</f>
        <v>Appalachian State</v>
      </c>
      <c r="B88">
        <f t="shared" si="55"/>
        <v>21</v>
      </c>
      <c r="C88" t="str">
        <f t="shared" ref="C88:D88" si="56">A23</f>
        <v>Troy</v>
      </c>
      <c r="D88">
        <f t="shared" si="56"/>
        <v>10</v>
      </c>
      <c r="E88" s="3">
        <f>VLOOKUP(A88,'Week 13'!$Q$4:R$138,2,FALSE)</f>
        <v>1763.2666368749785</v>
      </c>
      <c r="F88" s="3">
        <f>VLOOKUP(C88,'Week 13'!$Q$4:S$138,2,FALSE)</f>
        <v>1756.2102790091105</v>
      </c>
      <c r="G88" s="5">
        <f t="shared" si="11"/>
        <v>0.60223581032988727</v>
      </c>
      <c r="H88">
        <f t="shared" si="12"/>
        <v>1</v>
      </c>
      <c r="I88">
        <f t="shared" si="17"/>
        <v>11</v>
      </c>
      <c r="J88">
        <f t="shared" si="18"/>
        <v>2.4849066497880004</v>
      </c>
      <c r="K88">
        <f t="shared" si="19"/>
        <v>1763.2666368749785</v>
      </c>
      <c r="L88">
        <f t="shared" si="20"/>
        <v>1756.2102790091105</v>
      </c>
      <c r="M88">
        <f t="shared" si="13"/>
        <v>2.2003117755706016</v>
      </c>
      <c r="N88" s="3">
        <f t="shared" si="14"/>
        <v>1806.7627028155455</v>
      </c>
      <c r="Q88" t="str">
        <f>'PRE-POST'!A91</f>
        <v>Ohio State</v>
      </c>
      <c r="R88" s="3">
        <f>IFERROR(VLOOKUP(Q88,$A$4:$N$160,14,FALSE),VLOOKUP(Q88,'Week 13'!Q$4:R$134,2,FALSE))</f>
        <v>1808.9927362989056</v>
      </c>
    </row>
    <row r="89" spans="1:18">
      <c r="A89" t="str">
        <f t="shared" ref="A89:B89" si="57">C24</f>
        <v>Arizona</v>
      </c>
      <c r="B89">
        <f t="shared" si="57"/>
        <v>40</v>
      </c>
      <c r="C89" t="str">
        <f t="shared" ref="C89:D89" si="58">A24</f>
        <v>Arizona State</v>
      </c>
      <c r="D89">
        <f t="shared" si="58"/>
        <v>41</v>
      </c>
      <c r="E89" s="3">
        <f>VLOOKUP(A89,'Week 13'!$Q$4:R$138,2,FALSE)</f>
        <v>1602.5493773953658</v>
      </c>
      <c r="F89" s="3">
        <f>VLOOKUP(C89,'Week 13'!$Q$4:S$138,2,FALSE)</f>
        <v>1547.6198476338654</v>
      </c>
      <c r="G89" s="5">
        <f t="shared" si="11"/>
        <v>0.66604920081137009</v>
      </c>
      <c r="H89">
        <f t="shared" si="12"/>
        <v>0</v>
      </c>
      <c r="I89">
        <f t="shared" si="17"/>
        <v>-1</v>
      </c>
      <c r="J89">
        <f t="shared" si="18"/>
        <v>0.69314718055994529</v>
      </c>
      <c r="K89">
        <f t="shared" si="19"/>
        <v>1547.6198476338654</v>
      </c>
      <c r="L89">
        <f t="shared" si="20"/>
        <v>1602.5493773953658</v>
      </c>
      <c r="M89">
        <f t="shared" si="13"/>
        <v>2.1999599486831665</v>
      </c>
      <c r="N89" s="3">
        <f t="shared" si="14"/>
        <v>1582.2362616764046</v>
      </c>
      <c r="Q89" t="str">
        <f>'PRE-POST'!A92</f>
        <v>Oklahoma</v>
      </c>
      <c r="R89" s="3">
        <f>IFERROR(VLOOKUP(Q89,$A$4:$N$160,14,FALSE),VLOOKUP(Q89,'Week 13'!Q$4:R$134,2,FALSE))</f>
        <v>1810.8411000456692</v>
      </c>
    </row>
    <row r="90" spans="1:18">
      <c r="A90" t="str">
        <f t="shared" ref="A90:B90" si="59">C25</f>
        <v>Texas State</v>
      </c>
      <c r="B90">
        <f t="shared" si="59"/>
        <v>7</v>
      </c>
      <c r="C90" t="str">
        <f t="shared" ref="C90:D90" si="60">A25</f>
        <v>Arkansas State</v>
      </c>
      <c r="D90">
        <f t="shared" si="60"/>
        <v>33</v>
      </c>
      <c r="E90" s="3">
        <f>VLOOKUP(A90,'Week 13'!$Q$4:R$138,2,FALSE)</f>
        <v>1382.7419551444775</v>
      </c>
      <c r="F90" s="3">
        <f>VLOOKUP(C90,'Week 13'!$Q$4:S$138,2,FALSE)</f>
        <v>1708.0035366787233</v>
      </c>
      <c r="G90" s="5">
        <f t="shared" si="11"/>
        <v>0.18269621719010085</v>
      </c>
      <c r="H90">
        <f t="shared" si="12"/>
        <v>0</v>
      </c>
      <c r="I90">
        <f t="shared" si="17"/>
        <v>-26</v>
      </c>
      <c r="J90">
        <f t="shared" si="18"/>
        <v>3.2958368660043291</v>
      </c>
      <c r="K90">
        <f t="shared" si="19"/>
        <v>1708.0035366787233</v>
      </c>
      <c r="L90">
        <f t="shared" si="20"/>
        <v>1382.7419551444775</v>
      </c>
      <c r="M90">
        <f t="shared" si="13"/>
        <v>2.2000067637868255</v>
      </c>
      <c r="N90" s="3">
        <f t="shared" si="14"/>
        <v>1356.2478488625957</v>
      </c>
      <c r="Q90" t="str">
        <f>'PRE-POST'!A93</f>
        <v>Oklahoma State</v>
      </c>
      <c r="R90" s="3">
        <f>IFERROR(VLOOKUP(Q90,$A$4:$N$160,14,FALSE),VLOOKUP(Q90,'Week 13'!Q$4:R$134,2,FALSE))</f>
        <v>1532.1483059617126</v>
      </c>
    </row>
    <row r="91" spans="1:18">
      <c r="A91" t="str">
        <f t="shared" ref="A91:B91" si="61">C26</f>
        <v>Baylor</v>
      </c>
      <c r="B91">
        <f t="shared" si="61"/>
        <v>35</v>
      </c>
      <c r="C91" t="str">
        <f t="shared" ref="C91:D91" si="62">A26</f>
        <v>Texas Tech</v>
      </c>
      <c r="D91">
        <f t="shared" si="62"/>
        <v>24</v>
      </c>
      <c r="E91" s="3">
        <f>VLOOKUP(A91,'Week 13'!$Q$4:R$138,2,FALSE)</f>
        <v>1490.4594879855622</v>
      </c>
      <c r="F91" s="3">
        <f>VLOOKUP(C91,'Week 13'!$Q$4:S$138,2,FALSE)</f>
        <v>1491.8665277043142</v>
      </c>
      <c r="G91" s="5">
        <f t="shared" si="11"/>
        <v>0.59050913398462834</v>
      </c>
      <c r="H91">
        <f t="shared" si="12"/>
        <v>1</v>
      </c>
      <c r="I91">
        <f t="shared" si="17"/>
        <v>11</v>
      </c>
      <c r="J91">
        <f t="shared" si="18"/>
        <v>2.4849066497880004</v>
      </c>
      <c r="K91">
        <f t="shared" si="19"/>
        <v>1490.4594879855622</v>
      </c>
      <c r="L91">
        <f t="shared" si="20"/>
        <v>1491.8665277043142</v>
      </c>
      <c r="M91">
        <f t="shared" si="13"/>
        <v>2.1984364336196913</v>
      </c>
      <c r="N91" s="3">
        <f t="shared" si="14"/>
        <v>1535.1997172967478</v>
      </c>
      <c r="Q91" t="str">
        <f>'PRE-POST'!A94</f>
        <v>Old Dominion</v>
      </c>
      <c r="R91" s="3">
        <f>IFERROR(VLOOKUP(Q91,$A$4:$N$160,14,FALSE),VLOOKUP(Q91,'Week 13'!Q$4:R$134,2,FALSE))</f>
        <v>1360.2905531722345</v>
      </c>
    </row>
    <row r="92" spans="1:18">
      <c r="A92" t="str">
        <f t="shared" ref="A92:B92" si="63">C27</f>
        <v>Boise State</v>
      </c>
      <c r="B92">
        <f t="shared" si="63"/>
        <v>33</v>
      </c>
      <c r="C92" t="str">
        <f t="shared" ref="C92:D92" si="64">A27</f>
        <v>Utah State</v>
      </c>
      <c r="D92">
        <f t="shared" si="64"/>
        <v>24</v>
      </c>
      <c r="E92" s="3">
        <f>VLOOKUP(A92,'Week 13'!$Q$4:R$138,2,FALSE)</f>
        <v>1729.2999037476793</v>
      </c>
      <c r="F92" s="3">
        <f>VLOOKUP(C92,'Week 13'!$Q$4:S$138,2,FALSE)</f>
        <v>1792.6897069117013</v>
      </c>
      <c r="G92" s="5">
        <f t="shared" si="11"/>
        <v>0.50231724292908531</v>
      </c>
      <c r="H92">
        <f t="shared" si="12"/>
        <v>1</v>
      </c>
      <c r="I92">
        <f t="shared" si="17"/>
        <v>9</v>
      </c>
      <c r="J92">
        <f t="shared" si="18"/>
        <v>2.3025850929940459</v>
      </c>
      <c r="K92">
        <f t="shared" si="19"/>
        <v>1729.2999037476793</v>
      </c>
      <c r="L92">
        <f t="shared" si="20"/>
        <v>1792.6897069117013</v>
      </c>
      <c r="M92">
        <f t="shared" si="13"/>
        <v>2.1999652941026762</v>
      </c>
      <c r="N92" s="3">
        <f t="shared" si="14"/>
        <v>1779.7212118071841</v>
      </c>
      <c r="Q92" t="str">
        <f>'PRE-POST'!A95</f>
        <v>Oregon</v>
      </c>
      <c r="R92" s="3">
        <f>IFERROR(VLOOKUP(Q92,$A$4:$N$160,14,FALSE),VLOOKUP(Q92,'Week 13'!Q$4:R$134,2,FALSE))</f>
        <v>1557.1990900136605</v>
      </c>
    </row>
    <row r="93" spans="1:18">
      <c r="A93" t="str">
        <f t="shared" ref="A93:B93" si="65">C28</f>
        <v>California</v>
      </c>
      <c r="B93">
        <f t="shared" si="65"/>
        <v>33</v>
      </c>
      <c r="C93" t="str">
        <f t="shared" ref="C93:D93" si="66">A28</f>
        <v>Colorado</v>
      </c>
      <c r="D93">
        <f t="shared" si="66"/>
        <v>21</v>
      </c>
      <c r="E93" s="3">
        <f>VLOOKUP(A93,'Week 13'!$Q$4:R$138,2,FALSE)</f>
        <v>1593.9051437697183</v>
      </c>
      <c r="F93" s="3">
        <f>VLOOKUP(C93,'Week 13'!$Q$4:S$138,2,FALSE)</f>
        <v>1407.3492904765558</v>
      </c>
      <c r="G93" s="5">
        <f t="shared" si="11"/>
        <v>0.80970151931796808</v>
      </c>
      <c r="H93">
        <f t="shared" si="12"/>
        <v>1</v>
      </c>
      <c r="I93">
        <f t="shared" si="17"/>
        <v>12</v>
      </c>
      <c r="J93">
        <f t="shared" si="18"/>
        <v>2.5649493574615367</v>
      </c>
      <c r="K93">
        <f t="shared" si="19"/>
        <v>1593.9051437697183</v>
      </c>
      <c r="L93">
        <f t="shared" si="20"/>
        <v>1407.3492904765558</v>
      </c>
      <c r="M93">
        <f t="shared" si="13"/>
        <v>2.2000117927149496</v>
      </c>
      <c r="N93" s="3">
        <f t="shared" si="14"/>
        <v>1615.3819213846652</v>
      </c>
      <c r="Q93" t="str">
        <f>'PRE-POST'!A96</f>
        <v>Oregon State</v>
      </c>
      <c r="R93" s="3">
        <f>IFERROR(VLOOKUP(Q93,$A$4:$N$160,14,FALSE),VLOOKUP(Q93,'Week 13'!Q$4:R$134,2,FALSE))</f>
        <v>1236.0206239605393</v>
      </c>
    </row>
    <row r="94" spans="1:18">
      <c r="A94" t="str">
        <f t="shared" ref="A94:B94" si="67">C29</f>
        <v>Florida Atlantic</v>
      </c>
      <c r="B94">
        <f t="shared" si="67"/>
        <v>24</v>
      </c>
      <c r="C94" t="str">
        <f t="shared" ref="C94:D94" si="68">A29</f>
        <v>Charlotte</v>
      </c>
      <c r="D94">
        <f t="shared" si="68"/>
        <v>27</v>
      </c>
      <c r="E94" s="3">
        <f>VLOOKUP(A94,'Week 13'!$Q$4:R$138,2,FALSE)</f>
        <v>1538.2757695601663</v>
      </c>
      <c r="F94" s="3">
        <f>VLOOKUP(C94,'Week 13'!$Q$4:S$138,2,FALSE)</f>
        <v>1328.4317748829892</v>
      </c>
      <c r="G94" s="5">
        <f t="shared" si="11"/>
        <v>0.82950585506929053</v>
      </c>
      <c r="H94">
        <f t="shared" si="12"/>
        <v>0</v>
      </c>
      <c r="I94">
        <f t="shared" si="17"/>
        <v>-3</v>
      </c>
      <c r="J94">
        <f t="shared" si="18"/>
        <v>1.3862943611198906</v>
      </c>
      <c r="K94">
        <f t="shared" si="19"/>
        <v>1328.4317748829892</v>
      </c>
      <c r="L94">
        <f t="shared" si="20"/>
        <v>1538.2757695601663</v>
      </c>
      <c r="M94">
        <f t="shared" si="13"/>
        <v>2.1999895160211596</v>
      </c>
      <c r="N94" s="3">
        <f t="shared" si="14"/>
        <v>1487.6786819454162</v>
      </c>
      <c r="Q94" t="str">
        <f>'PRE-POST'!A97</f>
        <v>Penn State</v>
      </c>
      <c r="R94" s="3">
        <f>IFERROR(VLOOKUP(Q94,$A$4:$N$160,14,FALSE),VLOOKUP(Q94,'Week 13'!Q$4:R$134,2,FALSE))</f>
        <v>1752.4076285549077</v>
      </c>
    </row>
    <row r="95" spans="1:18">
      <c r="A95" t="str">
        <f t="shared" ref="A95:B95" si="69">C30</f>
        <v>Clemson</v>
      </c>
      <c r="B95">
        <f t="shared" si="69"/>
        <v>56</v>
      </c>
      <c r="C95" t="str">
        <f t="shared" ref="C95:D95" si="70">A30</f>
        <v>South Carolina</v>
      </c>
      <c r="D95">
        <f t="shared" si="70"/>
        <v>35</v>
      </c>
      <c r="E95" s="3">
        <f>VLOOKUP(A95,'Week 13'!$Q$4:R$138,2,FALSE)</f>
        <v>1927.0178665870969</v>
      </c>
      <c r="F95" s="3">
        <f>VLOOKUP(C95,'Week 13'!$Q$4:S$138,2,FALSE)</f>
        <v>1598.13977954713</v>
      </c>
      <c r="G95" s="5">
        <f t="shared" si="11"/>
        <v>0.90613617437295069</v>
      </c>
      <c r="H95">
        <f t="shared" si="12"/>
        <v>1</v>
      </c>
      <c r="I95">
        <f t="shared" si="17"/>
        <v>21</v>
      </c>
      <c r="J95">
        <f t="shared" si="18"/>
        <v>3.0910424533583161</v>
      </c>
      <c r="K95">
        <f t="shared" si="19"/>
        <v>1927.0178665870969</v>
      </c>
      <c r="L95">
        <f t="shared" si="20"/>
        <v>1598.13977954713</v>
      </c>
      <c r="M95">
        <f t="shared" si="13"/>
        <v>2.2000066894088928</v>
      </c>
      <c r="N95" s="3">
        <f t="shared" si="14"/>
        <v>1939.7839364773115</v>
      </c>
      <c r="Q95" t="str">
        <f>'PRE-POST'!A98</f>
        <v>Pittsburgh</v>
      </c>
      <c r="R95" s="3">
        <f>IFERROR(VLOOKUP(Q95,$A$4:$N$160,14,FALSE),VLOOKUP(Q95,'Week 13'!Q$4:R$134,2,FALSE))</f>
        <v>1634.1954235169246</v>
      </c>
    </row>
    <row r="96" spans="1:18">
      <c r="A96" t="str">
        <f t="shared" ref="A96:B96" si="71">C31</f>
        <v>Florida State</v>
      </c>
      <c r="B96">
        <f t="shared" si="71"/>
        <v>14</v>
      </c>
      <c r="C96" t="str">
        <f t="shared" ref="C96:D96" si="72">A31</f>
        <v>Florida</v>
      </c>
      <c r="D96">
        <f t="shared" si="72"/>
        <v>41</v>
      </c>
      <c r="E96" s="3">
        <f>VLOOKUP(A96,'Week 13'!$Q$4:R$138,2,FALSE)</f>
        <v>1477.0040661698254</v>
      </c>
      <c r="F96" s="3">
        <f>VLOOKUP(C96,'Week 13'!$Q$4:S$138,2,FALSE)</f>
        <v>1620.0861658548736</v>
      </c>
      <c r="G96" s="5">
        <f t="shared" si="11"/>
        <v>0.38948519325012526</v>
      </c>
      <c r="H96">
        <f t="shared" si="12"/>
        <v>0</v>
      </c>
      <c r="I96">
        <f t="shared" si="17"/>
        <v>-27</v>
      </c>
      <c r="J96">
        <f t="shared" si="18"/>
        <v>3.3322045101752038</v>
      </c>
      <c r="K96">
        <f t="shared" si="19"/>
        <v>1620.0861658548736</v>
      </c>
      <c r="L96">
        <f t="shared" si="20"/>
        <v>1477.0040661698254</v>
      </c>
      <c r="M96">
        <f t="shared" si="13"/>
        <v>2.2000153757877809</v>
      </c>
      <c r="N96" s="3">
        <f t="shared" si="14"/>
        <v>1419.8985170880901</v>
      </c>
      <c r="Q96" t="str">
        <f>'PRE-POST'!A99</f>
        <v>Purdue</v>
      </c>
      <c r="R96" s="3">
        <f>IFERROR(VLOOKUP(Q96,$A$4:$N$160,14,FALSE),VLOOKUP(Q96,'Week 13'!Q$4:R$134,2,FALSE))</f>
        <v>1519.041390045046</v>
      </c>
    </row>
    <row r="97" spans="1:18">
      <c r="A97" t="str">
        <f t="shared" ref="A97:B97" si="73">C32</f>
        <v>Fresno State</v>
      </c>
      <c r="B97">
        <f t="shared" si="73"/>
        <v>31</v>
      </c>
      <c r="C97" t="str">
        <f t="shared" ref="C97:D97" si="74">A32</f>
        <v>San Jose State</v>
      </c>
      <c r="D97">
        <f t="shared" si="74"/>
        <v>13</v>
      </c>
      <c r="E97" s="3">
        <f>VLOOKUP(A97,'Week 13'!$Q$4:R$138,2,FALSE)</f>
        <v>1758.965797334092</v>
      </c>
      <c r="F97" s="3">
        <f>VLOOKUP(C97,'Week 13'!$Q$4:S$138,2,FALSE)</f>
        <v>1298.9697419621446</v>
      </c>
      <c r="G97" s="5">
        <f t="shared" si="11"/>
        <v>0.95356349981421218</v>
      </c>
      <c r="H97">
        <f t="shared" si="12"/>
        <v>1</v>
      </c>
      <c r="I97">
        <f t="shared" si="17"/>
        <v>18</v>
      </c>
      <c r="J97">
        <f t="shared" si="18"/>
        <v>2.9444389791664403</v>
      </c>
      <c r="K97">
        <f t="shared" si="19"/>
        <v>1758.965797334092</v>
      </c>
      <c r="L97">
        <f t="shared" si="20"/>
        <v>1298.9697419621446</v>
      </c>
      <c r="M97">
        <f t="shared" si="13"/>
        <v>2.2000047826497084</v>
      </c>
      <c r="N97" s="3">
        <f t="shared" si="14"/>
        <v>1764.9819058256089</v>
      </c>
      <c r="Q97" t="str">
        <f>'PRE-POST'!A100</f>
        <v>Rice</v>
      </c>
      <c r="R97" s="3">
        <f>IFERROR(VLOOKUP(Q97,$A$4:$N$160,14,FALSE),VLOOKUP(Q97,'Week 13'!Q$4:R$134,2,FALSE))</f>
        <v>1283.4281960729791</v>
      </c>
    </row>
    <row r="98" spans="1:18">
      <c r="A98" t="str">
        <f t="shared" ref="A98:B98" si="75">C33</f>
        <v>Georgia</v>
      </c>
      <c r="B98">
        <f t="shared" si="75"/>
        <v>45</v>
      </c>
      <c r="C98" t="str">
        <f t="shared" ref="C98:D98" si="76">A33</f>
        <v>Georgia Tech</v>
      </c>
      <c r="D98">
        <f t="shared" si="76"/>
        <v>21</v>
      </c>
      <c r="E98" s="3">
        <f>VLOOKUP(A98,'Week 13'!$Q$4:R$138,2,FALSE)</f>
        <v>1890.3602747549585</v>
      </c>
      <c r="F98" s="3">
        <f>VLOOKUP(C98,'Week 13'!$Q$4:S$138,2,FALSE)</f>
        <v>1689.831482278222</v>
      </c>
      <c r="G98" s="5">
        <f t="shared" si="11"/>
        <v>0.82178770663808653</v>
      </c>
      <c r="H98">
        <f t="shared" si="12"/>
        <v>1</v>
      </c>
      <c r="I98">
        <f t="shared" si="17"/>
        <v>24</v>
      </c>
      <c r="J98">
        <f t="shared" si="18"/>
        <v>3.2188758248682006</v>
      </c>
      <c r="K98">
        <f t="shared" si="19"/>
        <v>1890.3602747549585</v>
      </c>
      <c r="L98">
        <f t="shared" si="20"/>
        <v>1689.831482278222</v>
      </c>
      <c r="M98">
        <f t="shared" si="13"/>
        <v>2.2000109709931071</v>
      </c>
      <c r="N98" s="3">
        <f t="shared" si="14"/>
        <v>1915.6007033067469</v>
      </c>
      <c r="Q98" t="str">
        <f>'PRE-POST'!A101</f>
        <v>Rutgers</v>
      </c>
      <c r="R98" s="3">
        <f>IFERROR(VLOOKUP(Q98,$A$4:$N$160,14,FALSE),VLOOKUP(Q98,'Week 13'!Q$4:R$134,2,FALSE))</f>
        <v>1244.5586227815772</v>
      </c>
    </row>
    <row r="99" spans="1:18">
      <c r="A99" t="str">
        <f t="shared" ref="A99:B99" si="77">C34</f>
        <v>Georgia State</v>
      </c>
      <c r="B99">
        <f t="shared" si="77"/>
        <v>14</v>
      </c>
      <c r="C99" t="str">
        <f t="shared" ref="C99:D99" si="78">A34</f>
        <v>Georgia Southern</v>
      </c>
      <c r="D99">
        <f t="shared" si="78"/>
        <v>35</v>
      </c>
      <c r="E99" s="3">
        <f>VLOOKUP(A99,'Week 13'!$Q$4:R$138,2,FALSE)</f>
        <v>1247.728719440714</v>
      </c>
      <c r="F99" s="3">
        <f>VLOOKUP(C99,'Week 13'!$Q$4:S$138,2,FALSE)</f>
        <v>1627.7186711102502</v>
      </c>
      <c r="G99" s="5">
        <f t="shared" si="11"/>
        <v>0.14024845501838371</v>
      </c>
      <c r="H99">
        <f t="shared" si="12"/>
        <v>0</v>
      </c>
      <c r="I99">
        <f t="shared" si="17"/>
        <v>-21</v>
      </c>
      <c r="J99">
        <f t="shared" si="18"/>
        <v>3.0910424533583161</v>
      </c>
      <c r="K99">
        <f t="shared" si="19"/>
        <v>1627.7186711102502</v>
      </c>
      <c r="L99">
        <f t="shared" si="20"/>
        <v>1247.728719440714</v>
      </c>
      <c r="M99">
        <f t="shared" si="13"/>
        <v>2.2000057896267795</v>
      </c>
      <c r="N99" s="3">
        <f t="shared" si="14"/>
        <v>1228.6540563899287</v>
      </c>
      <c r="Q99" t="str">
        <f>'PRE-POST'!A102</f>
        <v>San Diego State</v>
      </c>
      <c r="R99" s="3">
        <f>IFERROR(VLOOKUP(Q99,$A$4:$N$160,14,FALSE),VLOOKUP(Q99,'Week 13'!Q$4:R$134,2,FALSE))</f>
        <v>1541.134300057978</v>
      </c>
    </row>
    <row r="100" spans="1:18">
      <c r="A100" t="str">
        <f t="shared" ref="A100:B100" si="79">C35</f>
        <v>San Diego State</v>
      </c>
      <c r="B100">
        <f t="shared" si="79"/>
        <v>30</v>
      </c>
      <c r="C100" t="str">
        <f t="shared" ref="C100:D100" si="80">A35</f>
        <v>Hawaii</v>
      </c>
      <c r="D100">
        <f t="shared" si="80"/>
        <v>31</v>
      </c>
      <c r="E100" s="3">
        <f>VLOOKUP(A100,'Week 13'!$Q$4:R$138,2,FALSE)</f>
        <v>1562.9509433146834</v>
      </c>
      <c r="F100" s="3">
        <f>VLOOKUP(C100,'Week 13'!$Q$4:S$138,2,FALSE)</f>
        <v>1467.87391743425</v>
      </c>
      <c r="G100" s="5">
        <f t="shared" si="11"/>
        <v>0.7153430473558845</v>
      </c>
      <c r="H100">
        <f t="shared" si="12"/>
        <v>0</v>
      </c>
      <c r="I100">
        <f t="shared" si="17"/>
        <v>-1</v>
      </c>
      <c r="J100">
        <f t="shared" si="18"/>
        <v>0.69314718055994529</v>
      </c>
      <c r="K100">
        <f t="shared" si="19"/>
        <v>1467.87391743425</v>
      </c>
      <c r="L100">
        <f t="shared" si="20"/>
        <v>1562.9509433146834</v>
      </c>
      <c r="M100">
        <f t="shared" si="13"/>
        <v>2.1999768608664438</v>
      </c>
      <c r="N100" s="3">
        <f t="shared" si="14"/>
        <v>1541.134300057978</v>
      </c>
      <c r="Q100" t="str">
        <f>'PRE-POST'!A103</f>
        <v>San Jose State</v>
      </c>
      <c r="R100" s="3">
        <f>IFERROR(VLOOKUP(Q100,$A$4:$N$160,14,FALSE),VLOOKUP(Q100,'Week 13'!Q$4:R$134,2,FALSE))</f>
        <v>1292.9536334706277</v>
      </c>
    </row>
    <row r="101" spans="1:18">
      <c r="A101" t="str">
        <f t="shared" ref="A101:B101" si="81">C36</f>
        <v>Iowa State</v>
      </c>
      <c r="B101">
        <f t="shared" si="81"/>
        <v>42</v>
      </c>
      <c r="C101" t="str">
        <f t="shared" ref="C101:D101" si="82">A36</f>
        <v>Kansas State</v>
      </c>
      <c r="D101">
        <f t="shared" si="82"/>
        <v>38</v>
      </c>
      <c r="E101" s="3">
        <f>VLOOKUP(A101,'Week 13'!$Q$4:R$138,2,FALSE)</f>
        <v>1659.1547461756177</v>
      </c>
      <c r="F101" s="3">
        <f>VLOOKUP(C101,'Week 13'!$Q$4:S$138,2,FALSE)</f>
        <v>1519.2339979407848</v>
      </c>
      <c r="G101" s="5">
        <f t="shared" ref="G101:G132" si="83">1/(1+(10^((F101-E101-HFA)/400)))</f>
        <v>0.76487922914984707</v>
      </c>
      <c r="H101">
        <f t="shared" si="12"/>
        <v>1</v>
      </c>
      <c r="I101">
        <f t="shared" si="17"/>
        <v>4</v>
      </c>
      <c r="J101">
        <f t="shared" si="18"/>
        <v>1.6094379124341003</v>
      </c>
      <c r="K101">
        <f t="shared" si="19"/>
        <v>1659.1547461756177</v>
      </c>
      <c r="L101">
        <f t="shared" si="20"/>
        <v>1519.2339979407848</v>
      </c>
      <c r="M101">
        <f t="shared" ref="M101:M132" si="84">IFERROR((MVC*0.001/(K101-L101))+MVC,1)</f>
        <v>2.2000157231863593</v>
      </c>
      <c r="N101" s="3">
        <f t="shared" ref="N101:N132" si="85">E101+k*J101*M101*(H101-G101)</f>
        <v>1675.8050056072609</v>
      </c>
      <c r="Q101" t="str">
        <f>'PRE-POST'!A104</f>
        <v>South Alabama</v>
      </c>
      <c r="R101" s="3">
        <f>IFERROR(VLOOKUP(Q101,$A$4:$N$160,14,FALSE),VLOOKUP(Q101,'Week 13'!Q$4:R$134,2,FALSE))</f>
        <v>1321.3378527219545</v>
      </c>
    </row>
    <row r="102" spans="1:18">
      <c r="A102" t="str">
        <f t="shared" ref="A102:B102" si="86">C37</f>
        <v>Louisville</v>
      </c>
      <c r="B102">
        <f t="shared" si="86"/>
        <v>10</v>
      </c>
      <c r="C102" t="str">
        <f t="shared" ref="C102:D102" si="87">A37</f>
        <v>Kentucky</v>
      </c>
      <c r="D102">
        <f t="shared" si="87"/>
        <v>56</v>
      </c>
      <c r="E102" s="3">
        <f>VLOOKUP(A102,'Week 13'!$Q$4:R$138,2,FALSE)</f>
        <v>1242.449270000554</v>
      </c>
      <c r="F102" s="3">
        <f>VLOOKUP(C102,'Week 13'!$Q$4:S$138,2,FALSE)</f>
        <v>1616.606660753502</v>
      </c>
      <c r="G102" s="5">
        <f t="shared" si="83"/>
        <v>0.14434598705372217</v>
      </c>
      <c r="H102">
        <f t="shared" si="12"/>
        <v>0</v>
      </c>
      <c r="I102">
        <f t="shared" si="17"/>
        <v>-46</v>
      </c>
      <c r="J102">
        <f t="shared" si="18"/>
        <v>3.8501476017100584</v>
      </c>
      <c r="K102">
        <f t="shared" si="19"/>
        <v>1616.606660753502</v>
      </c>
      <c r="L102">
        <f t="shared" si="20"/>
        <v>1242.449270000554</v>
      </c>
      <c r="M102">
        <f t="shared" si="84"/>
        <v>2.2000058798785069</v>
      </c>
      <c r="N102" s="3">
        <f t="shared" si="85"/>
        <v>1217.99605698697</v>
      </c>
      <c r="Q102" t="str">
        <f>'PRE-POST'!A105</f>
        <v>South Carolina</v>
      </c>
      <c r="R102" s="3">
        <f>IFERROR(VLOOKUP(Q102,$A$4:$N$160,14,FALSE),VLOOKUP(Q102,'Week 13'!Q$4:R$134,2,FALSE))</f>
        <v>1585.3737096569155</v>
      </c>
    </row>
    <row r="103" spans="1:18">
      <c r="A103" t="str">
        <f t="shared" ref="A103:B103" si="88">C38</f>
        <v>Liberty</v>
      </c>
      <c r="B103">
        <f t="shared" si="88"/>
        <v>28</v>
      </c>
      <c r="C103" t="str">
        <f t="shared" ref="C103:D103" si="89">A38</f>
        <v>New Mexico State</v>
      </c>
      <c r="D103">
        <f t="shared" si="89"/>
        <v>21</v>
      </c>
      <c r="E103" s="3">
        <f>VLOOKUP(A103,'Week 13'!$Q$4:R$138,2,FALSE)</f>
        <v>1348.6882407787054</v>
      </c>
      <c r="F103" s="3">
        <f>VLOOKUP(C103,'Week 13'!$Q$4:S$138,2,FALSE)</f>
        <v>1319.0594560417746</v>
      </c>
      <c r="G103" s="5">
        <f t="shared" si="83"/>
        <v>0.63291136854821295</v>
      </c>
      <c r="H103">
        <f t="shared" si="12"/>
        <v>1</v>
      </c>
      <c r="I103">
        <f t="shared" si="17"/>
        <v>7</v>
      </c>
      <c r="J103">
        <f t="shared" si="18"/>
        <v>2.0794415416798357</v>
      </c>
      <c r="K103">
        <f t="shared" si="19"/>
        <v>1348.6882407787054</v>
      </c>
      <c r="L103">
        <f t="shared" si="20"/>
        <v>1319.0594560417746</v>
      </c>
      <c r="M103">
        <f t="shared" si="84"/>
        <v>2.2000742521173087</v>
      </c>
      <c r="N103" s="3">
        <f t="shared" si="85"/>
        <v>1382.276305757611</v>
      </c>
      <c r="Q103" t="str">
        <f>'PRE-POST'!A106</f>
        <v>South Florida</v>
      </c>
      <c r="R103" s="3">
        <f>IFERROR(VLOOKUP(Q103,$A$4:$N$160,14,FALSE),VLOOKUP(Q103,'Week 13'!Q$4:R$134,2,FALSE))</f>
        <v>1454.2847870916726</v>
      </c>
    </row>
    <row r="104" spans="1:18">
      <c r="A104" t="str">
        <f t="shared" ref="A104:B104" si="90">C39</f>
        <v>Louisiana-Monroe</v>
      </c>
      <c r="B104">
        <f t="shared" si="90"/>
        <v>28</v>
      </c>
      <c r="C104" t="str">
        <f t="shared" ref="C104:D104" si="91">A39</f>
        <v>Louisiana</v>
      </c>
      <c r="D104">
        <f t="shared" si="91"/>
        <v>31</v>
      </c>
      <c r="E104" s="3">
        <f>VLOOKUP(A104,'Week 13'!$Q$4:R$138,2,FALSE)</f>
        <v>1547.9010611987906</v>
      </c>
      <c r="F104" s="3">
        <f>VLOOKUP(C104,'Week 13'!$Q$4:S$138,2,FALSE)</f>
        <v>1572.9248211400927</v>
      </c>
      <c r="G104" s="5">
        <f t="shared" si="83"/>
        <v>0.55727788944217882</v>
      </c>
      <c r="H104">
        <f t="shared" si="12"/>
        <v>0</v>
      </c>
      <c r="I104">
        <f t="shared" si="17"/>
        <v>-3</v>
      </c>
      <c r="J104">
        <f t="shared" si="18"/>
        <v>1.3862943611198906</v>
      </c>
      <c r="K104">
        <f t="shared" si="19"/>
        <v>1572.9248211400927</v>
      </c>
      <c r="L104">
        <f t="shared" si="20"/>
        <v>1547.9010611987906</v>
      </c>
      <c r="M104">
        <f t="shared" si="84"/>
        <v>2.200087916444418</v>
      </c>
      <c r="N104" s="3">
        <f t="shared" si="85"/>
        <v>1513.907450188444</v>
      </c>
      <c r="Q104" t="str">
        <f>'PRE-POST'!A107</f>
        <v>Southern California</v>
      </c>
      <c r="R104" s="3">
        <f>IFERROR(VLOOKUP(Q104,$A$4:$N$160,14,FALSE),VLOOKUP(Q104,'Week 13'!Q$4:R$134,2,FALSE))</f>
        <v>1415.5882253521133</v>
      </c>
    </row>
    <row r="105" spans="1:18">
      <c r="A105" t="str">
        <f t="shared" ref="A105:B105" si="92">C40</f>
        <v>Florida International</v>
      </c>
      <c r="B105">
        <f t="shared" si="92"/>
        <v>25</v>
      </c>
      <c r="C105" t="str">
        <f t="shared" ref="C105:D105" si="93">A40</f>
        <v>Marshall</v>
      </c>
      <c r="D105">
        <f t="shared" si="93"/>
        <v>28</v>
      </c>
      <c r="E105" s="3">
        <f>VLOOKUP(A105,'Week 13'!$Q$4:R$138,2,FALSE)</f>
        <v>1591.9374006601604</v>
      </c>
      <c r="F105" s="3">
        <f>VLOOKUP(C105,'Week 13'!$Q$4:S$138,2,FALSE)</f>
        <v>1562.368763110398</v>
      </c>
      <c r="G105" s="5">
        <f t="shared" si="83"/>
        <v>0.63283092247819484</v>
      </c>
      <c r="H105">
        <f t="shared" si="12"/>
        <v>0</v>
      </c>
      <c r="I105">
        <f t="shared" si="17"/>
        <v>-3</v>
      </c>
      <c r="J105">
        <f t="shared" si="18"/>
        <v>1.3862943611198906</v>
      </c>
      <c r="K105">
        <f t="shared" si="19"/>
        <v>1562.368763110398</v>
      </c>
      <c r="L105">
        <f t="shared" si="20"/>
        <v>1591.9374006601604</v>
      </c>
      <c r="M105">
        <f t="shared" si="84"/>
        <v>2.1999255968423879</v>
      </c>
      <c r="N105" s="3">
        <f t="shared" si="85"/>
        <v>1553.3379487905449</v>
      </c>
      <c r="Q105" t="str">
        <f>'PRE-POST'!A108</f>
        <v>Southern Methodist</v>
      </c>
      <c r="R105" s="3">
        <f>IFERROR(VLOOKUP(Q105,$A$4:$N$160,14,FALSE),VLOOKUP(Q105,'Week 13'!Q$4:R$134,2,FALSE))</f>
        <v>1435.723355577742</v>
      </c>
    </row>
    <row r="106" spans="1:18">
      <c r="A106" t="str">
        <f t="shared" ref="A106:B106" si="94">C41</f>
        <v>Miami (FL)</v>
      </c>
      <c r="B106">
        <f t="shared" si="94"/>
        <v>24</v>
      </c>
      <c r="C106" t="str">
        <f t="shared" ref="C106:D106" si="95">A41</f>
        <v>Pittsburgh</v>
      </c>
      <c r="D106">
        <f t="shared" si="95"/>
        <v>3</v>
      </c>
      <c r="E106" s="3">
        <f>VLOOKUP(A106,'Week 13'!$Q$4:R$138,2,FALSE)</f>
        <v>1566.6934612946493</v>
      </c>
      <c r="F106" s="3">
        <f>VLOOKUP(C106,'Week 13'!$Q$4:S$138,2,FALSE)</f>
        <v>1718.9207505700874</v>
      </c>
      <c r="G106" s="5">
        <f t="shared" si="83"/>
        <v>0.37704244010580662</v>
      </c>
      <c r="H106">
        <f t="shared" si="12"/>
        <v>1</v>
      </c>
      <c r="I106">
        <f t="shared" si="17"/>
        <v>21</v>
      </c>
      <c r="J106">
        <f t="shared" si="18"/>
        <v>3.0910424533583161</v>
      </c>
      <c r="K106">
        <f t="shared" si="19"/>
        <v>1566.6934612946493</v>
      </c>
      <c r="L106">
        <f t="shared" si="20"/>
        <v>1718.9207505700874</v>
      </c>
      <c r="M106">
        <f t="shared" si="84"/>
        <v>2.1999855479263251</v>
      </c>
      <c r="N106" s="3">
        <f t="shared" si="85"/>
        <v>1651.4187883478121</v>
      </c>
      <c r="Q106" t="str">
        <f>'PRE-POST'!A109</f>
        <v>Southern MissIssippi</v>
      </c>
      <c r="R106" s="3">
        <f>IFERROR(VLOOKUP(Q106,$A$4:$N$160,14,FALSE),VLOOKUP(Q106,'Week 13'!Q$4:R$134,2,FALSE))</f>
        <v>1607.5163984792825</v>
      </c>
    </row>
    <row r="107" spans="1:18">
      <c r="A107" t="str">
        <f t="shared" ref="A107:B107" si="96">C42</f>
        <v>Michigan State</v>
      </c>
      <c r="B107">
        <f t="shared" si="96"/>
        <v>14</v>
      </c>
      <c r="C107" t="str">
        <f t="shared" ref="C107:D107" si="97">A42</f>
        <v>Rutgers</v>
      </c>
      <c r="D107">
        <f t="shared" si="97"/>
        <v>10</v>
      </c>
      <c r="E107" s="3">
        <f>VLOOKUP(A107,'Week 13'!$Q$4:R$138,2,FALSE)</f>
        <v>1525.4175604785269</v>
      </c>
      <c r="F107" s="3">
        <f>VLOOKUP(C107,'Week 13'!$Q$4:S$138,2,FALSE)</f>
        <v>1253.4588522604599</v>
      </c>
      <c r="G107" s="5">
        <f t="shared" si="83"/>
        <v>0.87431810984440228</v>
      </c>
      <c r="H107">
        <f t="shared" si="12"/>
        <v>1</v>
      </c>
      <c r="I107">
        <f t="shared" si="17"/>
        <v>4</v>
      </c>
      <c r="J107">
        <f t="shared" si="18"/>
        <v>1.6094379124341003</v>
      </c>
      <c r="K107">
        <f t="shared" si="19"/>
        <v>1525.4175604785269</v>
      </c>
      <c r="L107">
        <f t="shared" si="20"/>
        <v>1253.4588522604599</v>
      </c>
      <c r="M107">
        <f t="shared" si="84"/>
        <v>2.2000080894633398</v>
      </c>
      <c r="N107" s="3">
        <f t="shared" si="85"/>
        <v>1534.3177899574096</v>
      </c>
      <c r="Q107" t="str">
        <f>'PRE-POST'!A110</f>
        <v>Stanford</v>
      </c>
      <c r="R107" s="3">
        <f>IFERROR(VLOOKUP(Q107,$A$4:$N$160,14,FALSE),VLOOKUP(Q107,'Week 13'!Q$4:R$134,2,FALSE))</f>
        <v>1598.7229084223129</v>
      </c>
    </row>
    <row r="108" spans="1:18">
      <c r="A108" t="str">
        <f t="shared" ref="A108:B108" si="98">C43</f>
        <v>Middle Tennessee State</v>
      </c>
      <c r="B108">
        <f t="shared" si="98"/>
        <v>27</v>
      </c>
      <c r="C108" t="str">
        <f t="shared" ref="C108:D108" si="99">A43</f>
        <v>Alabama-Birmingham</v>
      </c>
      <c r="D108">
        <f t="shared" si="99"/>
        <v>3</v>
      </c>
      <c r="E108" s="3">
        <f>VLOOKUP(A108,'Week 13'!$Q$4:R$138,2,FALSE)</f>
        <v>1604.2303608307632</v>
      </c>
      <c r="F108" s="3">
        <f>VLOOKUP(C108,'Week 13'!$Q$4:S$138,2,FALSE)</f>
        <v>1653.7433636874887</v>
      </c>
      <c r="G108" s="5">
        <f t="shared" si="83"/>
        <v>0.52227283079728393</v>
      </c>
      <c r="H108">
        <f t="shared" si="12"/>
        <v>1</v>
      </c>
      <c r="I108">
        <f t="shared" si="17"/>
        <v>24</v>
      </c>
      <c r="J108">
        <f t="shared" si="18"/>
        <v>3.2188758248682006</v>
      </c>
      <c r="K108">
        <f t="shared" si="19"/>
        <v>1604.2303608307632</v>
      </c>
      <c r="L108">
        <f t="shared" si="20"/>
        <v>1653.7433636874887</v>
      </c>
      <c r="M108">
        <f t="shared" si="84"/>
        <v>2.1999555672273332</v>
      </c>
      <c r="N108" s="3">
        <f t="shared" si="85"/>
        <v>1671.8897494822754</v>
      </c>
      <c r="Q108" t="str">
        <f>'PRE-POST'!A111</f>
        <v>Syracuse</v>
      </c>
      <c r="R108" s="3">
        <f>IFERROR(VLOOKUP(Q108,$A$4:$N$160,14,FALSE),VLOOKUP(Q108,'Week 13'!Q$4:R$134,2,FALSE))</f>
        <v>1722.1425645590193</v>
      </c>
    </row>
    <row r="109" spans="1:18">
      <c r="A109" t="str">
        <f t="shared" ref="A109:B109" si="100">C44</f>
        <v>Wisconsin</v>
      </c>
      <c r="B109">
        <f t="shared" si="100"/>
        <v>15</v>
      </c>
      <c r="C109" t="str">
        <f t="shared" ref="C109:D109" si="101">A44</f>
        <v>Minnesota</v>
      </c>
      <c r="D109">
        <f t="shared" si="101"/>
        <v>37</v>
      </c>
      <c r="E109" s="3">
        <f>VLOOKUP(A109,'Week 13'!$Q$4:R$138,2,FALSE)</f>
        <v>1608.8399331162293</v>
      </c>
      <c r="F109" s="3">
        <f>VLOOKUP(C109,'Week 13'!$Q$4:S$138,2,FALSE)</f>
        <v>1441.4630493019006</v>
      </c>
      <c r="G109" s="5">
        <f t="shared" si="83"/>
        <v>0.79210632683573656</v>
      </c>
      <c r="H109">
        <f t="shared" si="12"/>
        <v>0</v>
      </c>
      <c r="I109">
        <f t="shared" si="17"/>
        <v>-22</v>
      </c>
      <c r="J109">
        <f t="shared" si="18"/>
        <v>3.1354942159291497</v>
      </c>
      <c r="K109">
        <f t="shared" si="19"/>
        <v>1441.4630493019006</v>
      </c>
      <c r="L109">
        <f t="shared" si="20"/>
        <v>1608.8399331162293</v>
      </c>
      <c r="M109">
        <f t="shared" si="84"/>
        <v>2.1999868560105207</v>
      </c>
      <c r="N109" s="3">
        <f t="shared" si="85"/>
        <v>1499.5602145437026</v>
      </c>
      <c r="Q109" t="str">
        <f>'PRE-POST'!A112</f>
        <v>Texas Christian</v>
      </c>
      <c r="R109" s="3">
        <f>IFERROR(VLOOKUP(Q109,$A$4:$N$160,14,FALSE),VLOOKUP(Q109,'Week 13'!Q$4:R$134,2,FALSE))</f>
        <v>1567.3937749058066</v>
      </c>
    </row>
    <row r="110" spans="1:18">
      <c r="A110" t="str">
        <f t="shared" ref="A110:B110" si="102">C45</f>
        <v>Nevada-Las Vegas</v>
      </c>
      <c r="B110">
        <f t="shared" si="102"/>
        <v>34</v>
      </c>
      <c r="C110" t="str">
        <f t="shared" ref="C110:D110" si="103">A45</f>
        <v>Nevada</v>
      </c>
      <c r="D110">
        <f t="shared" si="103"/>
        <v>29</v>
      </c>
      <c r="E110" s="3">
        <f>VLOOKUP(A110,'Week 13'!$Q$4:R$138,2,FALSE)</f>
        <v>1337.2922900071023</v>
      </c>
      <c r="F110" s="3">
        <f>VLOOKUP(C110,'Week 13'!$Q$4:S$138,2,FALSE)</f>
        <v>1616.5378062577795</v>
      </c>
      <c r="G110" s="5">
        <f t="shared" si="83"/>
        <v>0.22560501169351888</v>
      </c>
      <c r="H110">
        <f t="shared" si="12"/>
        <v>1</v>
      </c>
      <c r="I110">
        <f t="shared" si="17"/>
        <v>5</v>
      </c>
      <c r="J110">
        <f t="shared" si="18"/>
        <v>1.791759469228055</v>
      </c>
      <c r="K110">
        <f t="shared" si="19"/>
        <v>1337.2922900071023</v>
      </c>
      <c r="L110">
        <f t="shared" si="20"/>
        <v>1616.5378062577795</v>
      </c>
      <c r="M110">
        <f t="shared" si="84"/>
        <v>2.1999921216282021</v>
      </c>
      <c r="N110" s="3">
        <f t="shared" si="85"/>
        <v>1398.3433717193473</v>
      </c>
      <c r="Q110" t="str">
        <f>'PRE-POST'!A113</f>
        <v>Temple</v>
      </c>
      <c r="R110" s="3">
        <f>IFERROR(VLOOKUP(Q110,$A$4:$N$160,14,FALSE),VLOOKUP(Q110,'Week 13'!Q$4:R$134,2,FALSE))</f>
        <v>1722.9948594999228</v>
      </c>
    </row>
    <row r="111" spans="1:18">
      <c r="A111" t="str">
        <f t="shared" ref="A111:B111" si="104">C46</f>
        <v>North Carolina</v>
      </c>
      <c r="B111">
        <f t="shared" si="104"/>
        <v>28</v>
      </c>
      <c r="C111" t="str">
        <f t="shared" ref="C111:D111" si="105">A46</f>
        <v>North Carolina State</v>
      </c>
      <c r="D111">
        <f t="shared" si="105"/>
        <v>34</v>
      </c>
      <c r="E111" s="3">
        <f>VLOOKUP(A111,'Week 13'!$Q$4:R$138,2,FALSE)</f>
        <v>1378.4758068350986</v>
      </c>
      <c r="F111" s="3">
        <f>VLOOKUP(C111,'Week 13'!$Q$4:S$138,2,FALSE)</f>
        <v>1616.3910371139036</v>
      </c>
      <c r="G111" s="5">
        <f t="shared" si="83"/>
        <v>0.269850722009357</v>
      </c>
      <c r="H111">
        <f t="shared" si="12"/>
        <v>0</v>
      </c>
      <c r="I111">
        <f t="shared" si="17"/>
        <v>-6</v>
      </c>
      <c r="J111">
        <f t="shared" si="18"/>
        <v>1.9459101490553132</v>
      </c>
      <c r="K111">
        <f t="shared" si="19"/>
        <v>1616.3910371139036</v>
      </c>
      <c r="L111">
        <f t="shared" si="20"/>
        <v>1378.4758068350986</v>
      </c>
      <c r="M111">
        <f t="shared" si="84"/>
        <v>2.2000092469910291</v>
      </c>
      <c r="N111" s="3">
        <f t="shared" si="85"/>
        <v>1355.3710783399581</v>
      </c>
      <c r="Q111" t="str">
        <f>'PRE-POST'!A114</f>
        <v>Tennessee</v>
      </c>
      <c r="R111" s="3">
        <f>IFERROR(VLOOKUP(Q111,$A$4:$N$160,14,FALSE),VLOOKUP(Q111,'Week 13'!Q$4:R$134,2,FALSE))</f>
        <v>1449.5609691087263</v>
      </c>
    </row>
    <row r="112" spans="1:18">
      <c r="A112" t="str">
        <f t="shared" ref="A112:B112" si="106">C47</f>
        <v>Texas-San Antonio</v>
      </c>
      <c r="B112">
        <f t="shared" si="106"/>
        <v>21</v>
      </c>
      <c r="C112" t="str">
        <f t="shared" ref="C112:D112" si="107">A47</f>
        <v>North Texas</v>
      </c>
      <c r="D112">
        <f t="shared" si="107"/>
        <v>24</v>
      </c>
      <c r="E112" s="3">
        <f>VLOOKUP(A112,'Week 13'!$Q$4:R$138,2,FALSE)</f>
        <v>1310.4472766677275</v>
      </c>
      <c r="F112" s="3">
        <f>VLOOKUP(C112,'Week 13'!$Q$4:S$138,2,FALSE)</f>
        <v>1635.0681058392811</v>
      </c>
      <c r="G112" s="5">
        <f t="shared" si="83"/>
        <v>0.18324761757562527</v>
      </c>
      <c r="H112">
        <f t="shared" si="12"/>
        <v>0</v>
      </c>
      <c r="I112">
        <f t="shared" si="17"/>
        <v>-3</v>
      </c>
      <c r="J112">
        <f t="shared" si="18"/>
        <v>1.3862943611198906</v>
      </c>
      <c r="K112">
        <f t="shared" si="19"/>
        <v>1635.0681058392811</v>
      </c>
      <c r="L112">
        <f t="shared" si="20"/>
        <v>1310.4472766677275</v>
      </c>
      <c r="M112">
        <f t="shared" si="84"/>
        <v>2.2000067771375167</v>
      </c>
      <c r="N112" s="3">
        <f t="shared" si="85"/>
        <v>1299.2696961220213</v>
      </c>
      <c r="Q112" t="str">
        <f>'PRE-POST'!A115</f>
        <v>Texas</v>
      </c>
      <c r="R112" s="3">
        <f>IFERROR(VLOOKUP(Q112,$A$4:$N$160,14,FALSE),VLOOKUP(Q112,'Week 13'!Q$4:R$134,2,FALSE))</f>
        <v>1745.355470116634</v>
      </c>
    </row>
    <row r="113" spans="1:18">
      <c r="A113" t="str">
        <f t="shared" ref="A113:B113" si="108">C48</f>
        <v>Northwestern</v>
      </c>
      <c r="B113">
        <f t="shared" si="108"/>
        <v>24</v>
      </c>
      <c r="C113" t="str">
        <f t="shared" ref="C113:D113" si="109">A48</f>
        <v>Illinois</v>
      </c>
      <c r="D113">
        <f t="shared" si="109"/>
        <v>16</v>
      </c>
      <c r="E113" s="3">
        <f>VLOOKUP(A113,'Week 13'!$Q$4:R$138,2,FALSE)</f>
        <v>1644.8864242952222</v>
      </c>
      <c r="F113" s="3">
        <f>VLOOKUP(C113,'Week 13'!$Q$4:S$138,2,FALSE)</f>
        <v>1350.4614418507358</v>
      </c>
      <c r="G113" s="5">
        <f t="shared" si="83"/>
        <v>0.8878550748774503</v>
      </c>
      <c r="H113">
        <f t="shared" si="12"/>
        <v>1</v>
      </c>
      <c r="I113">
        <f t="shared" si="17"/>
        <v>8</v>
      </c>
      <c r="J113">
        <f t="shared" si="18"/>
        <v>2.1972245773362196</v>
      </c>
      <c r="K113">
        <f t="shared" si="19"/>
        <v>1644.8864242952222</v>
      </c>
      <c r="L113">
        <f t="shared" si="20"/>
        <v>1350.4614418507358</v>
      </c>
      <c r="M113">
        <f t="shared" si="84"/>
        <v>2.2000074721920053</v>
      </c>
      <c r="N113" s="3">
        <f t="shared" si="85"/>
        <v>1655.7283948902411</v>
      </c>
      <c r="Q113" t="str">
        <f>'PRE-POST'!A116</f>
        <v>Texas A&amp;M</v>
      </c>
      <c r="R113" s="3">
        <f>IFERROR(VLOOKUP(Q113,$A$4:$N$160,14,FALSE),VLOOKUP(Q113,'Week 13'!Q$4:R$134,2,FALSE))</f>
        <v>1699.5677266156531</v>
      </c>
    </row>
    <row r="114" spans="1:18">
      <c r="A114" t="str">
        <f t="shared" ref="A114:B114" si="110">C49</f>
        <v>Southern California</v>
      </c>
      <c r="B114">
        <f t="shared" si="110"/>
        <v>17</v>
      </c>
      <c r="C114" t="str">
        <f t="shared" ref="C114:D114" si="111">A49</f>
        <v>Notre Dame</v>
      </c>
      <c r="D114">
        <f t="shared" si="111"/>
        <v>24</v>
      </c>
      <c r="E114" s="3">
        <f>VLOOKUP(A114,'Week 13'!$Q$4:R$138,2,FALSE)</f>
        <v>1426.3169899041725</v>
      </c>
      <c r="F114" s="3">
        <f>VLOOKUP(C114,'Week 13'!$Q$4:S$138,2,FALSE)</f>
        <v>1841.9904339871327</v>
      </c>
      <c r="G114" s="5">
        <f t="shared" si="83"/>
        <v>0.11725983467759798</v>
      </c>
      <c r="H114">
        <f t="shared" si="12"/>
        <v>0</v>
      </c>
      <c r="I114">
        <f t="shared" si="17"/>
        <v>-7</v>
      </c>
      <c r="J114">
        <f t="shared" si="18"/>
        <v>2.0794415416798357</v>
      </c>
      <c r="K114">
        <f t="shared" si="19"/>
        <v>1841.9904339871327</v>
      </c>
      <c r="L114">
        <f t="shared" si="20"/>
        <v>1426.3169899041725</v>
      </c>
      <c r="M114">
        <f t="shared" si="84"/>
        <v>2.2000052926161904</v>
      </c>
      <c r="N114" s="3">
        <f t="shared" si="85"/>
        <v>1415.5882253521133</v>
      </c>
      <c r="Q114" t="str">
        <f>'PRE-POST'!A117</f>
        <v>Texas State</v>
      </c>
      <c r="R114" s="3">
        <f>IFERROR(VLOOKUP(Q114,$A$4:$N$160,14,FALSE),VLOOKUP(Q114,'Week 13'!Q$4:R$134,2,FALSE))</f>
        <v>1356.2478488625957</v>
      </c>
    </row>
    <row r="115" spans="1:18">
      <c r="A115" t="str">
        <f t="shared" ref="A115:B115" si="112">C50</f>
        <v>Ohio State</v>
      </c>
      <c r="B115">
        <f t="shared" si="112"/>
        <v>62</v>
      </c>
      <c r="C115" t="str">
        <f t="shared" ref="C115:D115" si="113">A50</f>
        <v>Michigan</v>
      </c>
      <c r="D115">
        <f t="shared" si="113"/>
        <v>39</v>
      </c>
      <c r="E115" s="3">
        <f>VLOOKUP(A115,'Week 13'!$Q$4:R$138,2,FALSE)</f>
        <v>1736.2379576297722</v>
      </c>
      <c r="F115" s="3">
        <f>VLOOKUP(C115,'Week 13'!$Q$4:S$138,2,FALSE)</f>
        <v>1815.3509852032957</v>
      </c>
      <c r="G115" s="5">
        <f t="shared" si="83"/>
        <v>0.47970088416990603</v>
      </c>
      <c r="H115">
        <f t="shared" si="12"/>
        <v>1</v>
      </c>
      <c r="I115">
        <f t="shared" si="17"/>
        <v>23</v>
      </c>
      <c r="J115">
        <f t="shared" si="18"/>
        <v>3.1780538303479458</v>
      </c>
      <c r="K115">
        <f t="shared" si="19"/>
        <v>1736.2379576297722</v>
      </c>
      <c r="L115">
        <f t="shared" si="20"/>
        <v>1815.3509852032957</v>
      </c>
      <c r="M115">
        <f t="shared" si="84"/>
        <v>2.1999721916848909</v>
      </c>
      <c r="N115" s="3">
        <f t="shared" si="85"/>
        <v>1808.9927362989056</v>
      </c>
      <c r="Q115" t="str">
        <f>'PRE-POST'!A118</f>
        <v>Texas Tech</v>
      </c>
      <c r="R115" s="3">
        <f>IFERROR(VLOOKUP(Q115,$A$4:$N$160,14,FALSE),VLOOKUP(Q115,'Week 13'!Q$4:R$134,2,FALSE))</f>
        <v>1447.1262983931285</v>
      </c>
    </row>
    <row r="116" spans="1:18">
      <c r="A116" t="str">
        <f t="shared" ref="A116:B116" si="114">C51</f>
        <v>Penn State</v>
      </c>
      <c r="B116">
        <f t="shared" si="114"/>
        <v>38</v>
      </c>
      <c r="C116" t="str">
        <f t="shared" ref="C116:D116" si="115">A51</f>
        <v>Maryland</v>
      </c>
      <c r="D116">
        <f t="shared" si="115"/>
        <v>3</v>
      </c>
      <c r="E116" s="3">
        <f>VLOOKUP(A116,'Week 13'!$Q$4:R$138,2,FALSE)</f>
        <v>1734.5023783496076</v>
      </c>
      <c r="F116" s="3">
        <f>VLOOKUP(C116,'Week 13'!$Q$4:S$138,2,FALSE)</f>
        <v>1442.5287969239994</v>
      </c>
      <c r="G116" s="5">
        <f t="shared" si="83"/>
        <v>0.88644231608322055</v>
      </c>
      <c r="H116">
        <f t="shared" si="12"/>
        <v>1</v>
      </c>
      <c r="I116">
        <f t="shared" si="17"/>
        <v>35</v>
      </c>
      <c r="J116">
        <f t="shared" si="18"/>
        <v>3.5835189384561099</v>
      </c>
      <c r="K116">
        <f t="shared" si="19"/>
        <v>1734.5023783496076</v>
      </c>
      <c r="L116">
        <f t="shared" si="20"/>
        <v>1442.5287969239994</v>
      </c>
      <c r="M116">
        <f t="shared" si="84"/>
        <v>2.2000075349282948</v>
      </c>
      <c r="N116" s="3">
        <f t="shared" si="85"/>
        <v>1752.4076285549077</v>
      </c>
      <c r="Q116" t="str">
        <f>'PRE-POST'!A119</f>
        <v>Texas-El Paso</v>
      </c>
      <c r="R116" s="3">
        <f>IFERROR(VLOOKUP(Q116,$A$4:$N$160,14,FALSE),VLOOKUP(Q116,'Week 13'!Q$4:R$134,2,FALSE))</f>
        <v>1208.52654092731</v>
      </c>
    </row>
    <row r="117" spans="1:18">
      <c r="A117" t="str">
        <f t="shared" ref="A117:B117" si="116">C52</f>
        <v>Indiana</v>
      </c>
      <c r="B117">
        <f t="shared" si="116"/>
        <v>21</v>
      </c>
      <c r="C117" t="str">
        <f t="shared" ref="C117:D117" si="117">A52</f>
        <v>Purdue</v>
      </c>
      <c r="D117">
        <f t="shared" si="117"/>
        <v>28</v>
      </c>
      <c r="E117" s="3">
        <f>VLOOKUP(A117,'Week 13'!$Q$4:R$138,2,FALSE)</f>
        <v>1439.4797740212107</v>
      </c>
      <c r="F117" s="3">
        <f>VLOOKUP(C117,'Week 13'!$Q$4:S$138,2,FALSE)</f>
        <v>1468.5819322023442</v>
      </c>
      <c r="G117" s="5">
        <f t="shared" si="83"/>
        <v>0.55147809265918668</v>
      </c>
      <c r="H117">
        <f t="shared" si="12"/>
        <v>0</v>
      </c>
      <c r="I117">
        <f t="shared" si="17"/>
        <v>-7</v>
      </c>
      <c r="J117">
        <f t="shared" si="18"/>
        <v>2.0794415416798357</v>
      </c>
      <c r="K117">
        <f t="shared" si="19"/>
        <v>1468.5819322023442</v>
      </c>
      <c r="L117">
        <f t="shared" si="20"/>
        <v>1439.4797740212107</v>
      </c>
      <c r="M117">
        <f t="shared" si="84"/>
        <v>2.2000755957680633</v>
      </c>
      <c r="N117" s="3">
        <f t="shared" si="85"/>
        <v>1389.0203161785089</v>
      </c>
      <c r="Q117" t="str">
        <f>'PRE-POST'!A120</f>
        <v>Texas-San Antonio</v>
      </c>
      <c r="R117" s="3">
        <f>IFERROR(VLOOKUP(Q117,$A$4:$N$160,14,FALSE),VLOOKUP(Q117,'Week 13'!Q$4:R$134,2,FALSE))</f>
        <v>1299.2696961220213</v>
      </c>
    </row>
    <row r="118" spans="1:18">
      <c r="A118" t="str">
        <f t="shared" ref="A118:B118" si="118">C53</f>
        <v>Rice</v>
      </c>
      <c r="B118">
        <f t="shared" si="118"/>
        <v>27</v>
      </c>
      <c r="C118" t="str">
        <f t="shared" ref="C118:D118" si="119">A53</f>
        <v>Old Dominion</v>
      </c>
      <c r="D118">
        <f t="shared" si="119"/>
        <v>13</v>
      </c>
      <c r="E118" s="3">
        <f>VLOOKUP(A118,'Week 13'!$Q$4:R$138,2,FALSE)</f>
        <v>1194.1071616982106</v>
      </c>
      <c r="F118" s="3">
        <f>VLOOKUP(C118,'Week 13'!$Q$4:S$138,2,FALSE)</f>
        <v>1449.611587547003</v>
      </c>
      <c r="G118" s="5">
        <f t="shared" si="83"/>
        <v>0.25037155777903364</v>
      </c>
      <c r="H118">
        <f t="shared" si="12"/>
        <v>1</v>
      </c>
      <c r="I118">
        <f t="shared" si="17"/>
        <v>14</v>
      </c>
      <c r="J118">
        <f t="shared" si="18"/>
        <v>2.7080502011022101</v>
      </c>
      <c r="K118">
        <f t="shared" si="19"/>
        <v>1194.1071616982106</v>
      </c>
      <c r="L118">
        <f t="shared" si="20"/>
        <v>1449.611587547003</v>
      </c>
      <c r="M118">
        <f t="shared" si="84"/>
        <v>2.1999913895816379</v>
      </c>
      <c r="N118" s="3">
        <f t="shared" si="85"/>
        <v>1283.4281960729791</v>
      </c>
      <c r="Q118" t="str">
        <f>'PRE-POST'!A121</f>
        <v>Toledo</v>
      </c>
      <c r="R118" s="3">
        <f>IFERROR(VLOOKUP(Q118,$A$4:$N$160,14,FALSE),VLOOKUP(Q118,'Week 13'!Q$4:R$134,2,FALSE))</f>
        <v>1625.2201992322875</v>
      </c>
    </row>
    <row r="119" spans="1:18">
      <c r="A119" t="str">
        <f t="shared" ref="A119:B119" si="120">C54</f>
        <v>South Alabama</v>
      </c>
      <c r="B119">
        <f t="shared" si="120"/>
        <v>31</v>
      </c>
      <c r="C119" t="str">
        <f t="shared" ref="C119:D119" si="121">A54</f>
        <v>Coastal Carolina</v>
      </c>
      <c r="D119">
        <f t="shared" si="121"/>
        <v>28</v>
      </c>
      <c r="E119" s="3">
        <f>VLOOKUP(A119,'Week 13'!$Q$4:R$138,2,FALSE)</f>
        <v>1284.9014629662281</v>
      </c>
      <c r="F119" s="3">
        <f>VLOOKUP(C119,'Week 13'!$Q$4:S$138,2,FALSE)</f>
        <v>1418.4235087608472</v>
      </c>
      <c r="G119" s="5">
        <f t="shared" si="83"/>
        <v>0.40264781245779907</v>
      </c>
      <c r="H119">
        <f t="shared" si="12"/>
        <v>1</v>
      </c>
      <c r="I119">
        <f t="shared" si="17"/>
        <v>3</v>
      </c>
      <c r="J119">
        <f t="shared" si="18"/>
        <v>1.3862943611198906</v>
      </c>
      <c r="K119">
        <f t="shared" si="19"/>
        <v>1284.9014629662281</v>
      </c>
      <c r="L119">
        <f t="shared" si="20"/>
        <v>1418.4235087608472</v>
      </c>
      <c r="M119">
        <f t="shared" si="84"/>
        <v>2.199983523320161</v>
      </c>
      <c r="N119" s="3">
        <f t="shared" si="85"/>
        <v>1321.3378527219545</v>
      </c>
      <c r="Q119" t="str">
        <f>'PRE-POST'!A122</f>
        <v>Troy</v>
      </c>
      <c r="R119" s="3">
        <f>IFERROR(VLOOKUP(Q119,$A$4:$N$160,14,FALSE),VLOOKUP(Q119,'Week 13'!Q$4:R$134,2,FALSE))</f>
        <v>1712.7142130685436</v>
      </c>
    </row>
    <row r="120" spans="1:18">
      <c r="A120" t="str">
        <f t="shared" ref="A120:B120" si="122">C55</f>
        <v>Texas-El Paso</v>
      </c>
      <c r="B120">
        <f t="shared" si="122"/>
        <v>7</v>
      </c>
      <c r="C120" t="str">
        <f t="shared" ref="C120:D120" si="123">A55</f>
        <v>Southern Mississippi</v>
      </c>
      <c r="D120">
        <f t="shared" si="123"/>
        <v>39</v>
      </c>
      <c r="E120" s="3">
        <f>VLOOKUP(A120,'Week 13'!$Q$4:R$138,2,FALSE)</f>
        <v>1233.6640800785233</v>
      </c>
      <c r="F120" s="3">
        <f>VLOOKUP(C120,'Week 13'!$Q$4:S$138,2,FALSE)</f>
        <v>1582.3788593280692</v>
      </c>
      <c r="G120" s="5">
        <f t="shared" si="83"/>
        <v>0.16339334596589544</v>
      </c>
      <c r="H120">
        <f t="shared" si="12"/>
        <v>0</v>
      </c>
      <c r="I120">
        <f t="shared" si="17"/>
        <v>-32</v>
      </c>
      <c r="J120">
        <f t="shared" si="18"/>
        <v>3.4965075614664802</v>
      </c>
      <c r="K120">
        <f t="shared" si="19"/>
        <v>1582.3788593280692</v>
      </c>
      <c r="L120">
        <f t="shared" si="20"/>
        <v>1233.6640800785233</v>
      </c>
      <c r="M120">
        <f t="shared" si="84"/>
        <v>2.2000063088808703</v>
      </c>
      <c r="N120" s="3">
        <f t="shared" si="85"/>
        <v>1208.52654092731</v>
      </c>
      <c r="Q120" t="str">
        <f>'PRE-POST'!A123</f>
        <v>Tulane</v>
      </c>
      <c r="R120" s="3">
        <f>IFERROR(VLOOKUP(Q120,$A$4:$N$160,14,FALSE),VLOOKUP(Q120,'Week 13'!Q$4:R$134,2,FALSE))</f>
        <v>1514.9998904916497</v>
      </c>
    </row>
    <row r="121" spans="1:18">
      <c r="A121" t="str">
        <f t="shared" ref="A121:B121" si="124">C56</f>
        <v>UCLA</v>
      </c>
      <c r="B121">
        <f t="shared" si="124"/>
        <v>42</v>
      </c>
      <c r="C121" t="str">
        <f t="shared" ref="C121:D121" si="125">A56</f>
        <v>Stanford</v>
      </c>
      <c r="D121">
        <f t="shared" si="125"/>
        <v>49</v>
      </c>
      <c r="E121" s="3">
        <f>VLOOKUP(A121,'Week 13'!$Q$4:R$138,2,FALSE)</f>
        <v>1369.3617335045196</v>
      </c>
      <c r="F121" s="3">
        <f>VLOOKUP(C121,'Week 13'!$Q$4:S$138,2,FALSE)</f>
        <v>1569.9770329475014</v>
      </c>
      <c r="G121" s="5">
        <f t="shared" si="83"/>
        <v>0.31417670661266367</v>
      </c>
      <c r="H121">
        <f t="shared" si="12"/>
        <v>0</v>
      </c>
      <c r="I121">
        <f t="shared" si="17"/>
        <v>-7</v>
      </c>
      <c r="J121">
        <f t="shared" si="18"/>
        <v>2.0794415416798357</v>
      </c>
      <c r="K121">
        <f t="shared" si="19"/>
        <v>1569.9770329475014</v>
      </c>
      <c r="L121">
        <f t="shared" si="20"/>
        <v>1369.3617335045196</v>
      </c>
      <c r="M121">
        <f t="shared" si="84"/>
        <v>2.2000109662623246</v>
      </c>
      <c r="N121" s="3">
        <f t="shared" si="85"/>
        <v>1340.6158580297081</v>
      </c>
      <c r="Q121" t="str">
        <f>'PRE-POST'!A124</f>
        <v>Tulsa</v>
      </c>
      <c r="R121" s="3">
        <f>IFERROR(VLOOKUP(Q121,$A$4:$N$160,14,FALSE),VLOOKUP(Q121,'Week 13'!Q$4:R$134,2,FALSE))</f>
        <v>1333.954378682909</v>
      </c>
    </row>
    <row r="122" spans="1:18">
      <c r="A122" t="str">
        <f t="shared" ref="A122:B122" si="126">C57</f>
        <v>Boston College</v>
      </c>
      <c r="B122">
        <f t="shared" si="126"/>
        <v>21</v>
      </c>
      <c r="C122" t="str">
        <f t="shared" ref="C122:D122" si="127">A57</f>
        <v>Syracuse</v>
      </c>
      <c r="D122">
        <f t="shared" si="127"/>
        <v>42</v>
      </c>
      <c r="E122" s="3">
        <f>VLOOKUP(A122,'Week 13'!$Q$4:R$138,2,FALSE)</f>
        <v>1594.5109382325782</v>
      </c>
      <c r="F122" s="3">
        <f>VLOOKUP(C122,'Week 13'!$Q$4:S$138,2,FALSE)</f>
        <v>1652.8311878370012</v>
      </c>
      <c r="G122" s="5">
        <f t="shared" si="83"/>
        <v>0.50961174930645381</v>
      </c>
      <c r="H122">
        <f t="shared" si="12"/>
        <v>0</v>
      </c>
      <c r="I122">
        <f t="shared" si="17"/>
        <v>-21</v>
      </c>
      <c r="J122">
        <f t="shared" si="18"/>
        <v>3.0910424533583161</v>
      </c>
      <c r="K122">
        <f t="shared" si="19"/>
        <v>1652.8311878370012</v>
      </c>
      <c r="L122">
        <f t="shared" si="20"/>
        <v>1594.5109382325782</v>
      </c>
      <c r="M122">
        <f t="shared" si="84"/>
        <v>2.2000377227466434</v>
      </c>
      <c r="N122" s="3">
        <f t="shared" si="85"/>
        <v>1525.19956151056</v>
      </c>
      <c r="Q122" t="str">
        <f>'PRE-POST'!A125</f>
        <v>Utah</v>
      </c>
      <c r="R122" s="3">
        <f>IFERROR(VLOOKUP(Q122,$A$4:$N$160,14,FALSE),VLOOKUP(Q122,'Week 13'!Q$4:R$134,2,FALSE))</f>
        <v>1706.4226824713523</v>
      </c>
    </row>
    <row r="123" spans="1:18">
      <c r="A123" t="str">
        <f t="shared" ref="A123:B123" si="128">C58</f>
        <v>Connecticut</v>
      </c>
      <c r="B123">
        <f t="shared" si="128"/>
        <v>7</v>
      </c>
      <c r="C123" t="str">
        <f t="shared" ref="C123:D123" si="129">A58</f>
        <v>Temple</v>
      </c>
      <c r="D123">
        <f t="shared" si="129"/>
        <v>57</v>
      </c>
      <c r="E123" s="3">
        <f>VLOOKUP(A123,'Week 13'!$Q$4:R$138,2,FALSE)</f>
        <v>1181.1421806929332</v>
      </c>
      <c r="F123" s="3">
        <f>VLOOKUP(C123,'Week 13'!$Q$4:S$138,2,FALSE)</f>
        <v>1711.906456020128</v>
      </c>
      <c r="G123" s="5">
        <f t="shared" si="83"/>
        <v>6.4094575582004071E-2</v>
      </c>
      <c r="H123">
        <f t="shared" si="12"/>
        <v>0</v>
      </c>
      <c r="I123">
        <f t="shared" si="17"/>
        <v>-50</v>
      </c>
      <c r="J123">
        <f t="shared" si="18"/>
        <v>3.9318256327243257</v>
      </c>
      <c r="K123">
        <f t="shared" si="19"/>
        <v>1711.906456020128</v>
      </c>
      <c r="L123">
        <f t="shared" si="20"/>
        <v>1181.1421806929332</v>
      </c>
      <c r="M123">
        <f t="shared" si="84"/>
        <v>2.2000041449662353</v>
      </c>
      <c r="N123" s="3">
        <f t="shared" si="85"/>
        <v>1170.0537772131383</v>
      </c>
      <c r="Q123" t="str">
        <f>'PRE-POST'!A126</f>
        <v>Utah State</v>
      </c>
      <c r="R123" s="3">
        <f>IFERROR(VLOOKUP(Q123,$A$4:$N$160,14,FALSE),VLOOKUP(Q123,'Week 13'!Q$4:R$134,2,FALSE))</f>
        <v>1742.2683988521965</v>
      </c>
    </row>
    <row r="124" spans="1:18">
      <c r="A124" t="str">
        <f t="shared" ref="A124:B124" si="130">C59</f>
        <v>Texas A&amp;M</v>
      </c>
      <c r="B124">
        <f t="shared" si="130"/>
        <v>74</v>
      </c>
      <c r="C124" t="str">
        <f t="shared" ref="C124:D124" si="131">A59</f>
        <v>Louisiana State</v>
      </c>
      <c r="D124">
        <f t="shared" si="131"/>
        <v>72</v>
      </c>
      <c r="E124" s="3">
        <f>VLOOKUP(A124,'Week 13'!$Q$4:R$138,2,FALSE)</f>
        <v>1682.1810636862178</v>
      </c>
      <c r="F124" s="3">
        <f>VLOOKUP(C124,'Week 13'!$Q$4:S$138,2,FALSE)</f>
        <v>1646.9828042977319</v>
      </c>
      <c r="G124" s="5">
        <f t="shared" si="83"/>
        <v>0.64032788622419434</v>
      </c>
      <c r="H124">
        <f t="shared" si="12"/>
        <v>1</v>
      </c>
      <c r="I124">
        <f t="shared" si="17"/>
        <v>2</v>
      </c>
      <c r="J124">
        <f t="shared" si="18"/>
        <v>1.0986122886681098</v>
      </c>
      <c r="K124">
        <f t="shared" si="19"/>
        <v>1682.1810636862178</v>
      </c>
      <c r="L124">
        <f t="shared" si="20"/>
        <v>1646.9828042977319</v>
      </c>
      <c r="M124">
        <f t="shared" si="84"/>
        <v>2.2000625030907273</v>
      </c>
      <c r="N124" s="3">
        <f t="shared" si="85"/>
        <v>1699.5677266156531</v>
      </c>
      <c r="Q124" t="str">
        <f>'PRE-POST'!A127</f>
        <v>Vanderbilt</v>
      </c>
      <c r="R124" s="3">
        <f>IFERROR(VLOOKUP(Q124,$A$4:$N$160,14,FALSE),VLOOKUP(Q124,'Week 13'!Q$4:R$134,2,FALSE))</f>
        <v>1577.1859911210781</v>
      </c>
    </row>
    <row r="125" spans="1:18">
      <c r="A125" t="str">
        <f t="shared" ref="A125:B125" si="132">C60</f>
        <v>Texas Christian</v>
      </c>
      <c r="B125">
        <f t="shared" si="132"/>
        <v>31</v>
      </c>
      <c r="C125" t="str">
        <f t="shared" ref="C125:D125" si="133">A60</f>
        <v>Oklahoma State</v>
      </c>
      <c r="D125">
        <f t="shared" si="133"/>
        <v>24</v>
      </c>
      <c r="E125" s="3">
        <f>VLOOKUP(A125,'Week 13'!$Q$4:R$138,2,FALSE)</f>
        <v>1523.2103786907253</v>
      </c>
      <c r="F125" s="3">
        <f>VLOOKUP(C125,'Week 13'!$Q$4:S$138,2,FALSE)</f>
        <v>1576.3317021767939</v>
      </c>
      <c r="G125" s="5">
        <f t="shared" si="83"/>
        <v>0.51708813192323111</v>
      </c>
      <c r="H125">
        <f t="shared" si="12"/>
        <v>1</v>
      </c>
      <c r="I125">
        <f t="shared" si="17"/>
        <v>7</v>
      </c>
      <c r="J125">
        <f t="shared" si="18"/>
        <v>2.0794415416798357</v>
      </c>
      <c r="K125">
        <f t="shared" si="19"/>
        <v>1523.2103786907253</v>
      </c>
      <c r="L125">
        <f t="shared" si="20"/>
        <v>1576.3317021767939</v>
      </c>
      <c r="M125">
        <f t="shared" si="84"/>
        <v>2.1999585853691963</v>
      </c>
      <c r="N125" s="3">
        <f t="shared" si="85"/>
        <v>1567.3937749058066</v>
      </c>
      <c r="Q125" t="str">
        <f>'PRE-POST'!A128</f>
        <v>Virginia</v>
      </c>
      <c r="R125" s="3">
        <f>IFERROR(VLOOKUP(Q125,$A$4:$N$160,14,FALSE),VLOOKUP(Q125,'Week 13'!Q$4:R$134,2,FALSE))</f>
        <v>1590.664594606214</v>
      </c>
    </row>
    <row r="126" spans="1:18">
      <c r="A126" t="str">
        <f t="shared" ref="A126:B126" si="134">C61</f>
        <v>Tulane</v>
      </c>
      <c r="B126">
        <f t="shared" si="134"/>
        <v>29</v>
      </c>
      <c r="C126" t="str">
        <f t="shared" ref="C126:D126" si="135">A61</f>
        <v>Navy</v>
      </c>
      <c r="D126">
        <f t="shared" si="135"/>
        <v>28</v>
      </c>
      <c r="E126" s="3">
        <f>VLOOKUP(A126,'Week 13'!$Q$4:R$138,2,FALSE)</f>
        <v>1507.4733188532566</v>
      </c>
      <c r="F126" s="3">
        <f>VLOOKUP(C126,'Week 13'!$Q$4:S$138,2,FALSE)</f>
        <v>1378.6316092574921</v>
      </c>
      <c r="G126" s="5">
        <f t="shared" si="83"/>
        <v>0.7532167431805078</v>
      </c>
      <c r="H126">
        <f t="shared" si="12"/>
        <v>1</v>
      </c>
      <c r="I126">
        <f t="shared" si="17"/>
        <v>1</v>
      </c>
      <c r="J126">
        <f t="shared" si="18"/>
        <v>0.69314718055994529</v>
      </c>
      <c r="K126">
        <f t="shared" si="19"/>
        <v>1507.4733188532566</v>
      </c>
      <c r="L126">
        <f t="shared" si="20"/>
        <v>1378.6316092574921</v>
      </c>
      <c r="M126">
        <f t="shared" si="84"/>
        <v>2.2000170752158361</v>
      </c>
      <c r="N126" s="3">
        <f t="shared" si="85"/>
        <v>1514.9998904916497</v>
      </c>
      <c r="Q126" t="str">
        <f>'PRE-POST'!A129</f>
        <v>Virginia Tech</v>
      </c>
      <c r="R126" s="3">
        <f>IFERROR(VLOOKUP(Q126,$A$4:$N$160,14,FALSE),VLOOKUP(Q126,'Week 13'!Q$4:R$134,2,FALSE))</f>
        <v>1353.8855573242818</v>
      </c>
    </row>
    <row r="127" spans="1:18">
      <c r="A127" t="str">
        <f t="shared" ref="A127:B127" si="136">C62</f>
        <v>Tulsa</v>
      </c>
      <c r="B127">
        <f t="shared" si="136"/>
        <v>27</v>
      </c>
      <c r="C127" t="str">
        <f t="shared" ref="C127:D127" si="137">A62</f>
        <v>Southern Methodist</v>
      </c>
      <c r="D127">
        <f t="shared" si="137"/>
        <v>24</v>
      </c>
      <c r="E127" s="3">
        <f>VLOOKUP(A127,'Week 13'!$Q$4:R$138,2,FALSE)</f>
        <v>1293.5045921916649</v>
      </c>
      <c r="F127" s="3">
        <f>VLOOKUP(C127,'Week 13'!$Q$4:S$138,2,FALSE)</f>
        <v>1476.1731420689862</v>
      </c>
      <c r="G127" s="5">
        <f t="shared" si="83"/>
        <v>0.33685197902941988</v>
      </c>
      <c r="H127">
        <f t="shared" si="12"/>
        <v>1</v>
      </c>
      <c r="I127">
        <f t="shared" si="17"/>
        <v>3</v>
      </c>
      <c r="J127">
        <f t="shared" si="18"/>
        <v>1.3862943611198906</v>
      </c>
      <c r="K127">
        <f t="shared" si="19"/>
        <v>1293.5045921916649</v>
      </c>
      <c r="L127">
        <f t="shared" si="20"/>
        <v>1476.1731420689862</v>
      </c>
      <c r="M127">
        <f t="shared" si="84"/>
        <v>2.1999879563285445</v>
      </c>
      <c r="N127" s="3">
        <f t="shared" si="85"/>
        <v>1333.954378682909</v>
      </c>
      <c r="Q127" t="str">
        <f>'PRE-POST'!A130</f>
        <v>Wake Forest</v>
      </c>
      <c r="R127" s="3">
        <f>IFERROR(VLOOKUP(Q127,$A$4:$N$160,14,FALSE),VLOOKUP(Q127,'Week 13'!Q$4:R$134,2,FALSE))</f>
        <v>1569.1766487868017</v>
      </c>
    </row>
    <row r="128" spans="1:18">
      <c r="A128" t="str">
        <f t="shared" ref="A128:B128" si="138">C63</f>
        <v>Utah</v>
      </c>
      <c r="B128">
        <f t="shared" si="138"/>
        <v>35</v>
      </c>
      <c r="C128" t="str">
        <f t="shared" ref="C128:D128" si="139">A63</f>
        <v>Brigham Young</v>
      </c>
      <c r="D128">
        <f t="shared" si="139"/>
        <v>27</v>
      </c>
      <c r="E128" s="3">
        <f>VLOOKUP(A128,'Week 13'!$Q$4:R$138,2,FALSE)</f>
        <v>1682.1299326229657</v>
      </c>
      <c r="F128" s="3">
        <f>VLOOKUP(C128,'Week 13'!$Q$4:S$138,2,FALSE)</f>
        <v>1557.458995613764</v>
      </c>
      <c r="G128" s="5">
        <f t="shared" si="83"/>
        <v>0.74872685827916408</v>
      </c>
      <c r="H128">
        <f t="shared" si="12"/>
        <v>1</v>
      </c>
      <c r="I128">
        <f t="shared" si="17"/>
        <v>8</v>
      </c>
      <c r="J128">
        <f t="shared" si="18"/>
        <v>2.1972245773362196</v>
      </c>
      <c r="K128">
        <f t="shared" si="19"/>
        <v>1682.1299326229657</v>
      </c>
      <c r="L128">
        <f t="shared" si="20"/>
        <v>1557.458995613764</v>
      </c>
      <c r="M128">
        <f t="shared" si="84"/>
        <v>2.2000176464543606</v>
      </c>
      <c r="N128" s="3">
        <f t="shared" si="85"/>
        <v>1706.4226824713523</v>
      </c>
      <c r="Q128" t="str">
        <f>'PRE-POST'!A131</f>
        <v>Washington</v>
      </c>
      <c r="R128" s="3">
        <f>IFERROR(VLOOKUP(Q128,$A$4:$N$160,14,FALSE),VLOOKUP(Q128,'Week 13'!Q$4:R$134,2,FALSE))</f>
        <v>1787.4343727482324</v>
      </c>
    </row>
    <row r="129" spans="1:18">
      <c r="A129" t="str">
        <f t="shared" ref="A129:B129" si="140">C64</f>
        <v>Vanderbilt</v>
      </c>
      <c r="B129">
        <f t="shared" si="140"/>
        <v>38</v>
      </c>
      <c r="C129" t="str">
        <f t="shared" ref="C129:D129" si="141">A64</f>
        <v>Tennessee</v>
      </c>
      <c r="D129">
        <f t="shared" si="141"/>
        <v>13</v>
      </c>
      <c r="E129" s="3">
        <f>VLOOKUP(A129,'Week 13'!$Q$4:R$138,2,FALSE)</f>
        <v>1522.2689595052475</v>
      </c>
      <c r="F129" s="3">
        <f>VLOOKUP(C129,'Week 13'!$Q$4:S$138,2,FALSE)</f>
        <v>1504.478000724557</v>
      </c>
      <c r="G129" s="5">
        <f t="shared" si="83"/>
        <v>0.61694069225204839</v>
      </c>
      <c r="H129">
        <f t="shared" si="12"/>
        <v>1</v>
      </c>
      <c r="I129">
        <f t="shared" si="17"/>
        <v>25</v>
      </c>
      <c r="J129">
        <f t="shared" si="18"/>
        <v>3.2580965380214821</v>
      </c>
      <c r="K129">
        <f t="shared" si="19"/>
        <v>1522.2689595052475</v>
      </c>
      <c r="L129">
        <f t="shared" si="20"/>
        <v>1504.478000724557</v>
      </c>
      <c r="M129">
        <f t="shared" si="84"/>
        <v>2.2001236583158401</v>
      </c>
      <c r="N129" s="3">
        <f t="shared" si="85"/>
        <v>1577.1859911210781</v>
      </c>
      <c r="Q129" t="str">
        <f>'PRE-POST'!A132</f>
        <v>Washington State</v>
      </c>
      <c r="R129" s="3">
        <f>IFERROR(VLOOKUP(Q129,$A$4:$N$160,14,FALSE),VLOOKUP(Q129,'Week 13'!Q$4:R$134,2,FALSE))</f>
        <v>1726.0174799657752</v>
      </c>
    </row>
    <row r="130" spans="1:18">
      <c r="A130" t="str">
        <f t="shared" ref="A130:B130" si="142">C65</f>
        <v>Duke</v>
      </c>
      <c r="B130">
        <f t="shared" si="142"/>
        <v>7</v>
      </c>
      <c r="C130" t="str">
        <f t="shared" ref="C130:D130" si="143">A65</f>
        <v>Wake Forest</v>
      </c>
      <c r="D130">
        <f t="shared" si="143"/>
        <v>59</v>
      </c>
      <c r="E130" s="3">
        <f>VLOOKUP(A130,'Week 13'!$Q$4:R$138,2,FALSE)</f>
        <v>1608.5836344442666</v>
      </c>
      <c r="F130" s="3">
        <f>VLOOKUP(C130,'Week 13'!$Q$4:S$138,2,FALSE)</f>
        <v>1428.7886014369906</v>
      </c>
      <c r="G130" s="5">
        <f t="shared" si="83"/>
        <v>0.80363239160002375</v>
      </c>
      <c r="H130">
        <f t="shared" si="12"/>
        <v>0</v>
      </c>
      <c r="I130">
        <f t="shared" si="17"/>
        <v>-52</v>
      </c>
      <c r="J130">
        <f t="shared" si="18"/>
        <v>3.970291913552122</v>
      </c>
      <c r="K130">
        <f t="shared" si="19"/>
        <v>1428.7886014369906</v>
      </c>
      <c r="L130">
        <f t="shared" si="20"/>
        <v>1608.5836344442666</v>
      </c>
      <c r="M130">
        <f t="shared" si="84"/>
        <v>2.1999877638443999</v>
      </c>
      <c r="N130" s="3">
        <f t="shared" si="85"/>
        <v>1468.1955870944555</v>
      </c>
      <c r="Q130" t="str">
        <f>'PRE-POST'!A133</f>
        <v>West Virginia</v>
      </c>
      <c r="R130" s="3">
        <f>IFERROR(VLOOKUP(Q130,$A$4:$N$160,14,FALSE),VLOOKUP(Q130,'Week 13'!Q$4:R$134,2,FALSE))</f>
        <v>1673.995540484869</v>
      </c>
    </row>
    <row r="131" spans="1:18">
      <c r="A131" t="str">
        <f t="shared" ref="A131:B131" si="144">C66</f>
        <v>Louisiana Tech</v>
      </c>
      <c r="B131">
        <f t="shared" si="144"/>
        <v>15</v>
      </c>
      <c r="C131" t="str">
        <f t="shared" ref="C131:D131" si="145">A66</f>
        <v>Western Kentucky</v>
      </c>
      <c r="D131">
        <f t="shared" si="145"/>
        <v>30</v>
      </c>
      <c r="E131" s="3">
        <f>VLOOKUP(A131,'Week 13'!$Q$4:R$138,2,FALSE)</f>
        <v>1499.5750677178498</v>
      </c>
      <c r="F131" s="3">
        <f>VLOOKUP(C131,'Week 13'!$Q$4:S$138,2,FALSE)</f>
        <v>1369.4687365871416</v>
      </c>
      <c r="G131" s="5">
        <f t="shared" si="83"/>
        <v>0.75456741609619771</v>
      </c>
      <c r="H131">
        <f t="shared" si="12"/>
        <v>0</v>
      </c>
      <c r="I131">
        <f t="shared" si="17"/>
        <v>-15</v>
      </c>
      <c r="J131">
        <f t="shared" si="18"/>
        <v>2.7725887222397811</v>
      </c>
      <c r="K131">
        <f t="shared" si="19"/>
        <v>1369.4687365871416</v>
      </c>
      <c r="L131">
        <f t="shared" si="20"/>
        <v>1499.5750677178498</v>
      </c>
      <c r="M131">
        <f t="shared" si="84"/>
        <v>2.1999830907536868</v>
      </c>
      <c r="N131" s="3">
        <f t="shared" si="85"/>
        <v>1407.5231504825927</v>
      </c>
      <c r="Q131" t="str">
        <f>'PRE-POST'!A134</f>
        <v>Western Kentucky</v>
      </c>
      <c r="R131" s="3">
        <f>IFERROR(VLOOKUP(Q131,$A$4:$N$160,14,FALSE),VLOOKUP(Q131,'Week 13'!Q$4:R$134,2,FALSE))</f>
        <v>1461.5206538223988</v>
      </c>
    </row>
    <row r="132" spans="1:18">
      <c r="A132" t="str">
        <f t="shared" ref="A132:B132" si="146">C67</f>
        <v>New Mexico</v>
      </c>
      <c r="B132">
        <f t="shared" si="146"/>
        <v>3</v>
      </c>
      <c r="C132" t="str">
        <f t="shared" ref="C132:D132" si="147">A67</f>
        <v>Wyoming</v>
      </c>
      <c r="D132">
        <f t="shared" si="147"/>
        <v>31</v>
      </c>
      <c r="E132" s="3">
        <f>VLOOKUP(A132,'Week 13'!$Q$4:R$138,2,FALSE)</f>
        <v>1379.2810339381954</v>
      </c>
      <c r="F132" s="3">
        <f>VLOOKUP(C132,'Week 13'!$Q$4:S$138,2,FALSE)</f>
        <v>1544.9495564114247</v>
      </c>
      <c r="G132" s="5">
        <f t="shared" si="83"/>
        <v>0.35904889495922337</v>
      </c>
      <c r="H132">
        <f t="shared" si="12"/>
        <v>0</v>
      </c>
      <c r="I132">
        <f t="shared" si="17"/>
        <v>-28</v>
      </c>
      <c r="J132">
        <f t="shared" si="18"/>
        <v>3.3672958299864741</v>
      </c>
      <c r="K132">
        <f t="shared" si="19"/>
        <v>1544.9495564114247</v>
      </c>
      <c r="L132">
        <f t="shared" si="20"/>
        <v>1379.2810339381954</v>
      </c>
      <c r="M132">
        <f t="shared" si="84"/>
        <v>2.2000132795293106</v>
      </c>
      <c r="N132" s="3">
        <f t="shared" si="85"/>
        <v>1326.0836635755156</v>
      </c>
      <c r="Q132" t="str">
        <f>'PRE-POST'!A135</f>
        <v>Western Michigan</v>
      </c>
      <c r="R132" s="3">
        <f>IFERROR(VLOOKUP(Q132,$A$4:$N$160,14,FALSE),VLOOKUP(Q132,'Week 13'!Q$4:R$134,2,FALSE))</f>
        <v>1461.3102464730357</v>
      </c>
    </row>
    <row r="133" spans="1:18">
      <c r="Q133" t="str">
        <f>'PRE-POST'!A136</f>
        <v>Wisconsin</v>
      </c>
      <c r="R133" s="3">
        <f>IFERROR(VLOOKUP(Q133,$A$4:$N$160,14,FALSE),VLOOKUP(Q133,'Week 13'!Q$4:R$134,2,FALSE))</f>
        <v>1499.5602145437026</v>
      </c>
    </row>
    <row r="134" spans="1:18">
      <c r="Q134" t="str">
        <f>'PRE-POST'!A137</f>
        <v>Wyoming</v>
      </c>
      <c r="R134" s="3">
        <f>IFERROR(VLOOKUP(Q134,$A$4:$N$160,14,FALSE),VLOOKUP(Q134,'Week 13'!Q$4:R$134,2,FALSE))</f>
        <v>1598.1469267741045</v>
      </c>
    </row>
    <row r="135" spans="1:18">
      <c r="R135" s="3"/>
    </row>
    <row r="136" spans="1:18">
      <c r="R136" s="3"/>
    </row>
    <row r="137" spans="1:18">
      <c r="R137" s="3"/>
    </row>
    <row r="138" spans="1:18">
      <c r="R138" s="3"/>
    </row>
    <row r="139" spans="1:18">
      <c r="R139" s="3"/>
    </row>
    <row r="140" spans="1:18">
      <c r="R140" s="3"/>
    </row>
    <row r="141" spans="1:18">
      <c r="R141" s="3"/>
    </row>
    <row r="142" spans="1:18">
      <c r="R142" s="3"/>
    </row>
    <row r="143" spans="1:18">
      <c r="R143" s="3"/>
    </row>
    <row r="144" spans="1:18">
      <c r="R144" s="3"/>
    </row>
    <row r="145" spans="18:18">
      <c r="R145" s="3"/>
    </row>
    <row r="146" spans="18:18">
      <c r="R146" s="3"/>
    </row>
    <row r="147" spans="18:18">
      <c r="R147" s="3"/>
    </row>
    <row r="148" spans="18:18">
      <c r="R148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736FB-9DF9-3042-A363-823585E012AB}">
  <dimension ref="A1:R328"/>
  <sheetViews>
    <sheetView topLeftCell="D1" workbookViewId="0">
      <selection activeCell="R1" sqref="R1"/>
    </sheetView>
  </sheetViews>
  <sheetFormatPr baseColWidth="10" defaultRowHeight="16"/>
  <cols>
    <col min="1" max="1" width="26.5" customWidth="1"/>
    <col min="3" max="3" width="22.1640625" customWidth="1"/>
  </cols>
  <sheetData>
    <row r="1" spans="1:18">
      <c r="A1" s="1" t="s">
        <v>683</v>
      </c>
      <c r="B1" s="1">
        <v>15</v>
      </c>
    </row>
    <row r="3" spans="1:18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1" t="s">
        <v>698</v>
      </c>
      <c r="J3" s="1" t="s">
        <v>699</v>
      </c>
      <c r="K3" s="1" t="s">
        <v>700</v>
      </c>
      <c r="L3" s="1" t="s">
        <v>701</v>
      </c>
      <c r="M3" s="1" t="s">
        <v>702</v>
      </c>
      <c r="N3" s="4" t="s">
        <v>690</v>
      </c>
      <c r="Q3" s="1" t="s">
        <v>134</v>
      </c>
      <c r="R3" s="4" t="s">
        <v>691</v>
      </c>
    </row>
    <row r="4" spans="1:18">
      <c r="A4" t="str">
        <f>IF('All scores'!$B830=$B$1,'All scores'!R830)</f>
        <v>Buffalo</v>
      </c>
      <c r="B4">
        <f>IF('All scores'!$B830=$B$1,'All scores'!S830)</f>
        <v>29</v>
      </c>
      <c r="C4" t="str">
        <f>IF('All scores'!$B830=$B$1,'All scores'!T830)</f>
        <v>Northern Illinois</v>
      </c>
      <c r="D4">
        <f>IF('All scores'!$B830=$B$1,'All scores'!U830)</f>
        <v>30</v>
      </c>
      <c r="E4" s="3">
        <f>VLOOKUP(A4,'Week 14'!$Q$4:R$138,2,FALSE)</f>
        <v>1714.6319105470618</v>
      </c>
      <c r="F4" s="3">
        <f>VLOOKUP(C4,'Week 14'!$Q$4:S$138,2,FALSE)</f>
        <v>1511.2213807865298</v>
      </c>
      <c r="G4" s="5">
        <f t="shared" ref="G4:G19" si="0">1/(1+(10^((F4-E4+HFA)/400)))</f>
        <v>0.68927992866429966</v>
      </c>
      <c r="H4">
        <f>IF(B4&gt;D4,1,0)</f>
        <v>0</v>
      </c>
      <c r="I4">
        <f>B4-D4</f>
        <v>-1</v>
      </c>
      <c r="J4">
        <f>LN(1+ABS(I4))</f>
        <v>0.69314718055994529</v>
      </c>
      <c r="K4">
        <f>IF($H4=1,$E4,$F4)</f>
        <v>1511.2213807865298</v>
      </c>
      <c r="L4">
        <f>IF($H4=1,$F4,$E4)</f>
        <v>1714.6319105470618</v>
      </c>
      <c r="M4">
        <f t="shared" ref="M4:M19" si="1">IFERROR((MVC*0.001/(K4-L4))+MVC,1)</f>
        <v>2.199989184434048</v>
      </c>
      <c r="N4" s="3">
        <f t="shared" ref="N4:N19" si="2">E4+k*J4*M4*(H4-G4)</f>
        <v>1693.6100265711586</v>
      </c>
      <c r="Q4" t="str">
        <f>'PRE-POST'!A7</f>
        <v>AA</v>
      </c>
      <c r="R4" s="3">
        <f>IFERROR(VLOOKUP(Q4,$A$4:$N$160,14,FALSE),VLOOKUP(Q4,'Week 14'!Q$4:R$134,2,FALSE))</f>
        <v>1186.4506977608644</v>
      </c>
    </row>
    <row r="5" spans="1:18">
      <c r="A5" t="str">
        <f>IF('All scores'!$B831=$B$1,'All scores'!R831)</f>
        <v>Utah</v>
      </c>
      <c r="B5">
        <f>IF('All scores'!$B831=$B$1,'All scores'!S831)</f>
        <v>3</v>
      </c>
      <c r="C5" t="str">
        <f>IF('All scores'!$B831=$B$1,'All scores'!T831)</f>
        <v>Washington</v>
      </c>
      <c r="D5">
        <f>IF('All scores'!$B831=$B$1,'All scores'!U831)</f>
        <v>10</v>
      </c>
      <c r="E5" s="3">
        <f>VLOOKUP(A5,'Week 14'!$Q$4:R$138,2,FALSE)</f>
        <v>1706.4226824713523</v>
      </c>
      <c r="F5" s="3">
        <f>VLOOKUP(C5,'Week 14'!$Q$4:S$138,2,FALSE)</f>
        <v>1787.4343727482324</v>
      </c>
      <c r="G5" s="5">
        <f t="shared" si="0"/>
        <v>0.30142720323737532</v>
      </c>
      <c r="H5">
        <f t="shared" ref="H5:H19" si="3">IF(B5&gt;D5,1,0)</f>
        <v>0</v>
      </c>
      <c r="I5">
        <f t="shared" ref="I5:I19" si="4">B5-D5</f>
        <v>-7</v>
      </c>
      <c r="J5">
        <f t="shared" ref="J5:J36" si="5">LN(1+ABS(I5))</f>
        <v>2.0794415416798357</v>
      </c>
      <c r="K5">
        <f t="shared" ref="K5:K36" si="6">IF($H5=1,$E5,$F5)</f>
        <v>1787.4343727482324</v>
      </c>
      <c r="L5">
        <f t="shared" ref="L5:L36" si="7">IF($H5=1,$F5,$E5)</f>
        <v>1706.4226824713523</v>
      </c>
      <c r="M5">
        <f t="shared" si="1"/>
        <v>2.2000271565744707</v>
      </c>
      <c r="N5" s="3">
        <f t="shared" si="2"/>
        <v>1678.8431311154166</v>
      </c>
      <c r="Q5" t="str">
        <f>'PRE-POST'!A8</f>
        <v>Air Force</v>
      </c>
      <c r="R5" s="3">
        <f>IFERROR(VLOOKUP(Q5,$A$4:$N$160,14,FALSE),VLOOKUP(Q5,'Week 14'!Q$4:R$134,2,FALSE))</f>
        <v>1513.3900506515217</v>
      </c>
    </row>
    <row r="6" spans="1:18">
      <c r="A6" t="str">
        <f>IF('All scores'!$B832=$B$1,'All scores'!R832)</f>
        <v>Georgia</v>
      </c>
      <c r="B6">
        <f>IF('All scores'!$B832=$B$1,'All scores'!S832)</f>
        <v>28</v>
      </c>
      <c r="C6" t="str">
        <f>IF('All scores'!$B832=$B$1,'All scores'!T832)</f>
        <v>Alabama</v>
      </c>
      <c r="D6">
        <f>IF('All scores'!$B832=$B$1,'All scores'!U832)</f>
        <v>35</v>
      </c>
      <c r="E6" s="3">
        <f>VLOOKUP(A6,'Week 14'!$Q$4:R$138,2,FALSE)</f>
        <v>1915.6007033067469</v>
      </c>
      <c r="F6" s="3">
        <f>VLOOKUP(C6,'Week 14'!$Q$4:S$138,2,FALSE)</f>
        <v>1926.495683402688</v>
      </c>
      <c r="G6" s="5">
        <f t="shared" si="0"/>
        <v>0.39248307383887343</v>
      </c>
      <c r="H6">
        <f t="shared" si="3"/>
        <v>0</v>
      </c>
      <c r="I6">
        <f t="shared" si="4"/>
        <v>-7</v>
      </c>
      <c r="J6">
        <f t="shared" si="5"/>
        <v>2.0794415416798357</v>
      </c>
      <c r="K6">
        <f t="shared" si="6"/>
        <v>1926.495683402688</v>
      </c>
      <c r="L6">
        <f t="shared" si="7"/>
        <v>1915.6007033067469</v>
      </c>
      <c r="M6">
        <f t="shared" si="1"/>
        <v>2.200201927858576</v>
      </c>
      <c r="N6" s="3">
        <f t="shared" si="2"/>
        <v>1879.6870004975913</v>
      </c>
      <c r="Q6" t="str">
        <f>'PRE-POST'!A9</f>
        <v>Akron</v>
      </c>
      <c r="R6" s="3">
        <f>IFERROR(VLOOKUP(Q6,$A$4:$N$160,14,FALSE),VLOOKUP(Q6,'Week 14'!Q$4:R$134,2,FALSE))</f>
        <v>1257.5221457868581</v>
      </c>
    </row>
    <row r="7" spans="1:18">
      <c r="A7" t="str">
        <f>IF('All scores'!$B833=$B$1,'All scores'!R833)</f>
        <v>Alabama-Birmingham</v>
      </c>
      <c r="B7">
        <f>IF('All scores'!$B833=$B$1,'All scores'!S833)</f>
        <v>27</v>
      </c>
      <c r="C7" t="str">
        <f>IF('All scores'!$B833=$B$1,'All scores'!T833)</f>
        <v>Middle Tennessee State</v>
      </c>
      <c r="D7">
        <f>IF('All scores'!$B833=$B$1,'All scores'!U833)</f>
        <v>25</v>
      </c>
      <c r="E7" s="3">
        <f>VLOOKUP(A7,'Week 14'!$Q$4:R$138,2,FALSE)</f>
        <v>1586.0839750359764</v>
      </c>
      <c r="F7" s="3">
        <f>VLOOKUP(C7,'Week 14'!$Q$4:S$138,2,FALSE)</f>
        <v>1671.8897494822754</v>
      </c>
      <c r="G7" s="5">
        <f t="shared" si="0"/>
        <v>0.29564817768471513</v>
      </c>
      <c r="H7">
        <f t="shared" si="3"/>
        <v>1</v>
      </c>
      <c r="I7">
        <f t="shared" si="4"/>
        <v>2</v>
      </c>
      <c r="J7">
        <f t="shared" si="5"/>
        <v>1.0986122886681098</v>
      </c>
      <c r="K7">
        <f t="shared" si="6"/>
        <v>1586.0839750359764</v>
      </c>
      <c r="L7">
        <f t="shared" si="7"/>
        <v>1671.8897494822754</v>
      </c>
      <c r="M7">
        <f t="shared" si="1"/>
        <v>2.1999743606999158</v>
      </c>
      <c r="N7" s="3">
        <f t="shared" si="2"/>
        <v>1620.1311992090816</v>
      </c>
      <c r="Q7" t="str">
        <f>'PRE-POST'!A10</f>
        <v>Alabama</v>
      </c>
      <c r="R7" s="3">
        <f>IFERROR(VLOOKUP(Q7,$A$4:$N$160,14,FALSE),VLOOKUP(Q7,'Week 14'!Q$4:R$134,2,FALSE))</f>
        <v>1962.4093862118436</v>
      </c>
    </row>
    <row r="8" spans="1:18">
      <c r="A8" t="str">
        <f>IF('All scores'!$B834=$B$1,'All scores'!R834)</f>
        <v>Louisiana</v>
      </c>
      <c r="B8">
        <f>IF('All scores'!$B834=$B$1,'All scores'!S834)</f>
        <v>19</v>
      </c>
      <c r="C8" t="str">
        <f>IF('All scores'!$B834=$B$1,'All scores'!T834)</f>
        <v>Appalachian State</v>
      </c>
      <c r="D8">
        <f>IF('All scores'!$B834=$B$1,'All scores'!U834)</f>
        <v>30</v>
      </c>
      <c r="E8" s="3">
        <f>VLOOKUP(A8,'Week 14'!$Q$4:R$138,2,FALSE)</f>
        <v>1606.9184321504392</v>
      </c>
      <c r="F8" s="3">
        <f>VLOOKUP(C8,'Week 14'!$Q$4:S$138,2,FALSE)</f>
        <v>1806.7627028155455</v>
      </c>
      <c r="G8" s="5">
        <f t="shared" si="0"/>
        <v>0.17879011094218406</v>
      </c>
      <c r="H8">
        <f t="shared" si="3"/>
        <v>0</v>
      </c>
      <c r="I8">
        <f t="shared" si="4"/>
        <v>-11</v>
      </c>
      <c r="J8">
        <f t="shared" si="5"/>
        <v>2.4849066497880004</v>
      </c>
      <c r="K8">
        <f t="shared" si="6"/>
        <v>1806.7627028155455</v>
      </c>
      <c r="L8">
        <f t="shared" si="7"/>
        <v>1606.9184321504392</v>
      </c>
      <c r="M8">
        <f t="shared" si="1"/>
        <v>2.2000110085717881</v>
      </c>
      <c r="N8" s="3">
        <f t="shared" si="2"/>
        <v>1587.3701579671435</v>
      </c>
      <c r="Q8" t="str">
        <f>'PRE-POST'!A11</f>
        <v>Alabama-Birmingham</v>
      </c>
      <c r="R8" s="3">
        <f>IFERROR(VLOOKUP(Q8,$A$4:$N$160,14,FALSE),VLOOKUP(Q8,'Week 14'!Q$4:R$134,2,FALSE))</f>
        <v>1620.1311992090816</v>
      </c>
    </row>
    <row r="9" spans="1:18">
      <c r="A9" t="str">
        <f>IF('All scores'!$B835=$B$1,'All scores'!R835)</f>
        <v>Memphis</v>
      </c>
      <c r="B9">
        <f>IF('All scores'!$B835=$B$1,'All scores'!S835)</f>
        <v>41</v>
      </c>
      <c r="C9" t="str">
        <f>IF('All scores'!$B835=$B$1,'All scores'!T835)</f>
        <v>Central Florida</v>
      </c>
      <c r="D9">
        <f>IF('All scores'!$B835=$B$1,'All scores'!U835)</f>
        <v>56</v>
      </c>
      <c r="E9" s="3">
        <f>VLOOKUP(A9,'Week 14'!$Q$4:R$138,2,FALSE)</f>
        <v>1725.013546200081</v>
      </c>
      <c r="F9" s="3">
        <f>VLOOKUP(C9,'Week 14'!$Q$4:S$138,2,FALSE)</f>
        <v>1828.8236488405455</v>
      </c>
      <c r="G9" s="5">
        <f t="shared" si="0"/>
        <v>0.27453201381710124</v>
      </c>
      <c r="H9">
        <f t="shared" si="3"/>
        <v>0</v>
      </c>
      <c r="I9">
        <f t="shared" si="4"/>
        <v>-15</v>
      </c>
      <c r="J9">
        <f t="shared" si="5"/>
        <v>2.7725887222397811</v>
      </c>
      <c r="K9">
        <f t="shared" si="6"/>
        <v>1828.8236488405455</v>
      </c>
      <c r="L9">
        <f t="shared" si="7"/>
        <v>1725.013546200081</v>
      </c>
      <c r="M9">
        <f t="shared" si="1"/>
        <v>2.2000211925423834</v>
      </c>
      <c r="N9" s="3">
        <f t="shared" si="2"/>
        <v>1691.5219915021844</v>
      </c>
      <c r="Q9" t="str">
        <f>'PRE-POST'!A12</f>
        <v>Appalachian State</v>
      </c>
      <c r="R9" s="3">
        <f>IFERROR(VLOOKUP(Q9,$A$4:$N$160,14,FALSE),VLOOKUP(Q9,'Week 14'!Q$4:R$134,2,FALSE))</f>
        <v>1826.3109769988412</v>
      </c>
    </row>
    <row r="10" spans="1:18">
      <c r="A10" t="str">
        <f>IF('All scores'!$B836=$B$1,'All scores'!R836)</f>
        <v>Pittsburgh</v>
      </c>
      <c r="B10">
        <f>IF('All scores'!$B836=$B$1,'All scores'!S836)</f>
        <v>10</v>
      </c>
      <c r="C10" t="str">
        <f>IF('All scores'!$B836=$B$1,'All scores'!T836)</f>
        <v>Clemson</v>
      </c>
      <c r="D10">
        <f>IF('All scores'!$B836=$B$1,'All scores'!U836)</f>
        <v>42</v>
      </c>
      <c r="E10" s="3">
        <f>VLOOKUP(A10,'Week 14'!$Q$4:R$138,2,FALSE)</f>
        <v>1634.1954235169246</v>
      </c>
      <c r="F10" s="3">
        <f>VLOOKUP(C10,'Week 14'!$Q$4:S$138,2,FALSE)</f>
        <v>1939.7839364773115</v>
      </c>
      <c r="G10" s="5">
        <f t="shared" si="0"/>
        <v>0.10590411027775391</v>
      </c>
      <c r="H10">
        <f t="shared" si="3"/>
        <v>0</v>
      </c>
      <c r="I10">
        <f t="shared" si="4"/>
        <v>-32</v>
      </c>
      <c r="J10">
        <f t="shared" si="5"/>
        <v>3.4965075614664802</v>
      </c>
      <c r="K10">
        <f t="shared" si="6"/>
        <v>1939.7839364773115</v>
      </c>
      <c r="L10">
        <f t="shared" si="7"/>
        <v>1634.1954235169246</v>
      </c>
      <c r="M10">
        <f t="shared" si="1"/>
        <v>2.2000071992234878</v>
      </c>
      <c r="N10" s="3">
        <f t="shared" si="2"/>
        <v>1617.902411215696</v>
      </c>
      <c r="Q10" t="str">
        <f>'PRE-POST'!A13</f>
        <v>Arizona</v>
      </c>
      <c r="R10" s="3">
        <f>IFERROR(VLOOKUP(Q10,$A$4:$N$160,14,FALSE),VLOOKUP(Q10,'Week 14'!Q$4:R$134,2,FALSE))</f>
        <v>1582.2362616764046</v>
      </c>
    </row>
    <row r="11" spans="1:18">
      <c r="A11" t="str">
        <f>IF('All scores'!$B837=$B$1,'All scores'!R837)</f>
        <v>Fresno State</v>
      </c>
      <c r="B11">
        <f>IF('All scores'!$B837=$B$1,'All scores'!S837)</f>
        <v>19</v>
      </c>
      <c r="C11" t="str">
        <f>IF('All scores'!$B837=$B$1,'All scores'!T837)</f>
        <v>Boise State</v>
      </c>
      <c r="D11">
        <f>IF('All scores'!$B837=$B$1,'All scores'!U837)</f>
        <v>16</v>
      </c>
      <c r="E11" s="3">
        <f>VLOOKUP(A11,'Week 14'!$Q$4:R$138,2,FALSE)</f>
        <v>1764.9819058256089</v>
      </c>
      <c r="F11" s="3">
        <f>VLOOKUP(C11,'Week 14'!$Q$4:S$138,2,FALSE)</f>
        <v>1779.7212118071841</v>
      </c>
      <c r="G11" s="5">
        <f t="shared" si="0"/>
        <v>0.38721920052101699</v>
      </c>
      <c r="H11">
        <f t="shared" si="3"/>
        <v>1</v>
      </c>
      <c r="I11">
        <f t="shared" si="4"/>
        <v>3</v>
      </c>
      <c r="J11">
        <f t="shared" si="5"/>
        <v>1.3862943611198906</v>
      </c>
      <c r="K11">
        <f t="shared" si="6"/>
        <v>1764.9819058256089</v>
      </c>
      <c r="L11">
        <f t="shared" si="7"/>
        <v>1779.7212118071841</v>
      </c>
      <c r="M11">
        <f t="shared" si="1"/>
        <v>2.1998507392408606</v>
      </c>
      <c r="N11" s="3">
        <f t="shared" si="2"/>
        <v>1802.3571308460212</v>
      </c>
      <c r="Q11" t="str">
        <f>'PRE-POST'!A14</f>
        <v>Arizona State</v>
      </c>
      <c r="R11" s="3">
        <f>IFERROR(VLOOKUP(Q11,$A$4:$N$160,14,FALSE),VLOOKUP(Q11,'Week 14'!Q$4:R$134,2,FALSE))</f>
        <v>1567.9329633528266</v>
      </c>
    </row>
    <row r="12" spans="1:18">
      <c r="A12" t="s">
        <v>135</v>
      </c>
      <c r="B12">
        <f>IF('All scores'!$B838=$B$1,'All scores'!S838)</f>
        <v>24</v>
      </c>
      <c r="C12" t="str">
        <f>IF('All scores'!$B838=$B$1,'All scores'!T838)</f>
        <v>Iowa State</v>
      </c>
      <c r="D12">
        <f>IF('All scores'!$B838=$B$1,'All scores'!U838)</f>
        <v>27</v>
      </c>
      <c r="E12" s="3">
        <f>VLOOKUP(A12,'Week 14'!$Q$4:R$138,2,FALSE)</f>
        <v>1188.8929063942744</v>
      </c>
      <c r="F12" s="3">
        <f>VLOOKUP(C12,'Week 14'!$Q$4:S$138,2,FALSE)</f>
        <v>1675.8050056072609</v>
      </c>
      <c r="G12" s="5">
        <f t="shared" si="0"/>
        <v>4.0038125546766168E-2</v>
      </c>
      <c r="H12">
        <f t="shared" si="3"/>
        <v>0</v>
      </c>
      <c r="I12">
        <f t="shared" si="4"/>
        <v>-3</v>
      </c>
      <c r="J12">
        <f t="shared" si="5"/>
        <v>1.3862943611198906</v>
      </c>
      <c r="K12">
        <f t="shared" si="6"/>
        <v>1675.8050056072609</v>
      </c>
      <c r="L12">
        <f t="shared" si="7"/>
        <v>1188.8929063942744</v>
      </c>
      <c r="M12">
        <f t="shared" si="1"/>
        <v>2.2000045182693215</v>
      </c>
      <c r="N12" s="3">
        <f t="shared" si="2"/>
        <v>1186.4506977608644</v>
      </c>
      <c r="Q12" t="str">
        <f>'PRE-POST'!A15</f>
        <v>Arkansas</v>
      </c>
      <c r="R12" s="3">
        <f>IFERROR(VLOOKUP(Q12,$A$4:$N$160,14,FALSE),VLOOKUP(Q12,'Week 14'!Q$4:R$134,2,FALSE))</f>
        <v>1314.8244381078669</v>
      </c>
    </row>
    <row r="13" spans="1:18">
      <c r="A13" t="s">
        <v>135</v>
      </c>
      <c r="B13">
        <f>IF('All scores'!$B839=$B$1,'All scores'!S839)</f>
        <v>17</v>
      </c>
      <c r="C13" t="str">
        <f>IF('All scores'!$B839=$B$1,'All scores'!T839)</f>
        <v>Liberty</v>
      </c>
      <c r="D13">
        <f>IF('All scores'!$B839=$B$1,'All scores'!U839)</f>
        <v>52</v>
      </c>
      <c r="E13" s="3">
        <f>VLOOKUP(A13,'Week 14'!$Q$4:R$138,2,FALSE)</f>
        <v>1188.8929063942744</v>
      </c>
      <c r="F13" s="3">
        <f>VLOOKUP(C13,'Week 14'!$Q$4:S$138,2,FALSE)</f>
        <v>1382.276305757611</v>
      </c>
      <c r="G13" s="5">
        <f t="shared" si="0"/>
        <v>0.18431614133034077</v>
      </c>
      <c r="H13">
        <f t="shared" si="3"/>
        <v>0</v>
      </c>
      <c r="I13">
        <f t="shared" si="4"/>
        <v>-35</v>
      </c>
      <c r="J13">
        <f t="shared" si="5"/>
        <v>3.5835189384561099</v>
      </c>
      <c r="K13">
        <f t="shared" si="6"/>
        <v>1382.276305757611</v>
      </c>
      <c r="L13">
        <f t="shared" si="7"/>
        <v>1188.8929063942744</v>
      </c>
      <c r="M13">
        <f t="shared" si="1"/>
        <v>2.2000113763642966</v>
      </c>
      <c r="N13" s="3">
        <f t="shared" si="2"/>
        <v>1159.830739255116</v>
      </c>
      <c r="Q13" t="str">
        <f>'PRE-POST'!A16</f>
        <v>Arkansas State</v>
      </c>
      <c r="R13" s="3">
        <f>IFERROR(VLOOKUP(Q13,$A$4:$N$160,14,FALSE),VLOOKUP(Q13,'Week 14'!Q$4:R$134,2,FALSE))</f>
        <v>1734.4976429606052</v>
      </c>
    </row>
    <row r="14" spans="1:18">
      <c r="A14" t="str">
        <f>IF('All scores'!$B840=$B$1,'All scores'!R840)</f>
        <v>East Carolina</v>
      </c>
      <c r="B14">
        <f>IF('All scores'!$B840=$B$1,'All scores'!S840)</f>
        <v>3</v>
      </c>
      <c r="C14" t="str">
        <f>IF('All scores'!$B840=$B$1,'All scores'!T840)</f>
        <v>North Carolina State</v>
      </c>
      <c r="D14">
        <f>IF('All scores'!$B840=$B$1,'All scores'!U840)</f>
        <v>58</v>
      </c>
      <c r="E14" s="3">
        <f>VLOOKUP(A14,'Week 14'!$Q$4:R$138,2,FALSE)</f>
        <v>1359.0424518143113</v>
      </c>
      <c r="F14" s="3">
        <f>VLOOKUP(C14,'Week 14'!$Q$4:S$138,2,FALSE)</f>
        <v>1639.4957656090442</v>
      </c>
      <c r="G14" s="5">
        <f t="shared" si="0"/>
        <v>0.12040620601125365</v>
      </c>
      <c r="H14">
        <f t="shared" si="3"/>
        <v>0</v>
      </c>
      <c r="I14">
        <f t="shared" si="4"/>
        <v>-55</v>
      </c>
      <c r="J14">
        <f t="shared" si="5"/>
        <v>4.0253516907351496</v>
      </c>
      <c r="K14">
        <f t="shared" si="6"/>
        <v>1639.4957656090442</v>
      </c>
      <c r="L14">
        <f t="shared" si="7"/>
        <v>1359.0424518143113</v>
      </c>
      <c r="M14">
        <f t="shared" si="1"/>
        <v>2.2000078444428781</v>
      </c>
      <c r="N14" s="3">
        <f t="shared" si="2"/>
        <v>1337.7165734763737</v>
      </c>
      <c r="Q14" t="str">
        <f>'PRE-POST'!A17</f>
        <v>Army</v>
      </c>
      <c r="R14" s="3">
        <f>IFERROR(VLOOKUP(Q14,$A$4:$N$160,14,FALSE),VLOOKUP(Q14,'Week 14'!Q$4:R$134,2,FALSE))</f>
        <v>1679.8436827321109</v>
      </c>
    </row>
    <row r="15" spans="1:18">
      <c r="A15" t="str">
        <f>IF('All scores'!$B841=$B$1,'All scores'!R841)</f>
        <v>Northwestern</v>
      </c>
      <c r="B15">
        <f>IF('All scores'!$B841=$B$1,'All scores'!S841)</f>
        <v>24</v>
      </c>
      <c r="C15" t="str">
        <f>IF('All scores'!$B841=$B$1,'All scores'!T841)</f>
        <v>Ohio State</v>
      </c>
      <c r="D15">
        <f>IF('All scores'!$B841=$B$1,'All scores'!U841)</f>
        <v>45</v>
      </c>
      <c r="E15" s="3">
        <f>VLOOKUP(A15,'Week 14'!$Q$4:R$138,2,FALSE)</f>
        <v>1655.7283948902411</v>
      </c>
      <c r="F15" s="3">
        <f>VLOOKUP(C15,'Week 14'!$Q$4:S$138,2,FALSE)</f>
        <v>1808.9927362989056</v>
      </c>
      <c r="G15" s="5">
        <f t="shared" si="0"/>
        <v>0.22158896559267369</v>
      </c>
      <c r="H15">
        <f t="shared" si="3"/>
        <v>0</v>
      </c>
      <c r="I15">
        <f t="shared" si="4"/>
        <v>-21</v>
      </c>
      <c r="J15">
        <f t="shared" si="5"/>
        <v>3.0910424533583161</v>
      </c>
      <c r="K15">
        <f t="shared" si="6"/>
        <v>1808.9927362989056</v>
      </c>
      <c r="L15">
        <f t="shared" si="7"/>
        <v>1655.7283948902411</v>
      </c>
      <c r="M15">
        <f t="shared" si="1"/>
        <v>2.2000143542847592</v>
      </c>
      <c r="N15" s="3">
        <f t="shared" si="2"/>
        <v>1625.5907986604275</v>
      </c>
      <c r="Q15" t="str">
        <f>'PRE-POST'!A18</f>
        <v>Auburn</v>
      </c>
      <c r="R15" s="3">
        <f>IFERROR(VLOOKUP(Q15,$A$4:$N$160,14,FALSE),VLOOKUP(Q15,'Week 14'!Q$4:R$134,2,FALSE))</f>
        <v>1627.7415283897128</v>
      </c>
    </row>
    <row r="16" spans="1:18">
      <c r="A16" t="str">
        <f>IF('All scores'!$B842=$B$1,'All scores'!R842)</f>
        <v>Texas</v>
      </c>
      <c r="B16">
        <f>IF('All scores'!$B842=$B$1,'All scores'!S842)</f>
        <v>27</v>
      </c>
      <c r="C16" t="str">
        <f>IF('All scores'!$B842=$B$1,'All scores'!T842)</f>
        <v>Oklahoma</v>
      </c>
      <c r="D16">
        <f>IF('All scores'!$B842=$B$1,'All scores'!U842)</f>
        <v>39</v>
      </c>
      <c r="E16" s="3">
        <f>VLOOKUP(A16,'Week 14'!$Q$4:R$138,2,FALSE)</f>
        <v>1745.355470116634</v>
      </c>
      <c r="F16" s="3">
        <f>VLOOKUP(C16,'Week 14'!$Q$4:S$138,2,FALSE)</f>
        <v>1810.8411000456692</v>
      </c>
      <c r="G16" s="5">
        <f t="shared" si="0"/>
        <v>0.32057389530015956</v>
      </c>
      <c r="H16">
        <f t="shared" si="3"/>
        <v>0</v>
      </c>
      <c r="I16">
        <f t="shared" si="4"/>
        <v>-12</v>
      </c>
      <c r="J16">
        <f t="shared" si="5"/>
        <v>2.5649493574615367</v>
      </c>
      <c r="K16">
        <f t="shared" si="6"/>
        <v>1810.8411000456692</v>
      </c>
      <c r="L16">
        <f t="shared" si="7"/>
        <v>1745.355470116634</v>
      </c>
      <c r="M16">
        <f t="shared" si="1"/>
        <v>2.2000335951567145</v>
      </c>
      <c r="N16" s="3">
        <f t="shared" si="2"/>
        <v>1709.1756621425404</v>
      </c>
      <c r="Q16" t="str">
        <f>'PRE-POST'!A19</f>
        <v>Ball State</v>
      </c>
      <c r="R16" s="3">
        <f>IFERROR(VLOOKUP(Q16,$A$4:$N$160,14,FALSE),VLOOKUP(Q16,'Week 14'!Q$4:R$134,2,FALSE))</f>
        <v>1283.369183167624</v>
      </c>
    </row>
    <row r="17" spans="1:18">
      <c r="A17" t="str">
        <f>IF('All scores'!$B843=$B$1,'All scores'!R843)</f>
        <v>Akron</v>
      </c>
      <c r="B17">
        <f>IF('All scores'!$B843=$B$1,'All scores'!S843)</f>
        <v>3</v>
      </c>
      <c r="C17" t="str">
        <f>IF('All scores'!$B843=$B$1,'All scores'!T843)</f>
        <v>South Carolina</v>
      </c>
      <c r="D17">
        <f>IF('All scores'!$B843=$B$1,'All scores'!U843)</f>
        <v>28</v>
      </c>
      <c r="E17" s="3">
        <f>VLOOKUP(A17,'Week 14'!$Q$4:R$138,2,FALSE)</f>
        <v>1272.1152265260494</v>
      </c>
      <c r="F17" s="3">
        <f>VLOOKUP(C17,'Week 14'!$Q$4:S$138,2,FALSE)</f>
        <v>1585.3737096569155</v>
      </c>
      <c r="G17" s="5">
        <f t="shared" si="0"/>
        <v>0.10179559238912576</v>
      </c>
      <c r="H17">
        <f t="shared" si="3"/>
        <v>0</v>
      </c>
      <c r="I17">
        <f t="shared" si="4"/>
        <v>-25</v>
      </c>
      <c r="J17">
        <f t="shared" si="5"/>
        <v>3.2580965380214821</v>
      </c>
      <c r="K17">
        <f t="shared" si="6"/>
        <v>1585.3737096569155</v>
      </c>
      <c r="L17">
        <f t="shared" si="7"/>
        <v>1272.1152265260494</v>
      </c>
      <c r="M17">
        <f t="shared" si="1"/>
        <v>2.2000070229542645</v>
      </c>
      <c r="N17" s="3">
        <f t="shared" si="2"/>
        <v>1257.5221457868581</v>
      </c>
      <c r="Q17" t="str">
        <f>'PRE-POST'!A20</f>
        <v>Baylor</v>
      </c>
      <c r="R17" s="3">
        <f>IFERROR(VLOOKUP(Q17,$A$4:$N$160,14,FALSE),VLOOKUP(Q17,'Week 14'!Q$4:R$134,2,FALSE))</f>
        <v>1535.1997172967478</v>
      </c>
    </row>
    <row r="18" spans="1:18">
      <c r="A18" t="str">
        <f>IF('All scores'!$B844=$B$1,'All scores'!R844)</f>
        <v>Stanford</v>
      </c>
      <c r="B18">
        <f>IF('All scores'!$B844=$B$1,'All scores'!S844)</f>
        <v>23</v>
      </c>
      <c r="C18" t="str">
        <f>IF('All scores'!$B844=$B$1,'All scores'!T844)</f>
        <v>California</v>
      </c>
      <c r="D18">
        <f>IF('All scores'!$B844=$B$1,'All scores'!U844)</f>
        <v>13</v>
      </c>
      <c r="E18" s="3">
        <f>VLOOKUP(A18,'Week 14'!$Q$4:R$138,2,FALSE)</f>
        <v>1598.7229084223129</v>
      </c>
      <c r="F18" s="3">
        <f>VLOOKUP(C18,'Week 14'!$Q$4:S$138,2,FALSE)</f>
        <v>1615.3819213846652</v>
      </c>
      <c r="G18" s="5">
        <f t="shared" si="0"/>
        <v>0.38460037037177991</v>
      </c>
      <c r="H18">
        <f t="shared" si="3"/>
        <v>1</v>
      </c>
      <c r="I18">
        <f t="shared" si="4"/>
        <v>10</v>
      </c>
      <c r="J18">
        <f t="shared" si="5"/>
        <v>2.3978952727983707</v>
      </c>
      <c r="K18">
        <f t="shared" si="6"/>
        <v>1598.7229084223129</v>
      </c>
      <c r="L18">
        <f t="shared" si="7"/>
        <v>1615.3819213846652</v>
      </c>
      <c r="M18">
        <f t="shared" si="1"/>
        <v>2.1998679393548124</v>
      </c>
      <c r="N18" s="3">
        <f t="shared" si="2"/>
        <v>1663.6482208416417</v>
      </c>
      <c r="Q18" t="str">
        <f>'PRE-POST'!A21</f>
        <v>Boise State</v>
      </c>
      <c r="R18" s="3">
        <f>IFERROR(VLOOKUP(Q18,$A$4:$N$160,14,FALSE),VLOOKUP(Q18,'Week 14'!Q$4:R$134,2,FALSE))</f>
        <v>1742.3459867867718</v>
      </c>
    </row>
    <row r="19" spans="1:18">
      <c r="A19" t="str">
        <f>IF('All scores'!$B845=$B$1,'All scores'!R845)</f>
        <v>Marshall</v>
      </c>
      <c r="B19">
        <f>IF('All scores'!$B845=$B$1,'All scores'!S845)</f>
        <v>20</v>
      </c>
      <c r="C19" t="str">
        <f>IF('All scores'!$B845=$B$1,'All scores'!T845)</f>
        <v>Virginia Tech</v>
      </c>
      <c r="D19">
        <f>IF('All scores'!$B845=$B$1,'All scores'!U845)</f>
        <v>41</v>
      </c>
      <c r="E19" s="3">
        <f>VLOOKUP(A19,'Week 14'!$Q$4:R$138,2,FALSE)</f>
        <v>1600.9682149800135</v>
      </c>
      <c r="F19" s="3">
        <f>VLOOKUP(C19,'Week 14'!$Q$4:S$138,2,FALSE)</f>
        <v>1353.8855573242818</v>
      </c>
      <c r="G19" s="5">
        <f t="shared" si="0"/>
        <v>0.74041988093826605</v>
      </c>
      <c r="H19">
        <f t="shared" si="3"/>
        <v>0</v>
      </c>
      <c r="I19">
        <f t="shared" si="4"/>
        <v>-21</v>
      </c>
      <c r="J19">
        <f t="shared" si="5"/>
        <v>3.0910424533583161</v>
      </c>
      <c r="K19">
        <f t="shared" si="6"/>
        <v>1353.8855573242818</v>
      </c>
      <c r="L19">
        <f t="shared" si="7"/>
        <v>1600.9682149800135</v>
      </c>
      <c r="M19">
        <f t="shared" si="1"/>
        <v>2.1999910960970679</v>
      </c>
      <c r="N19" s="3">
        <f t="shared" si="2"/>
        <v>1500.2671739890063</v>
      </c>
      <c r="Q19" t="str">
        <f>'PRE-POST'!A22</f>
        <v>Boston College</v>
      </c>
      <c r="R19" s="3">
        <f>IFERROR(VLOOKUP(Q19,$A$4:$N$160,14,FALSE),VLOOKUP(Q19,'Week 14'!Q$4:R$134,2,FALSE))</f>
        <v>1525.19956151056</v>
      </c>
    </row>
    <row r="20" spans="1:18">
      <c r="Q20" t="str">
        <f>'PRE-POST'!A23</f>
        <v>Bowling Green State</v>
      </c>
      <c r="R20" s="3">
        <f>IFERROR(VLOOKUP(Q20,$A$4:$N$160,14,FALSE),VLOOKUP(Q20,'Week 14'!Q$4:R$134,2,FALSE))</f>
        <v>1355.9995434137145</v>
      </c>
    </row>
    <row r="21" spans="1:18">
      <c r="A21" t="str">
        <f>C4</f>
        <v>Northern Illinois</v>
      </c>
      <c r="B21">
        <f>D4</f>
        <v>30</v>
      </c>
      <c r="C21" t="str">
        <f>A4</f>
        <v>Buffalo</v>
      </c>
      <c r="D21">
        <f>B4</f>
        <v>29</v>
      </c>
      <c r="E21" s="3">
        <f>VLOOKUP(A21,'Week 14'!$Q$4:R$138,2,FALSE)</f>
        <v>1511.2213807865298</v>
      </c>
      <c r="F21" s="3">
        <f>VLOOKUP(C21,'Week 14'!$Q$4:S$138,2,FALSE)</f>
        <v>1714.6319105470618</v>
      </c>
      <c r="G21" s="5">
        <f t="shared" ref="G21:G36" si="8">1/(1+(10^((F21-E21-HFA)/400)))</f>
        <v>0.3107200713357004</v>
      </c>
      <c r="H21">
        <f t="shared" ref="H21" si="9">IF(B21&gt;D21,1,0)</f>
        <v>1</v>
      </c>
      <c r="I21">
        <f t="shared" ref="I21" si="10">B21-D21</f>
        <v>1</v>
      </c>
      <c r="J21">
        <f t="shared" si="5"/>
        <v>0.69314718055994529</v>
      </c>
      <c r="K21">
        <f t="shared" si="6"/>
        <v>1511.2213807865298</v>
      </c>
      <c r="L21">
        <f t="shared" si="7"/>
        <v>1714.6319105470618</v>
      </c>
      <c r="M21">
        <f t="shared" ref="M21:M36" si="11">IFERROR((MVC*0.001/(K21-L21))+MVC,1)</f>
        <v>2.199989184434048</v>
      </c>
      <c r="N21" s="3">
        <f t="shared" ref="N21:N36" si="12">E21+k*J21*M21*(H21-G21)</f>
        <v>1532.243264762433</v>
      </c>
      <c r="Q21" t="str">
        <f>'PRE-POST'!A24</f>
        <v>Buffalo</v>
      </c>
      <c r="R21" s="3">
        <f>IFERROR(VLOOKUP(Q21,$A$4:$N$160,14,FALSE),VLOOKUP(Q21,'Week 14'!Q$4:R$134,2,FALSE))</f>
        <v>1693.6100265711586</v>
      </c>
    </row>
    <row r="22" spans="1:18">
      <c r="A22" t="str">
        <f t="shared" ref="A22:B22" si="13">C5</f>
        <v>Washington</v>
      </c>
      <c r="B22">
        <f t="shared" si="13"/>
        <v>10</v>
      </c>
      <c r="C22" t="str">
        <f t="shared" ref="C22:D22" si="14">A5</f>
        <v>Utah</v>
      </c>
      <c r="D22">
        <f t="shared" si="14"/>
        <v>3</v>
      </c>
      <c r="E22" s="3">
        <f>VLOOKUP(A22,'Week 14'!$Q$4:R$138,2,FALSE)</f>
        <v>1787.4343727482324</v>
      </c>
      <c r="F22" s="3">
        <f>VLOOKUP(C22,'Week 14'!$Q$4:S$138,2,FALSE)</f>
        <v>1706.4226824713523</v>
      </c>
      <c r="G22" s="5">
        <f t="shared" si="8"/>
        <v>0.69857279676262463</v>
      </c>
      <c r="H22">
        <f t="shared" ref="H22:H36" si="15">IF(B22&gt;D22,1,0)</f>
        <v>1</v>
      </c>
      <c r="I22">
        <f t="shared" ref="I22:I36" si="16">B22-D22</f>
        <v>7</v>
      </c>
      <c r="J22">
        <f t="shared" si="5"/>
        <v>2.0794415416798357</v>
      </c>
      <c r="K22">
        <f t="shared" si="6"/>
        <v>1787.4343727482324</v>
      </c>
      <c r="L22">
        <f t="shared" si="7"/>
        <v>1706.4226824713523</v>
      </c>
      <c r="M22">
        <f t="shared" si="11"/>
        <v>2.2000271565744707</v>
      </c>
      <c r="N22" s="3">
        <f t="shared" si="12"/>
        <v>1815.0139241041682</v>
      </c>
      <c r="Q22" t="str">
        <f>'PRE-POST'!A25</f>
        <v>Brigham Young</v>
      </c>
      <c r="R22" s="3">
        <f>IFERROR(VLOOKUP(Q22,$A$4:$N$160,14,FALSE),VLOOKUP(Q22,'Week 14'!Q$4:R$134,2,FALSE))</f>
        <v>1533.1662457653774</v>
      </c>
    </row>
    <row r="23" spans="1:18">
      <c r="A23" t="str">
        <f t="shared" ref="A23:B23" si="17">C6</f>
        <v>Alabama</v>
      </c>
      <c r="B23">
        <f t="shared" si="17"/>
        <v>35</v>
      </c>
      <c r="C23" t="str">
        <f t="shared" ref="C23:D23" si="18">A6</f>
        <v>Georgia</v>
      </c>
      <c r="D23">
        <f t="shared" si="18"/>
        <v>28</v>
      </c>
      <c r="E23" s="3">
        <f>VLOOKUP(A23,'Week 14'!$Q$4:R$138,2,FALSE)</f>
        <v>1926.495683402688</v>
      </c>
      <c r="F23" s="3">
        <f>VLOOKUP(C23,'Week 14'!$Q$4:S$138,2,FALSE)</f>
        <v>1915.6007033067469</v>
      </c>
      <c r="G23" s="5">
        <f t="shared" si="8"/>
        <v>0.60751692616112651</v>
      </c>
      <c r="H23">
        <f t="shared" si="15"/>
        <v>1</v>
      </c>
      <c r="I23">
        <f t="shared" si="16"/>
        <v>7</v>
      </c>
      <c r="J23">
        <f t="shared" si="5"/>
        <v>2.0794415416798357</v>
      </c>
      <c r="K23">
        <f t="shared" si="6"/>
        <v>1926.495683402688</v>
      </c>
      <c r="L23">
        <f t="shared" si="7"/>
        <v>1915.6007033067469</v>
      </c>
      <c r="M23">
        <f t="shared" si="11"/>
        <v>2.200201927858576</v>
      </c>
      <c r="N23" s="3">
        <f t="shared" si="12"/>
        <v>1962.4093862118436</v>
      </c>
      <c r="Q23" t="str">
        <f>'PRE-POST'!A26</f>
        <v>California</v>
      </c>
      <c r="R23" s="3">
        <f>IFERROR(VLOOKUP(Q23,$A$4:$N$160,14,FALSE),VLOOKUP(Q23,'Week 14'!Q$4:R$134,2,FALSE))</f>
        <v>1550.4566089653365</v>
      </c>
    </row>
    <row r="24" spans="1:18">
      <c r="A24" t="str">
        <f t="shared" ref="A24:B24" si="19">C7</f>
        <v>Middle Tennessee State</v>
      </c>
      <c r="B24">
        <f t="shared" si="19"/>
        <v>25</v>
      </c>
      <c r="C24" t="str">
        <f t="shared" ref="C24:D24" si="20">A7</f>
        <v>Alabama-Birmingham</v>
      </c>
      <c r="D24">
        <f t="shared" si="20"/>
        <v>27</v>
      </c>
      <c r="E24" s="3">
        <f>VLOOKUP(A24,'Week 14'!$Q$4:R$138,2,FALSE)</f>
        <v>1671.8897494822754</v>
      </c>
      <c r="F24" s="3">
        <f>VLOOKUP(C24,'Week 14'!$Q$4:S$138,2,FALSE)</f>
        <v>1586.0839750359764</v>
      </c>
      <c r="G24" s="5">
        <f t="shared" si="8"/>
        <v>0.70435182231528481</v>
      </c>
      <c r="H24">
        <f t="shared" si="15"/>
        <v>0</v>
      </c>
      <c r="I24">
        <f t="shared" si="16"/>
        <v>-2</v>
      </c>
      <c r="J24">
        <f t="shared" si="5"/>
        <v>1.0986122886681098</v>
      </c>
      <c r="K24">
        <f t="shared" si="6"/>
        <v>1586.0839750359764</v>
      </c>
      <c r="L24">
        <f t="shared" si="7"/>
        <v>1671.8897494822754</v>
      </c>
      <c r="M24">
        <f t="shared" si="11"/>
        <v>2.1999743606999158</v>
      </c>
      <c r="N24" s="3">
        <f t="shared" si="12"/>
        <v>1637.8425253091702</v>
      </c>
      <c r="Q24" t="str">
        <f>'PRE-POST'!A27</f>
        <v>UCLA</v>
      </c>
      <c r="R24" s="3">
        <f>IFERROR(VLOOKUP(Q24,$A$4:$N$160,14,FALSE),VLOOKUP(Q24,'Week 14'!Q$4:R$134,2,FALSE))</f>
        <v>1340.6158580297081</v>
      </c>
    </row>
    <row r="25" spans="1:18">
      <c r="A25" t="str">
        <f t="shared" ref="A25:B25" si="21">C8</f>
        <v>Appalachian State</v>
      </c>
      <c r="B25">
        <f t="shared" si="21"/>
        <v>30</v>
      </c>
      <c r="C25" t="str">
        <f t="shared" ref="C25:D25" si="22">A8</f>
        <v>Louisiana</v>
      </c>
      <c r="D25">
        <f t="shared" si="22"/>
        <v>19</v>
      </c>
      <c r="E25" s="3">
        <f>VLOOKUP(A25,'Week 14'!$Q$4:R$138,2,FALSE)</f>
        <v>1806.7627028155455</v>
      </c>
      <c r="F25" s="3">
        <f>VLOOKUP(C25,'Week 14'!$Q$4:S$138,2,FALSE)</f>
        <v>1606.9184321504392</v>
      </c>
      <c r="G25" s="5">
        <f t="shared" si="8"/>
        <v>0.821209889057816</v>
      </c>
      <c r="H25">
        <f t="shared" si="15"/>
        <v>1</v>
      </c>
      <c r="I25">
        <f t="shared" si="16"/>
        <v>11</v>
      </c>
      <c r="J25">
        <f t="shared" si="5"/>
        <v>2.4849066497880004</v>
      </c>
      <c r="K25">
        <f t="shared" si="6"/>
        <v>1806.7627028155455</v>
      </c>
      <c r="L25">
        <f t="shared" si="7"/>
        <v>1606.9184321504392</v>
      </c>
      <c r="M25">
        <f t="shared" si="11"/>
        <v>2.2000110085717881</v>
      </c>
      <c r="N25" s="3">
        <f t="shared" si="12"/>
        <v>1826.3109769988412</v>
      </c>
      <c r="Q25" t="str">
        <f>'PRE-POST'!A28</f>
        <v>Central Florida</v>
      </c>
      <c r="R25" s="3">
        <f>IFERROR(VLOOKUP(Q25,$A$4:$N$160,14,FALSE),VLOOKUP(Q25,'Week 14'!Q$4:R$134,2,FALSE))</f>
        <v>1862.3152035384421</v>
      </c>
    </row>
    <row r="26" spans="1:18">
      <c r="A26" t="str">
        <f t="shared" ref="A26:B26" si="23">C9</f>
        <v>Central Florida</v>
      </c>
      <c r="B26">
        <f t="shared" si="23"/>
        <v>56</v>
      </c>
      <c r="C26" t="str">
        <f t="shared" ref="C26:D26" si="24">A9</f>
        <v>Memphis</v>
      </c>
      <c r="D26">
        <f t="shared" si="24"/>
        <v>41</v>
      </c>
      <c r="E26" s="3">
        <f>VLOOKUP(A26,'Week 14'!$Q$4:R$138,2,FALSE)</f>
        <v>1828.8236488405455</v>
      </c>
      <c r="F26" s="3">
        <f>VLOOKUP(C26,'Week 14'!$Q$4:S$138,2,FALSE)</f>
        <v>1725.013546200081</v>
      </c>
      <c r="G26" s="5">
        <f t="shared" si="8"/>
        <v>0.72546798618289876</v>
      </c>
      <c r="H26">
        <f t="shared" si="15"/>
        <v>1</v>
      </c>
      <c r="I26">
        <f t="shared" si="16"/>
        <v>15</v>
      </c>
      <c r="J26">
        <f t="shared" si="5"/>
        <v>2.7725887222397811</v>
      </c>
      <c r="K26">
        <f t="shared" si="6"/>
        <v>1828.8236488405455</v>
      </c>
      <c r="L26">
        <f t="shared" si="7"/>
        <v>1725.013546200081</v>
      </c>
      <c r="M26">
        <f t="shared" si="11"/>
        <v>2.2000211925423834</v>
      </c>
      <c r="N26" s="3">
        <f t="shared" si="12"/>
        <v>1862.3152035384421</v>
      </c>
      <c r="Q26" t="str">
        <f>'PRE-POST'!A29</f>
        <v>Central Michigan</v>
      </c>
      <c r="R26" s="3">
        <f>IFERROR(VLOOKUP(Q26,$A$4:$N$160,14,FALSE),VLOOKUP(Q26,'Week 14'!Q$4:R$134,2,FALSE))</f>
        <v>1186.2283989700543</v>
      </c>
    </row>
    <row r="27" spans="1:18">
      <c r="A27" t="str">
        <f t="shared" ref="A27:B27" si="25">C10</f>
        <v>Clemson</v>
      </c>
      <c r="B27">
        <f t="shared" si="25"/>
        <v>42</v>
      </c>
      <c r="C27" t="str">
        <f t="shared" ref="C27:D27" si="26">A10</f>
        <v>Pittsburgh</v>
      </c>
      <c r="D27">
        <f t="shared" si="26"/>
        <v>10</v>
      </c>
      <c r="E27" s="3">
        <f>VLOOKUP(A27,'Week 14'!$Q$4:R$138,2,FALSE)</f>
        <v>1939.7839364773115</v>
      </c>
      <c r="F27" s="3">
        <f>VLOOKUP(C27,'Week 14'!$Q$4:S$138,2,FALSE)</f>
        <v>1634.1954235169246</v>
      </c>
      <c r="G27" s="5">
        <f t="shared" si="8"/>
        <v>0.89409588972224618</v>
      </c>
      <c r="H27">
        <f t="shared" si="15"/>
        <v>1</v>
      </c>
      <c r="I27">
        <f t="shared" si="16"/>
        <v>32</v>
      </c>
      <c r="J27">
        <f t="shared" si="5"/>
        <v>3.4965075614664802</v>
      </c>
      <c r="K27">
        <f t="shared" si="6"/>
        <v>1939.7839364773115</v>
      </c>
      <c r="L27">
        <f t="shared" si="7"/>
        <v>1634.1954235169246</v>
      </c>
      <c r="M27">
        <f t="shared" si="11"/>
        <v>2.2000071992234878</v>
      </c>
      <c r="N27" s="3">
        <f t="shared" si="12"/>
        <v>1956.0769487785401</v>
      </c>
      <c r="Q27" t="str">
        <f>'PRE-POST'!A30</f>
        <v>Charlotte</v>
      </c>
      <c r="R27" s="3">
        <f>IFERROR(VLOOKUP(Q27,$A$4:$N$160,14,FALSE),VLOOKUP(Q27,'Week 14'!Q$4:R$134,2,FALSE))</f>
        <v>1379.0288624977393</v>
      </c>
    </row>
    <row r="28" spans="1:18">
      <c r="A28" t="str">
        <f t="shared" ref="A28:B28" si="27">C11</f>
        <v>Boise State</v>
      </c>
      <c r="B28">
        <f t="shared" si="27"/>
        <v>16</v>
      </c>
      <c r="C28" t="str">
        <f t="shared" ref="C28:D28" si="28">A11</f>
        <v>Fresno State</v>
      </c>
      <c r="D28">
        <f t="shared" si="28"/>
        <v>19</v>
      </c>
      <c r="E28" s="3">
        <f>VLOOKUP(A28,'Week 14'!$Q$4:R$138,2,FALSE)</f>
        <v>1779.7212118071841</v>
      </c>
      <c r="F28" s="3">
        <f>VLOOKUP(C28,'Week 14'!$Q$4:S$138,2,FALSE)</f>
        <v>1764.9819058256089</v>
      </c>
      <c r="G28" s="5">
        <f t="shared" si="8"/>
        <v>0.61278079947898312</v>
      </c>
      <c r="H28">
        <f t="shared" si="15"/>
        <v>0</v>
      </c>
      <c r="I28">
        <f t="shared" si="16"/>
        <v>-3</v>
      </c>
      <c r="J28">
        <f t="shared" si="5"/>
        <v>1.3862943611198906</v>
      </c>
      <c r="K28">
        <f t="shared" si="6"/>
        <v>1764.9819058256089</v>
      </c>
      <c r="L28">
        <f t="shared" si="7"/>
        <v>1779.7212118071841</v>
      </c>
      <c r="M28">
        <f t="shared" si="11"/>
        <v>2.1998507392408606</v>
      </c>
      <c r="N28" s="3">
        <f t="shared" si="12"/>
        <v>1742.3459867867718</v>
      </c>
      <c r="Q28" t="str">
        <f>'PRE-POST'!A31</f>
        <v>Cincinnati</v>
      </c>
      <c r="R28" s="3">
        <f>IFERROR(VLOOKUP(Q28,$A$4:$N$160,14,FALSE),VLOOKUP(Q28,'Week 14'!Q$4:R$134,2,FALSE))</f>
        <v>1672.2648965889168</v>
      </c>
    </row>
    <row r="29" spans="1:18">
      <c r="A29" t="str">
        <f t="shared" ref="A29:B29" si="29">C12</f>
        <v>Iowa State</v>
      </c>
      <c r="B29">
        <f t="shared" si="29"/>
        <v>27</v>
      </c>
      <c r="C29" t="str">
        <f t="shared" ref="C29:D29" si="30">A12</f>
        <v>AA</v>
      </c>
      <c r="D29">
        <f t="shared" si="30"/>
        <v>24</v>
      </c>
      <c r="E29" s="3">
        <f>VLOOKUP(A29,'Week 14'!$Q$4:R$138,2,FALSE)</f>
        <v>1675.8050056072609</v>
      </c>
      <c r="F29" s="3">
        <f>VLOOKUP(C29,'Week 14'!$Q$4:S$138,2,FALSE)</f>
        <v>1188.8929063942744</v>
      </c>
      <c r="G29" s="5">
        <f t="shared" si="8"/>
        <v>0.95996187445323389</v>
      </c>
      <c r="H29">
        <f t="shared" si="15"/>
        <v>1</v>
      </c>
      <c r="I29">
        <f t="shared" si="16"/>
        <v>3</v>
      </c>
      <c r="J29">
        <f t="shared" si="5"/>
        <v>1.3862943611198906</v>
      </c>
      <c r="K29">
        <f t="shared" si="6"/>
        <v>1675.8050056072609</v>
      </c>
      <c r="L29">
        <f t="shared" si="7"/>
        <v>1188.8929063942744</v>
      </c>
      <c r="M29">
        <f t="shared" si="11"/>
        <v>2.2000045182693215</v>
      </c>
      <c r="N29" s="3">
        <f t="shared" si="12"/>
        <v>1678.2472142406709</v>
      </c>
      <c r="Q29" t="str">
        <f>'PRE-POST'!A32</f>
        <v>Clemson</v>
      </c>
      <c r="R29" s="3">
        <f>IFERROR(VLOOKUP(Q29,$A$4:$N$160,14,FALSE),VLOOKUP(Q29,'Week 14'!Q$4:R$134,2,FALSE))</f>
        <v>1956.0769487785401</v>
      </c>
    </row>
    <row r="30" spans="1:18">
      <c r="A30" t="str">
        <f t="shared" ref="A30:B30" si="31">C13</f>
        <v>Liberty</v>
      </c>
      <c r="B30">
        <f t="shared" si="31"/>
        <v>52</v>
      </c>
      <c r="C30" t="str">
        <f t="shared" ref="C30:D30" si="32">A13</f>
        <v>AA</v>
      </c>
      <c r="D30">
        <f t="shared" si="32"/>
        <v>17</v>
      </c>
      <c r="E30" s="3">
        <f>VLOOKUP(A30,'Week 14'!$Q$4:R$138,2,FALSE)</f>
        <v>1382.276305757611</v>
      </c>
      <c r="F30" s="3">
        <f>VLOOKUP(C30,'Week 14'!$Q$4:S$138,2,FALSE)</f>
        <v>1188.8929063942744</v>
      </c>
      <c r="G30" s="5">
        <f t="shared" si="8"/>
        <v>0.81568385866965931</v>
      </c>
      <c r="H30">
        <f t="shared" si="15"/>
        <v>1</v>
      </c>
      <c r="I30">
        <f t="shared" si="16"/>
        <v>35</v>
      </c>
      <c r="J30">
        <f t="shared" si="5"/>
        <v>3.5835189384561099</v>
      </c>
      <c r="K30">
        <f t="shared" si="6"/>
        <v>1382.276305757611</v>
      </c>
      <c r="L30">
        <f t="shared" si="7"/>
        <v>1188.8929063942744</v>
      </c>
      <c r="M30">
        <f t="shared" si="11"/>
        <v>2.2000113763642966</v>
      </c>
      <c r="N30" s="3">
        <f t="shared" si="12"/>
        <v>1411.3384728967694</v>
      </c>
      <c r="Q30" t="str">
        <f>'PRE-POST'!A33</f>
        <v>Coastal Carolina</v>
      </c>
      <c r="R30" s="3">
        <f>IFERROR(VLOOKUP(Q30,$A$4:$N$160,14,FALSE),VLOOKUP(Q30,'Week 14'!Q$4:R$134,2,FALSE))</f>
        <v>1381.9871190051208</v>
      </c>
    </row>
    <row r="31" spans="1:18">
      <c r="A31" t="str">
        <f t="shared" ref="A31:B31" si="33">C14</f>
        <v>North Carolina State</v>
      </c>
      <c r="B31">
        <f t="shared" si="33"/>
        <v>58</v>
      </c>
      <c r="C31" t="str">
        <f t="shared" ref="C31:D31" si="34">A14</f>
        <v>East Carolina</v>
      </c>
      <c r="D31">
        <f t="shared" si="34"/>
        <v>3</v>
      </c>
      <c r="E31" s="3">
        <f>VLOOKUP(A31,'Week 14'!$Q$4:R$138,2,FALSE)</f>
        <v>1639.4957656090442</v>
      </c>
      <c r="F31" s="3">
        <f>VLOOKUP(C31,'Week 14'!$Q$4:S$138,2,FALSE)</f>
        <v>1359.0424518143113</v>
      </c>
      <c r="G31" s="5">
        <f t="shared" si="8"/>
        <v>0.87959379398874638</v>
      </c>
      <c r="H31">
        <f t="shared" si="15"/>
        <v>1</v>
      </c>
      <c r="I31">
        <f t="shared" si="16"/>
        <v>55</v>
      </c>
      <c r="J31">
        <f t="shared" si="5"/>
        <v>4.0253516907351496</v>
      </c>
      <c r="K31">
        <f t="shared" si="6"/>
        <v>1639.4957656090442</v>
      </c>
      <c r="L31">
        <f t="shared" si="7"/>
        <v>1359.0424518143113</v>
      </c>
      <c r="M31">
        <f t="shared" si="11"/>
        <v>2.2000078444428781</v>
      </c>
      <c r="N31" s="3">
        <f t="shared" si="12"/>
        <v>1660.8216439469818</v>
      </c>
      <c r="Q31" t="str">
        <f>'PRE-POST'!A34</f>
        <v>Colorado</v>
      </c>
      <c r="R31" s="3">
        <f>IFERROR(VLOOKUP(Q31,$A$4:$N$160,14,FALSE),VLOOKUP(Q31,'Week 14'!Q$4:R$134,2,FALSE))</f>
        <v>1385.8725128616088</v>
      </c>
    </row>
    <row r="32" spans="1:18">
      <c r="A32" t="str">
        <f t="shared" ref="A32:B32" si="35">C15</f>
        <v>Ohio State</v>
      </c>
      <c r="B32">
        <f t="shared" si="35"/>
        <v>45</v>
      </c>
      <c r="C32" t="str">
        <f t="shared" ref="C32:D32" si="36">A15</f>
        <v>Northwestern</v>
      </c>
      <c r="D32">
        <f t="shared" si="36"/>
        <v>24</v>
      </c>
      <c r="E32" s="3">
        <f>VLOOKUP(A32,'Week 14'!$Q$4:R$138,2,FALSE)</f>
        <v>1808.9927362989056</v>
      </c>
      <c r="F32" s="3">
        <f>VLOOKUP(C32,'Week 14'!$Q$4:S$138,2,FALSE)</f>
        <v>1655.7283948902411</v>
      </c>
      <c r="G32" s="5">
        <f t="shared" si="8"/>
        <v>0.77841103440732629</v>
      </c>
      <c r="H32">
        <f t="shared" si="15"/>
        <v>1</v>
      </c>
      <c r="I32">
        <f t="shared" si="16"/>
        <v>21</v>
      </c>
      <c r="J32">
        <f t="shared" si="5"/>
        <v>3.0910424533583161</v>
      </c>
      <c r="K32">
        <f t="shared" si="6"/>
        <v>1808.9927362989056</v>
      </c>
      <c r="L32">
        <f t="shared" si="7"/>
        <v>1655.7283948902411</v>
      </c>
      <c r="M32">
        <f t="shared" si="11"/>
        <v>2.2000143542847592</v>
      </c>
      <c r="N32" s="3">
        <f t="shared" si="12"/>
        <v>1839.1303325287192</v>
      </c>
      <c r="Q32" t="str">
        <f>'PRE-POST'!A35</f>
        <v>Colorado State</v>
      </c>
      <c r="R32" s="3">
        <f>IFERROR(VLOOKUP(Q32,$A$4:$N$160,14,FALSE),VLOOKUP(Q32,'Week 14'!Q$4:R$134,2,FALSE))</f>
        <v>1263.8920102191744</v>
      </c>
    </row>
    <row r="33" spans="1:18">
      <c r="A33" t="str">
        <f t="shared" ref="A33:B33" si="37">C16</f>
        <v>Oklahoma</v>
      </c>
      <c r="B33">
        <f t="shared" si="37"/>
        <v>39</v>
      </c>
      <c r="C33" t="str">
        <f t="shared" ref="C33:D33" si="38">A16</f>
        <v>Texas</v>
      </c>
      <c r="D33">
        <f t="shared" si="38"/>
        <v>27</v>
      </c>
      <c r="E33" s="3">
        <f>VLOOKUP(A33,'Week 14'!$Q$4:R$138,2,FALSE)</f>
        <v>1810.8411000456692</v>
      </c>
      <c r="F33" s="3">
        <f>VLOOKUP(C33,'Week 14'!$Q$4:S$138,2,FALSE)</f>
        <v>1745.355470116634</v>
      </c>
      <c r="G33" s="5">
        <f t="shared" si="8"/>
        <v>0.67942610469984044</v>
      </c>
      <c r="H33">
        <f t="shared" si="15"/>
        <v>1</v>
      </c>
      <c r="I33">
        <f t="shared" si="16"/>
        <v>12</v>
      </c>
      <c r="J33">
        <f t="shared" si="5"/>
        <v>2.5649493574615367</v>
      </c>
      <c r="K33">
        <f t="shared" si="6"/>
        <v>1810.8411000456692</v>
      </c>
      <c r="L33">
        <f t="shared" si="7"/>
        <v>1745.355470116634</v>
      </c>
      <c r="M33">
        <f t="shared" si="11"/>
        <v>2.2000335951567145</v>
      </c>
      <c r="N33" s="3">
        <f t="shared" si="12"/>
        <v>1847.0209080197628</v>
      </c>
      <c r="Q33" t="str">
        <f>'PRE-POST'!A36</f>
        <v>Connecticut</v>
      </c>
      <c r="R33" s="3">
        <f>IFERROR(VLOOKUP(Q33,$A$4:$N$160,14,FALSE),VLOOKUP(Q33,'Week 14'!Q$4:R$134,2,FALSE))</f>
        <v>1170.0537772131383</v>
      </c>
    </row>
    <row r="34" spans="1:18">
      <c r="A34" t="str">
        <f t="shared" ref="A34:B34" si="39">C17</f>
        <v>South Carolina</v>
      </c>
      <c r="B34">
        <f t="shared" si="39"/>
        <v>28</v>
      </c>
      <c r="C34" t="str">
        <f t="shared" ref="C34:D34" si="40">A17</f>
        <v>Akron</v>
      </c>
      <c r="D34">
        <f t="shared" si="40"/>
        <v>3</v>
      </c>
      <c r="E34" s="3">
        <f>VLOOKUP(A34,'Week 14'!$Q$4:R$138,2,FALSE)</f>
        <v>1585.3737096569155</v>
      </c>
      <c r="F34" s="3">
        <f>VLOOKUP(C34,'Week 14'!$Q$4:S$138,2,FALSE)</f>
        <v>1272.1152265260494</v>
      </c>
      <c r="G34" s="5">
        <f t="shared" si="8"/>
        <v>0.89820440761087417</v>
      </c>
      <c r="H34">
        <f t="shared" si="15"/>
        <v>1</v>
      </c>
      <c r="I34">
        <f t="shared" si="16"/>
        <v>25</v>
      </c>
      <c r="J34">
        <f t="shared" si="5"/>
        <v>3.2580965380214821</v>
      </c>
      <c r="K34">
        <f t="shared" si="6"/>
        <v>1585.3737096569155</v>
      </c>
      <c r="L34">
        <f t="shared" si="7"/>
        <v>1272.1152265260494</v>
      </c>
      <c r="M34">
        <f t="shared" si="11"/>
        <v>2.2000070229542645</v>
      </c>
      <c r="N34" s="3">
        <f t="shared" si="12"/>
        <v>1599.9667903961067</v>
      </c>
      <c r="Q34" t="str">
        <f>'PRE-POST'!A37</f>
        <v>Duke</v>
      </c>
      <c r="R34" s="3">
        <f>IFERROR(VLOOKUP(Q34,$A$4:$N$160,14,FALSE),VLOOKUP(Q34,'Week 14'!Q$4:R$134,2,FALSE))</f>
        <v>1468.1955870944555</v>
      </c>
    </row>
    <row r="35" spans="1:18">
      <c r="A35" t="str">
        <f t="shared" ref="A35:B35" si="41">C18</f>
        <v>California</v>
      </c>
      <c r="B35">
        <f t="shared" si="41"/>
        <v>13</v>
      </c>
      <c r="C35" t="str">
        <f t="shared" ref="C35:D35" si="42">A18</f>
        <v>Stanford</v>
      </c>
      <c r="D35">
        <f t="shared" si="42"/>
        <v>23</v>
      </c>
      <c r="E35" s="3">
        <f>VLOOKUP(A35,'Week 14'!$Q$4:R$138,2,FALSE)</f>
        <v>1615.3819213846652</v>
      </c>
      <c r="F35" s="3">
        <f>VLOOKUP(C35,'Week 14'!$Q$4:S$138,2,FALSE)</f>
        <v>1598.7229084223129</v>
      </c>
      <c r="G35" s="5">
        <f t="shared" si="8"/>
        <v>0.61539962962822004</v>
      </c>
      <c r="H35">
        <f t="shared" si="15"/>
        <v>0</v>
      </c>
      <c r="I35">
        <f t="shared" si="16"/>
        <v>-10</v>
      </c>
      <c r="J35">
        <f t="shared" si="5"/>
        <v>2.3978952727983707</v>
      </c>
      <c r="K35">
        <f t="shared" si="6"/>
        <v>1598.7229084223129</v>
      </c>
      <c r="L35">
        <f t="shared" si="7"/>
        <v>1615.3819213846652</v>
      </c>
      <c r="M35">
        <f t="shared" si="11"/>
        <v>2.1998679393548124</v>
      </c>
      <c r="N35" s="3">
        <f t="shared" si="12"/>
        <v>1550.4566089653365</v>
      </c>
      <c r="Q35" t="str">
        <f>'PRE-POST'!A38</f>
        <v>Eastern Michigan</v>
      </c>
      <c r="R35" s="3">
        <f>IFERROR(VLOOKUP(Q35,$A$4:$N$160,14,FALSE),VLOOKUP(Q35,'Week 14'!Q$4:R$134,2,FALSE))</f>
        <v>1580.6471138374986</v>
      </c>
    </row>
    <row r="36" spans="1:18">
      <c r="A36" t="str">
        <f t="shared" ref="A36:B36" si="43">C19</f>
        <v>Virginia Tech</v>
      </c>
      <c r="B36">
        <f t="shared" si="43"/>
        <v>41</v>
      </c>
      <c r="C36" t="str">
        <f t="shared" ref="C36:D36" si="44">A19</f>
        <v>Marshall</v>
      </c>
      <c r="D36">
        <f t="shared" si="44"/>
        <v>20</v>
      </c>
      <c r="E36" s="3">
        <f>VLOOKUP(A36,'Week 14'!$Q$4:R$138,2,FALSE)</f>
        <v>1353.8855573242818</v>
      </c>
      <c r="F36" s="3">
        <f>VLOOKUP(C36,'Week 14'!$Q$4:S$138,2,FALSE)</f>
        <v>1600.9682149800135</v>
      </c>
      <c r="G36" s="5">
        <f t="shared" si="8"/>
        <v>0.25958011906173384</v>
      </c>
      <c r="H36">
        <f t="shared" si="15"/>
        <v>1</v>
      </c>
      <c r="I36">
        <f t="shared" si="16"/>
        <v>21</v>
      </c>
      <c r="J36">
        <f t="shared" si="5"/>
        <v>3.0910424533583161</v>
      </c>
      <c r="K36">
        <f t="shared" si="6"/>
        <v>1353.8855573242818</v>
      </c>
      <c r="L36">
        <f t="shared" si="7"/>
        <v>1600.9682149800135</v>
      </c>
      <c r="M36">
        <f t="shared" si="11"/>
        <v>2.1999910960970679</v>
      </c>
      <c r="N36" s="3">
        <f t="shared" si="12"/>
        <v>1454.5865983152889</v>
      </c>
      <c r="Q36" t="str">
        <f>'PRE-POST'!A39</f>
        <v>East Carolina</v>
      </c>
      <c r="R36" s="3">
        <f>IFERROR(VLOOKUP(Q36,$A$4:$N$160,14,FALSE),VLOOKUP(Q36,'Week 14'!Q$4:R$134,2,FALSE))</f>
        <v>1337.7165734763737</v>
      </c>
    </row>
    <row r="37" spans="1:18">
      <c r="Q37" t="str">
        <f>'PRE-POST'!A40</f>
        <v>Florida International</v>
      </c>
      <c r="R37" s="3">
        <f>IFERROR(VLOOKUP(Q37,$A$4:$N$160,14,FALSE),VLOOKUP(Q37,'Week 14'!Q$4:R$134,2,FALSE))</f>
        <v>1553.3379487905449</v>
      </c>
    </row>
    <row r="38" spans="1:18">
      <c r="Q38" t="str">
        <f>'PRE-POST'!A41</f>
        <v>Florida</v>
      </c>
      <c r="R38" s="3">
        <f>IFERROR(VLOOKUP(Q38,$A$4:$N$160,14,FALSE),VLOOKUP(Q38,'Week 14'!Q$4:R$134,2,FALSE))</f>
        <v>1677.1917149366088</v>
      </c>
    </row>
    <row r="39" spans="1:18">
      <c r="Q39" t="str">
        <f>'PRE-POST'!A42</f>
        <v>Florida Atlantic</v>
      </c>
      <c r="R39" s="3">
        <f>IFERROR(VLOOKUP(Q39,$A$4:$N$160,14,FALSE),VLOOKUP(Q39,'Week 14'!Q$4:R$134,2,FALSE))</f>
        <v>1487.6786819454162</v>
      </c>
    </row>
    <row r="40" spans="1:18">
      <c r="Q40" t="str">
        <f>'PRE-POST'!A43</f>
        <v>Florida State</v>
      </c>
      <c r="R40" s="3">
        <f>IFERROR(VLOOKUP(Q40,$A$4:$N$160,14,FALSE),VLOOKUP(Q40,'Week 14'!Q$4:R$134,2,FALSE))</f>
        <v>1419.8985170880901</v>
      </c>
    </row>
    <row r="41" spans="1:18">
      <c r="Q41" t="str">
        <f>'PRE-POST'!A44</f>
        <v>Fresno State</v>
      </c>
      <c r="R41" s="3">
        <f>IFERROR(VLOOKUP(Q41,$A$4:$N$160,14,FALSE),VLOOKUP(Q41,'Week 14'!Q$4:R$134,2,FALSE))</f>
        <v>1802.3571308460212</v>
      </c>
    </row>
    <row r="42" spans="1:18">
      <c r="Q42" t="str">
        <f>'PRE-POST'!A45</f>
        <v>Georgia</v>
      </c>
      <c r="R42" s="3">
        <f>IFERROR(VLOOKUP(Q42,$A$4:$N$160,14,FALSE),VLOOKUP(Q42,'Week 14'!Q$4:R$134,2,FALSE))</f>
        <v>1879.6870004975913</v>
      </c>
    </row>
    <row r="43" spans="1:18">
      <c r="Q43" t="str">
        <f>'PRE-POST'!A46</f>
        <v>Georgia Southern</v>
      </c>
      <c r="R43" s="3">
        <f>IFERROR(VLOOKUP(Q43,$A$4:$N$160,14,FALSE),VLOOKUP(Q43,'Week 14'!Q$4:R$134,2,FALSE))</f>
        <v>1646.7933341610355</v>
      </c>
    </row>
    <row r="44" spans="1:18">
      <c r="Q44" t="str">
        <f>'PRE-POST'!A47</f>
        <v>Georgia State</v>
      </c>
      <c r="R44" s="3">
        <f>IFERROR(VLOOKUP(Q44,$A$4:$N$160,14,FALSE),VLOOKUP(Q44,'Week 14'!Q$4:R$134,2,FALSE))</f>
        <v>1228.6540563899287</v>
      </c>
    </row>
    <row r="45" spans="1:18">
      <c r="Q45" t="str">
        <f>'PRE-POST'!A48</f>
        <v>Georgia Tech</v>
      </c>
      <c r="R45" s="3">
        <f>IFERROR(VLOOKUP(Q45,$A$4:$N$160,14,FALSE),VLOOKUP(Q45,'Week 14'!Q$4:R$134,2,FALSE))</f>
        <v>1664.5910537264335</v>
      </c>
    </row>
    <row r="46" spans="1:18">
      <c r="Q46" t="str">
        <f>'PRE-POST'!A49</f>
        <v>Hawaii</v>
      </c>
      <c r="R46" s="3">
        <f>IFERROR(VLOOKUP(Q46,$A$4:$N$160,14,FALSE),VLOOKUP(Q46,'Week 14'!Q$4:R$134,2,FALSE))</f>
        <v>1489.6905606909554</v>
      </c>
    </row>
    <row r="47" spans="1:18">
      <c r="Q47" t="str">
        <f>'PRE-POST'!A50</f>
        <v>Houston</v>
      </c>
      <c r="R47" s="3">
        <f>IFERROR(VLOOKUP(Q47,$A$4:$N$160,14,FALSE),VLOOKUP(Q47,'Week 14'!Q$4:R$134,2,FALSE))</f>
        <v>1578.1483064991496</v>
      </c>
    </row>
    <row r="48" spans="1:18">
      <c r="Q48" t="str">
        <f>'PRE-POST'!A51</f>
        <v>Illinois</v>
      </c>
      <c r="R48" s="3">
        <f>IFERROR(VLOOKUP(Q48,$A$4:$N$160,14,FALSE),VLOOKUP(Q48,'Week 14'!Q$4:R$134,2,FALSE))</f>
        <v>1339.6194712557169</v>
      </c>
    </row>
    <row r="49" spans="17:18">
      <c r="Q49" t="str">
        <f>'PRE-POST'!A52</f>
        <v>Indiana</v>
      </c>
      <c r="R49" s="3">
        <f>IFERROR(VLOOKUP(Q49,$A$4:$N$160,14,FALSE),VLOOKUP(Q49,'Week 14'!Q$4:R$134,2,FALSE))</f>
        <v>1389.0203161785089</v>
      </c>
    </row>
    <row r="50" spans="17:18">
      <c r="Q50" t="str">
        <f>'PRE-POST'!A53</f>
        <v>Iowa</v>
      </c>
      <c r="R50" s="3">
        <f>IFERROR(VLOOKUP(Q50,$A$4:$N$160,14,FALSE),VLOOKUP(Q50,'Week 14'!Q$4:R$134,2,FALSE))</f>
        <v>1651.0760016151094</v>
      </c>
    </row>
    <row r="51" spans="17:18">
      <c r="Q51" t="str">
        <f>'PRE-POST'!A54</f>
        <v>Iowa State</v>
      </c>
      <c r="R51" s="3">
        <f>IFERROR(VLOOKUP(Q51,$A$4:$N$160,14,FALSE),VLOOKUP(Q51,'Week 14'!Q$4:R$134,2,FALSE))</f>
        <v>1678.2472142406709</v>
      </c>
    </row>
    <row r="52" spans="17:18">
      <c r="Q52" t="str">
        <f>'PRE-POST'!A55</f>
        <v>Kansas</v>
      </c>
      <c r="R52" s="3">
        <f>IFERROR(VLOOKUP(Q52,$A$4:$N$160,14,FALSE),VLOOKUP(Q52,'Week 14'!Q$4:R$134,2,FALSE))</f>
        <v>1376.4132268859485</v>
      </c>
    </row>
    <row r="53" spans="17:18">
      <c r="Q53" t="str">
        <f>'PRE-POST'!A56</f>
        <v>Kansas State</v>
      </c>
      <c r="R53" s="3">
        <f>IFERROR(VLOOKUP(Q53,$A$4:$N$160,14,FALSE),VLOOKUP(Q53,'Week 14'!Q$4:R$134,2,FALSE))</f>
        <v>1502.5837385091415</v>
      </c>
    </row>
    <row r="54" spans="17:18">
      <c r="Q54" t="str">
        <f>'PRE-POST'!A57</f>
        <v>Kent State</v>
      </c>
      <c r="R54" s="3">
        <f>IFERROR(VLOOKUP(Q54,$A$4:$N$160,14,FALSE),VLOOKUP(Q54,'Week 14'!Q$4:R$134,2,FALSE))</f>
        <v>1324.1449988124866</v>
      </c>
    </row>
    <row r="55" spans="17:18">
      <c r="Q55" t="str">
        <f>'PRE-POST'!A58</f>
        <v>Kentucky</v>
      </c>
      <c r="R55" s="3">
        <f>IFERROR(VLOOKUP(Q55,$A$4:$N$160,14,FALSE),VLOOKUP(Q55,'Week 14'!Q$4:R$134,2,FALSE))</f>
        <v>1641.0598737670859</v>
      </c>
    </row>
    <row r="56" spans="17:18">
      <c r="Q56" t="str">
        <f>'PRE-POST'!A59</f>
        <v>Liberty</v>
      </c>
      <c r="R56" s="3">
        <f>IFERROR(VLOOKUP(Q56,$A$4:$N$160,14,FALSE),VLOOKUP(Q56,'Week 14'!Q$4:R$134,2,FALSE))</f>
        <v>1411.3384728967694</v>
      </c>
    </row>
    <row r="57" spans="17:18">
      <c r="Q57" t="str">
        <f>'PRE-POST'!A60</f>
        <v>Louisiana State</v>
      </c>
      <c r="R57" s="3">
        <f>IFERROR(VLOOKUP(Q57,$A$4:$N$160,14,FALSE),VLOOKUP(Q57,'Week 14'!Q$4:R$134,2,FALSE))</f>
        <v>1629.5961413682967</v>
      </c>
    </row>
    <row r="58" spans="17:18">
      <c r="Q58" t="str">
        <f>'PRE-POST'!A61</f>
        <v>Louisiana Tech</v>
      </c>
      <c r="R58" s="3">
        <f>IFERROR(VLOOKUP(Q58,$A$4:$N$160,14,FALSE),VLOOKUP(Q58,'Week 14'!Q$4:R$134,2,FALSE))</f>
        <v>1407.5231504825927</v>
      </c>
    </row>
    <row r="59" spans="17:18">
      <c r="Q59" t="str">
        <f>'PRE-POST'!A62</f>
        <v>Louisiana</v>
      </c>
      <c r="R59" s="3">
        <f>IFERROR(VLOOKUP(Q59,$A$4:$N$160,14,FALSE),VLOOKUP(Q59,'Week 14'!Q$4:R$134,2,FALSE))</f>
        <v>1587.3701579671435</v>
      </c>
    </row>
    <row r="60" spans="17:18">
      <c r="Q60" t="str">
        <f>'PRE-POST'!A63</f>
        <v>Louisiana-Monroe</v>
      </c>
      <c r="R60" s="3">
        <f>IFERROR(VLOOKUP(Q60,$A$4:$N$160,14,FALSE),VLOOKUP(Q60,'Week 14'!Q$4:R$134,2,FALSE))</f>
        <v>1513.907450188444</v>
      </c>
    </row>
    <row r="61" spans="17:18">
      <c r="Q61" t="str">
        <f>'PRE-POST'!A64</f>
        <v>Louisville</v>
      </c>
      <c r="R61" s="3">
        <f>IFERROR(VLOOKUP(Q61,$A$4:$N$160,14,FALSE),VLOOKUP(Q61,'Week 14'!Q$4:R$134,2,FALSE))</f>
        <v>1217.99605698697</v>
      </c>
    </row>
    <row r="62" spans="17:18">
      <c r="Q62" t="str">
        <f>'PRE-POST'!A65</f>
        <v>Marshall</v>
      </c>
      <c r="R62" s="3">
        <f>IFERROR(VLOOKUP(Q62,$A$4:$N$160,14,FALSE),VLOOKUP(Q62,'Week 14'!Q$4:R$134,2,FALSE))</f>
        <v>1500.2671739890063</v>
      </c>
    </row>
    <row r="63" spans="17:18">
      <c r="Q63" t="str">
        <f>'PRE-POST'!A66</f>
        <v>Maryland</v>
      </c>
      <c r="R63" s="3">
        <f>IFERROR(VLOOKUP(Q63,$A$4:$N$160,14,FALSE),VLOOKUP(Q63,'Week 14'!Q$4:R$134,2,FALSE))</f>
        <v>1424.6235467186993</v>
      </c>
    </row>
    <row r="64" spans="17:18">
      <c r="Q64" t="str">
        <f>'PRE-POST'!A67</f>
        <v>Massachusetts</v>
      </c>
      <c r="R64" s="3">
        <f>IFERROR(VLOOKUP(Q64,$A$4:$N$160,14,FALSE),VLOOKUP(Q64,'Week 14'!Q$4:R$134,2,FALSE))</f>
        <v>1358.0017335685795</v>
      </c>
    </row>
    <row r="65" spans="17:18">
      <c r="Q65" t="str">
        <f>'PRE-POST'!A68</f>
        <v>Memphis</v>
      </c>
      <c r="R65" s="3">
        <f>IFERROR(VLOOKUP(Q65,$A$4:$N$160,14,FALSE),VLOOKUP(Q65,'Week 14'!Q$4:R$134,2,FALSE))</f>
        <v>1691.5219915021844</v>
      </c>
    </row>
    <row r="66" spans="17:18">
      <c r="Q66" t="str">
        <f>'PRE-POST'!A69</f>
        <v>Miami (FL)</v>
      </c>
      <c r="R66" s="3">
        <f>IFERROR(VLOOKUP(Q66,$A$4:$N$160,14,FALSE),VLOOKUP(Q66,'Week 14'!Q$4:R$134,2,FALSE))</f>
        <v>1651.4187883478121</v>
      </c>
    </row>
    <row r="67" spans="17:18">
      <c r="Q67" t="str">
        <f>'PRE-POST'!A70</f>
        <v>Miami (OH)</v>
      </c>
      <c r="R67" s="3">
        <f>IFERROR(VLOOKUP(Q67,$A$4:$N$160,14,FALSE),VLOOKUP(Q67,'Week 14'!Q$4:R$134,2,FALSE))</f>
        <v>1624.1407500675957</v>
      </c>
    </row>
    <row r="68" spans="17:18">
      <c r="Q68" t="str">
        <f>'PRE-POST'!A71</f>
        <v>Michigan</v>
      </c>
      <c r="R68" s="3">
        <f>IFERROR(VLOOKUP(Q68,$A$4:$N$160,14,FALSE),VLOOKUP(Q68,'Week 14'!Q$4:R$134,2,FALSE))</f>
        <v>1742.5962065341623</v>
      </c>
    </row>
    <row r="69" spans="17:18">
      <c r="Q69" t="str">
        <f>'PRE-POST'!A72</f>
        <v>Michigan State</v>
      </c>
      <c r="R69" s="3">
        <f>IFERROR(VLOOKUP(Q69,$A$4:$N$160,14,FALSE),VLOOKUP(Q69,'Week 14'!Q$4:R$134,2,FALSE))</f>
        <v>1534.3177899574096</v>
      </c>
    </row>
    <row r="70" spans="17:18">
      <c r="Q70" t="str">
        <f>'PRE-POST'!A73</f>
        <v>Middle Tennessee State</v>
      </c>
      <c r="R70" s="3">
        <f>IFERROR(VLOOKUP(Q70,$A$4:$N$160,14,FALSE),VLOOKUP(Q70,'Week 14'!Q$4:R$134,2,FALSE))</f>
        <v>1637.8425253091702</v>
      </c>
    </row>
    <row r="71" spans="17:18">
      <c r="Q71" t="str">
        <f>'PRE-POST'!A74</f>
        <v>Minnesota</v>
      </c>
      <c r="R71" s="3">
        <f>IFERROR(VLOOKUP(Q71,$A$4:$N$160,14,FALSE),VLOOKUP(Q71,'Week 14'!Q$4:R$134,2,FALSE))</f>
        <v>1550.7427678744273</v>
      </c>
    </row>
    <row r="72" spans="17:18">
      <c r="Q72" t="str">
        <f>'PRE-POST'!A75</f>
        <v>Mississippi</v>
      </c>
      <c r="R72" s="3">
        <f>IFERROR(VLOOKUP(Q72,$A$4:$N$160,14,FALSE),VLOOKUP(Q72,'Week 14'!Q$4:R$134,2,FALSE))</f>
        <v>1371.6389521894621</v>
      </c>
    </row>
    <row r="73" spans="17:18">
      <c r="Q73" t="str">
        <f>'PRE-POST'!A76</f>
        <v>Mississippi State</v>
      </c>
      <c r="R73" s="3">
        <f>IFERROR(VLOOKUP(Q73,$A$4:$N$160,14,FALSE),VLOOKUP(Q73,'Week 14'!Q$4:R$134,2,FALSE))</f>
        <v>1727.1000302819104</v>
      </c>
    </row>
    <row r="74" spans="17:18">
      <c r="Q74" t="str">
        <f>'PRE-POST'!A77</f>
        <v>Missouri</v>
      </c>
      <c r="R74" s="3">
        <f>IFERROR(VLOOKUP(Q74,$A$4:$N$160,14,FALSE),VLOOKUP(Q74,'Week 14'!Q$4:R$134,2,FALSE))</f>
        <v>1790.8136475618721</v>
      </c>
    </row>
    <row r="75" spans="17:18">
      <c r="Q75" t="str">
        <f>'PRE-POST'!A78</f>
        <v>Navy</v>
      </c>
      <c r="R75" s="3">
        <f>IFERROR(VLOOKUP(Q75,$A$4:$N$160,14,FALSE),VLOOKUP(Q75,'Week 14'!Q$4:R$134,2,FALSE))</f>
        <v>1371.105037619099</v>
      </c>
    </row>
    <row r="76" spans="17:18">
      <c r="Q76" t="str">
        <f>'PRE-POST'!A79</f>
        <v>Nebraska</v>
      </c>
      <c r="R76" s="3">
        <f>IFERROR(VLOOKUP(Q76,$A$4:$N$160,14,FALSE),VLOOKUP(Q76,'Week 14'!Q$4:R$134,2,FALSE))</f>
        <v>1522.8284484413443</v>
      </c>
    </row>
    <row r="77" spans="17:18">
      <c r="Q77" t="str">
        <f>'PRE-POST'!A80</f>
        <v>Nevada</v>
      </c>
      <c r="R77" s="3">
        <f>IFERROR(VLOOKUP(Q77,$A$4:$N$160,14,FALSE),VLOOKUP(Q77,'Week 14'!Q$4:R$134,2,FALSE))</f>
        <v>1555.4867245455346</v>
      </c>
    </row>
    <row r="78" spans="17:18">
      <c r="Q78" t="str">
        <f>'PRE-POST'!A81</f>
        <v>Nevada-Las Vegas</v>
      </c>
      <c r="R78" s="3">
        <f>IFERROR(VLOOKUP(Q78,$A$4:$N$160,14,FALSE),VLOOKUP(Q78,'Week 14'!Q$4:R$134,2,FALSE))</f>
        <v>1398.3433717193473</v>
      </c>
    </row>
    <row r="79" spans="17:18">
      <c r="Q79" t="str">
        <f>'PRE-POST'!A82</f>
        <v>New Mexico</v>
      </c>
      <c r="R79" s="3">
        <f>IFERROR(VLOOKUP(Q79,$A$4:$N$160,14,FALSE),VLOOKUP(Q79,'Week 14'!Q$4:R$134,2,FALSE))</f>
        <v>1326.0836635755156</v>
      </c>
    </row>
    <row r="80" spans="17:18">
      <c r="Q80" t="str">
        <f>'PRE-POST'!A83</f>
        <v>New Mexico State</v>
      </c>
      <c r="R80" s="3">
        <f>IFERROR(VLOOKUP(Q80,$A$4:$N$160,14,FALSE),VLOOKUP(Q80,'Week 14'!Q$4:R$134,2,FALSE))</f>
        <v>1285.4713910628691</v>
      </c>
    </row>
    <row r="81" spans="17:18">
      <c r="Q81" t="str">
        <f>'PRE-POST'!A84</f>
        <v>North Carolina</v>
      </c>
      <c r="R81" s="3">
        <f>IFERROR(VLOOKUP(Q81,$A$4:$N$160,14,FALSE),VLOOKUP(Q81,'Week 14'!Q$4:R$134,2,FALSE))</f>
        <v>1355.3710783399581</v>
      </c>
    </row>
    <row r="82" spans="17:18">
      <c r="Q82" t="str">
        <f>'PRE-POST'!A85</f>
        <v>North Carolina State</v>
      </c>
      <c r="R82" s="3">
        <f>IFERROR(VLOOKUP(Q82,$A$4:$N$160,14,FALSE),VLOOKUP(Q82,'Week 14'!Q$4:R$134,2,FALSE))</f>
        <v>1660.8216439469818</v>
      </c>
    </row>
    <row r="83" spans="17:18">
      <c r="Q83" t="str">
        <f>'PRE-POST'!A86</f>
        <v>North Texas</v>
      </c>
      <c r="R83" s="3">
        <f>IFERROR(VLOOKUP(Q83,$A$4:$N$160,14,FALSE),VLOOKUP(Q83,'Week 14'!Q$4:R$134,2,FALSE))</f>
        <v>1646.2456863849873</v>
      </c>
    </row>
    <row r="84" spans="17:18">
      <c r="Q84" t="str">
        <f>'PRE-POST'!A87</f>
        <v>Northern Illinois</v>
      </c>
      <c r="R84" s="3">
        <f>IFERROR(VLOOKUP(Q84,$A$4:$N$160,14,FALSE),VLOOKUP(Q84,'Week 14'!Q$4:R$134,2,FALSE))</f>
        <v>1532.243264762433</v>
      </c>
    </row>
    <row r="85" spans="17:18">
      <c r="Q85" t="str">
        <f>'PRE-POST'!A88</f>
        <v>Northwestern</v>
      </c>
      <c r="R85" s="3">
        <f>IFERROR(VLOOKUP(Q85,$A$4:$N$160,14,FALSE),VLOOKUP(Q85,'Week 14'!Q$4:R$134,2,FALSE))</f>
        <v>1625.5907986604275</v>
      </c>
    </row>
    <row r="86" spans="17:18">
      <c r="Q86" t="str">
        <f>'PRE-POST'!A89</f>
        <v>Notre Dame</v>
      </c>
      <c r="R86" s="3">
        <f>IFERROR(VLOOKUP(Q86,$A$4:$N$160,14,FALSE),VLOOKUP(Q86,'Week 14'!Q$4:R$134,2,FALSE))</f>
        <v>1852.7191985391919</v>
      </c>
    </row>
    <row r="87" spans="17:18">
      <c r="Q87" t="str">
        <f>'PRE-POST'!A90</f>
        <v>Ohio</v>
      </c>
      <c r="R87" s="3">
        <f>IFERROR(VLOOKUP(Q87,$A$4:$N$160,14,FALSE),VLOOKUP(Q87,'Week 14'!Q$4:R$134,2,FALSE))</f>
        <v>1723.5312245306354</v>
      </c>
    </row>
    <row r="88" spans="17:18">
      <c r="Q88" t="str">
        <f>'PRE-POST'!A91</f>
        <v>Ohio State</v>
      </c>
      <c r="R88" s="3">
        <f>IFERROR(VLOOKUP(Q88,$A$4:$N$160,14,FALSE),VLOOKUP(Q88,'Week 14'!Q$4:R$134,2,FALSE))</f>
        <v>1839.1303325287192</v>
      </c>
    </row>
    <row r="89" spans="17:18">
      <c r="Q89" t="str">
        <f>'PRE-POST'!A92</f>
        <v>Oklahoma</v>
      </c>
      <c r="R89" s="3">
        <f>IFERROR(VLOOKUP(Q89,$A$4:$N$160,14,FALSE),VLOOKUP(Q89,'Week 14'!Q$4:R$134,2,FALSE))</f>
        <v>1847.0209080197628</v>
      </c>
    </row>
    <row r="90" spans="17:18">
      <c r="Q90" t="str">
        <f>'PRE-POST'!A93</f>
        <v>Oklahoma State</v>
      </c>
      <c r="R90" s="3">
        <f>IFERROR(VLOOKUP(Q90,$A$4:$N$160,14,FALSE),VLOOKUP(Q90,'Week 14'!Q$4:R$134,2,FALSE))</f>
        <v>1532.1483059617126</v>
      </c>
    </row>
    <row r="91" spans="17:18">
      <c r="Q91" t="str">
        <f>'PRE-POST'!A94</f>
        <v>Old Dominion</v>
      </c>
      <c r="R91" s="3">
        <f>IFERROR(VLOOKUP(Q91,$A$4:$N$160,14,FALSE),VLOOKUP(Q91,'Week 14'!Q$4:R$134,2,FALSE))</f>
        <v>1360.2905531722345</v>
      </c>
    </row>
    <row r="92" spans="17:18">
      <c r="Q92" t="str">
        <f>'PRE-POST'!A95</f>
        <v>Oregon</v>
      </c>
      <c r="R92" s="3">
        <f>IFERROR(VLOOKUP(Q92,$A$4:$N$160,14,FALSE),VLOOKUP(Q92,'Week 14'!Q$4:R$134,2,FALSE))</f>
        <v>1557.1990900136605</v>
      </c>
    </row>
    <row r="93" spans="17:18">
      <c r="Q93" t="str">
        <f>'PRE-POST'!A96</f>
        <v>Oregon State</v>
      </c>
      <c r="R93" s="3">
        <f>IFERROR(VLOOKUP(Q93,$A$4:$N$160,14,FALSE),VLOOKUP(Q93,'Week 14'!Q$4:R$134,2,FALSE))</f>
        <v>1236.0206239605393</v>
      </c>
    </row>
    <row r="94" spans="17:18">
      <c r="Q94" t="str">
        <f>'PRE-POST'!A97</f>
        <v>Penn State</v>
      </c>
      <c r="R94" s="3">
        <f>IFERROR(VLOOKUP(Q94,$A$4:$N$160,14,FALSE),VLOOKUP(Q94,'Week 14'!Q$4:R$134,2,FALSE))</f>
        <v>1752.4076285549077</v>
      </c>
    </row>
    <row r="95" spans="17:18">
      <c r="Q95" t="str">
        <f>'PRE-POST'!A98</f>
        <v>Pittsburgh</v>
      </c>
      <c r="R95" s="3">
        <f>IFERROR(VLOOKUP(Q95,$A$4:$N$160,14,FALSE),VLOOKUP(Q95,'Week 14'!Q$4:R$134,2,FALSE))</f>
        <v>1617.902411215696</v>
      </c>
    </row>
    <row r="96" spans="17:18">
      <c r="Q96" t="str">
        <f>'PRE-POST'!A99</f>
        <v>Purdue</v>
      </c>
      <c r="R96" s="3">
        <f>IFERROR(VLOOKUP(Q96,$A$4:$N$160,14,FALSE),VLOOKUP(Q96,'Week 14'!Q$4:R$134,2,FALSE))</f>
        <v>1519.041390045046</v>
      </c>
    </row>
    <row r="97" spans="17:18">
      <c r="Q97" t="str">
        <f>'PRE-POST'!A100</f>
        <v>Rice</v>
      </c>
      <c r="R97" s="3">
        <f>IFERROR(VLOOKUP(Q97,$A$4:$N$160,14,FALSE),VLOOKUP(Q97,'Week 14'!Q$4:R$134,2,FALSE))</f>
        <v>1283.4281960729791</v>
      </c>
    </row>
    <row r="98" spans="17:18">
      <c r="Q98" t="str">
        <f>'PRE-POST'!A101</f>
        <v>Rutgers</v>
      </c>
      <c r="R98" s="3">
        <f>IFERROR(VLOOKUP(Q98,$A$4:$N$160,14,FALSE),VLOOKUP(Q98,'Week 14'!Q$4:R$134,2,FALSE))</f>
        <v>1244.5586227815772</v>
      </c>
    </row>
    <row r="99" spans="17:18">
      <c r="Q99" t="str">
        <f>'PRE-POST'!A102</f>
        <v>San Diego State</v>
      </c>
      <c r="R99" s="3">
        <f>IFERROR(VLOOKUP(Q99,$A$4:$N$160,14,FALSE),VLOOKUP(Q99,'Week 14'!Q$4:R$134,2,FALSE))</f>
        <v>1541.134300057978</v>
      </c>
    </row>
    <row r="100" spans="17:18">
      <c r="Q100" t="str">
        <f>'PRE-POST'!A103</f>
        <v>San Jose State</v>
      </c>
      <c r="R100" s="3">
        <f>IFERROR(VLOOKUP(Q100,$A$4:$N$160,14,FALSE),VLOOKUP(Q100,'Week 14'!Q$4:R$134,2,FALSE))</f>
        <v>1292.9536334706277</v>
      </c>
    </row>
    <row r="101" spans="17:18">
      <c r="Q101" t="str">
        <f>'PRE-POST'!A104</f>
        <v>South Alabama</v>
      </c>
      <c r="R101" s="3">
        <f>IFERROR(VLOOKUP(Q101,$A$4:$N$160,14,FALSE),VLOOKUP(Q101,'Week 14'!Q$4:R$134,2,FALSE))</f>
        <v>1321.3378527219545</v>
      </c>
    </row>
    <row r="102" spans="17:18">
      <c r="Q102" t="str">
        <f>'PRE-POST'!A105</f>
        <v>South Carolina</v>
      </c>
      <c r="R102" s="3">
        <f>IFERROR(VLOOKUP(Q102,$A$4:$N$160,14,FALSE),VLOOKUP(Q102,'Week 14'!Q$4:R$134,2,FALSE))</f>
        <v>1599.9667903961067</v>
      </c>
    </row>
    <row r="103" spans="17:18">
      <c r="Q103" t="str">
        <f>'PRE-POST'!A106</f>
        <v>South Florida</v>
      </c>
      <c r="R103" s="3">
        <f>IFERROR(VLOOKUP(Q103,$A$4:$N$160,14,FALSE),VLOOKUP(Q103,'Week 14'!Q$4:R$134,2,FALSE))</f>
        <v>1454.2847870916726</v>
      </c>
    </row>
    <row r="104" spans="17:18">
      <c r="Q104" t="str">
        <f>'PRE-POST'!A107</f>
        <v>Southern California</v>
      </c>
      <c r="R104" s="3">
        <f>IFERROR(VLOOKUP(Q104,$A$4:$N$160,14,FALSE),VLOOKUP(Q104,'Week 14'!Q$4:R$134,2,FALSE))</f>
        <v>1415.5882253521133</v>
      </c>
    </row>
    <row r="105" spans="17:18">
      <c r="Q105" t="str">
        <f>'PRE-POST'!A108</f>
        <v>Southern Methodist</v>
      </c>
      <c r="R105" s="3">
        <f>IFERROR(VLOOKUP(Q105,$A$4:$N$160,14,FALSE),VLOOKUP(Q105,'Week 14'!Q$4:R$134,2,FALSE))</f>
        <v>1435.723355577742</v>
      </c>
    </row>
    <row r="106" spans="17:18">
      <c r="Q106" t="str">
        <f>'PRE-POST'!A109</f>
        <v>Southern MissIssippi</v>
      </c>
      <c r="R106" s="3">
        <f>IFERROR(VLOOKUP(Q106,$A$4:$N$160,14,FALSE),VLOOKUP(Q106,'Week 14'!Q$4:R$134,2,FALSE))</f>
        <v>1607.5163984792825</v>
      </c>
    </row>
    <row r="107" spans="17:18">
      <c r="Q107" t="str">
        <f>'PRE-POST'!A110</f>
        <v>Stanford</v>
      </c>
      <c r="R107" s="3">
        <f>IFERROR(VLOOKUP(Q107,$A$4:$N$160,14,FALSE),VLOOKUP(Q107,'Week 14'!Q$4:R$134,2,FALSE))</f>
        <v>1663.6482208416417</v>
      </c>
    </row>
    <row r="108" spans="17:18">
      <c r="Q108" t="str">
        <f>'PRE-POST'!A111</f>
        <v>Syracuse</v>
      </c>
      <c r="R108" s="3">
        <f>IFERROR(VLOOKUP(Q108,$A$4:$N$160,14,FALSE),VLOOKUP(Q108,'Week 14'!Q$4:R$134,2,FALSE))</f>
        <v>1722.1425645590193</v>
      </c>
    </row>
    <row r="109" spans="17:18">
      <c r="Q109" t="str">
        <f>'PRE-POST'!A112</f>
        <v>Texas Christian</v>
      </c>
      <c r="R109" s="3">
        <f>IFERROR(VLOOKUP(Q109,$A$4:$N$160,14,FALSE),VLOOKUP(Q109,'Week 14'!Q$4:R$134,2,FALSE))</f>
        <v>1567.3937749058066</v>
      </c>
    </row>
    <row r="110" spans="17:18">
      <c r="Q110" t="str">
        <f>'PRE-POST'!A113</f>
        <v>Temple</v>
      </c>
      <c r="R110" s="3">
        <f>IFERROR(VLOOKUP(Q110,$A$4:$N$160,14,FALSE),VLOOKUP(Q110,'Week 14'!Q$4:R$134,2,FALSE))</f>
        <v>1722.9948594999228</v>
      </c>
    </row>
    <row r="111" spans="17:18">
      <c r="Q111" t="str">
        <f>'PRE-POST'!A114</f>
        <v>Tennessee</v>
      </c>
      <c r="R111" s="3">
        <f>IFERROR(VLOOKUP(Q111,$A$4:$N$160,14,FALSE),VLOOKUP(Q111,'Week 14'!Q$4:R$134,2,FALSE))</f>
        <v>1449.5609691087263</v>
      </c>
    </row>
    <row r="112" spans="17:18">
      <c r="Q112" t="str">
        <f>'PRE-POST'!A115</f>
        <v>Texas</v>
      </c>
      <c r="R112" s="3">
        <f>IFERROR(VLOOKUP(Q112,$A$4:$N$160,14,FALSE),VLOOKUP(Q112,'Week 14'!Q$4:R$134,2,FALSE))</f>
        <v>1709.1756621425404</v>
      </c>
    </row>
    <row r="113" spans="17:18">
      <c r="Q113" t="str">
        <f>'PRE-POST'!A116</f>
        <v>Texas A&amp;M</v>
      </c>
      <c r="R113" s="3">
        <f>IFERROR(VLOOKUP(Q113,$A$4:$N$160,14,FALSE),VLOOKUP(Q113,'Week 14'!Q$4:R$134,2,FALSE))</f>
        <v>1699.5677266156531</v>
      </c>
    </row>
    <row r="114" spans="17:18">
      <c r="Q114" t="str">
        <f>'PRE-POST'!A117</f>
        <v>Texas State</v>
      </c>
      <c r="R114" s="3">
        <f>IFERROR(VLOOKUP(Q114,$A$4:$N$160,14,FALSE),VLOOKUP(Q114,'Week 14'!Q$4:R$134,2,FALSE))</f>
        <v>1356.2478488625957</v>
      </c>
    </row>
    <row r="115" spans="17:18">
      <c r="Q115" t="str">
        <f>'PRE-POST'!A118</f>
        <v>Texas Tech</v>
      </c>
      <c r="R115" s="3">
        <f>IFERROR(VLOOKUP(Q115,$A$4:$N$160,14,FALSE),VLOOKUP(Q115,'Week 14'!Q$4:R$134,2,FALSE))</f>
        <v>1447.1262983931285</v>
      </c>
    </row>
    <row r="116" spans="17:18">
      <c r="Q116" t="str">
        <f>'PRE-POST'!A119</f>
        <v>Texas-El Paso</v>
      </c>
      <c r="R116" s="3">
        <f>IFERROR(VLOOKUP(Q116,$A$4:$N$160,14,FALSE),VLOOKUP(Q116,'Week 14'!Q$4:R$134,2,FALSE))</f>
        <v>1208.52654092731</v>
      </c>
    </row>
    <row r="117" spans="17:18">
      <c r="Q117" t="str">
        <f>'PRE-POST'!A120</f>
        <v>Texas-San Antonio</v>
      </c>
      <c r="R117" s="3">
        <f>IFERROR(VLOOKUP(Q117,$A$4:$N$160,14,FALSE),VLOOKUP(Q117,'Week 14'!Q$4:R$134,2,FALSE))</f>
        <v>1299.2696961220213</v>
      </c>
    </row>
    <row r="118" spans="17:18">
      <c r="Q118" t="str">
        <f>'PRE-POST'!A121</f>
        <v>Toledo</v>
      </c>
      <c r="R118" s="3">
        <f>IFERROR(VLOOKUP(Q118,$A$4:$N$160,14,FALSE),VLOOKUP(Q118,'Week 14'!Q$4:R$134,2,FALSE))</f>
        <v>1625.2201992322875</v>
      </c>
    </row>
    <row r="119" spans="17:18">
      <c r="Q119" t="str">
        <f>'PRE-POST'!A122</f>
        <v>Troy</v>
      </c>
      <c r="R119" s="3">
        <f>IFERROR(VLOOKUP(Q119,$A$4:$N$160,14,FALSE),VLOOKUP(Q119,'Week 14'!Q$4:R$134,2,FALSE))</f>
        <v>1712.7142130685436</v>
      </c>
    </row>
    <row r="120" spans="17:18">
      <c r="Q120" t="str">
        <f>'PRE-POST'!A123</f>
        <v>Tulane</v>
      </c>
      <c r="R120" s="3">
        <f>IFERROR(VLOOKUP(Q120,$A$4:$N$160,14,FALSE),VLOOKUP(Q120,'Week 14'!Q$4:R$134,2,FALSE))</f>
        <v>1514.9998904916497</v>
      </c>
    </row>
    <row r="121" spans="17:18">
      <c r="Q121" t="str">
        <f>'PRE-POST'!A124</f>
        <v>Tulsa</v>
      </c>
      <c r="R121" s="3">
        <f>IFERROR(VLOOKUP(Q121,$A$4:$N$160,14,FALSE),VLOOKUP(Q121,'Week 14'!Q$4:R$134,2,FALSE))</f>
        <v>1333.954378682909</v>
      </c>
    </row>
    <row r="122" spans="17:18">
      <c r="Q122" t="str">
        <f>'PRE-POST'!A125</f>
        <v>Utah</v>
      </c>
      <c r="R122" s="3">
        <f>IFERROR(VLOOKUP(Q122,$A$4:$N$160,14,FALSE),VLOOKUP(Q122,'Week 14'!Q$4:R$134,2,FALSE))</f>
        <v>1678.8431311154166</v>
      </c>
    </row>
    <row r="123" spans="17:18">
      <c r="Q123" t="str">
        <f>'PRE-POST'!A126</f>
        <v>Utah State</v>
      </c>
      <c r="R123" s="3">
        <f>IFERROR(VLOOKUP(Q123,$A$4:$N$160,14,FALSE),VLOOKUP(Q123,'Week 14'!Q$4:R$134,2,FALSE))</f>
        <v>1742.2683988521965</v>
      </c>
    </row>
    <row r="124" spans="17:18">
      <c r="Q124" t="str">
        <f>'PRE-POST'!A127</f>
        <v>Vanderbilt</v>
      </c>
      <c r="R124" s="3">
        <f>IFERROR(VLOOKUP(Q124,$A$4:$N$160,14,FALSE),VLOOKUP(Q124,'Week 14'!Q$4:R$134,2,FALSE))</f>
        <v>1577.1859911210781</v>
      </c>
    </row>
    <row r="125" spans="17:18">
      <c r="Q125" t="str">
        <f>'PRE-POST'!A128</f>
        <v>Virginia</v>
      </c>
      <c r="R125" s="3">
        <f>IFERROR(VLOOKUP(Q125,$A$4:$N$160,14,FALSE),VLOOKUP(Q125,'Week 14'!Q$4:R$134,2,FALSE))</f>
        <v>1590.664594606214</v>
      </c>
    </row>
    <row r="126" spans="17:18">
      <c r="Q126" t="str">
        <f>'PRE-POST'!A129</f>
        <v>Virginia Tech</v>
      </c>
      <c r="R126" s="3">
        <f>IFERROR(VLOOKUP(Q126,$A$4:$N$160,14,FALSE),VLOOKUP(Q126,'Week 14'!Q$4:R$134,2,FALSE))</f>
        <v>1454.5865983152889</v>
      </c>
    </row>
    <row r="127" spans="17:18">
      <c r="Q127" t="str">
        <f>'PRE-POST'!A130</f>
        <v>Wake Forest</v>
      </c>
      <c r="R127" s="3">
        <f>IFERROR(VLOOKUP(Q127,$A$4:$N$160,14,FALSE),VLOOKUP(Q127,'Week 14'!Q$4:R$134,2,FALSE))</f>
        <v>1569.1766487868017</v>
      </c>
    </row>
    <row r="128" spans="17:18">
      <c r="Q128" t="str">
        <f>'PRE-POST'!A131</f>
        <v>Washington</v>
      </c>
      <c r="R128" s="3">
        <f>IFERROR(VLOOKUP(Q128,$A$4:$N$160,14,FALSE),VLOOKUP(Q128,'Week 14'!Q$4:R$134,2,FALSE))</f>
        <v>1815.0139241041682</v>
      </c>
    </row>
    <row r="129" spans="17:18">
      <c r="Q129" t="str">
        <f>'PRE-POST'!A132</f>
        <v>Washington State</v>
      </c>
      <c r="R129" s="3">
        <f>IFERROR(VLOOKUP(Q129,$A$4:$N$160,14,FALSE),VLOOKUP(Q129,'Week 14'!Q$4:R$134,2,FALSE))</f>
        <v>1726.0174799657752</v>
      </c>
    </row>
    <row r="130" spans="17:18">
      <c r="Q130" t="str">
        <f>'PRE-POST'!A133</f>
        <v>West Virginia</v>
      </c>
      <c r="R130" s="3">
        <f>IFERROR(VLOOKUP(Q130,$A$4:$N$160,14,FALSE),VLOOKUP(Q130,'Week 14'!Q$4:R$134,2,FALSE))</f>
        <v>1673.995540484869</v>
      </c>
    </row>
    <row r="131" spans="17:18">
      <c r="Q131" t="str">
        <f>'PRE-POST'!A134</f>
        <v>Western Kentucky</v>
      </c>
      <c r="R131" s="3">
        <f>IFERROR(VLOOKUP(Q131,$A$4:$N$160,14,FALSE),VLOOKUP(Q131,'Week 14'!Q$4:R$134,2,FALSE))</f>
        <v>1461.5206538223988</v>
      </c>
    </row>
    <row r="132" spans="17:18">
      <c r="Q132" t="str">
        <f>'PRE-POST'!A135</f>
        <v>Western Michigan</v>
      </c>
      <c r="R132" s="3">
        <f>IFERROR(VLOOKUP(Q132,$A$4:$N$160,14,FALSE),VLOOKUP(Q132,'Week 14'!Q$4:R$134,2,FALSE))</f>
        <v>1461.3102464730357</v>
      </c>
    </row>
    <row r="133" spans="17:18">
      <c r="Q133" t="str">
        <f>'PRE-POST'!A136</f>
        <v>Wisconsin</v>
      </c>
      <c r="R133" s="3">
        <f>IFERROR(VLOOKUP(Q133,$A$4:$N$160,14,FALSE),VLOOKUP(Q133,'Week 14'!Q$4:R$134,2,FALSE))</f>
        <v>1499.5602145437026</v>
      </c>
    </row>
    <row r="134" spans="17:18">
      <c r="Q134" t="str">
        <f>'PRE-POST'!A137</f>
        <v>Wyoming</v>
      </c>
      <c r="R134" s="3">
        <f>IFERROR(VLOOKUP(Q134,$A$4:$N$160,14,FALSE),VLOOKUP(Q134,'Week 14'!Q$4:R$134,2,FALSE))</f>
        <v>1598.1469267741045</v>
      </c>
    </row>
    <row r="135" spans="17:18">
      <c r="R135" s="3"/>
    </row>
    <row r="136" spans="17:18">
      <c r="R136" s="3"/>
    </row>
    <row r="137" spans="17:18">
      <c r="R137" s="3"/>
    </row>
    <row r="138" spans="17:18">
      <c r="R138" s="3"/>
    </row>
    <row r="139" spans="17:18">
      <c r="R139" s="3"/>
    </row>
    <row r="140" spans="17:18">
      <c r="R140" s="3"/>
    </row>
    <row r="141" spans="17:18">
      <c r="R141" s="3"/>
    </row>
    <row r="142" spans="17:18">
      <c r="R142" s="3"/>
    </row>
    <row r="143" spans="17:18">
      <c r="R143" s="3"/>
    </row>
    <row r="144" spans="17:18">
      <c r="R144" s="3"/>
    </row>
    <row r="145" spans="18:18">
      <c r="R145" s="3"/>
    </row>
    <row r="146" spans="18:18">
      <c r="R146" s="3"/>
    </row>
    <row r="147" spans="18:18">
      <c r="R147" s="3"/>
    </row>
    <row r="148" spans="18:18">
      <c r="R148" s="3"/>
    </row>
    <row r="149" spans="18:18">
      <c r="R149" s="3"/>
    </row>
    <row r="150" spans="18:18">
      <c r="R150" s="3"/>
    </row>
    <row r="151" spans="18:18">
      <c r="R151" s="3"/>
    </row>
    <row r="152" spans="18:18">
      <c r="R152" s="3"/>
    </row>
    <row r="153" spans="18:18">
      <c r="R153" s="3"/>
    </row>
    <row r="154" spans="18:18">
      <c r="R154" s="3"/>
    </row>
    <row r="155" spans="18:18">
      <c r="R155" s="3"/>
    </row>
    <row r="156" spans="18:18">
      <c r="R156" s="3"/>
    </row>
    <row r="157" spans="18:18">
      <c r="R157" s="3"/>
    </row>
    <row r="158" spans="18:18">
      <c r="R158" s="3"/>
    </row>
    <row r="159" spans="18:18">
      <c r="R159" s="3"/>
    </row>
    <row r="160" spans="18:18">
      <c r="R160" s="3"/>
    </row>
    <row r="161" spans="18:18">
      <c r="R161" s="3"/>
    </row>
    <row r="162" spans="18:18">
      <c r="R162" s="3"/>
    </row>
    <row r="163" spans="18:18">
      <c r="R163" s="3"/>
    </row>
    <row r="164" spans="18:18">
      <c r="R164" s="3"/>
    </row>
    <row r="165" spans="18:18">
      <c r="R165" s="3"/>
    </row>
    <row r="166" spans="18:18">
      <c r="R166" s="3"/>
    </row>
    <row r="167" spans="18:18">
      <c r="R167" s="3"/>
    </row>
    <row r="168" spans="18:18">
      <c r="R168" s="3"/>
    </row>
    <row r="169" spans="18:18">
      <c r="R169" s="3"/>
    </row>
    <row r="170" spans="18:18">
      <c r="R170" s="3"/>
    </row>
    <row r="171" spans="18:18">
      <c r="R171" s="3"/>
    </row>
    <row r="172" spans="18:18">
      <c r="R172" s="3"/>
    </row>
    <row r="173" spans="18:18">
      <c r="R173" s="3"/>
    </row>
    <row r="174" spans="18:18">
      <c r="R174" s="3"/>
    </row>
    <row r="175" spans="18:18">
      <c r="R175" s="3"/>
    </row>
    <row r="176" spans="18:18">
      <c r="R176" s="3"/>
    </row>
    <row r="177" spans="18:18">
      <c r="R177" s="3"/>
    </row>
    <row r="178" spans="18:18">
      <c r="R178" s="3"/>
    </row>
    <row r="179" spans="18:18">
      <c r="R179" s="3"/>
    </row>
    <row r="180" spans="18:18">
      <c r="R180" s="3"/>
    </row>
    <row r="181" spans="18:18">
      <c r="R181" s="3"/>
    </row>
    <row r="182" spans="18:18">
      <c r="R182" s="3"/>
    </row>
    <row r="183" spans="18:18">
      <c r="R183" s="3"/>
    </row>
    <row r="184" spans="18:18">
      <c r="R184" s="3"/>
    </row>
    <row r="185" spans="18:18">
      <c r="R185" s="3"/>
    </row>
    <row r="186" spans="18:18">
      <c r="R186" s="3"/>
    </row>
    <row r="187" spans="18:18">
      <c r="R187" s="3"/>
    </row>
    <row r="188" spans="18:18">
      <c r="R188" s="3"/>
    </row>
    <row r="189" spans="18:18">
      <c r="R189" s="3"/>
    </row>
    <row r="190" spans="18:18">
      <c r="R190" s="3"/>
    </row>
    <row r="191" spans="18:18">
      <c r="R191" s="3"/>
    </row>
    <row r="192" spans="18:18">
      <c r="R192" s="3"/>
    </row>
    <row r="193" spans="18:18">
      <c r="R193" s="3"/>
    </row>
    <row r="194" spans="18:18">
      <c r="R194" s="3"/>
    </row>
    <row r="195" spans="18:18">
      <c r="R195" s="3"/>
    </row>
    <row r="196" spans="18:18">
      <c r="R196" s="3"/>
    </row>
    <row r="197" spans="18:18">
      <c r="R197" s="3"/>
    </row>
    <row r="198" spans="18:18">
      <c r="R198" s="3"/>
    </row>
    <row r="199" spans="18:18">
      <c r="R199" s="3"/>
    </row>
    <row r="200" spans="18:18">
      <c r="R200" s="3"/>
    </row>
    <row r="201" spans="18:18">
      <c r="R201" s="3"/>
    </row>
    <row r="202" spans="18:18">
      <c r="R202" s="3"/>
    </row>
    <row r="203" spans="18:18">
      <c r="R203" s="3"/>
    </row>
    <row r="204" spans="18:18">
      <c r="R204" s="3"/>
    </row>
    <row r="205" spans="18:18">
      <c r="R205" s="3"/>
    </row>
    <row r="206" spans="18:18">
      <c r="R206" s="3"/>
    </row>
    <row r="207" spans="18:18">
      <c r="R207" s="3"/>
    </row>
    <row r="208" spans="18:18">
      <c r="R208" s="3"/>
    </row>
    <row r="209" spans="18:18">
      <c r="R209" s="3"/>
    </row>
    <row r="210" spans="18:18">
      <c r="R210" s="3"/>
    </row>
    <row r="211" spans="18:18">
      <c r="R211" s="3"/>
    </row>
    <row r="212" spans="18:18">
      <c r="R212" s="3"/>
    </row>
    <row r="213" spans="18:18">
      <c r="R213" s="3"/>
    </row>
    <row r="214" spans="18:18">
      <c r="R214" s="3"/>
    </row>
    <row r="215" spans="18:18">
      <c r="R215" s="3"/>
    </row>
    <row r="216" spans="18:18">
      <c r="R216" s="3"/>
    </row>
    <row r="217" spans="18:18">
      <c r="R217" s="3"/>
    </row>
    <row r="218" spans="18:18">
      <c r="R218" s="3"/>
    </row>
    <row r="219" spans="18:18">
      <c r="R219" s="3"/>
    </row>
    <row r="220" spans="18:18">
      <c r="R220" s="3"/>
    </row>
    <row r="221" spans="18:18">
      <c r="R221" s="3"/>
    </row>
    <row r="222" spans="18:18">
      <c r="R222" s="3"/>
    </row>
    <row r="223" spans="18:18">
      <c r="R223" s="3"/>
    </row>
    <row r="224" spans="18:18">
      <c r="R224" s="3"/>
    </row>
    <row r="225" spans="18:18">
      <c r="R225" s="3"/>
    </row>
    <row r="226" spans="18:18">
      <c r="R226" s="3"/>
    </row>
    <row r="227" spans="18:18">
      <c r="R227" s="3"/>
    </row>
    <row r="228" spans="18:18">
      <c r="R228" s="3"/>
    </row>
    <row r="229" spans="18:18">
      <c r="R229" s="3"/>
    </row>
    <row r="230" spans="18:18">
      <c r="R230" s="3"/>
    </row>
    <row r="231" spans="18:18">
      <c r="R231" s="3"/>
    </row>
    <row r="232" spans="18:18">
      <c r="R232" s="3"/>
    </row>
    <row r="233" spans="18:18">
      <c r="R233" s="3"/>
    </row>
    <row r="234" spans="18:18">
      <c r="R234" s="3"/>
    </row>
    <row r="235" spans="18:18">
      <c r="R235" s="3"/>
    </row>
    <row r="236" spans="18:18">
      <c r="R236" s="3"/>
    </row>
    <row r="237" spans="18:18">
      <c r="R237" s="3"/>
    </row>
    <row r="238" spans="18:18">
      <c r="R238" s="3"/>
    </row>
    <row r="239" spans="18:18">
      <c r="R239" s="3"/>
    </row>
    <row r="240" spans="18:18">
      <c r="R240" s="3"/>
    </row>
    <row r="241" spans="18:18">
      <c r="R241" s="3"/>
    </row>
    <row r="242" spans="18:18">
      <c r="R242" s="3"/>
    </row>
    <row r="243" spans="18:18">
      <c r="R243" s="3"/>
    </row>
    <row r="244" spans="18:18">
      <c r="R244" s="3"/>
    </row>
    <row r="245" spans="18:18">
      <c r="R245" s="3"/>
    </row>
    <row r="246" spans="18:18">
      <c r="R246" s="3"/>
    </row>
    <row r="247" spans="18:18">
      <c r="R247" s="3"/>
    </row>
    <row r="248" spans="18:18">
      <c r="R248" s="3"/>
    </row>
    <row r="249" spans="18:18">
      <c r="R249" s="3"/>
    </row>
    <row r="250" spans="18:18">
      <c r="R250" s="3"/>
    </row>
    <row r="251" spans="18:18">
      <c r="R251" s="3"/>
    </row>
    <row r="252" spans="18:18">
      <c r="R252" s="3"/>
    </row>
    <row r="253" spans="18:18">
      <c r="R253" s="3"/>
    </row>
    <row r="254" spans="18:18">
      <c r="R254" s="3"/>
    </row>
    <row r="255" spans="18:18">
      <c r="R255" s="3"/>
    </row>
    <row r="256" spans="18:18">
      <c r="R256" s="3"/>
    </row>
    <row r="257" spans="18:18">
      <c r="R257" s="3"/>
    </row>
    <row r="258" spans="18:18">
      <c r="R258" s="3"/>
    </row>
    <row r="259" spans="18:18">
      <c r="R259" s="3"/>
    </row>
    <row r="260" spans="18:18">
      <c r="R260" s="3"/>
    </row>
    <row r="261" spans="18:18">
      <c r="R261" s="3"/>
    </row>
    <row r="262" spans="18:18">
      <c r="R262" s="3"/>
    </row>
    <row r="263" spans="18:18">
      <c r="R263" s="3"/>
    </row>
    <row r="264" spans="18:18">
      <c r="R264" s="3"/>
    </row>
    <row r="265" spans="18:18">
      <c r="R265" s="3"/>
    </row>
    <row r="266" spans="18:18">
      <c r="R266" s="3"/>
    </row>
    <row r="267" spans="18:18">
      <c r="R267" s="3"/>
    </row>
    <row r="268" spans="18:18">
      <c r="R268" s="3"/>
    </row>
    <row r="269" spans="18:18">
      <c r="R269" s="3"/>
    </row>
    <row r="270" spans="18:18">
      <c r="R270" s="3"/>
    </row>
    <row r="271" spans="18:18">
      <c r="R271" s="3"/>
    </row>
    <row r="272" spans="18:18">
      <c r="R272" s="3"/>
    </row>
    <row r="273" spans="18:18">
      <c r="R273" s="3"/>
    </row>
    <row r="274" spans="18:18">
      <c r="R274" s="3"/>
    </row>
    <row r="275" spans="18:18">
      <c r="R275" s="3"/>
    </row>
    <row r="276" spans="18:18">
      <c r="R276" s="3"/>
    </row>
    <row r="277" spans="18:18">
      <c r="R277" s="3"/>
    </row>
    <row r="278" spans="18:18">
      <c r="R278" s="3"/>
    </row>
    <row r="279" spans="18:18">
      <c r="R279" s="3"/>
    </row>
    <row r="280" spans="18:18">
      <c r="R280" s="3"/>
    </row>
    <row r="281" spans="18:18">
      <c r="R281" s="3"/>
    </row>
    <row r="282" spans="18:18">
      <c r="R282" s="3"/>
    </row>
    <row r="283" spans="18:18">
      <c r="R283" s="3"/>
    </row>
    <row r="284" spans="18:18">
      <c r="R284" s="3"/>
    </row>
    <row r="285" spans="18:18">
      <c r="R285" s="3"/>
    </row>
    <row r="286" spans="18:18">
      <c r="R286" s="3"/>
    </row>
    <row r="287" spans="18:18">
      <c r="R287" s="3"/>
    </row>
    <row r="288" spans="18:18">
      <c r="R288" s="3"/>
    </row>
    <row r="289" spans="18:18">
      <c r="R289" s="3"/>
    </row>
    <row r="290" spans="18:18">
      <c r="R290" s="3"/>
    </row>
    <row r="291" spans="18:18">
      <c r="R291" s="3"/>
    </row>
    <row r="292" spans="18:18">
      <c r="R292" s="3"/>
    </row>
    <row r="293" spans="18:18">
      <c r="R293" s="3"/>
    </row>
    <row r="294" spans="18:18">
      <c r="R294" s="3"/>
    </row>
    <row r="295" spans="18:18">
      <c r="R295" s="3"/>
    </row>
    <row r="296" spans="18:18">
      <c r="R296" s="3"/>
    </row>
    <row r="297" spans="18:18">
      <c r="R297" s="3"/>
    </row>
    <row r="298" spans="18:18">
      <c r="R298" s="3"/>
    </row>
    <row r="299" spans="18:18">
      <c r="R299" s="3"/>
    </row>
    <row r="300" spans="18:18">
      <c r="R300" s="3"/>
    </row>
    <row r="301" spans="18:18">
      <c r="R301" s="3"/>
    </row>
    <row r="302" spans="18:18">
      <c r="R302" s="3"/>
    </row>
    <row r="303" spans="18:18">
      <c r="R303" s="3"/>
    </row>
    <row r="304" spans="18:18">
      <c r="R304" s="3"/>
    </row>
    <row r="305" spans="18:18">
      <c r="R305" s="3"/>
    </row>
    <row r="306" spans="18:18">
      <c r="R306" s="3"/>
    </row>
    <row r="307" spans="18:18">
      <c r="R307" s="3"/>
    </row>
    <row r="308" spans="18:18">
      <c r="R308" s="3"/>
    </row>
    <row r="309" spans="18:18">
      <c r="R309" s="3"/>
    </row>
    <row r="310" spans="18:18">
      <c r="R310" s="3"/>
    </row>
    <row r="311" spans="18:18">
      <c r="R311" s="3"/>
    </row>
    <row r="312" spans="18:18">
      <c r="R312" s="3"/>
    </row>
    <row r="313" spans="18:18">
      <c r="R313" s="3"/>
    </row>
    <row r="314" spans="18:18">
      <c r="R314" s="3"/>
    </row>
    <row r="315" spans="18:18">
      <c r="R315" s="3"/>
    </row>
    <row r="316" spans="18:18">
      <c r="R316" s="3"/>
    </row>
    <row r="317" spans="18:18">
      <c r="R317" s="3"/>
    </row>
    <row r="318" spans="18:18">
      <c r="R318" s="3"/>
    </row>
    <row r="319" spans="18:18">
      <c r="R319" s="3"/>
    </row>
    <row r="320" spans="18:18">
      <c r="R320" s="3"/>
    </row>
    <row r="321" spans="18:18">
      <c r="R321" s="3"/>
    </row>
    <row r="322" spans="18:18">
      <c r="R322" s="3"/>
    </row>
    <row r="323" spans="18:18">
      <c r="R323" s="3"/>
    </row>
    <row r="324" spans="18:18">
      <c r="R324" s="3"/>
    </row>
    <row r="325" spans="18:18">
      <c r="R325" s="3"/>
    </row>
    <row r="326" spans="18:18">
      <c r="R326" s="3"/>
    </row>
    <row r="327" spans="18:18">
      <c r="R327" s="3"/>
    </row>
    <row r="328" spans="18:18">
      <c r="R328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02F4-1110-7841-8A08-61F948F78349}">
  <dimension ref="A1:J137"/>
  <sheetViews>
    <sheetView tabSelected="1" workbookViewId="0">
      <selection activeCell="E1" sqref="E1"/>
    </sheetView>
  </sheetViews>
  <sheetFormatPr baseColWidth="10" defaultRowHeight="16"/>
  <cols>
    <col min="1" max="1" width="22.83203125" customWidth="1"/>
    <col min="5" max="5" width="21.1640625" customWidth="1"/>
    <col min="9" max="9" width="21.83203125" customWidth="1"/>
  </cols>
  <sheetData>
    <row r="1" spans="1:10">
      <c r="A1" s="1" t="s">
        <v>689</v>
      </c>
      <c r="B1" s="1">
        <v>20</v>
      </c>
      <c r="C1" s="1"/>
    </row>
    <row r="2" spans="1:10">
      <c r="A2" s="1" t="s">
        <v>697</v>
      </c>
      <c r="B2">
        <v>1500</v>
      </c>
    </row>
    <row r="3" spans="1:10">
      <c r="A3" s="1" t="s">
        <v>703</v>
      </c>
      <c r="B3">
        <v>2.2000000000000002</v>
      </c>
    </row>
    <row r="4" spans="1:10">
      <c r="A4" s="1" t="s">
        <v>704</v>
      </c>
      <c r="B4">
        <v>65</v>
      </c>
    </row>
    <row r="5" spans="1:10">
      <c r="A5" s="1"/>
    </row>
    <row r="6" spans="1:10">
      <c r="A6" s="1" t="s">
        <v>134</v>
      </c>
      <c r="B6" s="1" t="s">
        <v>684</v>
      </c>
      <c r="C6" s="1"/>
      <c r="D6" s="1" t="s">
        <v>696</v>
      </c>
      <c r="E6" s="1" t="s">
        <v>134</v>
      </c>
      <c r="F6" s="1" t="s">
        <v>684</v>
      </c>
      <c r="H6" s="1"/>
      <c r="I6" s="1"/>
      <c r="J6" s="1"/>
    </row>
    <row r="7" spans="1:10">
      <c r="A7" t="s">
        <v>135</v>
      </c>
      <c r="B7">
        <f t="shared" ref="B7:B38" si="0">scale</f>
        <v>1500</v>
      </c>
      <c r="D7">
        <v>1</v>
      </c>
      <c r="E7" t="str">
        <f>'Week 15'!Q7</f>
        <v>Alabama</v>
      </c>
      <c r="F7" s="3">
        <f>'Week 15'!R7</f>
        <v>1962.4093862118436</v>
      </c>
      <c r="J7" s="3"/>
    </row>
    <row r="8" spans="1:10">
      <c r="A8" t="s">
        <v>0</v>
      </c>
      <c r="B8">
        <f t="shared" si="0"/>
        <v>1500</v>
      </c>
      <c r="D8">
        <v>2</v>
      </c>
      <c r="E8" t="str">
        <f>'Week 15'!Q29</f>
        <v>Clemson</v>
      </c>
      <c r="F8" s="3">
        <f>'Week 15'!R29</f>
        <v>1956.0769487785401</v>
      </c>
      <c r="J8" s="3"/>
    </row>
    <row r="9" spans="1:10">
      <c r="A9" t="s">
        <v>2</v>
      </c>
      <c r="B9">
        <f t="shared" si="0"/>
        <v>1500</v>
      </c>
      <c r="D9">
        <v>3</v>
      </c>
      <c r="E9" t="str">
        <f>'Week 15'!Q42</f>
        <v>Georgia</v>
      </c>
      <c r="F9" s="3">
        <f>'Week 15'!R42</f>
        <v>1879.6870004975913</v>
      </c>
      <c r="J9" s="3"/>
    </row>
    <row r="10" spans="1:10">
      <c r="A10" t="s">
        <v>4</v>
      </c>
      <c r="B10">
        <f t="shared" si="0"/>
        <v>1500</v>
      </c>
      <c r="D10">
        <v>4</v>
      </c>
      <c r="E10" t="str">
        <f>'Week 15'!Q25</f>
        <v>Central Florida</v>
      </c>
      <c r="F10" s="3">
        <f>'Week 15'!R25</f>
        <v>1862.3152035384421</v>
      </c>
      <c r="J10" s="3"/>
    </row>
    <row r="11" spans="1:10">
      <c r="A11" t="s">
        <v>175</v>
      </c>
      <c r="B11">
        <f t="shared" si="0"/>
        <v>1500</v>
      </c>
      <c r="D11">
        <v>5</v>
      </c>
      <c r="E11" t="str">
        <f>'Week 15'!Q86</f>
        <v>Notre Dame</v>
      </c>
      <c r="F11" s="3">
        <f>'Week 15'!R86</f>
        <v>1852.7191985391919</v>
      </c>
      <c r="J11" s="3"/>
    </row>
    <row r="12" spans="1:10">
      <c r="A12" t="s">
        <v>6</v>
      </c>
      <c r="B12">
        <f t="shared" si="0"/>
        <v>1500</v>
      </c>
      <c r="D12">
        <v>6</v>
      </c>
      <c r="E12" t="str">
        <f>'Week 15'!Q89</f>
        <v>Oklahoma</v>
      </c>
      <c r="F12" s="3">
        <f>'Week 15'!R89</f>
        <v>1847.0209080197628</v>
      </c>
      <c r="J12" s="3"/>
    </row>
    <row r="13" spans="1:10">
      <c r="A13" t="s">
        <v>8</v>
      </c>
      <c r="B13">
        <f t="shared" si="0"/>
        <v>1500</v>
      </c>
      <c r="D13">
        <v>7</v>
      </c>
      <c r="E13" t="str">
        <f>'Week 15'!Q88</f>
        <v>Ohio State</v>
      </c>
      <c r="F13" s="3">
        <f>'Week 15'!R88</f>
        <v>1839.1303325287192</v>
      </c>
      <c r="J13" s="3"/>
    </row>
    <row r="14" spans="1:10">
      <c r="A14" t="s">
        <v>9</v>
      </c>
      <c r="B14">
        <f t="shared" si="0"/>
        <v>1500</v>
      </c>
      <c r="D14">
        <v>8</v>
      </c>
      <c r="E14" t="str">
        <f>'Week 15'!Q9</f>
        <v>Appalachian State</v>
      </c>
      <c r="F14" s="3">
        <f>'Week 15'!R9</f>
        <v>1826.3109769988412</v>
      </c>
      <c r="J14" s="3"/>
    </row>
    <row r="15" spans="1:10">
      <c r="A15" t="s">
        <v>10</v>
      </c>
      <c r="B15">
        <f t="shared" si="0"/>
        <v>1500</v>
      </c>
      <c r="D15">
        <v>9</v>
      </c>
      <c r="E15" t="str">
        <f>'Week 15'!Q128</f>
        <v>Washington</v>
      </c>
      <c r="F15" s="3">
        <f>'Week 15'!R128</f>
        <v>1815.0139241041682</v>
      </c>
      <c r="J15" s="3"/>
    </row>
    <row r="16" spans="1:10">
      <c r="A16" t="s">
        <v>11</v>
      </c>
      <c r="B16">
        <f t="shared" si="0"/>
        <v>1500</v>
      </c>
      <c r="D16">
        <v>10</v>
      </c>
      <c r="E16" t="str">
        <f>'Week 15'!Q41</f>
        <v>Fresno State</v>
      </c>
      <c r="F16" s="3">
        <f>'Week 15'!R41</f>
        <v>1802.3571308460212</v>
      </c>
      <c r="J16" s="3"/>
    </row>
    <row r="17" spans="1:10">
      <c r="A17" t="s">
        <v>140</v>
      </c>
      <c r="B17">
        <f t="shared" si="0"/>
        <v>1500</v>
      </c>
      <c r="D17">
        <v>11</v>
      </c>
      <c r="E17" t="str">
        <f>'Week 15'!Q74</f>
        <v>Missouri</v>
      </c>
      <c r="F17" s="3">
        <f>'Week 15'!R74</f>
        <v>1790.8136475618721</v>
      </c>
      <c r="J17" s="3"/>
    </row>
    <row r="18" spans="1:10">
      <c r="A18" t="s">
        <v>13</v>
      </c>
      <c r="B18">
        <f t="shared" si="0"/>
        <v>1500</v>
      </c>
      <c r="D18">
        <v>12</v>
      </c>
      <c r="E18" t="str">
        <f>'Week 15'!Q94</f>
        <v>Penn State</v>
      </c>
      <c r="F18" s="3">
        <f>'Week 15'!R94</f>
        <v>1752.4076285549077</v>
      </c>
      <c r="J18" s="3"/>
    </row>
    <row r="19" spans="1:10">
      <c r="A19" t="s">
        <v>14</v>
      </c>
      <c r="B19">
        <f t="shared" si="0"/>
        <v>1500</v>
      </c>
      <c r="D19">
        <v>13</v>
      </c>
      <c r="E19" t="str">
        <f>'Week 15'!Q68</f>
        <v>Michigan</v>
      </c>
      <c r="F19" s="3">
        <f>'Week 15'!R68</f>
        <v>1742.5962065341623</v>
      </c>
      <c r="J19" s="3"/>
    </row>
    <row r="20" spans="1:10">
      <c r="A20" t="s">
        <v>16</v>
      </c>
      <c r="B20">
        <f t="shared" si="0"/>
        <v>1500</v>
      </c>
      <c r="D20">
        <v>14</v>
      </c>
      <c r="E20" t="str">
        <f>'Week 15'!Q18</f>
        <v>Boise State</v>
      </c>
      <c r="F20" s="3">
        <f>'Week 15'!R18</f>
        <v>1742.3459867867718</v>
      </c>
      <c r="J20" s="3"/>
    </row>
    <row r="21" spans="1:10">
      <c r="A21" t="s">
        <v>18</v>
      </c>
      <c r="B21">
        <f t="shared" si="0"/>
        <v>1500</v>
      </c>
      <c r="D21">
        <v>15</v>
      </c>
      <c r="E21" t="str">
        <f>'Week 15'!Q123</f>
        <v>Utah State</v>
      </c>
      <c r="F21" s="3">
        <f>'Week 15'!R123</f>
        <v>1742.2683988521965</v>
      </c>
      <c r="J21" s="3"/>
    </row>
    <row r="22" spans="1:10">
      <c r="A22" t="s">
        <v>20</v>
      </c>
      <c r="B22">
        <f t="shared" si="0"/>
        <v>1500</v>
      </c>
      <c r="D22">
        <v>16</v>
      </c>
      <c r="E22" t="str">
        <f>'Week 15'!Q13</f>
        <v>Arkansas State</v>
      </c>
      <c r="F22" s="3">
        <f>'Week 15'!R13</f>
        <v>1734.4976429606052</v>
      </c>
      <c r="J22" s="3"/>
    </row>
    <row r="23" spans="1:10">
      <c r="A23" t="s">
        <v>286</v>
      </c>
      <c r="B23">
        <f t="shared" si="0"/>
        <v>1500</v>
      </c>
      <c r="D23">
        <v>17</v>
      </c>
      <c r="E23" t="str">
        <f>'Week 15'!Q73</f>
        <v>Mississippi State</v>
      </c>
      <c r="F23" s="3">
        <f>'Week 15'!R73</f>
        <v>1727.1000302819104</v>
      </c>
      <c r="J23" s="3"/>
    </row>
    <row r="24" spans="1:10">
      <c r="A24" t="s">
        <v>23</v>
      </c>
      <c r="B24">
        <f t="shared" si="0"/>
        <v>1500</v>
      </c>
      <c r="D24">
        <v>18</v>
      </c>
      <c r="E24" t="str">
        <f>'Week 15'!Q129</f>
        <v>Washington State</v>
      </c>
      <c r="F24" s="3">
        <f>'Week 15'!R129</f>
        <v>1726.0174799657752</v>
      </c>
      <c r="J24" s="3"/>
    </row>
    <row r="25" spans="1:10">
      <c r="A25" t="s">
        <v>228</v>
      </c>
      <c r="B25">
        <f t="shared" si="0"/>
        <v>1500</v>
      </c>
      <c r="D25">
        <v>19</v>
      </c>
      <c r="E25" t="str">
        <f>'Week 15'!Q87</f>
        <v>Ohio</v>
      </c>
      <c r="F25" s="3">
        <f>'Week 15'!R87</f>
        <v>1723.5312245306354</v>
      </c>
      <c r="J25" s="3"/>
    </row>
    <row r="26" spans="1:10">
      <c r="A26" t="s">
        <v>26</v>
      </c>
      <c r="B26">
        <f t="shared" si="0"/>
        <v>1500</v>
      </c>
      <c r="D26">
        <v>20</v>
      </c>
      <c r="E26" t="str">
        <f>'Week 15'!Q110</f>
        <v>Temple</v>
      </c>
      <c r="F26" s="3">
        <f>'Week 15'!R110</f>
        <v>1722.9948594999228</v>
      </c>
      <c r="J26" s="3"/>
    </row>
    <row r="27" spans="1:10">
      <c r="A27" t="s">
        <v>27</v>
      </c>
      <c r="B27">
        <f t="shared" si="0"/>
        <v>1500</v>
      </c>
      <c r="D27">
        <v>21</v>
      </c>
      <c r="E27" t="str">
        <f>'Week 15'!Q108</f>
        <v>Syracuse</v>
      </c>
      <c r="F27" s="3">
        <f>'Week 15'!R108</f>
        <v>1722.1425645590193</v>
      </c>
      <c r="J27" s="3"/>
    </row>
    <row r="28" spans="1:10">
      <c r="A28" t="s">
        <v>692</v>
      </c>
      <c r="B28">
        <f t="shared" si="0"/>
        <v>1500</v>
      </c>
      <c r="D28">
        <v>22</v>
      </c>
      <c r="E28" t="str">
        <f>'Week 15'!Q119</f>
        <v>Troy</v>
      </c>
      <c r="F28" s="3">
        <f>'Week 15'!R119</f>
        <v>1712.7142130685436</v>
      </c>
      <c r="J28" s="3"/>
    </row>
    <row r="29" spans="1:10">
      <c r="A29" t="s">
        <v>30</v>
      </c>
      <c r="B29">
        <f t="shared" si="0"/>
        <v>1500</v>
      </c>
      <c r="D29">
        <v>23</v>
      </c>
      <c r="E29" t="str">
        <f>'Week 15'!Q112</f>
        <v>Texas</v>
      </c>
      <c r="F29" s="3">
        <f>'Week 15'!R112</f>
        <v>1709.1756621425404</v>
      </c>
      <c r="J29" s="3"/>
    </row>
    <row r="30" spans="1:10">
      <c r="A30" t="s">
        <v>32</v>
      </c>
      <c r="B30">
        <f t="shared" si="0"/>
        <v>1500</v>
      </c>
      <c r="D30">
        <v>24</v>
      </c>
      <c r="E30" t="str">
        <f>'Week 15'!Q113</f>
        <v>Texas A&amp;M</v>
      </c>
      <c r="F30" s="3">
        <f>'Week 15'!R113</f>
        <v>1699.5677266156531</v>
      </c>
      <c r="J30" s="3"/>
    </row>
    <row r="31" spans="1:10">
      <c r="A31" t="s">
        <v>33</v>
      </c>
      <c r="B31">
        <f t="shared" si="0"/>
        <v>1500</v>
      </c>
      <c r="D31">
        <v>25</v>
      </c>
      <c r="E31" t="str">
        <f>'Week 15'!Q21</f>
        <v>Buffalo</v>
      </c>
      <c r="F31" s="3">
        <f>'Week 15'!R21</f>
        <v>1693.6100265711586</v>
      </c>
      <c r="J31" s="3"/>
    </row>
    <row r="32" spans="1:10">
      <c r="A32" t="s">
        <v>34</v>
      </c>
      <c r="B32">
        <f t="shared" si="0"/>
        <v>1500</v>
      </c>
      <c r="D32">
        <v>26</v>
      </c>
      <c r="E32" t="str">
        <f>'Week 15'!Q65</f>
        <v>Memphis</v>
      </c>
      <c r="F32" s="3">
        <f>'Week 15'!R65</f>
        <v>1691.5219915021844</v>
      </c>
      <c r="J32" s="3"/>
    </row>
    <row r="33" spans="1:10">
      <c r="A33" t="s">
        <v>36</v>
      </c>
      <c r="B33">
        <f t="shared" si="0"/>
        <v>1500</v>
      </c>
      <c r="D33">
        <v>27</v>
      </c>
      <c r="E33" t="str">
        <f>'Week 15'!Q14</f>
        <v>Army</v>
      </c>
      <c r="F33" s="3">
        <f>'Week 15'!R14</f>
        <v>1679.8436827321109</v>
      </c>
      <c r="J33" s="3"/>
    </row>
    <row r="34" spans="1:10">
      <c r="A34" t="s">
        <v>1</v>
      </c>
      <c r="B34">
        <f t="shared" si="0"/>
        <v>1500</v>
      </c>
      <c r="D34">
        <v>28</v>
      </c>
      <c r="E34" t="str">
        <f>'Week 15'!Q122</f>
        <v>Utah</v>
      </c>
      <c r="F34" s="3">
        <f>'Week 15'!R122</f>
        <v>1678.8431311154166</v>
      </c>
      <c r="J34" s="3"/>
    </row>
    <row r="35" spans="1:10">
      <c r="A35" t="s">
        <v>37</v>
      </c>
      <c r="B35">
        <f t="shared" si="0"/>
        <v>1500</v>
      </c>
      <c r="D35">
        <v>29</v>
      </c>
      <c r="E35" t="str">
        <f>'Week 15'!Q51</f>
        <v>Iowa State</v>
      </c>
      <c r="F35" s="3">
        <f>'Week 15'!R51</f>
        <v>1678.2472142406709</v>
      </c>
      <c r="J35" s="3"/>
    </row>
    <row r="36" spans="1:10">
      <c r="A36" t="s">
        <v>38</v>
      </c>
      <c r="B36">
        <f t="shared" si="0"/>
        <v>1500</v>
      </c>
      <c r="D36">
        <v>30</v>
      </c>
      <c r="E36" t="str">
        <f>'Week 15'!Q38</f>
        <v>Florida</v>
      </c>
      <c r="F36" s="3">
        <f>'Week 15'!R38</f>
        <v>1677.1917149366088</v>
      </c>
      <c r="J36" s="3"/>
    </row>
    <row r="37" spans="1:10">
      <c r="A37" t="s">
        <v>39</v>
      </c>
      <c r="B37">
        <f t="shared" si="0"/>
        <v>1500</v>
      </c>
      <c r="D37">
        <v>31</v>
      </c>
      <c r="E37" t="str">
        <f>'Week 15'!Q130</f>
        <v>West Virginia</v>
      </c>
      <c r="F37" s="3">
        <f>'Week 15'!R130</f>
        <v>1673.995540484869</v>
      </c>
      <c r="J37" s="3"/>
    </row>
    <row r="38" spans="1:10">
      <c r="A38" t="s">
        <v>40</v>
      </c>
      <c r="B38">
        <f t="shared" si="0"/>
        <v>1500</v>
      </c>
      <c r="D38">
        <v>32</v>
      </c>
      <c r="E38" t="str">
        <f>'Week 15'!Q28</f>
        <v>Cincinnati</v>
      </c>
      <c r="F38" s="3">
        <f>'Week 15'!R28</f>
        <v>1672.2648965889168</v>
      </c>
      <c r="J38" s="3"/>
    </row>
    <row r="39" spans="1:10">
      <c r="A39" t="s">
        <v>41</v>
      </c>
      <c r="B39">
        <f t="shared" ref="B39:B70" si="1">scale</f>
        <v>1500</v>
      </c>
      <c r="D39">
        <v>33</v>
      </c>
      <c r="E39" t="str">
        <f>'Week 15'!Q45</f>
        <v>Georgia Tech</v>
      </c>
      <c r="F39" s="3">
        <f>'Week 15'!R45</f>
        <v>1664.5910537264335</v>
      </c>
      <c r="J39" s="3"/>
    </row>
    <row r="40" spans="1:10">
      <c r="A40" t="s">
        <v>248</v>
      </c>
      <c r="B40">
        <f t="shared" si="1"/>
        <v>1500</v>
      </c>
      <c r="D40">
        <v>34</v>
      </c>
      <c r="E40" t="str">
        <f>'Week 15'!Q107</f>
        <v>Stanford</v>
      </c>
      <c r="F40" s="3">
        <f>'Week 15'!R107</f>
        <v>1663.6482208416417</v>
      </c>
      <c r="J40" s="3"/>
    </row>
    <row r="41" spans="1:10">
      <c r="A41" t="s">
        <v>29</v>
      </c>
      <c r="B41">
        <f t="shared" si="1"/>
        <v>1500</v>
      </c>
      <c r="D41">
        <v>35</v>
      </c>
      <c r="E41" t="str">
        <f>'Week 15'!Q82</f>
        <v>North Carolina State</v>
      </c>
      <c r="F41" s="3">
        <f>'Week 15'!R82</f>
        <v>1660.8216439469818</v>
      </c>
      <c r="J41" s="3"/>
    </row>
    <row r="42" spans="1:10">
      <c r="A42" t="s">
        <v>43</v>
      </c>
      <c r="B42">
        <f t="shared" si="1"/>
        <v>1500</v>
      </c>
      <c r="D42">
        <v>36</v>
      </c>
      <c r="E42" t="str">
        <f>'Week 15'!Q66</f>
        <v>Miami (FL)</v>
      </c>
      <c r="F42" s="3">
        <f>'Week 15'!R66</f>
        <v>1651.4187883478121</v>
      </c>
      <c r="J42" s="3"/>
    </row>
    <row r="43" spans="1:10">
      <c r="A43" t="s">
        <v>44</v>
      </c>
      <c r="B43">
        <f t="shared" si="1"/>
        <v>1500</v>
      </c>
      <c r="D43">
        <v>37</v>
      </c>
      <c r="E43" t="str">
        <f>'Week 15'!Q50</f>
        <v>Iowa</v>
      </c>
      <c r="F43" s="3">
        <f>'Week 15'!R50</f>
        <v>1651.0760016151094</v>
      </c>
      <c r="J43" s="3"/>
    </row>
    <row r="44" spans="1:10">
      <c r="A44" t="s">
        <v>45</v>
      </c>
      <c r="B44">
        <f t="shared" si="1"/>
        <v>1500</v>
      </c>
      <c r="D44">
        <v>38</v>
      </c>
      <c r="E44" t="str">
        <f>'Week 15'!Q43</f>
        <v>Georgia Southern</v>
      </c>
      <c r="F44" s="3">
        <f>'Week 15'!R43</f>
        <v>1646.7933341610355</v>
      </c>
      <c r="J44" s="3"/>
    </row>
    <row r="45" spans="1:10">
      <c r="A45" t="s">
        <v>46</v>
      </c>
      <c r="B45">
        <f t="shared" si="1"/>
        <v>1500</v>
      </c>
      <c r="D45">
        <v>39</v>
      </c>
      <c r="E45" t="str">
        <f>'Week 15'!Q83</f>
        <v>North Texas</v>
      </c>
      <c r="F45" s="3">
        <f>'Week 15'!R83</f>
        <v>1646.2456863849873</v>
      </c>
      <c r="J45" s="3"/>
    </row>
    <row r="46" spans="1:10">
      <c r="A46" t="s">
        <v>47</v>
      </c>
      <c r="B46">
        <f t="shared" si="1"/>
        <v>1500</v>
      </c>
      <c r="D46">
        <v>40</v>
      </c>
      <c r="E46" t="str">
        <f>'Week 15'!Q55</f>
        <v>Kentucky</v>
      </c>
      <c r="F46" s="3">
        <f>'Week 15'!R55</f>
        <v>1641.0598737670859</v>
      </c>
      <c r="J46" s="3"/>
    </row>
    <row r="47" spans="1:10">
      <c r="A47" t="s">
        <v>48</v>
      </c>
      <c r="B47">
        <f t="shared" si="1"/>
        <v>1500</v>
      </c>
      <c r="D47">
        <v>41</v>
      </c>
      <c r="E47" t="str">
        <f>'Week 15'!Q70</f>
        <v>Middle Tennessee State</v>
      </c>
      <c r="F47" s="3">
        <f>'Week 15'!R70</f>
        <v>1637.8425253091702</v>
      </c>
      <c r="J47" s="3"/>
    </row>
    <row r="48" spans="1:10">
      <c r="A48" t="s">
        <v>49</v>
      </c>
      <c r="B48">
        <f t="shared" si="1"/>
        <v>1500</v>
      </c>
      <c r="D48">
        <v>42</v>
      </c>
      <c r="E48" t="str">
        <f>'Week 15'!Q57</f>
        <v>Louisiana State</v>
      </c>
      <c r="F48" s="3">
        <f>'Week 15'!R57</f>
        <v>1629.5961413682967</v>
      </c>
      <c r="J48" s="3"/>
    </row>
    <row r="49" spans="1:10">
      <c r="A49" t="s">
        <v>138</v>
      </c>
      <c r="B49">
        <f t="shared" si="1"/>
        <v>1500</v>
      </c>
      <c r="D49">
        <v>43</v>
      </c>
      <c r="E49" t="str">
        <f>'Week 15'!Q15</f>
        <v>Auburn</v>
      </c>
      <c r="F49" s="3">
        <f>'Week 15'!R15</f>
        <v>1627.7415283897128</v>
      </c>
      <c r="J49" s="3"/>
    </row>
    <row r="50" spans="1:10">
      <c r="A50" t="s">
        <v>51</v>
      </c>
      <c r="B50">
        <f t="shared" si="1"/>
        <v>1500</v>
      </c>
      <c r="D50">
        <v>44</v>
      </c>
      <c r="E50" t="str">
        <f>'Week 15'!Q85</f>
        <v>Northwestern</v>
      </c>
      <c r="F50" s="3">
        <f>'Week 15'!R85</f>
        <v>1625.5907986604275</v>
      </c>
      <c r="J50" s="3"/>
    </row>
    <row r="51" spans="1:10">
      <c r="A51" t="s">
        <v>52</v>
      </c>
      <c r="B51">
        <f t="shared" si="1"/>
        <v>1500</v>
      </c>
      <c r="D51">
        <v>45</v>
      </c>
      <c r="E51" t="str">
        <f>'Week 15'!Q118</f>
        <v>Toledo</v>
      </c>
      <c r="F51" s="3">
        <f>'Week 15'!R118</f>
        <v>1625.2201992322875</v>
      </c>
      <c r="J51" s="3"/>
    </row>
    <row r="52" spans="1:10">
      <c r="A52" t="s">
        <v>15</v>
      </c>
      <c r="B52">
        <f t="shared" si="1"/>
        <v>1500</v>
      </c>
      <c r="D52">
        <v>46</v>
      </c>
      <c r="E52" t="str">
        <f>'Week 15'!Q67</f>
        <v>Miami (OH)</v>
      </c>
      <c r="F52" s="3">
        <f>'Week 15'!R67</f>
        <v>1624.1407500675957</v>
      </c>
      <c r="J52" s="3"/>
    </row>
    <row r="53" spans="1:10">
      <c r="A53" t="s">
        <v>53</v>
      </c>
      <c r="B53">
        <f t="shared" si="1"/>
        <v>1500</v>
      </c>
      <c r="D53">
        <v>47</v>
      </c>
      <c r="E53" t="str">
        <f>'Week 15'!Q8</f>
        <v>Alabama-Birmingham</v>
      </c>
      <c r="F53" s="3">
        <f>'Week 15'!R8</f>
        <v>1620.1311992090816</v>
      </c>
      <c r="J53" s="3"/>
    </row>
    <row r="54" spans="1:10">
      <c r="A54" t="s">
        <v>54</v>
      </c>
      <c r="B54">
        <f t="shared" si="1"/>
        <v>1500</v>
      </c>
      <c r="D54">
        <v>48</v>
      </c>
      <c r="E54" t="str">
        <f>'Week 15'!Q95</f>
        <v>Pittsburgh</v>
      </c>
      <c r="F54" s="3">
        <f>'Week 15'!R95</f>
        <v>1617.902411215696</v>
      </c>
      <c r="J54" s="3"/>
    </row>
    <row r="55" spans="1:10">
      <c r="A55" t="s">
        <v>55</v>
      </c>
      <c r="B55">
        <f t="shared" si="1"/>
        <v>1500</v>
      </c>
      <c r="D55">
        <v>49</v>
      </c>
      <c r="E55" t="str">
        <f>'Week 15'!Q106</f>
        <v>Southern MissIssippi</v>
      </c>
      <c r="F55" s="3">
        <f>'Week 15'!R106</f>
        <v>1607.5163984792825</v>
      </c>
      <c r="J55" s="3"/>
    </row>
    <row r="56" spans="1:10">
      <c r="A56" t="s">
        <v>56</v>
      </c>
      <c r="B56">
        <f t="shared" si="1"/>
        <v>1500</v>
      </c>
      <c r="D56">
        <v>50</v>
      </c>
      <c r="E56" t="str">
        <f>'Week 15'!Q102</f>
        <v>South Carolina</v>
      </c>
      <c r="F56" s="3">
        <f>'Week 15'!R102</f>
        <v>1599.9667903961067</v>
      </c>
      <c r="J56" s="3"/>
    </row>
    <row r="57" spans="1:10">
      <c r="A57" t="s">
        <v>57</v>
      </c>
      <c r="B57">
        <f t="shared" si="1"/>
        <v>1500</v>
      </c>
      <c r="D57">
        <v>51</v>
      </c>
      <c r="E57" t="str">
        <f>'Week 15'!Q134</f>
        <v>Wyoming</v>
      </c>
      <c r="F57" s="3">
        <f>'Week 15'!R134</f>
        <v>1598.1469267741045</v>
      </c>
      <c r="J57" s="3"/>
    </row>
    <row r="58" spans="1:10">
      <c r="A58" t="s">
        <v>58</v>
      </c>
      <c r="B58">
        <f t="shared" si="1"/>
        <v>1500</v>
      </c>
      <c r="D58">
        <v>52</v>
      </c>
      <c r="E58" t="str">
        <f>'Week 15'!Q125</f>
        <v>Virginia</v>
      </c>
      <c r="F58" s="3">
        <f>'Week 15'!R125</f>
        <v>1590.664594606214</v>
      </c>
      <c r="J58" s="3"/>
    </row>
    <row r="59" spans="1:10">
      <c r="A59" t="s">
        <v>59</v>
      </c>
      <c r="B59">
        <f t="shared" si="1"/>
        <v>1500</v>
      </c>
      <c r="D59">
        <v>53</v>
      </c>
      <c r="E59" t="str">
        <f>'Week 15'!Q59</f>
        <v>Louisiana</v>
      </c>
      <c r="F59" s="3">
        <f>'Week 15'!R59</f>
        <v>1587.3701579671435</v>
      </c>
      <c r="J59" s="3"/>
    </row>
    <row r="60" spans="1:10">
      <c r="A60" t="s">
        <v>694</v>
      </c>
      <c r="B60">
        <f t="shared" si="1"/>
        <v>1500</v>
      </c>
      <c r="D60">
        <v>54</v>
      </c>
      <c r="E60" t="str">
        <f>'Week 15'!Q10</f>
        <v>Arizona</v>
      </c>
      <c r="F60" s="3">
        <f>'Week 15'!R10</f>
        <v>1582.2362616764046</v>
      </c>
      <c r="J60" s="3"/>
    </row>
    <row r="61" spans="1:10">
      <c r="A61" t="s">
        <v>63</v>
      </c>
      <c r="B61">
        <f t="shared" si="1"/>
        <v>1500</v>
      </c>
      <c r="D61">
        <v>55</v>
      </c>
      <c r="E61" t="str">
        <f>'Week 15'!Q35</f>
        <v>Eastern Michigan</v>
      </c>
      <c r="F61" s="3">
        <f>'Week 15'!R35</f>
        <v>1580.6471138374986</v>
      </c>
      <c r="J61" s="3"/>
    </row>
    <row r="62" spans="1:10">
      <c r="A62" t="s">
        <v>62</v>
      </c>
      <c r="B62">
        <f t="shared" si="1"/>
        <v>1500</v>
      </c>
      <c r="D62">
        <v>56</v>
      </c>
      <c r="E62" t="str">
        <f>'Week 15'!Q47</f>
        <v>Houston</v>
      </c>
      <c r="F62" s="3">
        <f>'Week 15'!R47</f>
        <v>1578.1483064991496</v>
      </c>
      <c r="J62" s="3"/>
    </row>
    <row r="63" spans="1:10">
      <c r="A63" t="s">
        <v>66</v>
      </c>
      <c r="B63">
        <f t="shared" si="1"/>
        <v>1500</v>
      </c>
      <c r="D63">
        <v>57</v>
      </c>
      <c r="E63" t="str">
        <f>'Week 15'!Q124</f>
        <v>Vanderbilt</v>
      </c>
      <c r="F63" s="3">
        <f>'Week 15'!R124</f>
        <v>1577.1859911210781</v>
      </c>
      <c r="J63" s="3"/>
    </row>
    <row r="64" spans="1:10">
      <c r="A64" t="s">
        <v>67</v>
      </c>
      <c r="B64">
        <f t="shared" si="1"/>
        <v>1500</v>
      </c>
      <c r="D64">
        <v>58</v>
      </c>
      <c r="E64" t="str">
        <f>'Week 15'!Q127</f>
        <v>Wake Forest</v>
      </c>
      <c r="F64" s="3">
        <f>'Week 15'!R127</f>
        <v>1569.1766487868017</v>
      </c>
      <c r="J64" s="3"/>
    </row>
    <row r="65" spans="1:10">
      <c r="A65" t="s">
        <v>68</v>
      </c>
      <c r="B65">
        <f t="shared" si="1"/>
        <v>1500</v>
      </c>
      <c r="D65">
        <v>59</v>
      </c>
      <c r="E65" t="str">
        <f>'Week 15'!Q11</f>
        <v>Arizona State</v>
      </c>
      <c r="F65" s="3">
        <f>'Week 15'!R11</f>
        <v>1567.9329633528266</v>
      </c>
      <c r="J65" s="3"/>
    </row>
    <row r="66" spans="1:10">
      <c r="A66" t="s">
        <v>70</v>
      </c>
      <c r="B66">
        <f t="shared" si="1"/>
        <v>1500</v>
      </c>
      <c r="D66">
        <v>60</v>
      </c>
      <c r="E66" t="str">
        <f>'Week 15'!Q109</f>
        <v>Texas Christian</v>
      </c>
      <c r="F66" s="3">
        <f>'Week 15'!R109</f>
        <v>1567.3937749058066</v>
      </c>
      <c r="J66" s="3"/>
    </row>
    <row r="67" spans="1:10">
      <c r="A67" t="s">
        <v>21</v>
      </c>
      <c r="B67">
        <f t="shared" si="1"/>
        <v>1500</v>
      </c>
      <c r="D67">
        <v>61</v>
      </c>
      <c r="E67" t="str">
        <f>'Week 15'!Q92</f>
        <v>Oregon</v>
      </c>
      <c r="F67" s="3">
        <f>'Week 15'!R92</f>
        <v>1557.1990900136605</v>
      </c>
      <c r="J67" s="3"/>
    </row>
    <row r="68" spans="1:10">
      <c r="A68" t="s">
        <v>71</v>
      </c>
      <c r="B68">
        <f t="shared" si="1"/>
        <v>1500</v>
      </c>
      <c r="D68">
        <v>62</v>
      </c>
      <c r="E68" t="str">
        <f>'Week 15'!Q77</f>
        <v>Nevada</v>
      </c>
      <c r="F68" s="3">
        <f>'Week 15'!R77</f>
        <v>1555.4867245455346</v>
      </c>
      <c r="J68" s="3"/>
    </row>
    <row r="69" spans="1:10">
      <c r="A69" t="s">
        <v>73</v>
      </c>
      <c r="B69">
        <f t="shared" si="1"/>
        <v>1500</v>
      </c>
      <c r="D69">
        <v>63</v>
      </c>
      <c r="E69" t="str">
        <f>'Week 15'!Q37</f>
        <v>Florida International</v>
      </c>
      <c r="F69" s="3">
        <f>'Week 15'!R37</f>
        <v>1553.3379487905449</v>
      </c>
      <c r="J69" s="3"/>
    </row>
    <row r="70" spans="1:10">
      <c r="A70" t="s">
        <v>74</v>
      </c>
      <c r="B70">
        <f t="shared" si="1"/>
        <v>1500</v>
      </c>
      <c r="D70">
        <v>64</v>
      </c>
      <c r="E70" t="str">
        <f>'Week 15'!Q71</f>
        <v>Minnesota</v>
      </c>
      <c r="F70" s="3">
        <f>'Week 15'!R71</f>
        <v>1550.7427678744273</v>
      </c>
      <c r="J70" s="3"/>
    </row>
    <row r="71" spans="1:10">
      <c r="A71" t="s">
        <v>31</v>
      </c>
      <c r="B71">
        <f t="shared" ref="B71:B102" si="2">scale</f>
        <v>1500</v>
      </c>
      <c r="D71">
        <v>65</v>
      </c>
      <c r="E71" t="str">
        <f>'Week 15'!Q23</f>
        <v>California</v>
      </c>
      <c r="F71" s="3">
        <f>'Week 15'!R23</f>
        <v>1550.4566089653365</v>
      </c>
      <c r="J71" s="3"/>
    </row>
    <row r="72" spans="1:10">
      <c r="A72" t="s">
        <v>75</v>
      </c>
      <c r="B72">
        <f t="shared" si="2"/>
        <v>1500</v>
      </c>
      <c r="D72">
        <v>66</v>
      </c>
      <c r="E72" t="str">
        <f>'Week 15'!Q99</f>
        <v>San Diego State</v>
      </c>
      <c r="F72" s="3">
        <f>'Week 15'!R99</f>
        <v>1541.134300057978</v>
      </c>
      <c r="J72" s="3"/>
    </row>
    <row r="73" spans="1:10">
      <c r="A73" t="s">
        <v>308</v>
      </c>
      <c r="B73">
        <f t="shared" si="2"/>
        <v>1500</v>
      </c>
      <c r="D73">
        <v>67</v>
      </c>
      <c r="E73" t="str">
        <f>'Week 15'!Q17</f>
        <v>Baylor</v>
      </c>
      <c r="F73" s="3">
        <f>'Week 15'!R17</f>
        <v>1535.1997172967478</v>
      </c>
      <c r="J73" s="3"/>
    </row>
    <row r="74" spans="1:10">
      <c r="A74" t="s">
        <v>77</v>
      </c>
      <c r="B74">
        <f t="shared" si="2"/>
        <v>1500</v>
      </c>
      <c r="D74">
        <v>68</v>
      </c>
      <c r="E74" t="str">
        <f>'Week 15'!Q69</f>
        <v>Michigan State</v>
      </c>
      <c r="F74" s="3">
        <f>'Week 15'!R69</f>
        <v>1534.3177899574096</v>
      </c>
      <c r="J74" s="3"/>
    </row>
    <row r="75" spans="1:10">
      <c r="A75" t="s">
        <v>79</v>
      </c>
      <c r="B75">
        <f t="shared" si="2"/>
        <v>1500</v>
      </c>
      <c r="D75">
        <v>69</v>
      </c>
      <c r="E75" t="str">
        <f>'Week 15'!Q22</f>
        <v>Brigham Young</v>
      </c>
      <c r="F75" s="3">
        <f>'Week 15'!R22</f>
        <v>1533.1662457653774</v>
      </c>
      <c r="J75" s="3"/>
    </row>
    <row r="76" spans="1:10">
      <c r="A76" t="s">
        <v>80</v>
      </c>
      <c r="B76">
        <f t="shared" si="2"/>
        <v>1500</v>
      </c>
      <c r="D76">
        <v>70</v>
      </c>
      <c r="E76" t="str">
        <f>'Week 15'!Q84</f>
        <v>Northern Illinois</v>
      </c>
      <c r="F76" s="3">
        <f>'Week 15'!R84</f>
        <v>1532.243264762433</v>
      </c>
      <c r="J76" s="3"/>
    </row>
    <row r="77" spans="1:10">
      <c r="A77" t="s">
        <v>81</v>
      </c>
      <c r="B77">
        <f t="shared" si="2"/>
        <v>1500</v>
      </c>
      <c r="D77">
        <v>71</v>
      </c>
      <c r="E77" t="str">
        <f>'Week 15'!Q90</f>
        <v>Oklahoma State</v>
      </c>
      <c r="F77" s="3">
        <f>'Week 15'!R90</f>
        <v>1532.1483059617126</v>
      </c>
      <c r="J77" s="3"/>
    </row>
    <row r="78" spans="1:10">
      <c r="A78" t="s">
        <v>82</v>
      </c>
      <c r="B78">
        <f t="shared" si="2"/>
        <v>1500</v>
      </c>
      <c r="D78">
        <v>72</v>
      </c>
      <c r="E78" t="str">
        <f>'Week 15'!Q19</f>
        <v>Boston College</v>
      </c>
      <c r="F78" s="3">
        <f>'Week 15'!R19</f>
        <v>1525.19956151056</v>
      </c>
      <c r="J78" s="3"/>
    </row>
    <row r="79" spans="1:10">
      <c r="A79" t="s">
        <v>83</v>
      </c>
      <c r="B79">
        <f t="shared" si="2"/>
        <v>1500</v>
      </c>
      <c r="D79">
        <v>73</v>
      </c>
      <c r="E79" t="str">
        <f>'Week 15'!Q76</f>
        <v>Nebraska</v>
      </c>
      <c r="F79" s="3">
        <f>'Week 15'!R76</f>
        <v>1522.8284484413443</v>
      </c>
      <c r="J79" s="3"/>
    </row>
    <row r="80" spans="1:10">
      <c r="A80" t="s">
        <v>84</v>
      </c>
      <c r="B80">
        <f t="shared" si="2"/>
        <v>1500</v>
      </c>
      <c r="D80">
        <v>74</v>
      </c>
      <c r="E80" t="str">
        <f>'Week 15'!Q96</f>
        <v>Purdue</v>
      </c>
      <c r="F80" s="3">
        <f>'Week 15'!R96</f>
        <v>1519.041390045046</v>
      </c>
      <c r="J80" s="3"/>
    </row>
    <row r="81" spans="1:10">
      <c r="A81" t="s">
        <v>296</v>
      </c>
      <c r="B81">
        <f t="shared" si="2"/>
        <v>1500</v>
      </c>
      <c r="D81">
        <v>75</v>
      </c>
      <c r="E81" t="str">
        <f>'Week 15'!Q120</f>
        <v>Tulane</v>
      </c>
      <c r="F81" s="3">
        <f>'Week 15'!R120</f>
        <v>1514.9998904916497</v>
      </c>
      <c r="J81" s="3"/>
    </row>
    <row r="82" spans="1:10">
      <c r="A82" t="s">
        <v>86</v>
      </c>
      <c r="B82">
        <f t="shared" si="2"/>
        <v>1500</v>
      </c>
      <c r="D82">
        <v>76</v>
      </c>
      <c r="E82" t="str">
        <f>'Week 15'!Q60</f>
        <v>Louisiana-Monroe</v>
      </c>
      <c r="F82" s="3">
        <f>'Week 15'!R60</f>
        <v>1513.907450188444</v>
      </c>
      <c r="J82" s="3"/>
    </row>
    <row r="83" spans="1:10">
      <c r="A83" t="s">
        <v>87</v>
      </c>
      <c r="B83">
        <f t="shared" si="2"/>
        <v>1500</v>
      </c>
      <c r="D83">
        <v>77</v>
      </c>
      <c r="E83" t="str">
        <f>'Week 15'!Q5</f>
        <v>Air Force</v>
      </c>
      <c r="F83" s="3">
        <f>'Week 15'!R5</f>
        <v>1513.3900506515217</v>
      </c>
      <c r="J83" s="3"/>
    </row>
    <row r="84" spans="1:10">
      <c r="A84" t="s">
        <v>7</v>
      </c>
      <c r="B84">
        <f t="shared" si="2"/>
        <v>1500</v>
      </c>
      <c r="D84">
        <v>78</v>
      </c>
      <c r="E84" t="str">
        <f>'Week 15'!Q53</f>
        <v>Kansas State</v>
      </c>
      <c r="F84" s="3">
        <f>'Week 15'!R53</f>
        <v>1502.5837385091415</v>
      </c>
      <c r="J84" s="3"/>
    </row>
    <row r="85" spans="1:10">
      <c r="A85" t="s">
        <v>270</v>
      </c>
      <c r="B85">
        <f t="shared" si="2"/>
        <v>1500</v>
      </c>
      <c r="D85">
        <v>79</v>
      </c>
      <c r="E85" t="str">
        <f>'Week 15'!Q62</f>
        <v>Marshall</v>
      </c>
      <c r="F85" s="3">
        <f>'Week 15'!R62</f>
        <v>1500.2671739890063</v>
      </c>
      <c r="J85" s="3"/>
    </row>
    <row r="86" spans="1:10">
      <c r="A86" t="s">
        <v>89</v>
      </c>
      <c r="B86">
        <f t="shared" si="2"/>
        <v>1500</v>
      </c>
      <c r="D86">
        <v>80</v>
      </c>
      <c r="E86" t="str">
        <f>'Week 15'!Q133</f>
        <v>Wisconsin</v>
      </c>
      <c r="F86" s="3">
        <f>'Week 15'!R133</f>
        <v>1499.5602145437026</v>
      </c>
      <c r="J86" s="3"/>
    </row>
    <row r="87" spans="1:10">
      <c r="A87" t="s">
        <v>250</v>
      </c>
      <c r="B87">
        <f t="shared" si="2"/>
        <v>1500</v>
      </c>
      <c r="D87">
        <v>81</v>
      </c>
      <c r="E87" t="str">
        <f>'Week 15'!Q46</f>
        <v>Hawaii</v>
      </c>
      <c r="F87" s="3">
        <f>'Week 15'!R46</f>
        <v>1489.6905606909554</v>
      </c>
      <c r="J87" s="3"/>
    </row>
    <row r="88" spans="1:10">
      <c r="A88" t="s">
        <v>91</v>
      </c>
      <c r="B88">
        <f t="shared" si="2"/>
        <v>1500</v>
      </c>
      <c r="D88">
        <v>82</v>
      </c>
      <c r="E88" t="str">
        <f>'Week 15'!Q39</f>
        <v>Florida Atlantic</v>
      </c>
      <c r="F88" s="3">
        <f>'Week 15'!R39</f>
        <v>1487.6786819454162</v>
      </c>
      <c r="J88" s="3"/>
    </row>
    <row r="89" spans="1:10">
      <c r="A89" t="s">
        <v>92</v>
      </c>
      <c r="B89">
        <f t="shared" si="2"/>
        <v>1500</v>
      </c>
      <c r="D89">
        <v>83</v>
      </c>
      <c r="E89" t="str">
        <f>'Week 15'!Q34</f>
        <v>Duke</v>
      </c>
      <c r="F89" s="3">
        <f>'Week 15'!R34</f>
        <v>1468.1955870944555</v>
      </c>
      <c r="J89" s="3"/>
    </row>
    <row r="90" spans="1:10">
      <c r="A90" t="s">
        <v>3</v>
      </c>
      <c r="B90">
        <f t="shared" si="2"/>
        <v>1500</v>
      </c>
      <c r="D90">
        <v>84</v>
      </c>
      <c r="E90" t="str">
        <f>'Week 15'!Q131</f>
        <v>Western Kentucky</v>
      </c>
      <c r="F90" s="3">
        <f>'Week 15'!R131</f>
        <v>1461.5206538223988</v>
      </c>
      <c r="J90" s="3"/>
    </row>
    <row r="91" spans="1:10">
      <c r="A91" t="s">
        <v>93</v>
      </c>
      <c r="B91">
        <f t="shared" si="2"/>
        <v>1500</v>
      </c>
      <c r="D91">
        <v>85</v>
      </c>
      <c r="E91" t="str">
        <f>'Week 15'!Q132</f>
        <v>Western Michigan</v>
      </c>
      <c r="F91" s="3">
        <f>'Week 15'!R132</f>
        <v>1461.3102464730357</v>
      </c>
      <c r="J91" s="3"/>
    </row>
    <row r="92" spans="1:10">
      <c r="A92" t="s">
        <v>94</v>
      </c>
      <c r="B92">
        <f t="shared" si="2"/>
        <v>1500</v>
      </c>
      <c r="D92">
        <v>86</v>
      </c>
      <c r="E92" t="str">
        <f>'Week 15'!Q126</f>
        <v>Virginia Tech</v>
      </c>
      <c r="F92" s="3">
        <f>'Week 15'!R126</f>
        <v>1454.5865983152889</v>
      </c>
      <c r="J92" s="3"/>
    </row>
    <row r="93" spans="1:10">
      <c r="A93" t="s">
        <v>95</v>
      </c>
      <c r="B93">
        <f t="shared" si="2"/>
        <v>1500</v>
      </c>
      <c r="D93">
        <v>87</v>
      </c>
      <c r="E93" t="str">
        <f>'Week 15'!Q103</f>
        <v>South Florida</v>
      </c>
      <c r="F93" s="3">
        <f>'Week 15'!R103</f>
        <v>1454.2847870916726</v>
      </c>
      <c r="J93" s="3"/>
    </row>
    <row r="94" spans="1:10">
      <c r="A94" t="s">
        <v>96</v>
      </c>
      <c r="B94">
        <f t="shared" si="2"/>
        <v>1500</v>
      </c>
      <c r="D94">
        <v>88</v>
      </c>
      <c r="E94" t="str">
        <f>'Week 15'!Q111</f>
        <v>Tennessee</v>
      </c>
      <c r="F94" s="3">
        <f>'Week 15'!R111</f>
        <v>1449.5609691087263</v>
      </c>
      <c r="J94" s="3"/>
    </row>
    <row r="95" spans="1:10">
      <c r="A95" t="s">
        <v>97</v>
      </c>
      <c r="B95">
        <f t="shared" si="2"/>
        <v>1500</v>
      </c>
      <c r="D95">
        <v>89</v>
      </c>
      <c r="E95" t="str">
        <f>'Week 15'!Q115</f>
        <v>Texas Tech</v>
      </c>
      <c r="F95" s="3">
        <f>'Week 15'!R115</f>
        <v>1447.1262983931285</v>
      </c>
      <c r="J95" s="3"/>
    </row>
    <row r="96" spans="1:10">
      <c r="A96" t="s">
        <v>98</v>
      </c>
      <c r="B96">
        <f t="shared" si="2"/>
        <v>1500</v>
      </c>
      <c r="D96">
        <v>90</v>
      </c>
      <c r="E96" t="str">
        <f>'Week 15'!Q105</f>
        <v>Southern Methodist</v>
      </c>
      <c r="F96" s="3">
        <f>'Week 15'!R105</f>
        <v>1435.723355577742</v>
      </c>
      <c r="J96" s="3"/>
    </row>
    <row r="97" spans="1:10">
      <c r="A97" t="s">
        <v>99</v>
      </c>
      <c r="B97">
        <f t="shared" si="2"/>
        <v>1500</v>
      </c>
      <c r="D97">
        <v>91</v>
      </c>
      <c r="E97" t="str">
        <f>'Week 15'!Q63</f>
        <v>Maryland</v>
      </c>
      <c r="F97" s="3">
        <f>'Week 15'!R63</f>
        <v>1424.6235467186993</v>
      </c>
      <c r="J97" s="3"/>
    </row>
    <row r="98" spans="1:10">
      <c r="A98" t="s">
        <v>100</v>
      </c>
      <c r="B98">
        <f t="shared" si="2"/>
        <v>1500</v>
      </c>
      <c r="D98">
        <v>92</v>
      </c>
      <c r="E98" t="str">
        <f>'Week 15'!Q40</f>
        <v>Florida State</v>
      </c>
      <c r="F98" s="3">
        <f>'Week 15'!R40</f>
        <v>1419.8985170880901</v>
      </c>
      <c r="J98" s="3"/>
    </row>
    <row r="99" spans="1:10">
      <c r="A99" t="s">
        <v>101</v>
      </c>
      <c r="B99">
        <f t="shared" si="2"/>
        <v>1500</v>
      </c>
      <c r="D99">
        <v>93</v>
      </c>
      <c r="E99" t="str">
        <f>'Week 15'!Q104</f>
        <v>Southern California</v>
      </c>
      <c r="F99" s="3">
        <f>'Week 15'!R104</f>
        <v>1415.5882253521133</v>
      </c>
      <c r="J99" s="3"/>
    </row>
    <row r="100" spans="1:10">
      <c r="A100" t="s">
        <v>102</v>
      </c>
      <c r="B100">
        <f t="shared" si="2"/>
        <v>1500</v>
      </c>
      <c r="D100">
        <v>94</v>
      </c>
      <c r="E100" t="str">
        <f>'Week 15'!Q56</f>
        <v>Liberty</v>
      </c>
      <c r="F100" s="3">
        <f>'Week 15'!R56</f>
        <v>1411.3384728967694</v>
      </c>
      <c r="J100" s="3"/>
    </row>
    <row r="101" spans="1:10">
      <c r="A101" t="s">
        <v>103</v>
      </c>
      <c r="B101">
        <f t="shared" si="2"/>
        <v>1500</v>
      </c>
      <c r="D101">
        <v>95</v>
      </c>
      <c r="E101" t="str">
        <f>'Week 15'!Q58</f>
        <v>Louisiana Tech</v>
      </c>
      <c r="F101" s="3">
        <f>'Week 15'!R58</f>
        <v>1407.5231504825927</v>
      </c>
      <c r="J101" s="3"/>
    </row>
    <row r="102" spans="1:10">
      <c r="A102" t="s">
        <v>104</v>
      </c>
      <c r="B102">
        <f t="shared" si="2"/>
        <v>1500</v>
      </c>
      <c r="D102">
        <v>96</v>
      </c>
      <c r="E102" t="str">
        <f>'Week 15'!Q78</f>
        <v>Nevada-Las Vegas</v>
      </c>
      <c r="F102" s="3">
        <f>'Week 15'!R78</f>
        <v>1398.3433717193473</v>
      </c>
      <c r="J102" s="3"/>
    </row>
    <row r="103" spans="1:10">
      <c r="A103" t="s">
        <v>105</v>
      </c>
      <c r="B103">
        <f t="shared" ref="B103:B137" si="3">scale</f>
        <v>1500</v>
      </c>
      <c r="D103">
        <v>97</v>
      </c>
      <c r="E103" t="str">
        <f>'Week 15'!Q49</f>
        <v>Indiana</v>
      </c>
      <c r="F103" s="3">
        <f>'Week 15'!R49</f>
        <v>1389.0203161785089</v>
      </c>
      <c r="J103" s="3"/>
    </row>
    <row r="104" spans="1:10">
      <c r="A104" t="s">
        <v>106</v>
      </c>
      <c r="B104">
        <f t="shared" si="3"/>
        <v>1500</v>
      </c>
      <c r="D104">
        <v>98</v>
      </c>
      <c r="E104" t="str">
        <f>'Week 15'!Q31</f>
        <v>Colorado</v>
      </c>
      <c r="F104" s="3">
        <f>'Week 15'!R31</f>
        <v>1385.8725128616088</v>
      </c>
      <c r="J104" s="3"/>
    </row>
    <row r="105" spans="1:10">
      <c r="A105" t="s">
        <v>35</v>
      </c>
      <c r="B105">
        <f t="shared" si="3"/>
        <v>1500</v>
      </c>
      <c r="D105">
        <v>99</v>
      </c>
      <c r="E105" t="str">
        <f>'Week 15'!Q30</f>
        <v>Coastal Carolina</v>
      </c>
      <c r="F105" s="3">
        <f>'Week 15'!R30</f>
        <v>1381.9871190051208</v>
      </c>
      <c r="J105" s="3"/>
    </row>
    <row r="106" spans="1:10">
      <c r="A106" t="s">
        <v>107</v>
      </c>
      <c r="B106">
        <f t="shared" si="3"/>
        <v>1500</v>
      </c>
      <c r="D106">
        <v>100</v>
      </c>
      <c r="E106" t="str">
        <f>'Week 15'!Q27</f>
        <v>Charlotte</v>
      </c>
      <c r="F106" s="3">
        <f>'Week 15'!R27</f>
        <v>1379.0288624977393</v>
      </c>
      <c r="J106" s="3"/>
    </row>
    <row r="107" spans="1:10">
      <c r="A107" t="s">
        <v>143</v>
      </c>
      <c r="B107">
        <f t="shared" si="3"/>
        <v>1500</v>
      </c>
      <c r="D107">
        <v>101</v>
      </c>
      <c r="E107" t="str">
        <f>'Week 15'!Q52</f>
        <v>Kansas</v>
      </c>
      <c r="F107" s="3">
        <f>'Week 15'!R52</f>
        <v>1376.4132268859485</v>
      </c>
      <c r="J107" s="3"/>
    </row>
    <row r="108" spans="1:10">
      <c r="A108" t="s">
        <v>272</v>
      </c>
      <c r="B108">
        <f t="shared" si="3"/>
        <v>1500</v>
      </c>
      <c r="D108">
        <v>102</v>
      </c>
      <c r="E108" t="str">
        <f>'Week 15'!Q72</f>
        <v>Mississippi</v>
      </c>
      <c r="F108" s="3">
        <f>'Week 15'!R72</f>
        <v>1371.6389521894621</v>
      </c>
      <c r="J108" s="3"/>
    </row>
    <row r="109" spans="1:10">
      <c r="A109" t="s">
        <v>693</v>
      </c>
      <c r="B109">
        <f t="shared" si="3"/>
        <v>1500</v>
      </c>
      <c r="D109">
        <v>103</v>
      </c>
      <c r="E109" t="str">
        <f>'Week 15'!Q75</f>
        <v>Navy</v>
      </c>
      <c r="F109" s="3">
        <f>'Week 15'!R75</f>
        <v>1371.105037619099</v>
      </c>
      <c r="J109" s="3"/>
    </row>
    <row r="110" spans="1:10">
      <c r="A110" t="s">
        <v>111</v>
      </c>
      <c r="B110">
        <f t="shared" si="3"/>
        <v>1500</v>
      </c>
      <c r="D110">
        <v>104</v>
      </c>
      <c r="E110" t="str">
        <f>'Week 15'!Q91</f>
        <v>Old Dominion</v>
      </c>
      <c r="F110" s="3">
        <f>'Week 15'!R91</f>
        <v>1360.2905531722345</v>
      </c>
      <c r="J110" s="3"/>
    </row>
    <row r="111" spans="1:10">
      <c r="A111" t="s">
        <v>112</v>
      </c>
      <c r="B111">
        <f t="shared" si="3"/>
        <v>1500</v>
      </c>
      <c r="D111">
        <v>105</v>
      </c>
      <c r="E111" t="str">
        <f>'Week 15'!Q64</f>
        <v>Massachusetts</v>
      </c>
      <c r="F111" s="3">
        <f>'Week 15'!R64</f>
        <v>1358.0017335685795</v>
      </c>
      <c r="J111" s="3"/>
    </row>
    <row r="112" spans="1:10">
      <c r="A112" t="s">
        <v>490</v>
      </c>
      <c r="B112">
        <f t="shared" si="3"/>
        <v>1500</v>
      </c>
      <c r="D112">
        <v>106</v>
      </c>
      <c r="E112" t="str">
        <f>'Week 15'!Q114</f>
        <v>Texas State</v>
      </c>
      <c r="F112" s="3">
        <f>'Week 15'!R114</f>
        <v>1356.2478488625957</v>
      </c>
      <c r="J112" s="3"/>
    </row>
    <row r="113" spans="1:10">
      <c r="A113" t="s">
        <v>114</v>
      </c>
      <c r="B113">
        <f t="shared" si="3"/>
        <v>1500</v>
      </c>
      <c r="D113">
        <v>107</v>
      </c>
      <c r="E113" t="str">
        <f>'Week 15'!Q20</f>
        <v>Bowling Green State</v>
      </c>
      <c r="F113" s="3">
        <f>'Week 15'!R20</f>
        <v>1355.9995434137145</v>
      </c>
      <c r="J113" s="3"/>
    </row>
    <row r="114" spans="1:10">
      <c r="A114" t="s">
        <v>72</v>
      </c>
      <c r="B114">
        <f t="shared" si="3"/>
        <v>1500</v>
      </c>
      <c r="D114">
        <v>108</v>
      </c>
      <c r="E114" t="str">
        <f>'Week 15'!Q81</f>
        <v>North Carolina</v>
      </c>
      <c r="F114" s="3">
        <f>'Week 15'!R81</f>
        <v>1355.3710783399581</v>
      </c>
      <c r="J114" s="3"/>
    </row>
    <row r="115" spans="1:10">
      <c r="A115" t="s">
        <v>17</v>
      </c>
      <c r="B115">
        <f t="shared" si="3"/>
        <v>1500</v>
      </c>
      <c r="D115">
        <v>109</v>
      </c>
      <c r="E115" t="str">
        <f>'Week 15'!Q24</f>
        <v>UCLA</v>
      </c>
      <c r="F115" s="3">
        <f>'Week 15'!R24</f>
        <v>1340.6158580297081</v>
      </c>
      <c r="J115" s="3"/>
    </row>
    <row r="116" spans="1:10">
      <c r="A116" t="s">
        <v>115</v>
      </c>
      <c r="B116">
        <f t="shared" si="3"/>
        <v>1500</v>
      </c>
      <c r="D116">
        <v>110</v>
      </c>
      <c r="E116" t="str">
        <f>'Week 15'!Q48</f>
        <v>Illinois</v>
      </c>
      <c r="F116" s="3">
        <f>'Week 15'!R48</f>
        <v>1339.6194712557169</v>
      </c>
      <c r="J116" s="3"/>
    </row>
    <row r="117" spans="1:10">
      <c r="A117" t="s">
        <v>116</v>
      </c>
      <c r="B117">
        <f t="shared" si="3"/>
        <v>1500</v>
      </c>
      <c r="D117">
        <v>111</v>
      </c>
      <c r="E117" t="str">
        <f>'Week 15'!Q36</f>
        <v>East Carolina</v>
      </c>
      <c r="F117" s="3">
        <f>'Week 15'!R36</f>
        <v>1337.7165734763737</v>
      </c>
      <c r="J117" s="3"/>
    </row>
    <row r="118" spans="1:10">
      <c r="A118" t="s">
        <v>117</v>
      </c>
      <c r="B118">
        <f t="shared" si="3"/>
        <v>1500</v>
      </c>
      <c r="D118">
        <v>112</v>
      </c>
      <c r="E118" t="str">
        <f>'Week 15'!Q121</f>
        <v>Tulsa</v>
      </c>
      <c r="F118" s="3">
        <f>'Week 15'!R121</f>
        <v>1333.954378682909</v>
      </c>
      <c r="J118" s="3"/>
    </row>
    <row r="119" spans="1:10">
      <c r="A119" t="s">
        <v>275</v>
      </c>
      <c r="B119">
        <f t="shared" si="3"/>
        <v>1500</v>
      </c>
      <c r="D119">
        <v>113</v>
      </c>
      <c r="E119" t="str">
        <f>'Week 15'!Q79</f>
        <v>New Mexico</v>
      </c>
      <c r="F119" s="3">
        <f>'Week 15'!R79</f>
        <v>1326.0836635755156</v>
      </c>
      <c r="J119" s="3"/>
    </row>
    <row r="120" spans="1:10">
      <c r="A120" t="s">
        <v>215</v>
      </c>
      <c r="B120">
        <f t="shared" si="3"/>
        <v>1500</v>
      </c>
      <c r="D120">
        <v>114</v>
      </c>
      <c r="E120" t="str">
        <f>'Week 15'!Q54</f>
        <v>Kent State</v>
      </c>
      <c r="F120" s="3">
        <f>'Week 15'!R54</f>
        <v>1324.1449988124866</v>
      </c>
      <c r="J120" s="3"/>
    </row>
    <row r="121" spans="1:10">
      <c r="A121" t="s">
        <v>120</v>
      </c>
      <c r="B121">
        <f t="shared" si="3"/>
        <v>1500</v>
      </c>
      <c r="D121">
        <v>115</v>
      </c>
      <c r="E121" t="str">
        <f>'Week 15'!Q101</f>
        <v>South Alabama</v>
      </c>
      <c r="F121" s="3">
        <f>'Week 15'!R101</f>
        <v>1321.3378527219545</v>
      </c>
      <c r="J121" s="3"/>
    </row>
    <row r="122" spans="1:10">
      <c r="A122" t="s">
        <v>121</v>
      </c>
      <c r="B122">
        <f t="shared" si="3"/>
        <v>1500</v>
      </c>
      <c r="D122">
        <v>116</v>
      </c>
      <c r="E122" t="str">
        <f>'Week 15'!Q12</f>
        <v>Arkansas</v>
      </c>
      <c r="F122" s="3">
        <f>'Week 15'!R12</f>
        <v>1314.8244381078669</v>
      </c>
      <c r="J122" s="3"/>
    </row>
    <row r="123" spans="1:10">
      <c r="A123" t="s">
        <v>122</v>
      </c>
      <c r="B123">
        <f t="shared" si="3"/>
        <v>1500</v>
      </c>
      <c r="D123">
        <v>117</v>
      </c>
      <c r="E123" t="str">
        <f>'Week 15'!Q117</f>
        <v>Texas-San Antonio</v>
      </c>
      <c r="F123" s="3">
        <f>'Week 15'!R117</f>
        <v>1299.2696961220213</v>
      </c>
      <c r="J123" s="3"/>
    </row>
    <row r="124" spans="1:10">
      <c r="A124" t="s">
        <v>123</v>
      </c>
      <c r="B124">
        <f t="shared" si="3"/>
        <v>1500</v>
      </c>
      <c r="D124">
        <v>118</v>
      </c>
      <c r="E124" t="str">
        <f>'Week 15'!Q100</f>
        <v>San Jose State</v>
      </c>
      <c r="F124" s="3">
        <f>'Week 15'!R100</f>
        <v>1292.9536334706277</v>
      </c>
      <c r="J124" s="3"/>
    </row>
    <row r="125" spans="1:10">
      <c r="A125" t="s">
        <v>25</v>
      </c>
      <c r="B125">
        <f t="shared" si="3"/>
        <v>1500</v>
      </c>
      <c r="D125">
        <v>119</v>
      </c>
      <c r="E125" t="str">
        <f>'Week 15'!Q80</f>
        <v>New Mexico State</v>
      </c>
      <c r="F125" s="3">
        <f>'Week 15'!R80</f>
        <v>1285.4713910628691</v>
      </c>
      <c r="J125" s="3"/>
    </row>
    <row r="126" spans="1:10">
      <c r="A126" t="s">
        <v>124</v>
      </c>
      <c r="B126">
        <f t="shared" si="3"/>
        <v>1500</v>
      </c>
      <c r="D126">
        <v>120</v>
      </c>
      <c r="E126" t="str">
        <f>'Week 15'!Q97</f>
        <v>Rice</v>
      </c>
      <c r="F126" s="3">
        <f>'Week 15'!R97</f>
        <v>1283.4281960729791</v>
      </c>
      <c r="J126" s="3"/>
    </row>
    <row r="127" spans="1:10">
      <c r="A127" t="s">
        <v>125</v>
      </c>
      <c r="B127">
        <f t="shared" si="3"/>
        <v>1500</v>
      </c>
      <c r="D127">
        <v>121</v>
      </c>
      <c r="E127" t="str">
        <f>'Week 15'!Q16</f>
        <v>Ball State</v>
      </c>
      <c r="F127" s="3">
        <f>'Week 15'!R16</f>
        <v>1283.369183167624</v>
      </c>
      <c r="J127" s="3"/>
    </row>
    <row r="128" spans="1:10">
      <c r="A128" t="s">
        <v>60</v>
      </c>
      <c r="B128">
        <f t="shared" si="3"/>
        <v>1500</v>
      </c>
      <c r="D128">
        <v>122</v>
      </c>
      <c r="E128" t="str">
        <f>'Week 15'!Q32</f>
        <v>Colorado State</v>
      </c>
      <c r="F128" s="3">
        <f>'Week 15'!R32</f>
        <v>1263.8920102191744</v>
      </c>
      <c r="J128" s="3"/>
    </row>
    <row r="129" spans="1:10">
      <c r="A129" t="s">
        <v>126</v>
      </c>
      <c r="B129">
        <f t="shared" si="3"/>
        <v>1500</v>
      </c>
      <c r="D129">
        <v>123</v>
      </c>
      <c r="E129" t="str">
        <f>'Week 15'!Q6</f>
        <v>Akron</v>
      </c>
      <c r="F129" s="3">
        <f>'Week 15'!R6</f>
        <v>1257.5221457868581</v>
      </c>
      <c r="J129" s="3"/>
    </row>
    <row r="130" spans="1:10">
      <c r="A130" t="s">
        <v>127</v>
      </c>
      <c r="B130">
        <f t="shared" si="3"/>
        <v>1500</v>
      </c>
      <c r="D130">
        <v>124</v>
      </c>
      <c r="E130" t="str">
        <f>'Week 15'!Q98</f>
        <v>Rutgers</v>
      </c>
      <c r="F130" s="3">
        <f>'Week 15'!R98</f>
        <v>1244.5586227815772</v>
      </c>
      <c r="J130" s="3"/>
    </row>
    <row r="131" spans="1:10">
      <c r="A131" t="s">
        <v>128</v>
      </c>
      <c r="B131">
        <f t="shared" si="3"/>
        <v>1500</v>
      </c>
      <c r="D131">
        <v>125</v>
      </c>
      <c r="E131" t="str">
        <f>'Week 15'!Q93</f>
        <v>Oregon State</v>
      </c>
      <c r="F131" s="3">
        <f>'Week 15'!R93</f>
        <v>1236.0206239605393</v>
      </c>
      <c r="J131" s="3"/>
    </row>
    <row r="132" spans="1:10">
      <c r="A132" t="s">
        <v>129</v>
      </c>
      <c r="B132">
        <f t="shared" si="3"/>
        <v>1500</v>
      </c>
      <c r="D132">
        <v>126</v>
      </c>
      <c r="E132" t="str">
        <f>'Week 15'!Q44</f>
        <v>Georgia State</v>
      </c>
      <c r="F132" s="3">
        <f>'Week 15'!R44</f>
        <v>1228.6540563899287</v>
      </c>
      <c r="J132" s="3"/>
    </row>
    <row r="133" spans="1:10">
      <c r="A133" t="s">
        <v>69</v>
      </c>
      <c r="B133">
        <f t="shared" si="3"/>
        <v>1500</v>
      </c>
      <c r="D133">
        <v>127</v>
      </c>
      <c r="E133" t="str">
        <f>'Week 15'!Q61</f>
        <v>Louisville</v>
      </c>
      <c r="F133" s="3">
        <f>'Week 15'!R61</f>
        <v>1217.99605698697</v>
      </c>
      <c r="J133" s="3"/>
    </row>
    <row r="134" spans="1:10">
      <c r="A134" t="s">
        <v>130</v>
      </c>
      <c r="B134">
        <f t="shared" si="3"/>
        <v>1500</v>
      </c>
      <c r="D134">
        <v>128</v>
      </c>
      <c r="E134" t="str">
        <f>'Week 15'!Q116</f>
        <v>Texas-El Paso</v>
      </c>
      <c r="F134" s="3">
        <f>'Week 15'!R116</f>
        <v>1208.52654092731</v>
      </c>
      <c r="J134" s="3"/>
    </row>
    <row r="135" spans="1:10">
      <c r="A135" t="s">
        <v>131</v>
      </c>
      <c r="B135">
        <f t="shared" si="3"/>
        <v>1500</v>
      </c>
      <c r="D135">
        <v>129</v>
      </c>
      <c r="E135" t="str">
        <f>'Week 15'!Q4</f>
        <v>AA</v>
      </c>
      <c r="F135" s="3">
        <f>'Week 15'!R4</f>
        <v>1186.4506977608644</v>
      </c>
      <c r="J135" s="3"/>
    </row>
    <row r="136" spans="1:10">
      <c r="A136" t="s">
        <v>132</v>
      </c>
      <c r="B136">
        <f t="shared" si="3"/>
        <v>1500</v>
      </c>
      <c r="D136">
        <v>130</v>
      </c>
      <c r="E136" t="str">
        <f>'Week 15'!Q26</f>
        <v>Central Michigan</v>
      </c>
      <c r="F136" s="3">
        <f>'Week 15'!R26</f>
        <v>1186.2283989700543</v>
      </c>
      <c r="J136" s="3"/>
    </row>
    <row r="137" spans="1:10">
      <c r="A137" t="s">
        <v>133</v>
      </c>
      <c r="B137">
        <f t="shared" si="3"/>
        <v>1500</v>
      </c>
      <c r="D137">
        <v>131</v>
      </c>
      <c r="E137" t="str">
        <f>'Week 15'!Q33</f>
        <v>Connecticut</v>
      </c>
      <c r="F137" s="3">
        <f>'Week 15'!R33</f>
        <v>1170.0537772131383</v>
      </c>
      <c r="J137" s="3"/>
    </row>
  </sheetData>
  <sortState ref="E7:F137">
    <sortCondition descending="1" ref="F7:F1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BA667-E1D8-794C-A3E3-8FF40062BB17}">
  <dimension ref="A1:R134"/>
  <sheetViews>
    <sheetView topLeftCell="F1" workbookViewId="0">
      <selection activeCell="M4" sqref="M4"/>
    </sheetView>
  </sheetViews>
  <sheetFormatPr baseColWidth="10" defaultRowHeight="16"/>
  <cols>
    <col min="1" max="1" width="17.6640625" customWidth="1"/>
    <col min="3" max="3" width="18.5" customWidth="1"/>
    <col min="7" max="7" width="10.83203125" style="5"/>
    <col min="10" max="13" width="14" customWidth="1"/>
    <col min="14" max="14" width="10.83203125" style="3"/>
    <col min="17" max="17" width="21.5" customWidth="1"/>
    <col min="18" max="18" width="10.83203125" style="3"/>
  </cols>
  <sheetData>
    <row r="1" spans="1:18">
      <c r="A1" s="1" t="s">
        <v>683</v>
      </c>
      <c r="B1" s="1">
        <v>1</v>
      </c>
    </row>
    <row r="3" spans="1:18">
      <c r="A3" s="1" t="s">
        <v>681</v>
      </c>
      <c r="B3" s="1" t="s">
        <v>682</v>
      </c>
      <c r="C3" s="1" t="s">
        <v>679</v>
      </c>
      <c r="D3" s="1" t="s">
        <v>682</v>
      </c>
      <c r="E3" s="1" t="s">
        <v>685</v>
      </c>
      <c r="F3" s="1" t="s">
        <v>686</v>
      </c>
      <c r="G3" s="6" t="s">
        <v>687</v>
      </c>
      <c r="H3" s="1" t="s">
        <v>688</v>
      </c>
      <c r="I3" s="1" t="s">
        <v>698</v>
      </c>
      <c r="J3" s="1" t="s">
        <v>699</v>
      </c>
      <c r="K3" s="1" t="s">
        <v>700</v>
      </c>
      <c r="L3" s="1" t="s">
        <v>701</v>
      </c>
      <c r="M3" s="1" t="s">
        <v>702</v>
      </c>
      <c r="N3" s="4" t="s">
        <v>690</v>
      </c>
      <c r="O3" s="1"/>
      <c r="Q3" s="1" t="s">
        <v>134</v>
      </c>
      <c r="R3" s="4" t="s">
        <v>691</v>
      </c>
    </row>
    <row r="4" spans="1:18">
      <c r="A4" t="str">
        <f>IF('All scores'!$B2=$B$1,'All scores'!R2)</f>
        <v>Hawaii</v>
      </c>
      <c r="B4">
        <f>IF('All scores'!$B2=$B$1,'All scores'!S2)</f>
        <v>43</v>
      </c>
      <c r="C4" t="str">
        <f>IF('All scores'!$B2=$B$1,'All scores'!T2)</f>
        <v>Colorado State</v>
      </c>
      <c r="D4">
        <f>IF('All scores'!$B2=$B$1,'All scores'!U2)</f>
        <v>34</v>
      </c>
      <c r="E4">
        <f>VLOOKUP(A4,'PRE-POST'!A$7:B$137,2,FALSE)</f>
        <v>1500</v>
      </c>
      <c r="F4">
        <f>VLOOKUP(C4,'PRE-POST'!A$7:B$137,2,FALSE)</f>
        <v>1500</v>
      </c>
      <c r="G4" s="5">
        <f>1/(1+(10^((F4-E4+HFA)/400)))</f>
        <v>0.40753376941566821</v>
      </c>
      <c r="H4">
        <f>IF(B4&gt;D4,1,0)</f>
        <v>1</v>
      </c>
      <c r="I4">
        <f>B4-D4</f>
        <v>9</v>
      </c>
      <c r="J4">
        <f>LN(1+ABS(I4))</f>
        <v>2.3025850929940459</v>
      </c>
      <c r="K4">
        <f>IF($H4=1,$E4,$F4)</f>
        <v>1500</v>
      </c>
      <c r="L4">
        <f>IF($H4=1,$F4,$E4)</f>
        <v>1500</v>
      </c>
      <c r="M4">
        <f>IFERROR((MVC*0.001/(K4-L4))+MVC,1)</f>
        <v>1</v>
      </c>
      <c r="N4" s="3">
        <f>E4+k*J4*M4*(H4-G4)</f>
        <v>1527.2840782129172</v>
      </c>
      <c r="Q4" t="str">
        <f>'PRE-POST'!A7</f>
        <v>AA</v>
      </c>
      <c r="R4" s="3">
        <f>IFERROR(VLOOKUP(Q4,$A$4:$N$12,14,FALSE),VLOOKUP(Q4,'PRE-POST'!A$7:B$137,2,FALSE))</f>
        <v>1468.2790360804513</v>
      </c>
    </row>
    <row r="5" spans="1:18">
      <c r="A5" t="s">
        <v>135</v>
      </c>
      <c r="B5">
        <f>IF('All scores'!$B3=$B$1,'All scores'!S3)</f>
        <v>15</v>
      </c>
      <c r="C5" t="str">
        <f>IF('All scores'!$B3=$B$1,'All scores'!T3)</f>
        <v>Massachusetts</v>
      </c>
      <c r="D5">
        <f>IF('All scores'!$B3=$B$1,'All scores'!U3)</f>
        <v>63</v>
      </c>
      <c r="E5">
        <f>VLOOKUP(A5,'PRE-POST'!A$7:B$137,2,FALSE)</f>
        <v>1500</v>
      </c>
      <c r="F5">
        <f>VLOOKUP(C5,'PRE-POST'!A$7:B$137,2,FALSE)</f>
        <v>1500</v>
      </c>
      <c r="G5" s="5">
        <f>1/(1+(10^((F5-E5+HFA)/400)))</f>
        <v>0.40753376941566821</v>
      </c>
      <c r="H5">
        <f>IF(B5&gt;D5,1,0)</f>
        <v>0</v>
      </c>
      <c r="I5">
        <f>B5-D5</f>
        <v>-48</v>
      </c>
      <c r="J5">
        <f>LN(1+ABS(I5))</f>
        <v>3.8918202981106265</v>
      </c>
      <c r="K5">
        <f t="shared" ref="K5:K12" si="0">IF($H5=1,$E5,$F5)</f>
        <v>1500</v>
      </c>
      <c r="L5">
        <f t="shared" ref="L5:L12" si="1">IF($H5=1,$F5,$E5)</f>
        <v>1500</v>
      </c>
      <c r="M5">
        <f>IFERROR((0.0022/(K5-L5))+2.2,1)</f>
        <v>1</v>
      </c>
      <c r="N5" s="3">
        <f>E5+k*J5*M5*(H5-G5)</f>
        <v>1468.2790360804513</v>
      </c>
      <c r="Q5" t="str">
        <f>'PRE-POST'!A8</f>
        <v>Air Force</v>
      </c>
      <c r="R5" s="3">
        <f>IFERROR(VLOOKUP(Q5,$A$4:$N$12,14,FALSE),VLOOKUP(Q5,'PRE-POST'!A$7:B$137,2,FALSE))</f>
        <v>1500</v>
      </c>
    </row>
    <row r="6" spans="1:18">
      <c r="A6" t="s">
        <v>135</v>
      </c>
      <c r="B6">
        <f>IF('All scores'!$B4=$B$1,'All scores'!S4)</f>
        <v>28</v>
      </c>
      <c r="C6" t="str">
        <f>IF('All scores'!$B4=$B$1,'All scores'!T4)</f>
        <v>Rice</v>
      </c>
      <c r="D6">
        <f>IF('All scores'!$B4=$B$1,'All scores'!U4)</f>
        <v>31</v>
      </c>
      <c r="E6">
        <f>VLOOKUP(A6,'PRE-POST'!A$7:B$137,2,FALSE)</f>
        <v>1500</v>
      </c>
      <c r="F6">
        <f>VLOOKUP(C6,'PRE-POST'!A$7:B$137,2,FALSE)</f>
        <v>1500</v>
      </c>
      <c r="G6" s="5">
        <f>1/(1+(10^((F6-E6+HFA)/400)))</f>
        <v>0.40753376941566821</v>
      </c>
      <c r="H6">
        <f>IF(B6&gt;D6,1,0)</f>
        <v>0</v>
      </c>
      <c r="I6">
        <f>B6-D6</f>
        <v>-3</v>
      </c>
      <c r="J6">
        <f>LN(1+ABS(I6))</f>
        <v>1.3862943611198906</v>
      </c>
      <c r="K6">
        <f t="shared" si="0"/>
        <v>1500</v>
      </c>
      <c r="L6">
        <f t="shared" si="1"/>
        <v>1500</v>
      </c>
      <c r="M6">
        <f>IFERROR((0.0022/(K6-L6))+2.2,1)</f>
        <v>1</v>
      </c>
      <c r="N6" s="3">
        <f>E6+k*J6*M6*(H6-G6)</f>
        <v>1488.7007646698626</v>
      </c>
      <c r="Q6" t="str">
        <f>'PRE-POST'!A9</f>
        <v>Akron</v>
      </c>
      <c r="R6" s="3">
        <f>IFERROR(VLOOKUP(Q6,$A$4:$N$12,14,FALSE),VLOOKUP(Q6,'PRE-POST'!A$7:B$137,2,FALSE))</f>
        <v>1500</v>
      </c>
    </row>
    <row r="7" spans="1:18">
      <c r="A7" t="str">
        <f>IF('All scores'!$B5=$B$1,'All scores'!R5)</f>
        <v>Wyoming</v>
      </c>
      <c r="B7">
        <f>IF('All scores'!$B5=$B$1,'All scores'!S5)</f>
        <v>29</v>
      </c>
      <c r="C7" t="str">
        <f>IF('All scores'!$B5=$B$1,'All scores'!T5)</f>
        <v>New Mexico State</v>
      </c>
      <c r="D7">
        <f>IF('All scores'!$B5=$B$1,'All scores'!U5)</f>
        <v>7</v>
      </c>
      <c r="E7">
        <f>VLOOKUP(A7,'PRE-POST'!A$7:B$137,2,FALSE)</f>
        <v>1500</v>
      </c>
      <c r="F7">
        <f>VLOOKUP(C7,'PRE-POST'!A$7:B$137,2,FALSE)</f>
        <v>1500</v>
      </c>
      <c r="G7" s="5">
        <f>1/(1+(10^((F7-E7+HFA)/400)))</f>
        <v>0.40753376941566821</v>
      </c>
      <c r="H7">
        <f>IF(B7&gt;D7,1,0)</f>
        <v>1</v>
      </c>
      <c r="I7">
        <f>B7-D7</f>
        <v>22</v>
      </c>
      <c r="J7">
        <f>LN(1+ABS(I7))</f>
        <v>3.1354942159291497</v>
      </c>
      <c r="K7">
        <f t="shared" si="0"/>
        <v>1500</v>
      </c>
      <c r="L7">
        <f t="shared" si="1"/>
        <v>1500</v>
      </c>
      <c r="M7">
        <f>IFERROR((0.0022/(K7-L7))+2.2,1)</f>
        <v>1</v>
      </c>
      <c r="N7" s="3">
        <f>E7+k*J7*M7*(H7-G7)</f>
        <v>1537.1534887826103</v>
      </c>
      <c r="Q7" t="str">
        <f>'PRE-POST'!A10</f>
        <v>Alabama</v>
      </c>
      <c r="R7" s="3">
        <f>IFERROR(VLOOKUP(Q7,$A$4:$N$12,14,FALSE),VLOOKUP(Q7,'PRE-POST'!A$7:B$137,2,FALSE))</f>
        <v>1500</v>
      </c>
    </row>
    <row r="8" spans="1:18">
      <c r="Q8" t="str">
        <f>'PRE-POST'!A11</f>
        <v>Alabama-Birmingham</v>
      </c>
      <c r="R8" s="3">
        <f>IFERROR(VLOOKUP(Q8,$A$4:$N$12,14,FALSE),VLOOKUP(Q8,'PRE-POST'!A$7:B$137,2,FALSE))</f>
        <v>1500</v>
      </c>
    </row>
    <row r="9" spans="1:18">
      <c r="A9" t="str">
        <f>C4</f>
        <v>Colorado State</v>
      </c>
      <c r="B9">
        <f>D4</f>
        <v>34</v>
      </c>
      <c r="C9" t="str">
        <f>A4</f>
        <v>Hawaii</v>
      </c>
      <c r="D9">
        <f>B4</f>
        <v>43</v>
      </c>
      <c r="E9">
        <f>VLOOKUP(A9,'PRE-POST'!A$7:B$137,2,FALSE)</f>
        <v>1500</v>
      </c>
      <c r="F9">
        <f>VLOOKUP(C9,'PRE-POST'!A$7:B$137,2,FALSE)</f>
        <v>1500</v>
      </c>
      <c r="G9" s="5">
        <f>1/(1+(10^((F9-E9-HFA)/400)))</f>
        <v>0.59246623058433179</v>
      </c>
      <c r="H9">
        <f>IF(B9&gt;D9,1,0)</f>
        <v>0</v>
      </c>
      <c r="I9">
        <f>B9-D9</f>
        <v>-9</v>
      </c>
      <c r="J9">
        <f>LN(1+ABS(I9))</f>
        <v>2.3025850929940459</v>
      </c>
      <c r="K9">
        <f t="shared" si="0"/>
        <v>1500</v>
      </c>
      <c r="L9">
        <f t="shared" si="1"/>
        <v>1500</v>
      </c>
      <c r="M9">
        <f>IFERROR((0.0022/(K9-L9))+2.2,1)</f>
        <v>1</v>
      </c>
      <c r="N9" s="3">
        <f>E9+k*J9*M9*(H9-G9)</f>
        <v>1472.7159217870828</v>
      </c>
      <c r="Q9" t="str">
        <f>'PRE-POST'!A12</f>
        <v>Appalachian State</v>
      </c>
      <c r="R9" s="3">
        <f>IFERROR(VLOOKUP(Q9,$A$4:$N$12,14,FALSE),VLOOKUP(Q9,'PRE-POST'!A$7:B$137,2,FALSE))</f>
        <v>1500</v>
      </c>
    </row>
    <row r="10" spans="1:18">
      <c r="A10" t="str">
        <f t="shared" ref="A10:B10" si="2">C5</f>
        <v>Massachusetts</v>
      </c>
      <c r="B10">
        <f t="shared" si="2"/>
        <v>63</v>
      </c>
      <c r="C10" t="str">
        <f t="shared" ref="C10:D10" si="3">A5</f>
        <v>AA</v>
      </c>
      <c r="D10">
        <f t="shared" si="3"/>
        <v>15</v>
      </c>
      <c r="E10">
        <f>VLOOKUP(A10,'PRE-POST'!A$7:B$137,2,FALSE)</f>
        <v>1500</v>
      </c>
      <c r="F10">
        <f>VLOOKUP(C10,'PRE-POST'!A$7:B$137,2,FALSE)</f>
        <v>1500</v>
      </c>
      <c r="G10" s="5">
        <f>1/(1+(10^((F10-E10-HFA)/400)))</f>
        <v>0.59246623058433179</v>
      </c>
      <c r="H10">
        <f t="shared" ref="H10:H12" si="4">IF(B10&gt;D10,1,0)</f>
        <v>1</v>
      </c>
      <c r="I10">
        <f>B10-D10</f>
        <v>48</v>
      </c>
      <c r="J10">
        <f>LN(1+ABS(I10))</f>
        <v>3.8918202981106265</v>
      </c>
      <c r="K10">
        <f t="shared" si="0"/>
        <v>1500</v>
      </c>
      <c r="L10">
        <f t="shared" si="1"/>
        <v>1500</v>
      </c>
      <c r="M10">
        <f>IFERROR((0.0022/(K10-L10))+2.2,1)</f>
        <v>1</v>
      </c>
      <c r="N10" s="3">
        <f>E10+k*J10*M10*(H10-G10)</f>
        <v>1531.7209639195487</v>
      </c>
      <c r="Q10" t="str">
        <f>'PRE-POST'!A13</f>
        <v>Arizona</v>
      </c>
      <c r="R10" s="3">
        <f>IFERROR(VLOOKUP(Q10,$A$4:$N$12,14,FALSE),VLOOKUP(Q10,'PRE-POST'!A$7:B$137,2,FALSE))</f>
        <v>1500</v>
      </c>
    </row>
    <row r="11" spans="1:18">
      <c r="A11" t="str">
        <f t="shared" ref="A11:B11" si="5">C6</f>
        <v>Rice</v>
      </c>
      <c r="B11">
        <f t="shared" si="5"/>
        <v>31</v>
      </c>
      <c r="C11" t="str">
        <f t="shared" ref="C11:D11" si="6">A6</f>
        <v>AA</v>
      </c>
      <c r="D11">
        <f t="shared" si="6"/>
        <v>28</v>
      </c>
      <c r="E11">
        <f>VLOOKUP(A11,'PRE-POST'!A$7:B$137,2,FALSE)</f>
        <v>1500</v>
      </c>
      <c r="F11">
        <f>VLOOKUP(C11,'PRE-POST'!A$7:B$137,2,FALSE)</f>
        <v>1500</v>
      </c>
      <c r="G11" s="5">
        <f>1/(1+(10^((F11-E11-HFA)/400)))</f>
        <v>0.59246623058433179</v>
      </c>
      <c r="H11">
        <f t="shared" si="4"/>
        <v>1</v>
      </c>
      <c r="I11">
        <f>B11-D11</f>
        <v>3</v>
      </c>
      <c r="J11">
        <f>LN(1+ABS(I11))</f>
        <v>1.3862943611198906</v>
      </c>
      <c r="K11">
        <f t="shared" si="0"/>
        <v>1500</v>
      </c>
      <c r="L11">
        <f t="shared" si="1"/>
        <v>1500</v>
      </c>
      <c r="M11">
        <f>IFERROR((0.0022/(K11-L11))+2.2,1)</f>
        <v>1</v>
      </c>
      <c r="N11" s="3">
        <f>E11+k*J11*M11*(H11-G11)</f>
        <v>1511.2992353301374</v>
      </c>
      <c r="Q11" t="str">
        <f>'PRE-POST'!A14</f>
        <v>Arizona State</v>
      </c>
      <c r="R11" s="3">
        <f>IFERROR(VLOOKUP(Q11,$A$4:$N$12,14,FALSE),VLOOKUP(Q11,'PRE-POST'!A$7:B$137,2,FALSE))</f>
        <v>1500</v>
      </c>
    </row>
    <row r="12" spans="1:18">
      <c r="A12" t="str">
        <f t="shared" ref="A12:B12" si="7">C7</f>
        <v>New Mexico State</v>
      </c>
      <c r="B12">
        <f t="shared" si="7"/>
        <v>7</v>
      </c>
      <c r="C12" t="str">
        <f t="shared" ref="C12:D12" si="8">A7</f>
        <v>Wyoming</v>
      </c>
      <c r="D12">
        <f t="shared" si="8"/>
        <v>29</v>
      </c>
      <c r="E12">
        <f>VLOOKUP(A12,'PRE-POST'!A$7:B$137,2,FALSE)</f>
        <v>1500</v>
      </c>
      <c r="F12">
        <f>VLOOKUP(C12,'PRE-POST'!A$7:B$137,2,FALSE)</f>
        <v>1500</v>
      </c>
      <c r="G12" s="5">
        <f>1/(1+(10^((F12-E12-HFA)/400)))</f>
        <v>0.59246623058433179</v>
      </c>
      <c r="H12">
        <f t="shared" si="4"/>
        <v>0</v>
      </c>
      <c r="I12">
        <f>B12-D12</f>
        <v>-22</v>
      </c>
      <c r="J12">
        <f>LN(1+ABS(I12))</f>
        <v>3.1354942159291497</v>
      </c>
      <c r="K12">
        <f t="shared" si="0"/>
        <v>1500</v>
      </c>
      <c r="L12">
        <f t="shared" si="1"/>
        <v>1500</v>
      </c>
      <c r="M12">
        <f>IFERROR((0.0022/(K12-L12))+2.2,1)</f>
        <v>1</v>
      </c>
      <c r="N12" s="3">
        <f>E12+k*J12*M12*(H12-G12)</f>
        <v>1462.8465112173897</v>
      </c>
      <c r="Q12" t="str">
        <f>'PRE-POST'!A15</f>
        <v>Arkansas</v>
      </c>
      <c r="R12" s="3">
        <f>IFERROR(VLOOKUP(Q12,$A$4:$N$12,14,FALSE),VLOOKUP(Q12,'PRE-POST'!A$7:B$137,2,FALSE))</f>
        <v>1500</v>
      </c>
    </row>
    <row r="13" spans="1:18">
      <c r="Q13" t="str">
        <f>'PRE-POST'!A16</f>
        <v>Arkansas State</v>
      </c>
      <c r="R13" s="3">
        <f>IFERROR(VLOOKUP(Q13,$A$4:$N$12,14,FALSE),VLOOKUP(Q13,'PRE-POST'!A$7:B$137,2,FALSE))</f>
        <v>1500</v>
      </c>
    </row>
    <row r="14" spans="1:18">
      <c r="Q14" t="str">
        <f>'PRE-POST'!A17</f>
        <v>Army</v>
      </c>
      <c r="R14" s="3">
        <f>IFERROR(VLOOKUP(Q14,$A$4:$N$12,14,FALSE),VLOOKUP(Q14,'PRE-POST'!A$7:B$137,2,FALSE))</f>
        <v>1500</v>
      </c>
    </row>
    <row r="15" spans="1:18">
      <c r="Q15" t="str">
        <f>'PRE-POST'!A18</f>
        <v>Auburn</v>
      </c>
      <c r="R15" s="3">
        <f>IFERROR(VLOOKUP(Q15,$A$4:$N$12,14,FALSE),VLOOKUP(Q15,'PRE-POST'!A$7:B$137,2,FALSE))</f>
        <v>1500</v>
      </c>
    </row>
    <row r="16" spans="1:18">
      <c r="Q16" t="str">
        <f>'PRE-POST'!A19</f>
        <v>Ball State</v>
      </c>
      <c r="R16" s="3">
        <f>IFERROR(VLOOKUP(Q16,$A$4:$N$12,14,FALSE),VLOOKUP(Q16,'PRE-POST'!A$7:B$137,2,FALSE))</f>
        <v>1500</v>
      </c>
    </row>
    <row r="17" spans="17:18">
      <c r="Q17" t="str">
        <f>'PRE-POST'!A20</f>
        <v>Baylor</v>
      </c>
      <c r="R17" s="3">
        <f>IFERROR(VLOOKUP(Q17,$A$4:$N$12,14,FALSE),VLOOKUP(Q17,'PRE-POST'!A$7:B$137,2,FALSE))</f>
        <v>1500</v>
      </c>
    </row>
    <row r="18" spans="17:18">
      <c r="Q18" t="str">
        <f>'PRE-POST'!A21</f>
        <v>Boise State</v>
      </c>
      <c r="R18" s="3">
        <f>IFERROR(VLOOKUP(Q18,$A$4:$N$12,14,FALSE),VLOOKUP(Q18,'PRE-POST'!A$7:B$137,2,FALSE))</f>
        <v>1500</v>
      </c>
    </row>
    <row r="19" spans="17:18">
      <c r="Q19" t="str">
        <f>'PRE-POST'!A22</f>
        <v>Boston College</v>
      </c>
      <c r="R19" s="3">
        <f>IFERROR(VLOOKUP(Q19,$A$4:$N$12,14,FALSE),VLOOKUP(Q19,'PRE-POST'!A$7:B$137,2,FALSE))</f>
        <v>1500</v>
      </c>
    </row>
    <row r="20" spans="17:18">
      <c r="Q20" t="str">
        <f>'PRE-POST'!A23</f>
        <v>Bowling Green State</v>
      </c>
      <c r="R20" s="3">
        <f>IFERROR(VLOOKUP(Q20,$A$4:$N$12,14,FALSE),VLOOKUP(Q20,'PRE-POST'!A$7:B$137,2,FALSE))</f>
        <v>1500</v>
      </c>
    </row>
    <row r="21" spans="17:18">
      <c r="Q21" t="str">
        <f>'PRE-POST'!A24</f>
        <v>Buffalo</v>
      </c>
      <c r="R21" s="3">
        <f>IFERROR(VLOOKUP(Q21,$A$4:$N$12,14,FALSE),VLOOKUP(Q21,'PRE-POST'!A$7:B$137,2,FALSE))</f>
        <v>1500</v>
      </c>
    </row>
    <row r="22" spans="17:18">
      <c r="Q22" t="str">
        <f>'PRE-POST'!A25</f>
        <v>Brigham Young</v>
      </c>
      <c r="R22" s="3">
        <f>IFERROR(VLOOKUP(Q22,$A$4:$N$12,14,FALSE),VLOOKUP(Q22,'PRE-POST'!A$7:B$137,2,FALSE))</f>
        <v>1500</v>
      </c>
    </row>
    <row r="23" spans="17:18">
      <c r="Q23" t="str">
        <f>'PRE-POST'!A26</f>
        <v>California</v>
      </c>
      <c r="R23" s="3">
        <f>IFERROR(VLOOKUP(Q23,$A$4:$N$12,14,FALSE),VLOOKUP(Q23,'PRE-POST'!A$7:B$137,2,FALSE))</f>
        <v>1500</v>
      </c>
    </row>
    <row r="24" spans="17:18">
      <c r="Q24" t="str">
        <f>'PRE-POST'!A27</f>
        <v>UCLA</v>
      </c>
      <c r="R24" s="3">
        <f>IFERROR(VLOOKUP(Q24,$A$4:$N$12,14,FALSE),VLOOKUP(Q24,'PRE-POST'!A$7:B$137,2,FALSE))</f>
        <v>1500</v>
      </c>
    </row>
    <row r="25" spans="17:18">
      <c r="Q25" t="str">
        <f>'PRE-POST'!A28</f>
        <v>Central Florida</v>
      </c>
      <c r="R25" s="3">
        <f>IFERROR(VLOOKUP(Q25,$A$4:$N$12,14,FALSE),VLOOKUP(Q25,'PRE-POST'!A$7:B$137,2,FALSE))</f>
        <v>1500</v>
      </c>
    </row>
    <row r="26" spans="17:18">
      <c r="Q26" t="str">
        <f>'PRE-POST'!A29</f>
        <v>Central Michigan</v>
      </c>
      <c r="R26" s="3">
        <f>IFERROR(VLOOKUP(Q26,$A$4:$N$12,14,FALSE),VLOOKUP(Q26,'PRE-POST'!A$7:B$137,2,FALSE))</f>
        <v>1500</v>
      </c>
    </row>
    <row r="27" spans="17:18">
      <c r="Q27" t="str">
        <f>'PRE-POST'!A30</f>
        <v>Charlotte</v>
      </c>
      <c r="R27" s="3">
        <f>IFERROR(VLOOKUP(Q27,$A$4:$N$12,14,FALSE),VLOOKUP(Q27,'PRE-POST'!A$7:B$137,2,FALSE))</f>
        <v>1500</v>
      </c>
    </row>
    <row r="28" spans="17:18">
      <c r="Q28" t="str">
        <f>'PRE-POST'!A31</f>
        <v>Cincinnati</v>
      </c>
      <c r="R28" s="3">
        <f>IFERROR(VLOOKUP(Q28,$A$4:$N$12,14,FALSE),VLOOKUP(Q28,'PRE-POST'!A$7:B$137,2,FALSE))</f>
        <v>1500</v>
      </c>
    </row>
    <row r="29" spans="17:18">
      <c r="Q29" t="str">
        <f>'PRE-POST'!A32</f>
        <v>Clemson</v>
      </c>
      <c r="R29" s="3">
        <f>IFERROR(VLOOKUP(Q29,$A$4:$N$12,14,FALSE),VLOOKUP(Q29,'PRE-POST'!A$7:B$137,2,FALSE))</f>
        <v>1500</v>
      </c>
    </row>
    <row r="30" spans="17:18">
      <c r="Q30" t="str">
        <f>'PRE-POST'!A33</f>
        <v>Coastal Carolina</v>
      </c>
      <c r="R30" s="3">
        <f>IFERROR(VLOOKUP(Q30,$A$4:$N$12,14,FALSE),VLOOKUP(Q30,'PRE-POST'!A$7:B$137,2,FALSE))</f>
        <v>1500</v>
      </c>
    </row>
    <row r="31" spans="17:18">
      <c r="Q31" t="str">
        <f>'PRE-POST'!A34</f>
        <v>Colorado</v>
      </c>
      <c r="R31" s="3">
        <f>IFERROR(VLOOKUP(Q31,$A$4:$N$12,14,FALSE),VLOOKUP(Q31,'PRE-POST'!A$7:B$137,2,FALSE))</f>
        <v>1500</v>
      </c>
    </row>
    <row r="32" spans="17:18">
      <c r="Q32" t="str">
        <f>'PRE-POST'!A35</f>
        <v>Colorado State</v>
      </c>
      <c r="R32" s="3">
        <f>IFERROR(VLOOKUP(Q32,$A$4:$N$12,14,FALSE),VLOOKUP(Q32,'PRE-POST'!A$7:B$137,2,FALSE))</f>
        <v>1472.7159217870828</v>
      </c>
    </row>
    <row r="33" spans="17:18">
      <c r="Q33" t="str">
        <f>'PRE-POST'!A36</f>
        <v>Connecticut</v>
      </c>
      <c r="R33" s="3">
        <f>IFERROR(VLOOKUP(Q33,$A$4:$N$12,14,FALSE),VLOOKUP(Q33,'PRE-POST'!A$7:B$137,2,FALSE))</f>
        <v>1500</v>
      </c>
    </row>
    <row r="34" spans="17:18">
      <c r="Q34" t="str">
        <f>'PRE-POST'!A37</f>
        <v>Duke</v>
      </c>
      <c r="R34" s="3">
        <f>IFERROR(VLOOKUP(Q34,$A$4:$N$12,14,FALSE),VLOOKUP(Q34,'PRE-POST'!A$7:B$137,2,FALSE))</f>
        <v>1500</v>
      </c>
    </row>
    <row r="35" spans="17:18">
      <c r="Q35" t="str">
        <f>'PRE-POST'!A38</f>
        <v>Eastern Michigan</v>
      </c>
      <c r="R35" s="3">
        <f>IFERROR(VLOOKUP(Q35,$A$4:$N$12,14,FALSE),VLOOKUP(Q35,'PRE-POST'!A$7:B$137,2,FALSE))</f>
        <v>1500</v>
      </c>
    </row>
    <row r="36" spans="17:18">
      <c r="Q36" t="str">
        <f>'PRE-POST'!A39</f>
        <v>East Carolina</v>
      </c>
      <c r="R36" s="3">
        <f>IFERROR(VLOOKUP(Q36,$A$4:$N$12,14,FALSE),VLOOKUP(Q36,'PRE-POST'!A$7:B$137,2,FALSE))</f>
        <v>1500</v>
      </c>
    </row>
    <row r="37" spans="17:18">
      <c r="Q37" t="str">
        <f>'PRE-POST'!A40</f>
        <v>Florida International</v>
      </c>
      <c r="R37" s="3">
        <f>IFERROR(VLOOKUP(Q37,$A$4:$N$12,14,FALSE),VLOOKUP(Q37,'PRE-POST'!A$7:B$137,2,FALSE))</f>
        <v>1500</v>
      </c>
    </row>
    <row r="38" spans="17:18">
      <c r="Q38" t="str">
        <f>'PRE-POST'!A41</f>
        <v>Florida</v>
      </c>
      <c r="R38" s="3">
        <f>IFERROR(VLOOKUP(Q38,$A$4:$N$12,14,FALSE),VLOOKUP(Q38,'PRE-POST'!A$7:B$137,2,FALSE))</f>
        <v>1500</v>
      </c>
    </row>
    <row r="39" spans="17:18">
      <c r="Q39" t="str">
        <f>'PRE-POST'!A42</f>
        <v>Florida Atlantic</v>
      </c>
      <c r="R39" s="3">
        <f>IFERROR(VLOOKUP(Q39,$A$4:$N$12,14,FALSE),VLOOKUP(Q39,'PRE-POST'!A$7:B$137,2,FALSE))</f>
        <v>1500</v>
      </c>
    </row>
    <row r="40" spans="17:18">
      <c r="Q40" t="str">
        <f>'PRE-POST'!A43</f>
        <v>Florida State</v>
      </c>
      <c r="R40" s="3">
        <f>IFERROR(VLOOKUP(Q40,$A$4:$N$12,14,FALSE),VLOOKUP(Q40,'PRE-POST'!A$7:B$137,2,FALSE))</f>
        <v>1500</v>
      </c>
    </row>
    <row r="41" spans="17:18">
      <c r="Q41" t="str">
        <f>'PRE-POST'!A44</f>
        <v>Fresno State</v>
      </c>
      <c r="R41" s="3">
        <f>IFERROR(VLOOKUP(Q41,$A$4:$N$12,14,FALSE),VLOOKUP(Q41,'PRE-POST'!A$7:B$137,2,FALSE))</f>
        <v>1500</v>
      </c>
    </row>
    <row r="42" spans="17:18">
      <c r="Q42" t="str">
        <f>'PRE-POST'!A45</f>
        <v>Georgia</v>
      </c>
      <c r="R42" s="3">
        <f>IFERROR(VLOOKUP(Q42,$A$4:$N$12,14,FALSE),VLOOKUP(Q42,'PRE-POST'!A$7:B$137,2,FALSE))</f>
        <v>1500</v>
      </c>
    </row>
    <row r="43" spans="17:18">
      <c r="Q43" t="str">
        <f>'PRE-POST'!A46</f>
        <v>Georgia Southern</v>
      </c>
      <c r="R43" s="3">
        <f>IFERROR(VLOOKUP(Q43,$A$4:$N$12,14,FALSE),VLOOKUP(Q43,'PRE-POST'!A$7:B$137,2,FALSE))</f>
        <v>1500</v>
      </c>
    </row>
    <row r="44" spans="17:18">
      <c r="Q44" t="str">
        <f>'PRE-POST'!A47</f>
        <v>Georgia State</v>
      </c>
      <c r="R44" s="3">
        <f>IFERROR(VLOOKUP(Q44,$A$4:$N$12,14,FALSE),VLOOKUP(Q44,'PRE-POST'!A$7:B$137,2,FALSE))</f>
        <v>1500</v>
      </c>
    </row>
    <row r="45" spans="17:18">
      <c r="Q45" t="str">
        <f>'PRE-POST'!A48</f>
        <v>Georgia Tech</v>
      </c>
      <c r="R45" s="3">
        <f>IFERROR(VLOOKUP(Q45,$A$4:$N$12,14,FALSE),VLOOKUP(Q45,'PRE-POST'!A$7:B$137,2,FALSE))</f>
        <v>1500</v>
      </c>
    </row>
    <row r="46" spans="17:18">
      <c r="Q46" t="str">
        <f>'PRE-POST'!A49</f>
        <v>Hawaii</v>
      </c>
      <c r="R46" s="3">
        <f>IFERROR(VLOOKUP(Q46,$A$4:$N$12,14,FALSE),VLOOKUP(Q46,'PRE-POST'!A$7:B$137,2,FALSE))</f>
        <v>1527.2840782129172</v>
      </c>
    </row>
    <row r="47" spans="17:18">
      <c r="Q47" t="str">
        <f>'PRE-POST'!A50</f>
        <v>Houston</v>
      </c>
      <c r="R47" s="3">
        <f>IFERROR(VLOOKUP(Q47,$A$4:$N$12,14,FALSE),VLOOKUP(Q47,'PRE-POST'!A$7:B$137,2,FALSE))</f>
        <v>1500</v>
      </c>
    </row>
    <row r="48" spans="17:18">
      <c r="Q48" t="str">
        <f>'PRE-POST'!A51</f>
        <v>Illinois</v>
      </c>
      <c r="R48" s="3">
        <f>IFERROR(VLOOKUP(Q48,$A$4:$N$12,14,FALSE),VLOOKUP(Q48,'PRE-POST'!A$7:B$137,2,FALSE))</f>
        <v>1500</v>
      </c>
    </row>
    <row r="49" spans="17:18">
      <c r="Q49" t="str">
        <f>'PRE-POST'!A52</f>
        <v>Indiana</v>
      </c>
      <c r="R49" s="3">
        <f>IFERROR(VLOOKUP(Q49,$A$4:$N$12,14,FALSE),VLOOKUP(Q49,'PRE-POST'!A$7:B$137,2,FALSE))</f>
        <v>1500</v>
      </c>
    </row>
    <row r="50" spans="17:18">
      <c r="Q50" t="str">
        <f>'PRE-POST'!A53</f>
        <v>Iowa</v>
      </c>
      <c r="R50" s="3">
        <f>IFERROR(VLOOKUP(Q50,$A$4:$N$12,14,FALSE),VLOOKUP(Q50,'PRE-POST'!A$7:B$137,2,FALSE))</f>
        <v>1500</v>
      </c>
    </row>
    <row r="51" spans="17:18">
      <c r="Q51" t="str">
        <f>'PRE-POST'!A54</f>
        <v>Iowa State</v>
      </c>
      <c r="R51" s="3">
        <f>IFERROR(VLOOKUP(Q51,$A$4:$N$12,14,FALSE),VLOOKUP(Q51,'PRE-POST'!A$7:B$137,2,FALSE))</f>
        <v>1500</v>
      </c>
    </row>
    <row r="52" spans="17:18">
      <c r="Q52" t="str">
        <f>'PRE-POST'!A55</f>
        <v>Kansas</v>
      </c>
      <c r="R52" s="3">
        <f>IFERROR(VLOOKUP(Q52,$A$4:$N$12,14,FALSE),VLOOKUP(Q52,'PRE-POST'!A$7:B$137,2,FALSE))</f>
        <v>1500</v>
      </c>
    </row>
    <row r="53" spans="17:18">
      <c r="Q53" t="str">
        <f>'PRE-POST'!A56</f>
        <v>Kansas State</v>
      </c>
      <c r="R53" s="3">
        <f>IFERROR(VLOOKUP(Q53,$A$4:$N$12,14,FALSE),VLOOKUP(Q53,'PRE-POST'!A$7:B$137,2,FALSE))</f>
        <v>1500</v>
      </c>
    </row>
    <row r="54" spans="17:18">
      <c r="Q54" t="str">
        <f>'PRE-POST'!A57</f>
        <v>Kent State</v>
      </c>
      <c r="R54" s="3">
        <f>IFERROR(VLOOKUP(Q54,$A$4:$N$12,14,FALSE),VLOOKUP(Q54,'PRE-POST'!A$7:B$137,2,FALSE))</f>
        <v>1500</v>
      </c>
    </row>
    <row r="55" spans="17:18">
      <c r="Q55" t="str">
        <f>'PRE-POST'!A58</f>
        <v>Kentucky</v>
      </c>
      <c r="R55" s="3">
        <f>IFERROR(VLOOKUP(Q55,$A$4:$N$12,14,FALSE),VLOOKUP(Q55,'PRE-POST'!A$7:B$137,2,FALSE))</f>
        <v>1500</v>
      </c>
    </row>
    <row r="56" spans="17:18">
      <c r="Q56" t="str">
        <f>'PRE-POST'!A59</f>
        <v>Liberty</v>
      </c>
      <c r="R56" s="3">
        <f>IFERROR(VLOOKUP(Q56,$A$4:$N$12,14,FALSE),VLOOKUP(Q56,'PRE-POST'!A$7:B$137,2,FALSE))</f>
        <v>1500</v>
      </c>
    </row>
    <row r="57" spans="17:18">
      <c r="Q57" t="str">
        <f>'PRE-POST'!A60</f>
        <v>Louisiana State</v>
      </c>
      <c r="R57" s="3">
        <f>IFERROR(VLOOKUP(Q57,$A$4:$N$12,14,FALSE),VLOOKUP(Q57,'PRE-POST'!A$7:B$137,2,FALSE))</f>
        <v>1500</v>
      </c>
    </row>
    <row r="58" spans="17:18">
      <c r="Q58" t="str">
        <f>'PRE-POST'!A61</f>
        <v>Louisiana Tech</v>
      </c>
      <c r="R58" s="3">
        <f>IFERROR(VLOOKUP(Q58,$A$4:$N$12,14,FALSE),VLOOKUP(Q58,'PRE-POST'!A$7:B$137,2,FALSE))</f>
        <v>1500</v>
      </c>
    </row>
    <row r="59" spans="17:18">
      <c r="Q59" t="str">
        <f>'PRE-POST'!A62</f>
        <v>Louisiana</v>
      </c>
      <c r="R59" s="3">
        <f>IFERROR(VLOOKUP(Q59,$A$4:$N$12,14,FALSE),VLOOKUP(Q59,'PRE-POST'!A$7:B$137,2,FALSE))</f>
        <v>1500</v>
      </c>
    </row>
    <row r="60" spans="17:18">
      <c r="Q60" t="str">
        <f>'PRE-POST'!A63</f>
        <v>Louisiana-Monroe</v>
      </c>
      <c r="R60" s="3">
        <f>IFERROR(VLOOKUP(Q60,$A$4:$N$12,14,FALSE),VLOOKUP(Q60,'PRE-POST'!A$7:B$137,2,FALSE))</f>
        <v>1500</v>
      </c>
    </row>
    <row r="61" spans="17:18">
      <c r="Q61" t="str">
        <f>'PRE-POST'!A64</f>
        <v>Louisville</v>
      </c>
      <c r="R61" s="3">
        <f>IFERROR(VLOOKUP(Q61,$A$4:$N$12,14,FALSE),VLOOKUP(Q61,'PRE-POST'!A$7:B$137,2,FALSE))</f>
        <v>1500</v>
      </c>
    </row>
    <row r="62" spans="17:18">
      <c r="Q62" t="str">
        <f>'PRE-POST'!A65</f>
        <v>Marshall</v>
      </c>
      <c r="R62" s="3">
        <f>IFERROR(VLOOKUP(Q62,$A$4:$N$12,14,FALSE),VLOOKUP(Q62,'PRE-POST'!A$7:B$137,2,FALSE))</f>
        <v>1500</v>
      </c>
    </row>
    <row r="63" spans="17:18">
      <c r="Q63" t="str">
        <f>'PRE-POST'!A66</f>
        <v>Maryland</v>
      </c>
      <c r="R63" s="3">
        <f>IFERROR(VLOOKUP(Q63,$A$4:$N$12,14,FALSE),VLOOKUP(Q63,'PRE-POST'!A$7:B$137,2,FALSE))</f>
        <v>1500</v>
      </c>
    </row>
    <row r="64" spans="17:18">
      <c r="Q64" t="str">
        <f>'PRE-POST'!A67</f>
        <v>Massachusetts</v>
      </c>
      <c r="R64" s="3">
        <f>IFERROR(VLOOKUP(Q64,$A$4:$N$12,14,FALSE),VLOOKUP(Q64,'PRE-POST'!A$7:B$137,2,FALSE))</f>
        <v>1531.7209639195487</v>
      </c>
    </row>
    <row r="65" spans="17:18">
      <c r="Q65" t="str">
        <f>'PRE-POST'!A68</f>
        <v>Memphis</v>
      </c>
      <c r="R65" s="3">
        <f>IFERROR(VLOOKUP(Q65,$A$4:$N$12,14,FALSE),VLOOKUP(Q65,'PRE-POST'!A$7:B$137,2,FALSE))</f>
        <v>1500</v>
      </c>
    </row>
    <row r="66" spans="17:18">
      <c r="Q66" t="str">
        <f>'PRE-POST'!A69</f>
        <v>Miami (FL)</v>
      </c>
      <c r="R66" s="3">
        <f>IFERROR(VLOOKUP(Q66,$A$4:$N$12,14,FALSE),VLOOKUP(Q66,'PRE-POST'!A$7:B$137,2,FALSE))</f>
        <v>1500</v>
      </c>
    </row>
    <row r="67" spans="17:18">
      <c r="Q67" t="str">
        <f>'PRE-POST'!A70</f>
        <v>Miami (OH)</v>
      </c>
      <c r="R67" s="3">
        <f>IFERROR(VLOOKUP(Q67,$A$4:$N$12,14,FALSE),VLOOKUP(Q67,'PRE-POST'!A$7:B$137,2,FALSE))</f>
        <v>1500</v>
      </c>
    </row>
    <row r="68" spans="17:18">
      <c r="Q68" t="str">
        <f>'PRE-POST'!A71</f>
        <v>Michigan</v>
      </c>
      <c r="R68" s="3">
        <f>IFERROR(VLOOKUP(Q68,$A$4:$N$12,14,FALSE),VLOOKUP(Q68,'PRE-POST'!A$7:B$137,2,FALSE))</f>
        <v>1500</v>
      </c>
    </row>
    <row r="69" spans="17:18">
      <c r="Q69" t="str">
        <f>'PRE-POST'!A72</f>
        <v>Michigan State</v>
      </c>
      <c r="R69" s="3">
        <f>IFERROR(VLOOKUP(Q69,$A$4:$N$12,14,FALSE),VLOOKUP(Q69,'PRE-POST'!A$7:B$137,2,FALSE))</f>
        <v>1500</v>
      </c>
    </row>
    <row r="70" spans="17:18">
      <c r="Q70" t="str">
        <f>'PRE-POST'!A73</f>
        <v>Middle Tennessee State</v>
      </c>
      <c r="R70" s="3">
        <f>IFERROR(VLOOKUP(Q70,$A$4:$N$12,14,FALSE),VLOOKUP(Q70,'PRE-POST'!A$7:B$137,2,FALSE))</f>
        <v>1500</v>
      </c>
    </row>
    <row r="71" spans="17:18">
      <c r="Q71" t="str">
        <f>'PRE-POST'!A74</f>
        <v>Minnesota</v>
      </c>
      <c r="R71" s="3">
        <f>IFERROR(VLOOKUP(Q71,$A$4:$N$12,14,FALSE),VLOOKUP(Q71,'PRE-POST'!A$7:B$137,2,FALSE))</f>
        <v>1500</v>
      </c>
    </row>
    <row r="72" spans="17:18">
      <c r="Q72" t="str">
        <f>'PRE-POST'!A75</f>
        <v>Mississippi</v>
      </c>
      <c r="R72" s="3">
        <f>IFERROR(VLOOKUP(Q72,$A$4:$N$12,14,FALSE),VLOOKUP(Q72,'PRE-POST'!A$7:B$137,2,FALSE))</f>
        <v>1500</v>
      </c>
    </row>
    <row r="73" spans="17:18">
      <c r="Q73" t="str">
        <f>'PRE-POST'!A76</f>
        <v>Mississippi State</v>
      </c>
      <c r="R73" s="3">
        <f>IFERROR(VLOOKUP(Q73,$A$4:$N$12,14,FALSE),VLOOKUP(Q73,'PRE-POST'!A$7:B$137,2,FALSE))</f>
        <v>1500</v>
      </c>
    </row>
    <row r="74" spans="17:18">
      <c r="Q74" t="str">
        <f>'PRE-POST'!A77</f>
        <v>Missouri</v>
      </c>
      <c r="R74" s="3">
        <f>IFERROR(VLOOKUP(Q74,$A$4:$N$12,14,FALSE),VLOOKUP(Q74,'PRE-POST'!A$7:B$137,2,FALSE))</f>
        <v>1500</v>
      </c>
    </row>
    <row r="75" spans="17:18">
      <c r="Q75" t="str">
        <f>'PRE-POST'!A78</f>
        <v>Navy</v>
      </c>
      <c r="R75" s="3">
        <f>IFERROR(VLOOKUP(Q75,$A$4:$N$12,14,FALSE),VLOOKUP(Q75,'PRE-POST'!A$7:B$137,2,FALSE))</f>
        <v>1500</v>
      </c>
    </row>
    <row r="76" spans="17:18">
      <c r="Q76" t="str">
        <f>'PRE-POST'!A79</f>
        <v>Nebraska</v>
      </c>
      <c r="R76" s="3">
        <f>IFERROR(VLOOKUP(Q76,$A$4:$N$12,14,FALSE),VLOOKUP(Q76,'PRE-POST'!A$7:B$137,2,FALSE))</f>
        <v>1500</v>
      </c>
    </row>
    <row r="77" spans="17:18">
      <c r="Q77" t="str">
        <f>'PRE-POST'!A80</f>
        <v>Nevada</v>
      </c>
      <c r="R77" s="3">
        <f>IFERROR(VLOOKUP(Q77,$A$4:$N$12,14,FALSE),VLOOKUP(Q77,'PRE-POST'!A$7:B$137,2,FALSE))</f>
        <v>1500</v>
      </c>
    </row>
    <row r="78" spans="17:18">
      <c r="Q78" t="str">
        <f>'PRE-POST'!A81</f>
        <v>Nevada-Las Vegas</v>
      </c>
      <c r="R78" s="3">
        <f>IFERROR(VLOOKUP(Q78,$A$4:$N$12,14,FALSE),VLOOKUP(Q78,'PRE-POST'!A$7:B$137,2,FALSE))</f>
        <v>1500</v>
      </c>
    </row>
    <row r="79" spans="17:18">
      <c r="Q79" t="str">
        <f>'PRE-POST'!A82</f>
        <v>New Mexico</v>
      </c>
      <c r="R79" s="3">
        <f>IFERROR(VLOOKUP(Q79,$A$4:$N$12,14,FALSE),VLOOKUP(Q79,'PRE-POST'!A$7:B$137,2,FALSE))</f>
        <v>1500</v>
      </c>
    </row>
    <row r="80" spans="17:18">
      <c r="Q80" t="str">
        <f>'PRE-POST'!A83</f>
        <v>New Mexico State</v>
      </c>
      <c r="R80" s="3">
        <f>IFERROR(VLOOKUP(Q80,$A$4:$N$12,14,FALSE),VLOOKUP(Q80,'PRE-POST'!A$7:B$137,2,FALSE))</f>
        <v>1462.8465112173897</v>
      </c>
    </row>
    <row r="81" spans="17:18">
      <c r="Q81" t="str">
        <f>'PRE-POST'!A84</f>
        <v>North Carolina</v>
      </c>
      <c r="R81" s="3">
        <f>IFERROR(VLOOKUP(Q81,$A$4:$N$12,14,FALSE),VLOOKUP(Q81,'PRE-POST'!A$7:B$137,2,FALSE))</f>
        <v>1500</v>
      </c>
    </row>
    <row r="82" spans="17:18">
      <c r="Q82" t="str">
        <f>'PRE-POST'!A85</f>
        <v>North Carolina State</v>
      </c>
      <c r="R82" s="3">
        <f>IFERROR(VLOOKUP(Q82,$A$4:$N$12,14,FALSE),VLOOKUP(Q82,'PRE-POST'!A$7:B$137,2,FALSE))</f>
        <v>1500</v>
      </c>
    </row>
    <row r="83" spans="17:18">
      <c r="Q83" t="str">
        <f>'PRE-POST'!A86</f>
        <v>North Texas</v>
      </c>
      <c r="R83" s="3">
        <f>IFERROR(VLOOKUP(Q83,$A$4:$N$12,14,FALSE),VLOOKUP(Q83,'PRE-POST'!A$7:B$137,2,FALSE))</f>
        <v>1500</v>
      </c>
    </row>
    <row r="84" spans="17:18">
      <c r="Q84" t="str">
        <f>'PRE-POST'!A87</f>
        <v>Northern Illinois</v>
      </c>
      <c r="R84" s="3">
        <f>IFERROR(VLOOKUP(Q84,$A$4:$N$12,14,FALSE),VLOOKUP(Q84,'PRE-POST'!A$7:B$137,2,FALSE))</f>
        <v>1500</v>
      </c>
    </row>
    <row r="85" spans="17:18">
      <c r="Q85" t="str">
        <f>'PRE-POST'!A88</f>
        <v>Northwestern</v>
      </c>
      <c r="R85" s="3">
        <f>IFERROR(VLOOKUP(Q85,$A$4:$N$12,14,FALSE),VLOOKUP(Q85,'PRE-POST'!A$7:B$137,2,FALSE))</f>
        <v>1500</v>
      </c>
    </row>
    <row r="86" spans="17:18">
      <c r="Q86" t="str">
        <f>'PRE-POST'!A89</f>
        <v>Notre Dame</v>
      </c>
      <c r="R86" s="3">
        <f>IFERROR(VLOOKUP(Q86,$A$4:$N$12,14,FALSE),VLOOKUP(Q86,'PRE-POST'!A$7:B$137,2,FALSE))</f>
        <v>1500</v>
      </c>
    </row>
    <row r="87" spans="17:18">
      <c r="Q87" t="str">
        <f>'PRE-POST'!A90</f>
        <v>Ohio</v>
      </c>
      <c r="R87" s="3">
        <f>IFERROR(VLOOKUP(Q87,$A$4:$N$12,14,FALSE),VLOOKUP(Q87,'PRE-POST'!A$7:B$137,2,FALSE))</f>
        <v>1500</v>
      </c>
    </row>
    <row r="88" spans="17:18">
      <c r="Q88" t="str">
        <f>'PRE-POST'!A91</f>
        <v>Ohio State</v>
      </c>
      <c r="R88" s="3">
        <f>IFERROR(VLOOKUP(Q88,$A$4:$N$12,14,FALSE),VLOOKUP(Q88,'PRE-POST'!A$7:B$137,2,FALSE))</f>
        <v>1500</v>
      </c>
    </row>
    <row r="89" spans="17:18">
      <c r="Q89" t="str">
        <f>'PRE-POST'!A92</f>
        <v>Oklahoma</v>
      </c>
      <c r="R89" s="3">
        <f>IFERROR(VLOOKUP(Q89,$A$4:$N$12,14,FALSE),VLOOKUP(Q89,'PRE-POST'!A$7:B$137,2,FALSE))</f>
        <v>1500</v>
      </c>
    </row>
    <row r="90" spans="17:18">
      <c r="Q90" t="str">
        <f>'PRE-POST'!A93</f>
        <v>Oklahoma State</v>
      </c>
      <c r="R90" s="3">
        <f>IFERROR(VLOOKUP(Q90,$A$4:$N$12,14,FALSE),VLOOKUP(Q90,'PRE-POST'!A$7:B$137,2,FALSE))</f>
        <v>1500</v>
      </c>
    </row>
    <row r="91" spans="17:18">
      <c r="Q91" t="str">
        <f>'PRE-POST'!A94</f>
        <v>Old Dominion</v>
      </c>
      <c r="R91" s="3">
        <f>IFERROR(VLOOKUP(Q91,$A$4:$N$12,14,FALSE),VLOOKUP(Q91,'PRE-POST'!A$7:B$137,2,FALSE))</f>
        <v>1500</v>
      </c>
    </row>
    <row r="92" spans="17:18">
      <c r="Q92" t="str">
        <f>'PRE-POST'!A95</f>
        <v>Oregon</v>
      </c>
      <c r="R92" s="3">
        <f>IFERROR(VLOOKUP(Q92,$A$4:$N$12,14,FALSE),VLOOKUP(Q92,'PRE-POST'!A$7:B$137,2,FALSE))</f>
        <v>1500</v>
      </c>
    </row>
    <row r="93" spans="17:18">
      <c r="Q93" t="str">
        <f>'PRE-POST'!A96</f>
        <v>Oregon State</v>
      </c>
      <c r="R93" s="3">
        <f>IFERROR(VLOOKUP(Q93,$A$4:$N$12,14,FALSE),VLOOKUP(Q93,'PRE-POST'!A$7:B$137,2,FALSE))</f>
        <v>1500</v>
      </c>
    </row>
    <row r="94" spans="17:18">
      <c r="Q94" t="str">
        <f>'PRE-POST'!A97</f>
        <v>Penn State</v>
      </c>
      <c r="R94" s="3">
        <f>IFERROR(VLOOKUP(Q94,$A$4:$N$12,14,FALSE),VLOOKUP(Q94,'PRE-POST'!A$7:B$137,2,FALSE))</f>
        <v>1500</v>
      </c>
    </row>
    <row r="95" spans="17:18">
      <c r="Q95" t="str">
        <f>'PRE-POST'!A98</f>
        <v>Pittsburgh</v>
      </c>
      <c r="R95" s="3">
        <f>IFERROR(VLOOKUP(Q95,$A$4:$N$12,14,FALSE),VLOOKUP(Q95,'PRE-POST'!A$7:B$137,2,FALSE))</f>
        <v>1500</v>
      </c>
    </row>
    <row r="96" spans="17:18">
      <c r="Q96" t="str">
        <f>'PRE-POST'!A99</f>
        <v>Purdue</v>
      </c>
      <c r="R96" s="3">
        <f>IFERROR(VLOOKUP(Q96,$A$4:$N$12,14,FALSE),VLOOKUP(Q96,'PRE-POST'!A$7:B$137,2,FALSE))</f>
        <v>1500</v>
      </c>
    </row>
    <row r="97" spans="17:18">
      <c r="Q97" t="str">
        <f>'PRE-POST'!A100</f>
        <v>Rice</v>
      </c>
      <c r="R97" s="3">
        <f>IFERROR(VLOOKUP(Q97,$A$4:$N$12,14,FALSE),VLOOKUP(Q97,'PRE-POST'!A$7:B$137,2,FALSE))</f>
        <v>1511.2992353301374</v>
      </c>
    </row>
    <row r="98" spans="17:18">
      <c r="Q98" t="str">
        <f>'PRE-POST'!A101</f>
        <v>Rutgers</v>
      </c>
      <c r="R98" s="3">
        <f>IFERROR(VLOOKUP(Q98,$A$4:$N$12,14,FALSE),VLOOKUP(Q98,'PRE-POST'!A$7:B$137,2,FALSE))</f>
        <v>1500</v>
      </c>
    </row>
    <row r="99" spans="17:18">
      <c r="Q99" t="str">
        <f>'PRE-POST'!A102</f>
        <v>San Diego State</v>
      </c>
      <c r="R99" s="3">
        <f>IFERROR(VLOOKUP(Q99,$A$4:$N$12,14,FALSE),VLOOKUP(Q99,'PRE-POST'!A$7:B$137,2,FALSE))</f>
        <v>1500</v>
      </c>
    </row>
    <row r="100" spans="17:18">
      <c r="Q100" t="str">
        <f>'PRE-POST'!A103</f>
        <v>San Jose State</v>
      </c>
      <c r="R100" s="3">
        <f>IFERROR(VLOOKUP(Q100,$A$4:$N$12,14,FALSE),VLOOKUP(Q100,'PRE-POST'!A$7:B$137,2,FALSE))</f>
        <v>1500</v>
      </c>
    </row>
    <row r="101" spans="17:18">
      <c r="Q101" t="str">
        <f>'PRE-POST'!A104</f>
        <v>South Alabama</v>
      </c>
      <c r="R101" s="3">
        <f>IFERROR(VLOOKUP(Q101,$A$4:$N$12,14,FALSE),VLOOKUP(Q101,'PRE-POST'!A$7:B$137,2,FALSE))</f>
        <v>1500</v>
      </c>
    </row>
    <row r="102" spans="17:18">
      <c r="Q102" t="str">
        <f>'PRE-POST'!A105</f>
        <v>South Carolina</v>
      </c>
      <c r="R102" s="3">
        <f>IFERROR(VLOOKUP(Q102,$A$4:$N$12,14,FALSE),VLOOKUP(Q102,'PRE-POST'!A$7:B$137,2,FALSE))</f>
        <v>1500</v>
      </c>
    </row>
    <row r="103" spans="17:18">
      <c r="Q103" t="str">
        <f>'PRE-POST'!A106</f>
        <v>South Florida</v>
      </c>
      <c r="R103" s="3">
        <f>IFERROR(VLOOKUP(Q103,$A$4:$N$12,14,FALSE),VLOOKUP(Q103,'PRE-POST'!A$7:B$137,2,FALSE))</f>
        <v>1500</v>
      </c>
    </row>
    <row r="104" spans="17:18">
      <c r="Q104" t="str">
        <f>'PRE-POST'!A107</f>
        <v>Southern California</v>
      </c>
      <c r="R104" s="3">
        <f>IFERROR(VLOOKUP(Q104,$A$4:$N$12,14,FALSE),VLOOKUP(Q104,'PRE-POST'!A$7:B$137,2,FALSE))</f>
        <v>1500</v>
      </c>
    </row>
    <row r="105" spans="17:18">
      <c r="Q105" t="str">
        <f>'PRE-POST'!A108</f>
        <v>Southern Methodist</v>
      </c>
      <c r="R105" s="3">
        <f>IFERROR(VLOOKUP(Q105,$A$4:$N$12,14,FALSE),VLOOKUP(Q105,'PRE-POST'!A$7:B$137,2,FALSE))</f>
        <v>1500</v>
      </c>
    </row>
    <row r="106" spans="17:18">
      <c r="Q106" t="str">
        <f>'PRE-POST'!A109</f>
        <v>Southern MissIssippi</v>
      </c>
      <c r="R106" s="3">
        <f>IFERROR(VLOOKUP(Q106,$A$4:$N$12,14,FALSE),VLOOKUP(Q106,'PRE-POST'!A$7:B$137,2,FALSE))</f>
        <v>1500</v>
      </c>
    </row>
    <row r="107" spans="17:18">
      <c r="Q107" t="str">
        <f>'PRE-POST'!A110</f>
        <v>Stanford</v>
      </c>
      <c r="R107" s="3">
        <f>IFERROR(VLOOKUP(Q107,$A$4:$N$12,14,FALSE),VLOOKUP(Q107,'PRE-POST'!A$7:B$137,2,FALSE))</f>
        <v>1500</v>
      </c>
    </row>
    <row r="108" spans="17:18">
      <c r="Q108" t="str">
        <f>'PRE-POST'!A111</f>
        <v>Syracuse</v>
      </c>
      <c r="R108" s="3">
        <f>IFERROR(VLOOKUP(Q108,$A$4:$N$12,14,FALSE),VLOOKUP(Q108,'PRE-POST'!A$7:B$137,2,FALSE))</f>
        <v>1500</v>
      </c>
    </row>
    <row r="109" spans="17:18">
      <c r="Q109" t="str">
        <f>'PRE-POST'!A112</f>
        <v>Texas Christian</v>
      </c>
      <c r="R109" s="3">
        <f>IFERROR(VLOOKUP(Q109,$A$4:$N$12,14,FALSE),VLOOKUP(Q109,'PRE-POST'!A$7:B$137,2,FALSE))</f>
        <v>1500</v>
      </c>
    </row>
    <row r="110" spans="17:18">
      <c r="Q110" t="str">
        <f>'PRE-POST'!A113</f>
        <v>Temple</v>
      </c>
      <c r="R110" s="3">
        <f>IFERROR(VLOOKUP(Q110,$A$4:$N$12,14,FALSE),VLOOKUP(Q110,'PRE-POST'!A$7:B$137,2,FALSE))</f>
        <v>1500</v>
      </c>
    </row>
    <row r="111" spans="17:18">
      <c r="Q111" t="str">
        <f>'PRE-POST'!A114</f>
        <v>Tennessee</v>
      </c>
      <c r="R111" s="3">
        <f>IFERROR(VLOOKUP(Q111,$A$4:$N$12,14,FALSE),VLOOKUP(Q111,'PRE-POST'!A$7:B$137,2,FALSE))</f>
        <v>1500</v>
      </c>
    </row>
    <row r="112" spans="17:18">
      <c r="Q112" t="str">
        <f>'PRE-POST'!A115</f>
        <v>Texas</v>
      </c>
      <c r="R112" s="3">
        <f>IFERROR(VLOOKUP(Q112,$A$4:$N$12,14,FALSE),VLOOKUP(Q112,'PRE-POST'!A$7:B$137,2,FALSE))</f>
        <v>1500</v>
      </c>
    </row>
    <row r="113" spans="17:18">
      <c r="Q113" t="str">
        <f>'PRE-POST'!A116</f>
        <v>Texas A&amp;M</v>
      </c>
      <c r="R113" s="3">
        <f>IFERROR(VLOOKUP(Q113,$A$4:$N$12,14,FALSE),VLOOKUP(Q113,'PRE-POST'!A$7:B$137,2,FALSE))</f>
        <v>1500</v>
      </c>
    </row>
    <row r="114" spans="17:18">
      <c r="Q114" t="str">
        <f>'PRE-POST'!A117</f>
        <v>Texas State</v>
      </c>
      <c r="R114" s="3">
        <f>IFERROR(VLOOKUP(Q114,$A$4:$N$12,14,FALSE),VLOOKUP(Q114,'PRE-POST'!A$7:B$137,2,FALSE))</f>
        <v>1500</v>
      </c>
    </row>
    <row r="115" spans="17:18">
      <c r="Q115" t="str">
        <f>'PRE-POST'!A118</f>
        <v>Texas Tech</v>
      </c>
      <c r="R115" s="3">
        <f>IFERROR(VLOOKUP(Q115,$A$4:$N$12,14,FALSE),VLOOKUP(Q115,'PRE-POST'!A$7:B$137,2,FALSE))</f>
        <v>1500</v>
      </c>
    </row>
    <row r="116" spans="17:18">
      <c r="Q116" t="str">
        <f>'PRE-POST'!A119</f>
        <v>Texas-El Paso</v>
      </c>
      <c r="R116" s="3">
        <f>IFERROR(VLOOKUP(Q116,$A$4:$N$12,14,FALSE),VLOOKUP(Q116,'PRE-POST'!A$7:B$137,2,FALSE))</f>
        <v>1500</v>
      </c>
    </row>
    <row r="117" spans="17:18">
      <c r="Q117" t="str">
        <f>'PRE-POST'!A120</f>
        <v>Texas-San Antonio</v>
      </c>
      <c r="R117" s="3">
        <f>IFERROR(VLOOKUP(Q117,$A$4:$N$12,14,FALSE),VLOOKUP(Q117,'PRE-POST'!A$7:B$137,2,FALSE))</f>
        <v>1500</v>
      </c>
    </row>
    <row r="118" spans="17:18">
      <c r="Q118" t="str">
        <f>'PRE-POST'!A121</f>
        <v>Toledo</v>
      </c>
      <c r="R118" s="3">
        <f>IFERROR(VLOOKUP(Q118,$A$4:$N$12,14,FALSE),VLOOKUP(Q118,'PRE-POST'!A$7:B$137,2,FALSE))</f>
        <v>1500</v>
      </c>
    </row>
    <row r="119" spans="17:18">
      <c r="Q119" t="str">
        <f>'PRE-POST'!A122</f>
        <v>Troy</v>
      </c>
      <c r="R119" s="3">
        <f>IFERROR(VLOOKUP(Q119,$A$4:$N$12,14,FALSE),VLOOKUP(Q119,'PRE-POST'!A$7:B$137,2,FALSE))</f>
        <v>1500</v>
      </c>
    </row>
    <row r="120" spans="17:18">
      <c r="Q120" t="str">
        <f>'PRE-POST'!A123</f>
        <v>Tulane</v>
      </c>
      <c r="R120" s="3">
        <f>IFERROR(VLOOKUP(Q120,$A$4:$N$12,14,FALSE),VLOOKUP(Q120,'PRE-POST'!A$7:B$137,2,FALSE))</f>
        <v>1500</v>
      </c>
    </row>
    <row r="121" spans="17:18">
      <c r="Q121" t="str">
        <f>'PRE-POST'!A124</f>
        <v>Tulsa</v>
      </c>
      <c r="R121" s="3">
        <f>IFERROR(VLOOKUP(Q121,$A$4:$N$12,14,FALSE),VLOOKUP(Q121,'PRE-POST'!A$7:B$137,2,FALSE))</f>
        <v>1500</v>
      </c>
    </row>
    <row r="122" spans="17:18">
      <c r="Q122" t="str">
        <f>'PRE-POST'!A125</f>
        <v>Utah</v>
      </c>
      <c r="R122" s="3">
        <f>IFERROR(VLOOKUP(Q122,$A$4:$N$12,14,FALSE),VLOOKUP(Q122,'PRE-POST'!A$7:B$137,2,FALSE))</f>
        <v>1500</v>
      </c>
    </row>
    <row r="123" spans="17:18">
      <c r="Q123" t="str">
        <f>'PRE-POST'!A126</f>
        <v>Utah State</v>
      </c>
      <c r="R123" s="3">
        <f>IFERROR(VLOOKUP(Q123,$A$4:$N$12,14,FALSE),VLOOKUP(Q123,'PRE-POST'!A$7:B$137,2,FALSE))</f>
        <v>1500</v>
      </c>
    </row>
    <row r="124" spans="17:18">
      <c r="Q124" t="str">
        <f>'PRE-POST'!A127</f>
        <v>Vanderbilt</v>
      </c>
      <c r="R124" s="3">
        <f>IFERROR(VLOOKUP(Q124,$A$4:$N$12,14,FALSE),VLOOKUP(Q124,'PRE-POST'!A$7:B$137,2,FALSE))</f>
        <v>1500</v>
      </c>
    </row>
    <row r="125" spans="17:18">
      <c r="Q125" t="str">
        <f>'PRE-POST'!A128</f>
        <v>Virginia</v>
      </c>
      <c r="R125" s="3">
        <f>IFERROR(VLOOKUP(Q125,$A$4:$N$12,14,FALSE),VLOOKUP(Q125,'PRE-POST'!A$7:B$137,2,FALSE))</f>
        <v>1500</v>
      </c>
    </row>
    <row r="126" spans="17:18">
      <c r="Q126" t="str">
        <f>'PRE-POST'!A129</f>
        <v>Virginia Tech</v>
      </c>
      <c r="R126" s="3">
        <f>IFERROR(VLOOKUP(Q126,$A$4:$N$12,14,FALSE),VLOOKUP(Q126,'PRE-POST'!A$7:B$137,2,FALSE))</f>
        <v>1500</v>
      </c>
    </row>
    <row r="127" spans="17:18">
      <c r="Q127" t="str">
        <f>'PRE-POST'!A130</f>
        <v>Wake Forest</v>
      </c>
      <c r="R127" s="3">
        <f>IFERROR(VLOOKUP(Q127,$A$4:$N$12,14,FALSE),VLOOKUP(Q127,'PRE-POST'!A$7:B$137,2,FALSE))</f>
        <v>1500</v>
      </c>
    </row>
    <row r="128" spans="17:18">
      <c r="Q128" t="str">
        <f>'PRE-POST'!A131</f>
        <v>Washington</v>
      </c>
      <c r="R128" s="3">
        <f>IFERROR(VLOOKUP(Q128,$A$4:$N$12,14,FALSE),VLOOKUP(Q128,'PRE-POST'!A$7:B$137,2,FALSE))</f>
        <v>1500</v>
      </c>
    </row>
    <row r="129" spans="17:18">
      <c r="Q129" t="str">
        <f>'PRE-POST'!A132</f>
        <v>Washington State</v>
      </c>
      <c r="R129" s="3">
        <f>IFERROR(VLOOKUP(Q129,$A$4:$N$12,14,FALSE),VLOOKUP(Q129,'PRE-POST'!A$7:B$137,2,FALSE))</f>
        <v>1500</v>
      </c>
    </row>
    <row r="130" spans="17:18">
      <c r="Q130" t="str">
        <f>'PRE-POST'!A133</f>
        <v>West Virginia</v>
      </c>
      <c r="R130" s="3">
        <f>IFERROR(VLOOKUP(Q130,$A$4:$N$12,14,FALSE),VLOOKUP(Q130,'PRE-POST'!A$7:B$137,2,FALSE))</f>
        <v>1500</v>
      </c>
    </row>
    <row r="131" spans="17:18">
      <c r="Q131" t="str">
        <f>'PRE-POST'!A134</f>
        <v>Western Kentucky</v>
      </c>
      <c r="R131" s="3">
        <f>IFERROR(VLOOKUP(Q131,$A$4:$N$12,14,FALSE),VLOOKUP(Q131,'PRE-POST'!A$7:B$137,2,FALSE))</f>
        <v>1500</v>
      </c>
    </row>
    <row r="132" spans="17:18">
      <c r="Q132" t="str">
        <f>'PRE-POST'!A135</f>
        <v>Western Michigan</v>
      </c>
      <c r="R132" s="3">
        <f>IFERROR(VLOOKUP(Q132,$A$4:$N$12,14,FALSE),VLOOKUP(Q132,'PRE-POST'!A$7:B$137,2,FALSE))</f>
        <v>1500</v>
      </c>
    </row>
    <row r="133" spans="17:18">
      <c r="Q133" t="str">
        <f>'PRE-POST'!A136</f>
        <v>Wisconsin</v>
      </c>
      <c r="R133" s="3">
        <f>IFERROR(VLOOKUP(Q133,$A$4:$N$12,14,FALSE),VLOOKUP(Q133,'PRE-POST'!A$7:B$137,2,FALSE))</f>
        <v>1500</v>
      </c>
    </row>
    <row r="134" spans="17:18">
      <c r="Q134" t="str">
        <f>'PRE-POST'!A137</f>
        <v>Wyoming</v>
      </c>
      <c r="R134" s="3">
        <f>IFERROR(VLOOKUP(Q134,$A$4:$N$12,14,FALSE),VLOOKUP(Q134,'PRE-POST'!A$7:B$137,2,FALSE))</f>
        <v>1537.1534887826103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85EC4-B41A-A44E-9E81-7E073047BC2C}">
  <dimension ref="A1:R172"/>
  <sheetViews>
    <sheetView workbookViewId="0">
      <selection activeCell="M4" sqref="M4"/>
    </sheetView>
  </sheetViews>
  <sheetFormatPr baseColWidth="10" defaultRowHeight="16"/>
  <cols>
    <col min="1" max="1" width="26.5" customWidth="1"/>
    <col min="3" max="3" width="22.1640625" customWidth="1"/>
    <col min="5" max="6" width="10.83203125" style="3"/>
    <col min="7" max="7" width="10.83203125" style="5"/>
    <col min="14" max="14" width="10.83203125" style="3"/>
    <col min="17" max="17" width="20.33203125" customWidth="1"/>
    <col min="18" max="18" width="10.83203125" style="3"/>
  </cols>
  <sheetData>
    <row r="1" spans="1:18">
      <c r="A1" s="1" t="s">
        <v>683</v>
      </c>
      <c r="B1" s="1">
        <v>2</v>
      </c>
    </row>
    <row r="3" spans="1:18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1" t="s">
        <v>698</v>
      </c>
      <c r="J3" s="1" t="s">
        <v>699</v>
      </c>
      <c r="K3" s="1" t="s">
        <v>700</v>
      </c>
      <c r="L3" s="1" t="s">
        <v>701</v>
      </c>
      <c r="M3" s="1" t="s">
        <v>702</v>
      </c>
      <c r="N3" s="4" t="s">
        <v>690</v>
      </c>
      <c r="Q3" s="1" t="s">
        <v>134</v>
      </c>
      <c r="R3" s="4" t="s">
        <v>691</v>
      </c>
    </row>
    <row r="4" spans="1:18">
      <c r="A4" t="s">
        <v>135</v>
      </c>
      <c r="B4">
        <f>IF('All scores'!$B6=$B$1,'All scores'!S6)</f>
        <v>0</v>
      </c>
      <c r="C4" t="str">
        <f>IF('All scores'!$B6=$B$1,'All scores'!T6)</f>
        <v>Alabama-Birmingham</v>
      </c>
      <c r="D4">
        <f>IF('All scores'!$B6=$B$1,'All scores'!U6)</f>
        <v>52</v>
      </c>
      <c r="E4" s="3">
        <f>VLOOKUP(A4,'Week 1'!$Q$4:R$138,2,FALSE)</f>
        <v>1468.2790360804513</v>
      </c>
      <c r="F4" s="3">
        <f>VLOOKUP(C4,'Week 1'!$Q$4:R$138,2,FALSE)</f>
        <v>1500</v>
      </c>
      <c r="G4" s="5">
        <f>1/(1+(10^((F4-E4)/400)))</f>
        <v>0.45447628438652116</v>
      </c>
      <c r="H4">
        <f t="shared" ref="H4:H11" si="0">IF(B4&gt;D4,1,0)</f>
        <v>0</v>
      </c>
      <c r="I4">
        <f>B4-D4</f>
        <v>-52</v>
      </c>
      <c r="J4">
        <f>LN(1+ABS(I4))</f>
        <v>3.970291913552122</v>
      </c>
      <c r="K4">
        <f>IF($H4=1,$E4,$F4)</f>
        <v>1500</v>
      </c>
      <c r="L4">
        <f>IF($H4=1,$F4,$E4)</f>
        <v>1468.2790360804513</v>
      </c>
      <c r="M4">
        <f>IFERROR((MVC*0.001/(K4-L4))+MVC,1)</f>
        <v>2.2000693547650565</v>
      </c>
      <c r="N4" s="3">
        <f t="shared" ref="N4:N35" si="1">E4+k*J4*M4*(H4-G4)</f>
        <v>1388.8827784615669</v>
      </c>
      <c r="Q4" t="str">
        <f>'PRE-POST'!A7</f>
        <v>AA</v>
      </c>
      <c r="R4" s="3">
        <f>IFERROR(VLOOKUP(Q4,$A$4:$N$172,14,FALSE),VLOOKUP(Q4,'Week 1'!Q$4:R$134,2,FALSE))</f>
        <v>1388.8827784615669</v>
      </c>
    </row>
    <row r="5" spans="1:18">
      <c r="A5" t="s">
        <v>135</v>
      </c>
      <c r="B5">
        <f>IF('All scores'!$B7=$B$1,'All scores'!S7)</f>
        <v>6</v>
      </c>
      <c r="C5" t="str">
        <f>IF('All scores'!$B7=$B$1,'All scores'!T7)</f>
        <v>Ball State</v>
      </c>
      <c r="D5">
        <f>IF('All scores'!$B7=$B$1,'All scores'!U7)</f>
        <v>42</v>
      </c>
      <c r="E5" s="3">
        <f>VLOOKUP(A5,'Week 1'!$Q$4:R$138,2,FALSE)</f>
        <v>1468.2790360804513</v>
      </c>
      <c r="F5" s="3">
        <f>VLOOKUP(C5,'Week 1'!$Q$4:R$138,2,FALSE)</f>
        <v>1500</v>
      </c>
      <c r="G5" s="5">
        <f t="shared" ref="G5:G68" si="2">1/(1+(10^((F5-E5)/400)))</f>
        <v>0.45447628438652116</v>
      </c>
      <c r="H5">
        <f t="shared" si="0"/>
        <v>0</v>
      </c>
      <c r="I5">
        <f t="shared" ref="I5:I68" si="3">B5-D5</f>
        <v>-36</v>
      </c>
      <c r="J5">
        <f t="shared" ref="J5:J68" si="4">LN(1+ABS(I5))</f>
        <v>3.6109179126442243</v>
      </c>
      <c r="K5">
        <f t="shared" ref="K5:K68" si="5">IF($H5=1,$E5,$F5)</f>
        <v>1500</v>
      </c>
      <c r="L5">
        <f t="shared" ref="L5:L68" si="6">IF($H5=1,$F5,$E5)</f>
        <v>1468.2790360804513</v>
      </c>
      <c r="M5">
        <f t="shared" ref="M5:M68" si="7">IFERROR((0.0022/(K5-L5))+2.2,1)</f>
        <v>2.2000693547650565</v>
      </c>
      <c r="N5" s="3">
        <f t="shared" si="1"/>
        <v>1396.0693912796871</v>
      </c>
      <c r="Q5" t="str">
        <f>'PRE-POST'!A8</f>
        <v>Air Force</v>
      </c>
      <c r="R5" s="3">
        <f>IFERROR(VLOOKUP(Q5,$A$4:$N$172,14,FALSE),VLOOKUP(Q5,'Week 1'!Q$4:R$134,2,FALSE))</f>
        <v>1587.9394017021841</v>
      </c>
    </row>
    <row r="6" spans="1:18">
      <c r="A6" t="s">
        <v>135</v>
      </c>
      <c r="B6">
        <f>IF('All scores'!$B8=$B$1,'All scores'!S8)</f>
        <v>44</v>
      </c>
      <c r="C6" t="str">
        <f>IF('All scores'!$B8=$B$1,'All scores'!T8)</f>
        <v>San Jose State</v>
      </c>
      <c r="D6">
        <f>IF('All scores'!$B8=$B$1,'All scores'!U8)</f>
        <v>38</v>
      </c>
      <c r="E6" s="3">
        <f>VLOOKUP(A6,'Week 1'!$Q$4:R$138,2,FALSE)</f>
        <v>1468.2790360804513</v>
      </c>
      <c r="F6" s="3">
        <f>VLOOKUP(C6,'Week 1'!$Q$4:R$138,2,FALSE)</f>
        <v>1500</v>
      </c>
      <c r="G6" s="5">
        <f t="shared" si="2"/>
        <v>0.45447628438652116</v>
      </c>
      <c r="H6">
        <f t="shared" si="0"/>
        <v>1</v>
      </c>
      <c r="I6">
        <f t="shared" si="3"/>
        <v>6</v>
      </c>
      <c r="J6">
        <f t="shared" si="4"/>
        <v>1.9459101490553132</v>
      </c>
      <c r="K6">
        <f t="shared" si="5"/>
        <v>1468.2790360804513</v>
      </c>
      <c r="L6">
        <f t="shared" si="6"/>
        <v>1500</v>
      </c>
      <c r="M6">
        <f t="shared" si="7"/>
        <v>2.1999306452349439</v>
      </c>
      <c r="N6" s="3">
        <f t="shared" si="1"/>
        <v>1514.9853295526743</v>
      </c>
      <c r="Q6" t="str">
        <f>'PRE-POST'!A9</f>
        <v>Akron</v>
      </c>
      <c r="R6" s="3">
        <f>IFERROR(VLOOKUP(Q6,$A$4:$N$172,14,FALSE),VLOOKUP(Q6,'Week 1'!Q$4:R$134,2,FALSE))</f>
        <v>1500</v>
      </c>
    </row>
    <row r="7" spans="1:18">
      <c r="A7" t="str">
        <f>IF('All scores'!$B9=$B$1,'All scores'!R9)</f>
        <v>Central Florida</v>
      </c>
      <c r="B7">
        <f>IF('All scores'!$B9=$B$1,'All scores'!S9)</f>
        <v>56</v>
      </c>
      <c r="C7" t="str">
        <f>IF('All scores'!$B9=$B$1,'All scores'!T9)</f>
        <v>Connecticut</v>
      </c>
      <c r="D7">
        <f>IF('All scores'!$B9=$B$1,'All scores'!U9)</f>
        <v>17</v>
      </c>
      <c r="E7" s="3">
        <f>VLOOKUP(A7,'Week 1'!$Q$4:R$138,2,FALSE)</f>
        <v>1500</v>
      </c>
      <c r="F7" s="3">
        <f>VLOOKUP(C7,'Week 1'!$Q$4:R$138,2,FALSE)</f>
        <v>1500</v>
      </c>
      <c r="G7" s="5">
        <f t="shared" si="2"/>
        <v>0.5</v>
      </c>
      <c r="H7">
        <f t="shared" si="0"/>
        <v>1</v>
      </c>
      <c r="I7">
        <f t="shared" si="3"/>
        <v>39</v>
      </c>
      <c r="J7">
        <f t="shared" si="4"/>
        <v>3.6888794541139363</v>
      </c>
      <c r="K7">
        <f t="shared" si="5"/>
        <v>1500</v>
      </c>
      <c r="L7">
        <f t="shared" si="6"/>
        <v>1500</v>
      </c>
      <c r="M7">
        <f t="shared" si="7"/>
        <v>1</v>
      </c>
      <c r="N7" s="3">
        <f t="shared" si="1"/>
        <v>1536.8887945411393</v>
      </c>
      <c r="Q7" t="str">
        <f>'PRE-POST'!A10</f>
        <v>Alabama</v>
      </c>
      <c r="R7" s="3">
        <f>IFERROR(VLOOKUP(Q7,$A$4:$N$172,14,FALSE),VLOOKUP(Q7,'Week 1'!Q$4:R$134,2,FALSE))</f>
        <v>1536.3758615972638</v>
      </c>
    </row>
    <row r="8" spans="1:18">
      <c r="A8" t="s">
        <v>135</v>
      </c>
      <c r="B8">
        <f>IF('All scores'!$B10=$B$1,'All scores'!S10)</f>
        <v>20</v>
      </c>
      <c r="C8" t="str">
        <f>IF('All scores'!$B10=$B$1,'All scores'!T10)</f>
        <v>Georgia State</v>
      </c>
      <c r="D8">
        <f>IF('All scores'!$B10=$B$1,'All scores'!U10)</f>
        <v>24</v>
      </c>
      <c r="E8" s="3">
        <f>VLOOKUP(A8,'Week 1'!$Q$4:R$138,2,FALSE)</f>
        <v>1468.2790360804513</v>
      </c>
      <c r="F8" s="3">
        <f>VLOOKUP(C8,'Week 1'!$Q$4:R$138,2,FALSE)</f>
        <v>1500</v>
      </c>
      <c r="G8" s="5">
        <f t="shared" si="2"/>
        <v>0.45447628438652116</v>
      </c>
      <c r="H8">
        <f t="shared" si="0"/>
        <v>0</v>
      </c>
      <c r="I8">
        <f t="shared" si="3"/>
        <v>-4</v>
      </c>
      <c r="J8">
        <f t="shared" si="4"/>
        <v>1.6094379124341003</v>
      </c>
      <c r="K8">
        <f t="shared" si="5"/>
        <v>1500</v>
      </c>
      <c r="L8">
        <f t="shared" si="6"/>
        <v>1468.2790360804513</v>
      </c>
      <c r="M8">
        <f t="shared" si="7"/>
        <v>2.2000693547650565</v>
      </c>
      <c r="N8" s="3">
        <f t="shared" si="1"/>
        <v>1436.0941615423742</v>
      </c>
      <c r="Q8" t="str">
        <f>'PRE-POST'!A11</f>
        <v>Alabama-Birmingham</v>
      </c>
      <c r="R8" s="3">
        <f>IFERROR(VLOOKUP(Q8,$A$4:$N$172,14,FALSE),VLOOKUP(Q8,'Week 1'!Q$4:R$134,2,FALSE))</f>
        <v>1595.3020937506665</v>
      </c>
    </row>
    <row r="9" spans="1:18">
      <c r="A9" t="s">
        <v>135</v>
      </c>
      <c r="B9">
        <f>IF('All scores'!$B11=$B$1,'All scores'!S11)</f>
        <v>31</v>
      </c>
      <c r="C9" t="str">
        <f>IF('All scores'!$B11=$B$1,'All scores'!T11)</f>
        <v>Louisiana-Monroe</v>
      </c>
      <c r="D9">
        <f>IF('All scores'!$B11=$B$1,'All scores'!U11)</f>
        <v>34</v>
      </c>
      <c r="E9" s="3">
        <f>VLOOKUP(A9,'Week 1'!$Q$4:R$138,2,FALSE)</f>
        <v>1468.2790360804513</v>
      </c>
      <c r="F9" s="3">
        <f>VLOOKUP(C9,'Week 1'!$Q$4:R$138,2,FALSE)</f>
        <v>1500</v>
      </c>
      <c r="G9" s="5">
        <f t="shared" si="2"/>
        <v>0.45447628438652116</v>
      </c>
      <c r="H9">
        <f t="shared" si="0"/>
        <v>0</v>
      </c>
      <c r="I9">
        <f t="shared" si="3"/>
        <v>-3</v>
      </c>
      <c r="J9">
        <f t="shared" si="4"/>
        <v>1.3862943611198906</v>
      </c>
      <c r="K9">
        <f t="shared" si="5"/>
        <v>1500</v>
      </c>
      <c r="L9">
        <f t="shared" si="6"/>
        <v>1468.2790360804513</v>
      </c>
      <c r="M9">
        <f t="shared" si="7"/>
        <v>2.2000693547650565</v>
      </c>
      <c r="N9" s="3">
        <f t="shared" si="1"/>
        <v>1440.5564941042851</v>
      </c>
      <c r="Q9" t="str">
        <f>'PRE-POST'!A12</f>
        <v>Appalachian State</v>
      </c>
      <c r="R9" s="3">
        <f>IFERROR(VLOOKUP(Q9,$A$4:$N$172,14,FALSE),VLOOKUP(Q9,'Week 1'!Q$4:R$134,2,FALSE))</f>
        <v>1479.2055845832017</v>
      </c>
    </row>
    <row r="10" spans="1:18">
      <c r="A10" t="str">
        <f>IF('All scores'!$B12=$B$1,'All scores'!R12)</f>
        <v>New Mexico State</v>
      </c>
      <c r="B10">
        <f>IF('All scores'!$B12=$B$1,'All scores'!S12)</f>
        <v>10</v>
      </c>
      <c r="C10" t="str">
        <f>IF('All scores'!$B12=$B$1,'All scores'!T12)</f>
        <v>Minnesota</v>
      </c>
      <c r="D10">
        <f>IF('All scores'!$B12=$B$1,'All scores'!U12)</f>
        <v>48</v>
      </c>
      <c r="E10" s="3">
        <f>VLOOKUP(A10,'Week 1'!$Q$4:R$138,2,FALSE)</f>
        <v>1462.8465112173897</v>
      </c>
      <c r="F10" s="3">
        <f>VLOOKUP(C10,'Week 1'!$Q$4:R$138,2,FALSE)</f>
        <v>1500</v>
      </c>
      <c r="G10" s="5">
        <f t="shared" si="2"/>
        <v>0.44673471325929287</v>
      </c>
      <c r="H10">
        <f t="shared" si="0"/>
        <v>0</v>
      </c>
      <c r="I10">
        <f t="shared" si="3"/>
        <v>-38</v>
      </c>
      <c r="J10">
        <f t="shared" si="4"/>
        <v>3.6635616461296463</v>
      </c>
      <c r="K10">
        <f t="shared" si="5"/>
        <v>1500</v>
      </c>
      <c r="L10">
        <f t="shared" si="6"/>
        <v>1462.8465112173897</v>
      </c>
      <c r="M10">
        <f t="shared" si="7"/>
        <v>2.2000592138200772</v>
      </c>
      <c r="N10" s="3">
        <f t="shared" si="1"/>
        <v>1390.8324058774438</v>
      </c>
      <c r="Q10" t="str">
        <f>'PRE-POST'!A13</f>
        <v>Arizona</v>
      </c>
      <c r="R10" s="3">
        <f>IFERROR(VLOOKUP(Q10,$A$4:$N$172,14,FALSE),VLOOKUP(Q10,'Week 1'!Q$4:R$134,2,FALSE))</f>
        <v>1482.0824053077195</v>
      </c>
    </row>
    <row r="11" spans="1:18">
      <c r="A11" t="str">
        <f>IF('All scores'!$B13=$B$1,'All scores'!R13)</f>
        <v>Northwestern</v>
      </c>
      <c r="B11">
        <f>IF('All scores'!$B13=$B$1,'All scores'!S13)</f>
        <v>31</v>
      </c>
      <c r="C11" t="str">
        <f>IF('All scores'!$B13=$B$1,'All scores'!T13)</f>
        <v>Purdue</v>
      </c>
      <c r="D11">
        <f>IF('All scores'!$B13=$B$1,'All scores'!U13)</f>
        <v>27</v>
      </c>
      <c r="E11" s="3">
        <f>VLOOKUP(A11,'Week 1'!$Q$4:R$138,2,FALSE)</f>
        <v>1500</v>
      </c>
      <c r="F11" s="3">
        <f>VLOOKUP(C11,'Week 1'!$Q$4:R$138,2,FALSE)</f>
        <v>1500</v>
      </c>
      <c r="G11" s="5">
        <f t="shared" si="2"/>
        <v>0.5</v>
      </c>
      <c r="H11">
        <f t="shared" si="0"/>
        <v>1</v>
      </c>
      <c r="I11">
        <f t="shared" si="3"/>
        <v>4</v>
      </c>
      <c r="J11">
        <f t="shared" si="4"/>
        <v>1.6094379124341003</v>
      </c>
      <c r="K11">
        <f t="shared" si="5"/>
        <v>1500</v>
      </c>
      <c r="L11">
        <f t="shared" si="6"/>
        <v>1500</v>
      </c>
      <c r="M11">
        <f t="shared" si="7"/>
        <v>1</v>
      </c>
      <c r="N11" s="3">
        <f t="shared" si="1"/>
        <v>1516.094379124341</v>
      </c>
      <c r="Q11" t="str">
        <f>'PRE-POST'!A14</f>
        <v>Arizona State</v>
      </c>
      <c r="R11" s="3">
        <f>IFERROR(VLOOKUP(Q11,$A$4:$N$172,14,FALSE),VLOOKUP(Q11,'Week 1'!Q$4:R$134,2,FALSE))</f>
        <v>1537.6120011569355</v>
      </c>
    </row>
    <row r="12" spans="1:18">
      <c r="A12" t="s">
        <v>135</v>
      </c>
      <c r="B12">
        <f>IF('All scores'!$B14=$B$1,'All scores'!S14)</f>
        <v>17</v>
      </c>
      <c r="C12" t="str">
        <f>IF('All scores'!$B14=$B$1,'All scores'!T14)</f>
        <v>Oklahoma State</v>
      </c>
      <c r="D12">
        <f>IF('All scores'!$B14=$B$1,'All scores'!U14)</f>
        <v>58</v>
      </c>
      <c r="E12" s="3">
        <f>VLOOKUP(A12,'Week 1'!$Q$4:R$138,2,FALSE)</f>
        <v>1468.2790360804513</v>
      </c>
      <c r="F12" s="3">
        <f>VLOOKUP(C12,'Week 1'!$Q$4:R$138,2,FALSE)</f>
        <v>1500</v>
      </c>
      <c r="G12" s="5">
        <f t="shared" si="2"/>
        <v>0.45447628438652116</v>
      </c>
      <c r="H12">
        <f t="shared" ref="H12:H75" si="8">IF(B12&gt;D12,1,0)</f>
        <v>0</v>
      </c>
      <c r="I12">
        <f t="shared" si="3"/>
        <v>-41</v>
      </c>
      <c r="J12">
        <f t="shared" si="4"/>
        <v>3.7376696182833684</v>
      </c>
      <c r="K12">
        <f t="shared" si="5"/>
        <v>1500</v>
      </c>
      <c r="L12">
        <f t="shared" si="6"/>
        <v>1468.2790360804513</v>
      </c>
      <c r="M12">
        <f t="shared" si="7"/>
        <v>2.2000693547650565</v>
      </c>
      <c r="N12" s="3">
        <f t="shared" si="1"/>
        <v>1393.5346630295533</v>
      </c>
      <c r="Q12" t="str">
        <f>'PRE-POST'!A15</f>
        <v>Arkansas</v>
      </c>
      <c r="R12" s="3">
        <f>IFERROR(VLOOKUP(Q12,$A$4:$N$172,14,FALSE),VLOOKUP(Q12,'Week 1'!Q$4:R$134,2,FALSE))</f>
        <v>1586.0180725412924</v>
      </c>
    </row>
    <row r="13" spans="1:18">
      <c r="A13" t="s">
        <v>135</v>
      </c>
      <c r="B13">
        <f>IF('All scores'!$B15=$B$1,'All scores'!S15)</f>
        <v>7</v>
      </c>
      <c r="C13" t="str">
        <f>IF('All scores'!$B15=$B$1,'All scores'!T15)</f>
        <v>Texas A&amp;M</v>
      </c>
      <c r="D13">
        <f>IF('All scores'!$B15=$B$1,'All scores'!U15)</f>
        <v>59</v>
      </c>
      <c r="E13" s="3">
        <f>VLOOKUP(A13,'Week 1'!$Q$4:R$138,2,FALSE)</f>
        <v>1468.2790360804513</v>
      </c>
      <c r="F13" s="3">
        <f>VLOOKUP(C13,'Week 1'!$Q$4:R$138,2,FALSE)</f>
        <v>1500</v>
      </c>
      <c r="G13" s="5">
        <f t="shared" si="2"/>
        <v>0.45447628438652116</v>
      </c>
      <c r="H13">
        <f t="shared" si="8"/>
        <v>0</v>
      </c>
      <c r="I13">
        <f t="shared" si="3"/>
        <v>-52</v>
      </c>
      <c r="J13">
        <f t="shared" si="4"/>
        <v>3.970291913552122</v>
      </c>
      <c r="K13">
        <f t="shared" si="5"/>
        <v>1500</v>
      </c>
      <c r="L13">
        <f t="shared" si="6"/>
        <v>1468.2790360804513</v>
      </c>
      <c r="M13">
        <f t="shared" si="7"/>
        <v>2.2000693547650565</v>
      </c>
      <c r="N13" s="3">
        <f t="shared" si="1"/>
        <v>1388.8827784615669</v>
      </c>
      <c r="Q13" t="str">
        <f>'PRE-POST'!A16</f>
        <v>Arkansas State</v>
      </c>
      <c r="R13" s="3">
        <f>IFERROR(VLOOKUP(Q13,$A$4:$N$172,14,FALSE),VLOOKUP(Q13,'Week 1'!Q$4:R$134,2,FALSE))</f>
        <v>1579.9855712223921</v>
      </c>
    </row>
    <row r="14" spans="1:18">
      <c r="A14" t="s">
        <v>135</v>
      </c>
      <c r="B14">
        <f>IF('All scores'!$B16=$B$1,'All scores'!S16)</f>
        <v>10</v>
      </c>
      <c r="C14" t="str">
        <f>IF('All scores'!$B16=$B$1,'All scores'!T16)</f>
        <v>Utah</v>
      </c>
      <c r="D14">
        <f>IF('All scores'!$B16=$B$1,'All scores'!U16)</f>
        <v>41</v>
      </c>
      <c r="E14" s="3">
        <f>VLOOKUP(A14,'Week 1'!$Q$4:R$138,2,FALSE)</f>
        <v>1468.2790360804513</v>
      </c>
      <c r="F14" s="3">
        <f>VLOOKUP(C14,'Week 1'!$Q$4:R$138,2,FALSE)</f>
        <v>1500</v>
      </c>
      <c r="G14" s="5">
        <f t="shared" si="2"/>
        <v>0.45447628438652116</v>
      </c>
      <c r="H14">
        <f t="shared" si="8"/>
        <v>0</v>
      </c>
      <c r="I14">
        <f t="shared" si="3"/>
        <v>-31</v>
      </c>
      <c r="J14">
        <f t="shared" si="4"/>
        <v>3.4657359027997265</v>
      </c>
      <c r="K14">
        <f t="shared" si="5"/>
        <v>1500</v>
      </c>
      <c r="L14">
        <f t="shared" si="6"/>
        <v>1468.2790360804513</v>
      </c>
      <c r="M14">
        <f t="shared" si="7"/>
        <v>2.2000693547650565</v>
      </c>
      <c r="N14" s="3">
        <f t="shared" si="1"/>
        <v>1398.972681140036</v>
      </c>
      <c r="Q14" t="str">
        <f>'PRE-POST'!A17</f>
        <v>Army</v>
      </c>
      <c r="R14" s="3">
        <f>IFERROR(VLOOKUP(Q14,$A$4:$N$172,14,FALSE),VLOOKUP(Q14,'Week 1'!Q$4:R$134,2,FALSE))</f>
        <v>1469.5547756227659</v>
      </c>
    </row>
    <row r="15" spans="1:18">
      <c r="A15" t="str">
        <f>IF('All scores'!$B17=$B$1,'All scores'!R17)</f>
        <v>Wake Forest</v>
      </c>
      <c r="B15">
        <f>IF('All scores'!$B17=$B$1,'All scores'!S17)</f>
        <v>23</v>
      </c>
      <c r="C15" t="str">
        <f>IF('All scores'!$B17=$B$1,'All scores'!T17)</f>
        <v>Tulane</v>
      </c>
      <c r="D15">
        <f>IF('All scores'!$B17=$B$1,'All scores'!U17)</f>
        <v>17</v>
      </c>
      <c r="E15" s="3">
        <f>VLOOKUP(A15,'Week 1'!$Q$4:R$138,2,FALSE)</f>
        <v>1500</v>
      </c>
      <c r="F15" s="3">
        <f>VLOOKUP(C15,'Week 1'!$Q$4:R$138,2,FALSE)</f>
        <v>1500</v>
      </c>
      <c r="G15" s="5">
        <f t="shared" si="2"/>
        <v>0.5</v>
      </c>
      <c r="H15">
        <f t="shared" si="8"/>
        <v>1</v>
      </c>
      <c r="I15">
        <f t="shared" si="3"/>
        <v>6</v>
      </c>
      <c r="J15">
        <f t="shared" si="4"/>
        <v>1.9459101490553132</v>
      </c>
      <c r="K15">
        <f t="shared" si="5"/>
        <v>1500</v>
      </c>
      <c r="L15">
        <f t="shared" si="6"/>
        <v>1500</v>
      </c>
      <c r="M15">
        <f t="shared" si="7"/>
        <v>1</v>
      </c>
      <c r="N15" s="3">
        <f t="shared" si="1"/>
        <v>1519.4591014905532</v>
      </c>
      <c r="Q15" t="str">
        <f>'PRE-POST'!A18</f>
        <v>Auburn</v>
      </c>
      <c r="R15" s="3">
        <f>IFERROR(VLOOKUP(Q15,$A$4:$N$172,14,FALSE),VLOOKUP(Q15,'Week 1'!Q$4:R$134,2,FALSE))</f>
        <v>1517.9175946922805</v>
      </c>
    </row>
    <row r="16" spans="1:18">
      <c r="A16" t="str">
        <f>IF('All scores'!$B18=$B$1,'All scores'!R18)</f>
        <v>Colorado State</v>
      </c>
      <c r="B16">
        <f>IF('All scores'!$B18=$B$1,'All scores'!S18)</f>
        <v>13</v>
      </c>
      <c r="C16" t="str">
        <f>IF('All scores'!$B18=$B$1,'All scores'!T18)</f>
        <v>Colorado</v>
      </c>
      <c r="D16">
        <f>IF('All scores'!$B18=$B$1,'All scores'!U18)</f>
        <v>45</v>
      </c>
      <c r="E16" s="3">
        <f>VLOOKUP(A16,'Week 1'!$Q$4:R$138,2,FALSE)</f>
        <v>1472.7159217870828</v>
      </c>
      <c r="F16" s="3">
        <f>VLOOKUP(C16,'Week 1'!$Q$4:R$138,2,FALSE)</f>
        <v>1500</v>
      </c>
      <c r="G16" s="5">
        <f t="shared" si="2"/>
        <v>0.46081557143418822</v>
      </c>
      <c r="H16">
        <f t="shared" si="8"/>
        <v>0</v>
      </c>
      <c r="I16">
        <f t="shared" si="3"/>
        <v>-32</v>
      </c>
      <c r="J16">
        <f t="shared" si="4"/>
        <v>3.4965075614664802</v>
      </c>
      <c r="K16">
        <f t="shared" si="5"/>
        <v>1500</v>
      </c>
      <c r="L16">
        <f t="shared" si="6"/>
        <v>1472.7159217870828</v>
      </c>
      <c r="M16">
        <f t="shared" si="7"/>
        <v>2.2000806331070759</v>
      </c>
      <c r="N16" s="3">
        <f t="shared" si="1"/>
        <v>1401.8185376747711</v>
      </c>
      <c r="Q16" t="str">
        <f>'PRE-POST'!A19</f>
        <v>Ball State</v>
      </c>
      <c r="R16" s="3">
        <f>IFERROR(VLOOKUP(Q16,$A$4:$N$172,14,FALSE),VLOOKUP(Q16,'Week 1'!Q$4:R$134,2,FALSE))</f>
        <v>1586.6757520428512</v>
      </c>
    </row>
    <row r="17" spans="1:18">
      <c r="A17" t="str">
        <f>IF('All scores'!$B19=$B$1,'All scores'!R19)</f>
        <v>Army</v>
      </c>
      <c r="B17">
        <f>IF('All scores'!$B19=$B$1,'All scores'!S19)</f>
        <v>14</v>
      </c>
      <c r="C17" t="str">
        <f>IF('All scores'!$B19=$B$1,'All scores'!T19)</f>
        <v>Duke</v>
      </c>
      <c r="D17">
        <f>IF('All scores'!$B19=$B$1,'All scores'!U19)</f>
        <v>34</v>
      </c>
      <c r="E17" s="3">
        <f>VLOOKUP(A17,'Week 1'!$Q$4:R$138,2,FALSE)</f>
        <v>1500</v>
      </c>
      <c r="F17" s="3">
        <f>VLOOKUP(C17,'Week 1'!$Q$4:R$138,2,FALSE)</f>
        <v>1500</v>
      </c>
      <c r="G17" s="5">
        <f t="shared" si="2"/>
        <v>0.5</v>
      </c>
      <c r="H17">
        <f t="shared" si="8"/>
        <v>0</v>
      </c>
      <c r="I17">
        <f t="shared" si="3"/>
        <v>-20</v>
      </c>
      <c r="J17">
        <f t="shared" si="4"/>
        <v>3.044522437723423</v>
      </c>
      <c r="K17">
        <f t="shared" si="5"/>
        <v>1500</v>
      </c>
      <c r="L17">
        <f t="shared" si="6"/>
        <v>1500</v>
      </c>
      <c r="M17">
        <f t="shared" si="7"/>
        <v>1</v>
      </c>
      <c r="N17" s="3">
        <f t="shared" si="1"/>
        <v>1469.5547756227659</v>
      </c>
      <c r="Q17" t="str">
        <f>'PRE-POST'!A20</f>
        <v>Baylor</v>
      </c>
      <c r="R17" s="3">
        <f>IFERROR(VLOOKUP(Q17,$A$4:$N$172,14,FALSE),VLOOKUP(Q17,'Week 1'!Q$4:R$134,2,FALSE))</f>
        <v>1580.8278962512074</v>
      </c>
    </row>
    <row r="18" spans="1:18">
      <c r="A18" t="s">
        <v>135</v>
      </c>
      <c r="B18">
        <f>IF('All scores'!$B20=$B$1,'All scores'!S20)</f>
        <v>17</v>
      </c>
      <c r="C18" t="str">
        <f>IF('All scores'!$B20=$B$1,'All scores'!T20)</f>
        <v>Eastern Michigan</v>
      </c>
      <c r="D18">
        <f>IF('All scores'!$B20=$B$1,'All scores'!U20)</f>
        <v>51</v>
      </c>
      <c r="E18" s="3">
        <f>VLOOKUP(A18,'Week 1'!$Q$4:R$138,2,FALSE)</f>
        <v>1468.2790360804513</v>
      </c>
      <c r="F18" s="3">
        <f>VLOOKUP(C18,'Week 1'!$Q$4:R$138,2,FALSE)</f>
        <v>1500</v>
      </c>
      <c r="G18" s="5">
        <f t="shared" si="2"/>
        <v>0.45447628438652116</v>
      </c>
      <c r="H18">
        <f t="shared" si="8"/>
        <v>0</v>
      </c>
      <c r="I18">
        <f t="shared" si="3"/>
        <v>-34</v>
      </c>
      <c r="J18">
        <f t="shared" si="4"/>
        <v>3.5553480614894135</v>
      </c>
      <c r="K18">
        <f t="shared" si="5"/>
        <v>1500</v>
      </c>
      <c r="L18">
        <f t="shared" si="6"/>
        <v>1468.2790360804513</v>
      </c>
      <c r="M18">
        <f t="shared" si="7"/>
        <v>2.2000693547650565</v>
      </c>
      <c r="N18" s="3">
        <f t="shared" si="1"/>
        <v>1397.1806542080049</v>
      </c>
      <c r="Q18" t="str">
        <f>'PRE-POST'!A21</f>
        <v>Boise State</v>
      </c>
      <c r="R18" s="3">
        <f>IFERROR(VLOOKUP(Q18,$A$4:$N$172,14,FALSE),VLOOKUP(Q18,'Week 1'!Q$4:R$134,2,FALSE))</f>
        <v>1536.1091791264423</v>
      </c>
    </row>
    <row r="19" spans="1:18">
      <c r="A19" t="str">
        <f>IF('All scores'!$B21=$B$1,'All scores'!R21)</f>
        <v>Utah State</v>
      </c>
      <c r="B19">
        <f>IF('All scores'!$B21=$B$1,'All scores'!S21)</f>
        <v>31</v>
      </c>
      <c r="C19" t="str">
        <f>IF('All scores'!$B21=$B$1,'All scores'!T21)</f>
        <v>Michigan State</v>
      </c>
      <c r="D19">
        <f>IF('All scores'!$B21=$B$1,'All scores'!U21)</f>
        <v>38</v>
      </c>
      <c r="E19" s="3">
        <f>VLOOKUP(A19,'Week 1'!$Q$4:R$138,2,FALSE)</f>
        <v>1500</v>
      </c>
      <c r="F19" s="3">
        <f>VLOOKUP(C19,'Week 1'!$Q$4:R$138,2,FALSE)</f>
        <v>1500</v>
      </c>
      <c r="G19" s="5">
        <f t="shared" si="2"/>
        <v>0.5</v>
      </c>
      <c r="H19">
        <f t="shared" si="8"/>
        <v>0</v>
      </c>
      <c r="I19">
        <f t="shared" si="3"/>
        <v>-7</v>
      </c>
      <c r="J19">
        <f t="shared" si="4"/>
        <v>2.0794415416798357</v>
      </c>
      <c r="K19">
        <f t="shared" si="5"/>
        <v>1500</v>
      </c>
      <c r="L19">
        <f t="shared" si="6"/>
        <v>1500</v>
      </c>
      <c r="M19">
        <f t="shared" si="7"/>
        <v>1</v>
      </c>
      <c r="N19" s="3">
        <f t="shared" si="1"/>
        <v>1479.2055845832017</v>
      </c>
      <c r="Q19" t="str">
        <f>'PRE-POST'!A22</f>
        <v>Boston College</v>
      </c>
      <c r="R19" s="3">
        <f>IFERROR(VLOOKUP(Q19,$A$4:$N$172,14,FALSE),VLOOKUP(Q19,'Week 1'!Q$4:R$134,2,FALSE))</f>
        <v>1571.0938992759682</v>
      </c>
    </row>
    <row r="20" spans="1:18">
      <c r="A20" t="s">
        <v>135</v>
      </c>
      <c r="B20">
        <f>IF('All scores'!$B22=$B$1,'All scores'!S22)</f>
        <v>19</v>
      </c>
      <c r="C20" t="str">
        <f>IF('All scores'!$B22=$B$1,'All scores'!T22)</f>
        <v>Nevada</v>
      </c>
      <c r="D20">
        <f>IF('All scores'!$B22=$B$1,'All scores'!U22)</f>
        <v>72</v>
      </c>
      <c r="E20" s="3">
        <f>VLOOKUP(A20,'Week 1'!$Q$4:R$138,2,FALSE)</f>
        <v>1468.2790360804513</v>
      </c>
      <c r="F20" s="3">
        <f>VLOOKUP(C20,'Week 1'!$Q$4:R$138,2,FALSE)</f>
        <v>1500</v>
      </c>
      <c r="G20" s="5">
        <f t="shared" si="2"/>
        <v>0.45447628438652116</v>
      </c>
      <c r="H20">
        <f t="shared" si="8"/>
        <v>0</v>
      </c>
      <c r="I20">
        <f t="shared" si="3"/>
        <v>-53</v>
      </c>
      <c r="J20">
        <f t="shared" si="4"/>
        <v>3.9889840465642745</v>
      </c>
      <c r="K20">
        <f t="shared" si="5"/>
        <v>1500</v>
      </c>
      <c r="L20">
        <f t="shared" si="6"/>
        <v>1468.2790360804513</v>
      </c>
      <c r="M20">
        <f t="shared" si="7"/>
        <v>2.2000693547650565</v>
      </c>
      <c r="N20" s="3">
        <f t="shared" si="1"/>
        <v>1388.5089809070312</v>
      </c>
      <c r="Q20" t="str">
        <f>'PRE-POST'!A23</f>
        <v>Bowling Green State</v>
      </c>
      <c r="R20" s="3">
        <f>IFERROR(VLOOKUP(Q20,$A$4:$N$172,14,FALSE),VLOOKUP(Q20,'Week 1'!Q$4:R$134,2,FALSE))</f>
        <v>1464.4465193851058</v>
      </c>
    </row>
    <row r="21" spans="1:18">
      <c r="A21" t="str">
        <f>IF('All scores'!$B23=$B$1,'All scores'!R23)</f>
        <v>San Diego State</v>
      </c>
      <c r="B21">
        <f>IF('All scores'!$B23=$B$1,'All scores'!S23)</f>
        <v>10</v>
      </c>
      <c r="C21" t="str">
        <f>IF('All scores'!$B23=$B$1,'All scores'!T23)</f>
        <v>Stanford</v>
      </c>
      <c r="D21">
        <f>IF('All scores'!$B23=$B$1,'All scores'!U23)</f>
        <v>31</v>
      </c>
      <c r="E21" s="3">
        <f>VLOOKUP(A21,'Week 1'!$Q$4:R$138,2,FALSE)</f>
        <v>1500</v>
      </c>
      <c r="F21" s="3">
        <f>VLOOKUP(C21,'Week 1'!$Q$4:R$138,2,FALSE)</f>
        <v>1500</v>
      </c>
      <c r="G21" s="5">
        <f t="shared" si="2"/>
        <v>0.5</v>
      </c>
      <c r="H21">
        <f t="shared" si="8"/>
        <v>0</v>
      </c>
      <c r="I21">
        <f t="shared" si="3"/>
        <v>-21</v>
      </c>
      <c r="J21">
        <f t="shared" si="4"/>
        <v>3.0910424533583161</v>
      </c>
      <c r="K21">
        <f t="shared" si="5"/>
        <v>1500</v>
      </c>
      <c r="L21">
        <f t="shared" si="6"/>
        <v>1500</v>
      </c>
      <c r="M21">
        <f t="shared" si="7"/>
        <v>1</v>
      </c>
      <c r="N21" s="3">
        <f t="shared" si="1"/>
        <v>1469.0895754664168</v>
      </c>
      <c r="Q21" t="str">
        <f>'PRE-POST'!A24</f>
        <v>Buffalo</v>
      </c>
      <c r="R21" s="3">
        <f>IFERROR(VLOOKUP(Q21,$A$4:$N$172,14,FALSE),VLOOKUP(Q21,'Week 1'!Q$4:R$134,2,FALSE))</f>
        <v>1587.9394017021841</v>
      </c>
    </row>
    <row r="22" spans="1:18">
      <c r="A22" t="str">
        <f>IF('All scores'!$B24=$B$1,'All scores'!R24)</f>
        <v>Syracuse</v>
      </c>
      <c r="B22">
        <f>IF('All scores'!$B24=$B$1,'All scores'!S24)</f>
        <v>55</v>
      </c>
      <c r="C22" t="str">
        <f>IF('All scores'!$B24=$B$1,'All scores'!T24)</f>
        <v>Western Michigan</v>
      </c>
      <c r="D22">
        <f>IF('All scores'!$B24=$B$1,'All scores'!U24)</f>
        <v>42</v>
      </c>
      <c r="E22" s="3">
        <f>VLOOKUP(A22,'Week 1'!$Q$4:R$138,2,FALSE)</f>
        <v>1500</v>
      </c>
      <c r="F22" s="3">
        <f>VLOOKUP(C22,'Week 1'!$Q$4:R$138,2,FALSE)</f>
        <v>1500</v>
      </c>
      <c r="G22" s="5">
        <f t="shared" si="2"/>
        <v>0.5</v>
      </c>
      <c r="H22">
        <f t="shared" si="8"/>
        <v>1</v>
      </c>
      <c r="I22">
        <f t="shared" si="3"/>
        <v>13</v>
      </c>
      <c r="J22">
        <f t="shared" si="4"/>
        <v>2.6390573296152584</v>
      </c>
      <c r="K22">
        <f t="shared" si="5"/>
        <v>1500</v>
      </c>
      <c r="L22">
        <f t="shared" si="6"/>
        <v>1500</v>
      </c>
      <c r="M22">
        <f t="shared" si="7"/>
        <v>1</v>
      </c>
      <c r="N22" s="3">
        <f t="shared" si="1"/>
        <v>1526.3905732961525</v>
      </c>
      <c r="Q22" t="str">
        <f>'PRE-POST'!A25</f>
        <v>Brigham Young</v>
      </c>
      <c r="R22" s="3">
        <f>IFERROR(VLOOKUP(Q22,$A$4:$N$172,14,FALSE),VLOOKUP(Q22,'Week 1'!Q$4:R$134,2,FALSE))</f>
        <v>1517.9175946922805</v>
      </c>
    </row>
    <row r="23" spans="1:18">
      <c r="A23" t="str">
        <f>IF('All scores'!$B25=$B$1,'All scores'!R25)</f>
        <v>Western Kentucky</v>
      </c>
      <c r="B23">
        <f>IF('All scores'!$B25=$B$1,'All scores'!S25)</f>
        <v>3</v>
      </c>
      <c r="C23" t="str">
        <f>IF('All scores'!$B25=$B$1,'All scores'!T25)</f>
        <v>Wisconsin</v>
      </c>
      <c r="D23">
        <f>IF('All scores'!$B25=$B$1,'All scores'!U25)</f>
        <v>34</v>
      </c>
      <c r="E23" s="3">
        <f>VLOOKUP(A23,'Week 1'!$Q$4:R$138,2,FALSE)</f>
        <v>1500</v>
      </c>
      <c r="F23" s="3">
        <f>VLOOKUP(C23,'Week 1'!$Q$4:R$138,2,FALSE)</f>
        <v>1500</v>
      </c>
      <c r="G23" s="5">
        <f t="shared" si="2"/>
        <v>0.5</v>
      </c>
      <c r="H23">
        <f t="shared" si="8"/>
        <v>0</v>
      </c>
      <c r="I23">
        <f t="shared" si="3"/>
        <v>-31</v>
      </c>
      <c r="J23">
        <f t="shared" si="4"/>
        <v>3.4657359027997265</v>
      </c>
      <c r="K23">
        <f t="shared" si="5"/>
        <v>1500</v>
      </c>
      <c r="L23">
        <f t="shared" si="6"/>
        <v>1500</v>
      </c>
      <c r="M23">
        <f t="shared" si="7"/>
        <v>1</v>
      </c>
      <c r="N23" s="3">
        <f t="shared" si="1"/>
        <v>1465.3426409720028</v>
      </c>
      <c r="Q23" t="str">
        <f>'PRE-POST'!A26</f>
        <v>California</v>
      </c>
      <c r="R23" s="3">
        <f>IFERROR(VLOOKUP(Q23,$A$4:$N$172,14,FALSE),VLOOKUP(Q23,'Week 1'!Q$4:R$134,2,FALSE))</f>
        <v>1520.7944154167983</v>
      </c>
    </row>
    <row r="24" spans="1:18">
      <c r="A24" t="s">
        <v>135</v>
      </c>
      <c r="B24">
        <f>IF('All scores'!$B26=$B$1,'All scores'!S26)</f>
        <v>0</v>
      </c>
      <c r="C24" t="str">
        <f>IF('All scores'!$B26=$B$1,'All scores'!T26)</f>
        <v>Air Force</v>
      </c>
      <c r="D24">
        <f>IF('All scores'!$B26=$B$1,'All scores'!U26)</f>
        <v>38</v>
      </c>
      <c r="E24" s="3">
        <f>VLOOKUP(A24,'Week 1'!$Q$4:R$138,2,FALSE)</f>
        <v>1468.2790360804513</v>
      </c>
      <c r="F24" s="3">
        <f>VLOOKUP(C24,'Week 1'!$Q$4:R$138,2,FALSE)</f>
        <v>1500</v>
      </c>
      <c r="G24" s="5">
        <f t="shared" si="2"/>
        <v>0.45447628438652116</v>
      </c>
      <c r="H24">
        <f t="shared" si="8"/>
        <v>0</v>
      </c>
      <c r="I24">
        <f t="shared" si="3"/>
        <v>-38</v>
      </c>
      <c r="J24">
        <f t="shared" si="4"/>
        <v>3.6635616461296463</v>
      </c>
      <c r="K24">
        <f t="shared" si="5"/>
        <v>1500</v>
      </c>
      <c r="L24">
        <f t="shared" si="6"/>
        <v>1468.2790360804513</v>
      </c>
      <c r="M24">
        <f t="shared" si="7"/>
        <v>2.2000693547650565</v>
      </c>
      <c r="N24" s="3">
        <f t="shared" si="1"/>
        <v>1395.0166436437862</v>
      </c>
      <c r="Q24" t="str">
        <f>'PRE-POST'!A27</f>
        <v>UCLA</v>
      </c>
      <c r="R24" s="3">
        <f>IFERROR(VLOOKUP(Q24,$A$4:$N$172,14,FALSE),VLOOKUP(Q24,'Week 1'!Q$4:R$134,2,FALSE))</f>
        <v>1476.9741490700596</v>
      </c>
    </row>
    <row r="25" spans="1:18">
      <c r="A25" t="str">
        <f>IF('All scores'!$B27=$B$1,'All scores'!R27)</f>
        <v>Louisville</v>
      </c>
      <c r="B25">
        <f>IF('All scores'!$B27=$B$1,'All scores'!S27)</f>
        <v>14</v>
      </c>
      <c r="C25" t="str">
        <f>IF('All scores'!$B27=$B$1,'All scores'!T27)</f>
        <v>Alabama</v>
      </c>
      <c r="D25">
        <f>IF('All scores'!$B27=$B$1,'All scores'!U27)</f>
        <v>51</v>
      </c>
      <c r="E25" s="3">
        <f>VLOOKUP(A25,'Week 1'!$Q$4:R$138,2,FALSE)</f>
        <v>1500</v>
      </c>
      <c r="F25" s="3">
        <f>VLOOKUP(C25,'Week 1'!$Q$4:R$138,2,FALSE)</f>
        <v>1500</v>
      </c>
      <c r="G25" s="5">
        <f t="shared" si="2"/>
        <v>0.5</v>
      </c>
      <c r="H25">
        <f t="shared" si="8"/>
        <v>0</v>
      </c>
      <c r="I25">
        <f t="shared" si="3"/>
        <v>-37</v>
      </c>
      <c r="J25">
        <f t="shared" si="4"/>
        <v>3.6375861597263857</v>
      </c>
      <c r="K25">
        <f t="shared" si="5"/>
        <v>1500</v>
      </c>
      <c r="L25">
        <f t="shared" si="6"/>
        <v>1500</v>
      </c>
      <c r="M25">
        <f t="shared" si="7"/>
        <v>1</v>
      </c>
      <c r="N25" s="3">
        <f t="shared" si="1"/>
        <v>1463.6241384027362</v>
      </c>
      <c r="Q25" t="str">
        <f>'PRE-POST'!A28</f>
        <v>Central Florida</v>
      </c>
      <c r="R25" s="3">
        <f>IFERROR(VLOOKUP(Q25,$A$4:$N$172,14,FALSE),VLOOKUP(Q25,'Week 1'!Q$4:R$134,2,FALSE))</f>
        <v>1536.8887945411393</v>
      </c>
    </row>
    <row r="26" spans="1:18">
      <c r="A26" t="str">
        <f>IF('All scores'!$B28=$B$1,'All scores'!R28)</f>
        <v>Texas-San Antonio</v>
      </c>
      <c r="B26">
        <f>IF('All scores'!$B28=$B$1,'All scores'!S28)</f>
        <v>7</v>
      </c>
      <c r="C26" t="str">
        <f>IF('All scores'!$B28=$B$1,'All scores'!T28)</f>
        <v>Arizona State</v>
      </c>
      <c r="D26">
        <f>IF('All scores'!$B28=$B$1,'All scores'!U28)</f>
        <v>49</v>
      </c>
      <c r="E26" s="3">
        <f>VLOOKUP(A26,'Week 1'!$Q$4:R$138,2,FALSE)</f>
        <v>1500</v>
      </c>
      <c r="F26" s="3">
        <f>VLOOKUP(C26,'Week 1'!$Q$4:R$138,2,FALSE)</f>
        <v>1500</v>
      </c>
      <c r="G26" s="5">
        <f t="shared" si="2"/>
        <v>0.5</v>
      </c>
      <c r="H26">
        <f t="shared" si="8"/>
        <v>0</v>
      </c>
      <c r="I26">
        <f t="shared" si="3"/>
        <v>-42</v>
      </c>
      <c r="J26">
        <f t="shared" si="4"/>
        <v>3.7612001156935624</v>
      </c>
      <c r="K26">
        <f t="shared" si="5"/>
        <v>1500</v>
      </c>
      <c r="L26">
        <f t="shared" si="6"/>
        <v>1500</v>
      </c>
      <c r="M26">
        <f t="shared" si="7"/>
        <v>1</v>
      </c>
      <c r="N26" s="3">
        <f t="shared" si="1"/>
        <v>1462.3879988430645</v>
      </c>
      <c r="Q26" t="str">
        <f>'PRE-POST'!A29</f>
        <v>Central Michigan</v>
      </c>
      <c r="R26" s="3">
        <f>IFERROR(VLOOKUP(Q26,$A$4:$N$172,14,FALSE),VLOOKUP(Q26,'Week 1'!Q$4:R$134,2,FALSE))</f>
        <v>1472.2741127776021</v>
      </c>
    </row>
    <row r="27" spans="1:18">
      <c r="A27" t="s">
        <v>135</v>
      </c>
      <c r="B27">
        <f>IF('All scores'!$B29=$B$1,'All scores'!S29)</f>
        <v>20</v>
      </c>
      <c r="C27" t="str">
        <f>IF('All scores'!$B29=$B$1,'All scores'!T29)</f>
        <v>Arkansas</v>
      </c>
      <c r="D27">
        <f>IF('All scores'!$B29=$B$1,'All scores'!U29)</f>
        <v>55</v>
      </c>
      <c r="E27" s="3">
        <f>VLOOKUP(A27,'Week 1'!$Q$4:R$138,2,FALSE)</f>
        <v>1468.2790360804513</v>
      </c>
      <c r="F27" s="3">
        <f>VLOOKUP(C27,'Week 1'!$Q$4:R$138,2,FALSE)</f>
        <v>1500</v>
      </c>
      <c r="G27" s="5">
        <f t="shared" si="2"/>
        <v>0.45447628438652116</v>
      </c>
      <c r="H27">
        <f t="shared" si="8"/>
        <v>0</v>
      </c>
      <c r="I27">
        <f t="shared" si="3"/>
        <v>-35</v>
      </c>
      <c r="J27">
        <f t="shared" si="4"/>
        <v>3.5835189384561099</v>
      </c>
      <c r="K27">
        <f t="shared" si="5"/>
        <v>1500</v>
      </c>
      <c r="L27">
        <f t="shared" si="6"/>
        <v>1468.2790360804513</v>
      </c>
      <c r="M27">
        <f t="shared" si="7"/>
        <v>2.2000693547650565</v>
      </c>
      <c r="N27" s="3">
        <f t="shared" si="1"/>
        <v>1396.6173046473937</v>
      </c>
      <c r="Q27" t="str">
        <f>'PRE-POST'!A30</f>
        <v>Charlotte</v>
      </c>
      <c r="R27" s="3">
        <f>IFERROR(VLOOKUP(Q27,$A$4:$N$172,14,FALSE),VLOOKUP(Q27,'Week 1'!Q$4:R$134,2,FALSE))</f>
        <v>1577.2652521055782</v>
      </c>
    </row>
    <row r="28" spans="1:18">
      <c r="A28" t="s">
        <v>135</v>
      </c>
      <c r="B28">
        <f>IF('All scores'!$B30=$B$1,'All scores'!S30)</f>
        <v>21</v>
      </c>
      <c r="C28" t="str">
        <f>IF('All scores'!$B30=$B$1,'All scores'!T30)</f>
        <v>Arkansas State</v>
      </c>
      <c r="D28">
        <f>IF('All scores'!$B30=$B$1,'All scores'!U30)</f>
        <v>48</v>
      </c>
      <c r="E28" s="3">
        <f>VLOOKUP(A28,'Week 1'!$Q$4:R$138,2,FALSE)</f>
        <v>1468.2790360804513</v>
      </c>
      <c r="F28" s="3">
        <f>VLOOKUP(C28,'Week 1'!$Q$4:R$138,2,FALSE)</f>
        <v>1500</v>
      </c>
      <c r="G28" s="5">
        <f t="shared" si="2"/>
        <v>0.45447628438652116</v>
      </c>
      <c r="H28">
        <f t="shared" si="8"/>
        <v>0</v>
      </c>
      <c r="I28">
        <f t="shared" si="3"/>
        <v>-27</v>
      </c>
      <c r="J28">
        <f t="shared" si="4"/>
        <v>3.3322045101752038</v>
      </c>
      <c r="K28">
        <f t="shared" si="5"/>
        <v>1500</v>
      </c>
      <c r="L28">
        <f t="shared" si="6"/>
        <v>1468.2790360804513</v>
      </c>
      <c r="M28">
        <f t="shared" si="7"/>
        <v>2.2000693547650565</v>
      </c>
      <c r="N28" s="3">
        <f t="shared" si="1"/>
        <v>1401.642986769916</v>
      </c>
      <c r="Q28" t="str">
        <f>'PRE-POST'!A31</f>
        <v>Cincinnati</v>
      </c>
      <c r="R28" s="3">
        <f>IFERROR(VLOOKUP(Q28,$A$4:$N$172,14,FALSE),VLOOKUP(Q28,'Week 1'!Q$4:R$134,2,FALSE))</f>
        <v>1523.0258509299404</v>
      </c>
    </row>
    <row r="29" spans="1:18">
      <c r="A29" t="str">
        <f>IF('All scores'!$B31=$B$1,'All scores'!R31)</f>
        <v>Washington</v>
      </c>
      <c r="B29">
        <f>IF('All scores'!$B31=$B$1,'All scores'!S31)</f>
        <v>16</v>
      </c>
      <c r="C29" t="str">
        <f>IF('All scores'!$B31=$B$1,'All scores'!T31)</f>
        <v>Auburn</v>
      </c>
      <c r="D29">
        <f>IF('All scores'!$B31=$B$1,'All scores'!U31)</f>
        <v>21</v>
      </c>
      <c r="E29" s="3">
        <f>VLOOKUP(A29,'Week 1'!$Q$4:R$138,2,FALSE)</f>
        <v>1500</v>
      </c>
      <c r="F29" s="3">
        <f>VLOOKUP(C29,'Week 1'!$Q$4:R$138,2,FALSE)</f>
        <v>1500</v>
      </c>
      <c r="G29" s="5">
        <f t="shared" si="2"/>
        <v>0.5</v>
      </c>
      <c r="H29">
        <f t="shared" si="8"/>
        <v>0</v>
      </c>
      <c r="I29">
        <f t="shared" si="3"/>
        <v>-5</v>
      </c>
      <c r="J29">
        <f t="shared" si="4"/>
        <v>1.791759469228055</v>
      </c>
      <c r="K29">
        <f t="shared" si="5"/>
        <v>1500</v>
      </c>
      <c r="L29">
        <f t="shared" si="6"/>
        <v>1500</v>
      </c>
      <c r="M29">
        <f t="shared" si="7"/>
        <v>1</v>
      </c>
      <c r="N29" s="3">
        <f t="shared" si="1"/>
        <v>1482.0824053077195</v>
      </c>
      <c r="Q29" t="str">
        <f>'PRE-POST'!A32</f>
        <v>Clemson</v>
      </c>
      <c r="R29" s="3">
        <f>IFERROR(VLOOKUP(Q29,$A$4:$N$172,14,FALSE),VLOOKUP(Q29,'Week 1'!Q$4:R$134,2,FALSE))</f>
        <v>1589.7182746575349</v>
      </c>
    </row>
    <row r="30" spans="1:18">
      <c r="A30" t="s">
        <v>135</v>
      </c>
      <c r="B30">
        <f>IF('All scores'!$B32=$B$1,'All scores'!S32)</f>
        <v>27</v>
      </c>
      <c r="C30" t="str">
        <f>IF('All scores'!$B32=$B$1,'All scores'!T32)</f>
        <v>Baylor</v>
      </c>
      <c r="D30">
        <f>IF('All scores'!$B32=$B$1,'All scores'!U32)</f>
        <v>55</v>
      </c>
      <c r="E30" s="3">
        <f>VLOOKUP(A30,'Week 1'!$Q$4:R$138,2,FALSE)</f>
        <v>1468.2790360804513</v>
      </c>
      <c r="F30" s="3">
        <f>VLOOKUP(C30,'Week 1'!$Q$4:R$138,2,FALSE)</f>
        <v>1500</v>
      </c>
      <c r="G30" s="5">
        <f t="shared" si="2"/>
        <v>0.45447628438652116</v>
      </c>
      <c r="H30">
        <f t="shared" si="8"/>
        <v>0</v>
      </c>
      <c r="I30">
        <f t="shared" si="3"/>
        <v>-28</v>
      </c>
      <c r="J30">
        <f t="shared" si="4"/>
        <v>3.3672958299864741</v>
      </c>
      <c r="K30">
        <f t="shared" si="5"/>
        <v>1500</v>
      </c>
      <c r="L30">
        <f t="shared" si="6"/>
        <v>1468.2790360804513</v>
      </c>
      <c r="M30">
        <f t="shared" si="7"/>
        <v>2.2000693547650565</v>
      </c>
      <c r="N30" s="3">
        <f t="shared" si="1"/>
        <v>1400.9412450520306</v>
      </c>
      <c r="Q30" t="str">
        <f>'PRE-POST'!A33</f>
        <v>Coastal Carolina</v>
      </c>
      <c r="R30" s="3">
        <f>IFERROR(VLOOKUP(Q30,$A$4:$N$172,14,FALSE),VLOOKUP(Q30,'Week 1'!Q$4:R$134,2,FALSE))</f>
        <v>1464.4465193851058</v>
      </c>
    </row>
    <row r="31" spans="1:18">
      <c r="A31" t="str">
        <f>IF('All scores'!$B33=$B$1,'All scores'!R33)</f>
        <v>Boise State</v>
      </c>
      <c r="B31">
        <f>IF('All scores'!$B33=$B$1,'All scores'!S33)</f>
        <v>56</v>
      </c>
      <c r="C31" t="str">
        <f>IF('All scores'!$B33=$B$1,'All scores'!T33)</f>
        <v>Troy</v>
      </c>
      <c r="D31">
        <f>IF('All scores'!$B33=$B$1,'All scores'!U33)</f>
        <v>20</v>
      </c>
      <c r="E31" s="3">
        <f>VLOOKUP(A31,'Week 1'!$Q$4:R$138,2,FALSE)</f>
        <v>1500</v>
      </c>
      <c r="F31" s="3">
        <f>VLOOKUP(C31,'Week 1'!$Q$4:R$138,2,FALSE)</f>
        <v>1500</v>
      </c>
      <c r="G31" s="5">
        <f t="shared" si="2"/>
        <v>0.5</v>
      </c>
      <c r="H31">
        <f t="shared" si="8"/>
        <v>1</v>
      </c>
      <c r="I31">
        <f t="shared" si="3"/>
        <v>36</v>
      </c>
      <c r="J31">
        <f t="shared" si="4"/>
        <v>3.6109179126442243</v>
      </c>
      <c r="K31">
        <f t="shared" si="5"/>
        <v>1500</v>
      </c>
      <c r="L31">
        <f t="shared" si="6"/>
        <v>1500</v>
      </c>
      <c r="M31">
        <f t="shared" si="7"/>
        <v>1</v>
      </c>
      <c r="N31" s="3">
        <f t="shared" si="1"/>
        <v>1536.1091791264423</v>
      </c>
      <c r="Q31" t="str">
        <f>'PRE-POST'!A34</f>
        <v>Colorado</v>
      </c>
      <c r="R31" s="3">
        <f>IFERROR(VLOOKUP(Q31,$A$4:$N$172,14,FALSE),VLOOKUP(Q31,'Week 1'!Q$4:R$134,2,FALSE))</f>
        <v>1582.9545872775852</v>
      </c>
    </row>
    <row r="32" spans="1:18">
      <c r="A32" t="str">
        <f>IF('All scores'!$B34=$B$1,'All scores'!R34)</f>
        <v>Massachusetts</v>
      </c>
      <c r="B32">
        <f>IF('All scores'!$B34=$B$1,'All scores'!S34)</f>
        <v>21</v>
      </c>
      <c r="C32" t="str">
        <f>IF('All scores'!$B34=$B$1,'All scores'!T34)</f>
        <v>Boston College</v>
      </c>
      <c r="D32">
        <f>IF('All scores'!$B34=$B$1,'All scores'!U34)</f>
        <v>55</v>
      </c>
      <c r="E32" s="3">
        <f>VLOOKUP(A32,'Week 1'!$Q$4:R$138,2,FALSE)</f>
        <v>1531.7209639195487</v>
      </c>
      <c r="F32" s="3">
        <f>VLOOKUP(C32,'Week 1'!$Q$4:R$138,2,FALSE)</f>
        <v>1500</v>
      </c>
      <c r="G32" s="5">
        <f t="shared" si="2"/>
        <v>0.54552371561347879</v>
      </c>
      <c r="H32">
        <f t="shared" si="8"/>
        <v>0</v>
      </c>
      <c r="I32">
        <f t="shared" si="3"/>
        <v>-34</v>
      </c>
      <c r="J32">
        <f t="shared" si="4"/>
        <v>3.5553480614894135</v>
      </c>
      <c r="K32">
        <f t="shared" si="5"/>
        <v>1500</v>
      </c>
      <c r="L32">
        <f t="shared" si="6"/>
        <v>1531.7209639195487</v>
      </c>
      <c r="M32">
        <f t="shared" si="7"/>
        <v>2.1999306452349439</v>
      </c>
      <c r="N32" s="3">
        <f t="shared" si="1"/>
        <v>1446.3844800965726</v>
      </c>
      <c r="Q32" t="str">
        <f>'PRE-POST'!A35</f>
        <v>Colorado State</v>
      </c>
      <c r="R32" s="3">
        <f>IFERROR(VLOOKUP(Q32,$A$4:$N$172,14,FALSE),VLOOKUP(Q32,'Week 1'!Q$4:R$134,2,FALSE))</f>
        <v>1401.8185376747711</v>
      </c>
    </row>
    <row r="33" spans="1:18">
      <c r="A33" t="str">
        <f>IF('All scores'!$B35=$B$1,'All scores'!R35)</f>
        <v>Brigham Young</v>
      </c>
      <c r="B33">
        <f>IF('All scores'!$B35=$B$1,'All scores'!S35)</f>
        <v>28</v>
      </c>
      <c r="C33" t="str">
        <f>IF('All scores'!$B35=$B$1,'All scores'!T35)</f>
        <v>Arizona</v>
      </c>
      <c r="D33">
        <f>IF('All scores'!$B35=$B$1,'All scores'!U35)</f>
        <v>23</v>
      </c>
      <c r="E33" s="3">
        <f>VLOOKUP(A33,'Week 1'!$Q$4:R$138,2,FALSE)</f>
        <v>1500</v>
      </c>
      <c r="F33" s="3">
        <f>VLOOKUP(C33,'Week 1'!$Q$4:R$138,2,FALSE)</f>
        <v>1500</v>
      </c>
      <c r="G33" s="5">
        <f t="shared" si="2"/>
        <v>0.5</v>
      </c>
      <c r="H33">
        <f t="shared" si="8"/>
        <v>1</v>
      </c>
      <c r="I33">
        <f t="shared" si="3"/>
        <v>5</v>
      </c>
      <c r="J33">
        <f t="shared" si="4"/>
        <v>1.791759469228055</v>
      </c>
      <c r="K33">
        <f t="shared" si="5"/>
        <v>1500</v>
      </c>
      <c r="L33">
        <f t="shared" si="6"/>
        <v>1500</v>
      </c>
      <c r="M33">
        <f t="shared" si="7"/>
        <v>1</v>
      </c>
      <c r="N33" s="3">
        <f t="shared" si="1"/>
        <v>1517.9175946922805</v>
      </c>
      <c r="Q33" t="str">
        <f>'PRE-POST'!A36</f>
        <v>Connecticut</v>
      </c>
      <c r="R33" s="3">
        <f>IFERROR(VLOOKUP(Q33,$A$4:$N$172,14,FALSE),VLOOKUP(Q33,'Week 1'!Q$4:R$134,2,FALSE))</f>
        <v>1463.1112054588607</v>
      </c>
    </row>
    <row r="34" spans="1:18">
      <c r="A34" t="s">
        <v>135</v>
      </c>
      <c r="B34">
        <f>IF('All scores'!$B36=$B$1,'All scores'!S36)</f>
        <v>10</v>
      </c>
      <c r="C34" t="str">
        <f>IF('All scores'!$B36=$B$1,'All scores'!T36)</f>
        <v>Buffalo</v>
      </c>
      <c r="D34">
        <f>IF('All scores'!$B36=$B$1,'All scores'!U36)</f>
        <v>48</v>
      </c>
      <c r="E34" s="3">
        <f>VLOOKUP(A34,'Week 1'!$Q$4:R$138,2,FALSE)</f>
        <v>1468.2790360804513</v>
      </c>
      <c r="F34" s="3">
        <f>VLOOKUP(C34,'Week 1'!$Q$4:R$138,2,FALSE)</f>
        <v>1500</v>
      </c>
      <c r="G34" s="5">
        <f t="shared" si="2"/>
        <v>0.45447628438652116</v>
      </c>
      <c r="H34">
        <f t="shared" si="8"/>
        <v>0</v>
      </c>
      <c r="I34">
        <f t="shared" si="3"/>
        <v>-38</v>
      </c>
      <c r="J34">
        <f t="shared" si="4"/>
        <v>3.6635616461296463</v>
      </c>
      <c r="K34">
        <f t="shared" si="5"/>
        <v>1500</v>
      </c>
      <c r="L34">
        <f t="shared" si="6"/>
        <v>1468.2790360804513</v>
      </c>
      <c r="M34">
        <f t="shared" si="7"/>
        <v>2.2000693547650565</v>
      </c>
      <c r="N34" s="3">
        <f t="shared" si="1"/>
        <v>1395.0166436437862</v>
      </c>
      <c r="Q34" t="str">
        <f>'PRE-POST'!A37</f>
        <v>Duke</v>
      </c>
      <c r="R34" s="3">
        <f>IFERROR(VLOOKUP(Q34,$A$4:$N$172,14,FALSE),VLOOKUP(Q34,'Week 1'!Q$4:R$134,2,FALSE))</f>
        <v>1530.4452243772341</v>
      </c>
    </row>
    <row r="35" spans="1:18">
      <c r="A35" t="str">
        <f>IF('All scores'!$B37=$B$1,'All scores'!R37)</f>
        <v>North Carolina</v>
      </c>
      <c r="B35">
        <f>IF('All scores'!$B37=$B$1,'All scores'!S37)</f>
        <v>17</v>
      </c>
      <c r="C35" t="str">
        <f>IF('All scores'!$B37=$B$1,'All scores'!T37)</f>
        <v>California</v>
      </c>
      <c r="D35">
        <f>IF('All scores'!$B37=$B$1,'All scores'!U37)</f>
        <v>24</v>
      </c>
      <c r="E35" s="3">
        <f>VLOOKUP(A35,'Week 1'!$Q$4:R$138,2,FALSE)</f>
        <v>1500</v>
      </c>
      <c r="F35" s="3">
        <f>VLOOKUP(C35,'Week 1'!$Q$4:R$138,2,FALSE)</f>
        <v>1500</v>
      </c>
      <c r="G35" s="5">
        <f t="shared" si="2"/>
        <v>0.5</v>
      </c>
      <c r="H35">
        <f t="shared" si="8"/>
        <v>0</v>
      </c>
      <c r="I35">
        <f t="shared" si="3"/>
        <v>-7</v>
      </c>
      <c r="J35">
        <f t="shared" si="4"/>
        <v>2.0794415416798357</v>
      </c>
      <c r="K35">
        <f t="shared" si="5"/>
        <v>1500</v>
      </c>
      <c r="L35">
        <f t="shared" si="6"/>
        <v>1500</v>
      </c>
      <c r="M35">
        <f t="shared" si="7"/>
        <v>1</v>
      </c>
      <c r="N35" s="3">
        <f t="shared" si="1"/>
        <v>1479.2055845832017</v>
      </c>
      <c r="Q35" t="str">
        <f>'PRE-POST'!A38</f>
        <v>Eastern Michigan</v>
      </c>
      <c r="R35" s="3">
        <f>IFERROR(VLOOKUP(Q35,$A$4:$N$172,14,FALSE),VLOOKUP(Q35,'Week 1'!Q$4:R$134,2,FALSE))</f>
        <v>1585.3418644396779</v>
      </c>
    </row>
    <row r="36" spans="1:18">
      <c r="A36" t="s">
        <v>135</v>
      </c>
      <c r="B36">
        <f>IF('All scores'!$B38=$B$1,'All scores'!S38)</f>
        <v>10</v>
      </c>
      <c r="C36" t="str">
        <f>IF('All scores'!$B38=$B$1,'All scores'!T38)</f>
        <v>Charlotte</v>
      </c>
      <c r="D36">
        <f>IF('All scores'!$B38=$B$1,'All scores'!U38)</f>
        <v>34</v>
      </c>
      <c r="E36" s="3">
        <f>VLOOKUP(A36,'Week 1'!$Q$4:R$138,2,FALSE)</f>
        <v>1468.2790360804513</v>
      </c>
      <c r="F36" s="3">
        <f>VLOOKUP(C36,'Week 1'!$Q$4:R$138,2,FALSE)</f>
        <v>1500</v>
      </c>
      <c r="G36" s="5">
        <f t="shared" si="2"/>
        <v>0.45447628438652116</v>
      </c>
      <c r="H36">
        <f t="shared" si="8"/>
        <v>0</v>
      </c>
      <c r="I36">
        <f t="shared" si="3"/>
        <v>-24</v>
      </c>
      <c r="J36">
        <f t="shared" si="4"/>
        <v>3.2188758248682006</v>
      </c>
      <c r="K36">
        <f t="shared" si="5"/>
        <v>1500</v>
      </c>
      <c r="L36">
        <f t="shared" si="6"/>
        <v>1468.2790360804513</v>
      </c>
      <c r="M36">
        <f t="shared" si="7"/>
        <v>2.2000693547650565</v>
      </c>
      <c r="N36" s="3">
        <f t="shared" ref="N36:N67" si="9">E36+k*J36*M36*(H36-G36)</f>
        <v>1403.9092870042971</v>
      </c>
      <c r="Q36" t="str">
        <f>'PRE-POST'!A39</f>
        <v>East Carolina</v>
      </c>
      <c r="R36" s="3">
        <f>IFERROR(VLOOKUP(Q36,$A$4:$N$172,14,FALSE),VLOOKUP(Q36,'Week 1'!Q$4:R$134,2,FALSE))</f>
        <v>1464.1713933406852</v>
      </c>
    </row>
    <row r="37" spans="1:18">
      <c r="A37" t="str">
        <f>IF('All scores'!$B39=$B$1,'All scores'!R39)</f>
        <v>Cincinnati</v>
      </c>
      <c r="B37">
        <f>IF('All scores'!$B39=$B$1,'All scores'!S39)</f>
        <v>26</v>
      </c>
      <c r="C37" t="str">
        <f>IF('All scores'!$B39=$B$1,'All scores'!T39)</f>
        <v>UCLA</v>
      </c>
      <c r="D37">
        <f>IF('All scores'!$B39=$B$1,'All scores'!U39)</f>
        <v>17</v>
      </c>
      <c r="E37" s="3">
        <f>VLOOKUP(A37,'Week 1'!$Q$4:R$138,2,FALSE)</f>
        <v>1500</v>
      </c>
      <c r="F37" s="3">
        <f>VLOOKUP(C37,'Week 1'!$Q$4:R$138,2,FALSE)</f>
        <v>1500</v>
      </c>
      <c r="G37" s="5">
        <f t="shared" si="2"/>
        <v>0.5</v>
      </c>
      <c r="H37">
        <f t="shared" si="8"/>
        <v>1</v>
      </c>
      <c r="I37">
        <f t="shared" si="3"/>
        <v>9</v>
      </c>
      <c r="J37">
        <f t="shared" si="4"/>
        <v>2.3025850929940459</v>
      </c>
      <c r="K37">
        <f t="shared" si="5"/>
        <v>1500</v>
      </c>
      <c r="L37">
        <f t="shared" si="6"/>
        <v>1500</v>
      </c>
      <c r="M37">
        <f t="shared" si="7"/>
        <v>1</v>
      </c>
      <c r="N37" s="3">
        <f t="shared" si="9"/>
        <v>1523.0258509299404</v>
      </c>
      <c r="Q37" t="str">
        <f>'PRE-POST'!A40</f>
        <v>Florida International</v>
      </c>
      <c r="R37" s="3">
        <f>IFERROR(VLOOKUP(Q37,$A$4:$N$172,14,FALSE),VLOOKUP(Q37,'Week 1'!Q$4:R$134,2,FALSE))</f>
        <v>1476.0210472720164</v>
      </c>
    </row>
    <row r="38" spans="1:18">
      <c r="A38" t="s">
        <v>135</v>
      </c>
      <c r="B38">
        <f>IF('All scores'!$B40=$B$1,'All scores'!S40)</f>
        <v>7</v>
      </c>
      <c r="C38" t="str">
        <f>IF('All scores'!$B40=$B$1,'All scores'!T40)</f>
        <v>Clemson</v>
      </c>
      <c r="D38">
        <f>IF('All scores'!$B40=$B$1,'All scores'!U40)</f>
        <v>48</v>
      </c>
      <c r="E38" s="3">
        <f>VLOOKUP(A38,'Week 1'!$Q$4:R$138,2,FALSE)</f>
        <v>1468.2790360804513</v>
      </c>
      <c r="F38" s="3">
        <f>VLOOKUP(C38,'Week 1'!$Q$4:R$138,2,FALSE)</f>
        <v>1500</v>
      </c>
      <c r="G38" s="5">
        <f t="shared" si="2"/>
        <v>0.45447628438652116</v>
      </c>
      <c r="H38">
        <f t="shared" si="8"/>
        <v>0</v>
      </c>
      <c r="I38">
        <f t="shared" si="3"/>
        <v>-41</v>
      </c>
      <c r="J38">
        <f t="shared" si="4"/>
        <v>3.7376696182833684</v>
      </c>
      <c r="K38">
        <f t="shared" si="5"/>
        <v>1500</v>
      </c>
      <c r="L38">
        <f t="shared" si="6"/>
        <v>1468.2790360804513</v>
      </c>
      <c r="M38">
        <f t="shared" si="7"/>
        <v>2.2000693547650565</v>
      </c>
      <c r="N38" s="3">
        <f t="shared" si="9"/>
        <v>1393.5346630295533</v>
      </c>
      <c r="Q38" t="str">
        <f>'PRE-POST'!A41</f>
        <v>Florida</v>
      </c>
      <c r="R38" s="3">
        <f>IFERROR(VLOOKUP(Q38,$A$4:$N$172,14,FALSE),VLOOKUP(Q38,'Week 1'!Q$4:R$134,2,FALSE))</f>
        <v>1592.9235355239011</v>
      </c>
    </row>
    <row r="39" spans="1:18">
      <c r="A39" t="s">
        <v>135</v>
      </c>
      <c r="B39">
        <f>IF('All scores'!$B41=$B$1,'All scores'!S41)</f>
        <v>6</v>
      </c>
      <c r="C39" t="str">
        <f>IF('All scores'!$B41=$B$1,'All scores'!T41)</f>
        <v>Florida</v>
      </c>
      <c r="D39">
        <f>IF('All scores'!$B41=$B$1,'All scores'!U41)</f>
        <v>53</v>
      </c>
      <c r="E39" s="3">
        <f>VLOOKUP(A39,'Week 1'!$Q$4:R$138,2,FALSE)</f>
        <v>1468.2790360804513</v>
      </c>
      <c r="F39" s="3">
        <f>VLOOKUP(C39,'Week 1'!$Q$4:R$138,2,FALSE)</f>
        <v>1500</v>
      </c>
      <c r="G39" s="5">
        <f t="shared" si="2"/>
        <v>0.45447628438652116</v>
      </c>
      <c r="H39">
        <f t="shared" si="8"/>
        <v>0</v>
      </c>
      <c r="I39">
        <f t="shared" si="3"/>
        <v>-47</v>
      </c>
      <c r="J39">
        <f t="shared" si="4"/>
        <v>3.8712010109078911</v>
      </c>
      <c r="K39">
        <f t="shared" si="5"/>
        <v>1500</v>
      </c>
      <c r="L39">
        <f t="shared" si="6"/>
        <v>1468.2790360804513</v>
      </c>
      <c r="M39">
        <f t="shared" si="7"/>
        <v>2.2000693547650565</v>
      </c>
      <c r="N39" s="3">
        <f t="shared" si="9"/>
        <v>1390.8643573996733</v>
      </c>
      <c r="Q39" t="str">
        <f>'PRE-POST'!A42</f>
        <v>Florida Atlantic</v>
      </c>
      <c r="R39" s="3">
        <f>IFERROR(VLOOKUP(Q39,$A$4:$N$172,14,FALSE),VLOOKUP(Q39,'Week 1'!Q$4:R$134,2,FALSE))</f>
        <v>1460.8797699457186</v>
      </c>
    </row>
    <row r="40" spans="1:18">
      <c r="A40" t="s">
        <v>135</v>
      </c>
      <c r="B40">
        <f>IF('All scores'!$B42=$B$1,'All scores'!S42)</f>
        <v>13</v>
      </c>
      <c r="C40" t="str">
        <f>IF('All scores'!$B42=$B$1,'All scores'!T42)</f>
        <v>Fresno State</v>
      </c>
      <c r="D40">
        <f>IF('All scores'!$B42=$B$1,'All scores'!U42)</f>
        <v>79</v>
      </c>
      <c r="E40" s="3">
        <f>VLOOKUP(A40,'Week 1'!$Q$4:R$138,2,FALSE)</f>
        <v>1468.2790360804513</v>
      </c>
      <c r="F40" s="3">
        <f>VLOOKUP(C40,'Week 1'!$Q$4:R$138,2,FALSE)</f>
        <v>1500</v>
      </c>
      <c r="G40" s="5">
        <f t="shared" si="2"/>
        <v>0.45447628438652116</v>
      </c>
      <c r="H40">
        <f t="shared" si="8"/>
        <v>0</v>
      </c>
      <c r="I40">
        <f t="shared" si="3"/>
        <v>-66</v>
      </c>
      <c r="J40">
        <f t="shared" si="4"/>
        <v>4.2046926193909657</v>
      </c>
      <c r="K40">
        <f t="shared" si="5"/>
        <v>1500</v>
      </c>
      <c r="L40">
        <f t="shared" si="6"/>
        <v>1468.2790360804513</v>
      </c>
      <c r="M40">
        <f t="shared" si="7"/>
        <v>2.2000693547650565</v>
      </c>
      <c r="N40" s="3">
        <f t="shared" si="9"/>
        <v>1384.1953299736349</v>
      </c>
      <c r="Q40" t="str">
        <f>'PRE-POST'!A43</f>
        <v>Florida State</v>
      </c>
      <c r="R40" s="3">
        <f>IFERROR(VLOOKUP(Q40,$A$4:$N$172,14,FALSE),VLOOKUP(Q40,'Week 1'!Q$4:R$134,2,FALSE))</f>
        <v>1469.0895754664168</v>
      </c>
    </row>
    <row r="41" spans="1:18">
      <c r="A41" t="s">
        <v>135</v>
      </c>
      <c r="B41">
        <f>IF('All scores'!$B43=$B$1,'All scores'!S43)</f>
        <v>0</v>
      </c>
      <c r="C41" t="str">
        <f>IF('All scores'!$B43=$B$1,'All scores'!T43)</f>
        <v>Georgia</v>
      </c>
      <c r="D41">
        <f>IF('All scores'!$B43=$B$1,'All scores'!U43)</f>
        <v>45</v>
      </c>
      <c r="E41" s="3">
        <f>VLOOKUP(A41,'Week 1'!$Q$4:R$138,2,FALSE)</f>
        <v>1468.2790360804513</v>
      </c>
      <c r="F41" s="3">
        <f>VLOOKUP(C41,'Week 1'!$Q$4:R$138,2,FALSE)</f>
        <v>1500</v>
      </c>
      <c r="G41" s="5">
        <f t="shared" si="2"/>
        <v>0.45447628438652116</v>
      </c>
      <c r="H41">
        <f t="shared" si="8"/>
        <v>0</v>
      </c>
      <c r="I41">
        <f t="shared" si="3"/>
        <v>-45</v>
      </c>
      <c r="J41">
        <f t="shared" si="4"/>
        <v>3.8286413964890951</v>
      </c>
      <c r="K41">
        <f t="shared" si="5"/>
        <v>1500</v>
      </c>
      <c r="L41">
        <f t="shared" si="6"/>
        <v>1468.2790360804513</v>
      </c>
      <c r="M41">
        <f t="shared" si="7"/>
        <v>2.2000693547650565</v>
      </c>
      <c r="N41" s="3">
        <f t="shared" si="9"/>
        <v>1391.7154469880791</v>
      </c>
      <c r="Q41" t="str">
        <f>'PRE-POST'!A44</f>
        <v>Fresno State</v>
      </c>
      <c r="R41" s="3">
        <f>IFERROR(VLOOKUP(Q41,$A$4:$N$172,14,FALSE),VLOOKUP(Q41,'Week 1'!Q$4:R$134,2,FALSE))</f>
        <v>1600.9286014557611</v>
      </c>
    </row>
    <row r="42" spans="1:18">
      <c r="A42" t="s">
        <v>135</v>
      </c>
      <c r="B42">
        <f>IF('All scores'!$B44=$B$1,'All scores'!S44)</f>
        <v>6</v>
      </c>
      <c r="C42" t="str">
        <f>IF('All scores'!$B44=$B$1,'All scores'!T44)</f>
        <v>Georgia Southern</v>
      </c>
      <c r="D42">
        <f>IF('All scores'!$B44=$B$1,'All scores'!U44)</f>
        <v>37</v>
      </c>
      <c r="E42" s="3">
        <f>VLOOKUP(A42,'Week 1'!$Q$4:R$138,2,FALSE)</f>
        <v>1468.2790360804513</v>
      </c>
      <c r="F42" s="3">
        <f>VLOOKUP(C42,'Week 1'!$Q$4:R$138,2,FALSE)</f>
        <v>1500</v>
      </c>
      <c r="G42" s="5">
        <f t="shared" si="2"/>
        <v>0.45447628438652116</v>
      </c>
      <c r="H42">
        <f t="shared" si="8"/>
        <v>0</v>
      </c>
      <c r="I42">
        <f t="shared" si="3"/>
        <v>-31</v>
      </c>
      <c r="J42">
        <f t="shared" si="4"/>
        <v>3.4657359027997265</v>
      </c>
      <c r="K42">
        <f t="shared" si="5"/>
        <v>1500</v>
      </c>
      <c r="L42">
        <f t="shared" si="6"/>
        <v>1468.2790360804513</v>
      </c>
      <c r="M42">
        <f t="shared" si="7"/>
        <v>2.2000693547650565</v>
      </c>
      <c r="N42" s="3">
        <f t="shared" si="9"/>
        <v>1398.972681140036</v>
      </c>
      <c r="Q42" t="str">
        <f>'PRE-POST'!A45</f>
        <v>Georgia</v>
      </c>
      <c r="R42" s="3">
        <f>IFERROR(VLOOKUP(Q42,$A$4:$N$172,14,FALSE),VLOOKUP(Q42,'Week 1'!Q$4:R$134,2,FALSE))</f>
        <v>1591.9019430436385</v>
      </c>
    </row>
    <row r="43" spans="1:18">
      <c r="A43" t="s">
        <v>135</v>
      </c>
      <c r="B43">
        <f>IF('All scores'!$B45=$B$1,'All scores'!S45)</f>
        <v>0</v>
      </c>
      <c r="C43" t="str">
        <f>IF('All scores'!$B45=$B$1,'All scores'!T45)</f>
        <v>Georgia Tech</v>
      </c>
      <c r="D43">
        <f>IF('All scores'!$B45=$B$1,'All scores'!U45)</f>
        <v>41</v>
      </c>
      <c r="E43" s="3">
        <f>VLOOKUP(A43,'Week 1'!$Q$4:R$138,2,FALSE)</f>
        <v>1468.2790360804513</v>
      </c>
      <c r="F43" s="3">
        <f>VLOOKUP(C43,'Week 1'!$Q$4:R$138,2,FALSE)</f>
        <v>1500</v>
      </c>
      <c r="G43" s="5">
        <f t="shared" si="2"/>
        <v>0.45447628438652116</v>
      </c>
      <c r="H43">
        <f t="shared" si="8"/>
        <v>0</v>
      </c>
      <c r="I43">
        <f t="shared" si="3"/>
        <v>-41</v>
      </c>
      <c r="J43">
        <f t="shared" si="4"/>
        <v>3.7376696182833684</v>
      </c>
      <c r="K43">
        <f t="shared" si="5"/>
        <v>1500</v>
      </c>
      <c r="L43">
        <f t="shared" si="6"/>
        <v>1468.2790360804513</v>
      </c>
      <c r="M43">
        <f t="shared" si="7"/>
        <v>2.2000693547650565</v>
      </c>
      <c r="N43" s="3">
        <f t="shared" si="9"/>
        <v>1393.5346630295533</v>
      </c>
      <c r="Q43" t="str">
        <f>'PRE-POST'!A46</f>
        <v>Georgia Southern</v>
      </c>
      <c r="R43" s="3">
        <f>IFERROR(VLOOKUP(Q43,$A$4:$N$172,14,FALSE),VLOOKUP(Q43,'Week 1'!Q$4:R$134,2,FALSE))</f>
        <v>1583.1908320887585</v>
      </c>
    </row>
    <row r="44" spans="1:18">
      <c r="A44" t="str">
        <f>IF('All scores'!$B46=$B$1,'All scores'!R46)</f>
        <v>Navy</v>
      </c>
      <c r="B44">
        <f>IF('All scores'!$B46=$B$1,'All scores'!S46)</f>
        <v>41</v>
      </c>
      <c r="C44" t="str">
        <f>IF('All scores'!$B46=$B$1,'All scores'!T46)</f>
        <v>Hawaii</v>
      </c>
      <c r="D44">
        <f>IF('All scores'!$B46=$B$1,'All scores'!U46)</f>
        <v>59</v>
      </c>
      <c r="E44" s="3">
        <f>VLOOKUP(A44,'Week 1'!$Q$4:R$138,2,FALSE)</f>
        <v>1500</v>
      </c>
      <c r="F44" s="3">
        <f>VLOOKUP(C44,'Week 1'!$Q$4:R$138,2,FALSE)</f>
        <v>1527.2840782129172</v>
      </c>
      <c r="G44" s="5">
        <f t="shared" si="2"/>
        <v>0.46081557143418822</v>
      </c>
      <c r="H44">
        <f t="shared" si="8"/>
        <v>0</v>
      </c>
      <c r="I44">
        <f t="shared" si="3"/>
        <v>-18</v>
      </c>
      <c r="J44">
        <f t="shared" si="4"/>
        <v>2.9444389791664403</v>
      </c>
      <c r="K44">
        <f t="shared" si="5"/>
        <v>1527.2840782129172</v>
      </c>
      <c r="L44">
        <f t="shared" si="6"/>
        <v>1500</v>
      </c>
      <c r="M44">
        <f t="shared" si="7"/>
        <v>2.2000806331070759</v>
      </c>
      <c r="N44" s="3">
        <f t="shared" si="9"/>
        <v>1440.2967053176706</v>
      </c>
      <c r="Q44" t="str">
        <f>'PRE-POST'!A47</f>
        <v>Georgia State</v>
      </c>
      <c r="R44" s="3">
        <f>IFERROR(VLOOKUP(Q44,$A$4:$N$172,14,FALSE),VLOOKUP(Q44,'Week 1'!Q$4:R$134,2,FALSE))</f>
        <v>1538.632626052789</v>
      </c>
    </row>
    <row r="45" spans="1:18">
      <c r="A45" t="str">
        <f>IF('All scores'!$B47=$B$1,'All scores'!R47)</f>
        <v>Houston</v>
      </c>
      <c r="B45">
        <f>IF('All scores'!$B47=$B$1,'All scores'!S47)</f>
        <v>45</v>
      </c>
      <c r="C45" t="str">
        <f>IF('All scores'!$B47=$B$1,'All scores'!T47)</f>
        <v>Rice</v>
      </c>
      <c r="D45">
        <f>IF('All scores'!$B47=$B$1,'All scores'!U47)</f>
        <v>27</v>
      </c>
      <c r="E45" s="3">
        <f>VLOOKUP(A45,'Week 1'!$Q$4:R$138,2,FALSE)</f>
        <v>1500</v>
      </c>
      <c r="F45" s="3">
        <f>VLOOKUP(C45,'Week 1'!$Q$4:R$138,2,FALSE)</f>
        <v>1511.2992353301374</v>
      </c>
      <c r="G45" s="5">
        <f t="shared" si="2"/>
        <v>0.48374482368694127</v>
      </c>
      <c r="H45">
        <f t="shared" si="8"/>
        <v>1</v>
      </c>
      <c r="I45">
        <f t="shared" si="3"/>
        <v>18</v>
      </c>
      <c r="J45">
        <f t="shared" si="4"/>
        <v>2.9444389791664403</v>
      </c>
      <c r="K45">
        <f t="shared" si="5"/>
        <v>1500</v>
      </c>
      <c r="L45">
        <f t="shared" si="6"/>
        <v>1511.2992353301374</v>
      </c>
      <c r="M45">
        <f t="shared" si="7"/>
        <v>2.1998052965589512</v>
      </c>
      <c r="N45" s="3">
        <f t="shared" si="9"/>
        <v>1566.8776827272418</v>
      </c>
      <c r="Q45" t="str">
        <f>'PRE-POST'!A48</f>
        <v>Georgia Tech</v>
      </c>
      <c r="R45" s="3">
        <f>IFERROR(VLOOKUP(Q45,$A$4:$N$172,14,FALSE),VLOOKUP(Q45,'Week 1'!Q$4:R$134,2,FALSE))</f>
        <v>1589.7182746575349</v>
      </c>
    </row>
    <row r="46" spans="1:18">
      <c r="A46" t="str">
        <f>IF('All scores'!$B48=$B$1,'All scores'!R48)</f>
        <v>Kent State</v>
      </c>
      <c r="B46">
        <f>IF('All scores'!$B48=$B$1,'All scores'!S48)</f>
        <v>24</v>
      </c>
      <c r="C46" t="str">
        <f>IF('All scores'!$B48=$B$1,'All scores'!T48)</f>
        <v>Illinois</v>
      </c>
      <c r="D46">
        <f>IF('All scores'!$B48=$B$1,'All scores'!U48)</f>
        <v>31</v>
      </c>
      <c r="E46" s="3">
        <f>VLOOKUP(A46,'Week 1'!$Q$4:R$138,2,FALSE)</f>
        <v>1500</v>
      </c>
      <c r="F46" s="3">
        <f>VLOOKUP(C46,'Week 1'!$Q$4:R$138,2,FALSE)</f>
        <v>1500</v>
      </c>
      <c r="G46" s="5">
        <f t="shared" si="2"/>
        <v>0.5</v>
      </c>
      <c r="H46">
        <f t="shared" si="8"/>
        <v>0</v>
      </c>
      <c r="I46">
        <f t="shared" si="3"/>
        <v>-7</v>
      </c>
      <c r="J46">
        <f t="shared" si="4"/>
        <v>2.0794415416798357</v>
      </c>
      <c r="K46">
        <f t="shared" si="5"/>
        <v>1500</v>
      </c>
      <c r="L46">
        <f t="shared" si="6"/>
        <v>1500</v>
      </c>
      <c r="M46">
        <f t="shared" si="7"/>
        <v>1</v>
      </c>
      <c r="N46" s="3">
        <f t="shared" si="9"/>
        <v>1479.2055845832017</v>
      </c>
      <c r="Q46" t="str">
        <f>'PRE-POST'!A49</f>
        <v>Hawaii</v>
      </c>
      <c r="R46" s="3">
        <f>IFERROR(VLOOKUP(Q46,$A$4:$N$172,14,FALSE),VLOOKUP(Q46,'Week 1'!Q$4:R$134,2,FALSE))</f>
        <v>1597.1408469991809</v>
      </c>
    </row>
    <row r="47" spans="1:18">
      <c r="A47" t="str">
        <f>IF('All scores'!$B49=$B$1,'All scores'!R49)</f>
        <v>Indiana</v>
      </c>
      <c r="B47">
        <f>IF('All scores'!$B49=$B$1,'All scores'!S49)</f>
        <v>38</v>
      </c>
      <c r="C47" t="str">
        <f>IF('All scores'!$B49=$B$1,'All scores'!T49)</f>
        <v>Florida International</v>
      </c>
      <c r="D47">
        <f>IF('All scores'!$B49=$B$1,'All scores'!U49)</f>
        <v>28</v>
      </c>
      <c r="E47" s="3">
        <f>VLOOKUP(A47,'Week 1'!$Q$4:R$138,2,FALSE)</f>
        <v>1500</v>
      </c>
      <c r="F47" s="3">
        <f>VLOOKUP(C47,'Week 1'!$Q$4:R$138,2,FALSE)</f>
        <v>1500</v>
      </c>
      <c r="G47" s="5">
        <f t="shared" si="2"/>
        <v>0.5</v>
      </c>
      <c r="H47">
        <f t="shared" si="8"/>
        <v>1</v>
      </c>
      <c r="I47">
        <f t="shared" si="3"/>
        <v>10</v>
      </c>
      <c r="J47">
        <f t="shared" si="4"/>
        <v>2.3978952727983707</v>
      </c>
      <c r="K47">
        <f t="shared" si="5"/>
        <v>1500</v>
      </c>
      <c r="L47">
        <f t="shared" si="6"/>
        <v>1500</v>
      </c>
      <c r="M47">
        <f t="shared" si="7"/>
        <v>1</v>
      </c>
      <c r="N47" s="3">
        <f t="shared" si="9"/>
        <v>1523.9789527279836</v>
      </c>
      <c r="Q47" t="str">
        <f>'PRE-POST'!A50</f>
        <v>Houston</v>
      </c>
      <c r="R47" s="3">
        <f>IFERROR(VLOOKUP(Q47,$A$4:$N$172,14,FALSE),VLOOKUP(Q47,'Week 1'!Q$4:R$134,2,FALSE))</f>
        <v>1566.8776827272418</v>
      </c>
    </row>
    <row r="48" spans="1:18">
      <c r="A48" t="str">
        <f>IF('All scores'!$B50=$B$1,'All scores'!R50)</f>
        <v>Northern Illinois</v>
      </c>
      <c r="B48">
        <f>IF('All scores'!$B50=$B$1,'All scores'!S50)</f>
        <v>7</v>
      </c>
      <c r="C48" t="str">
        <f>IF('All scores'!$B50=$B$1,'All scores'!T50)</f>
        <v>Iowa</v>
      </c>
      <c r="D48">
        <f>IF('All scores'!$B50=$B$1,'All scores'!U50)</f>
        <v>33</v>
      </c>
      <c r="E48" s="3">
        <f>VLOOKUP(A48,'Week 1'!$Q$4:R$138,2,FALSE)</f>
        <v>1500</v>
      </c>
      <c r="F48" s="3">
        <f>VLOOKUP(C48,'Week 1'!$Q$4:R$138,2,FALSE)</f>
        <v>1500</v>
      </c>
      <c r="G48" s="5">
        <f t="shared" si="2"/>
        <v>0.5</v>
      </c>
      <c r="H48">
        <f t="shared" si="8"/>
        <v>0</v>
      </c>
      <c r="I48">
        <f t="shared" si="3"/>
        <v>-26</v>
      </c>
      <c r="J48">
        <f t="shared" si="4"/>
        <v>3.2958368660043291</v>
      </c>
      <c r="K48">
        <f t="shared" si="5"/>
        <v>1500</v>
      </c>
      <c r="L48">
        <f t="shared" si="6"/>
        <v>1500</v>
      </c>
      <c r="M48">
        <f t="shared" si="7"/>
        <v>1</v>
      </c>
      <c r="N48" s="3">
        <f t="shared" si="9"/>
        <v>1467.0416313399567</v>
      </c>
      <c r="Q48" t="str">
        <f>'PRE-POST'!A51</f>
        <v>Illinois</v>
      </c>
      <c r="R48" s="3">
        <f>IFERROR(VLOOKUP(Q48,$A$4:$N$172,14,FALSE),VLOOKUP(Q48,'Week 1'!Q$4:R$134,2,FALSE))</f>
        <v>1520.7944154167983</v>
      </c>
    </row>
    <row r="49" spans="1:18">
      <c r="A49" t="s">
        <v>135</v>
      </c>
      <c r="B49">
        <f>IF('All scores'!$B51=$B$1,'All scores'!S51)</f>
        <v>24</v>
      </c>
      <c r="C49" t="str">
        <f>IF('All scores'!$B51=$B$1,'All scores'!T51)</f>
        <v>Kansas State</v>
      </c>
      <c r="D49">
        <f>IF('All scores'!$B51=$B$1,'All scores'!U51)</f>
        <v>27</v>
      </c>
      <c r="E49" s="3">
        <f>VLOOKUP(A49,'Week 1'!$Q$4:R$138,2,FALSE)</f>
        <v>1468.2790360804513</v>
      </c>
      <c r="F49" s="3">
        <f>VLOOKUP(C49,'Week 1'!$Q$4:R$138,2,FALSE)</f>
        <v>1500</v>
      </c>
      <c r="G49" s="5">
        <f t="shared" si="2"/>
        <v>0.45447628438652116</v>
      </c>
      <c r="H49">
        <f t="shared" si="8"/>
        <v>0</v>
      </c>
      <c r="I49">
        <f t="shared" si="3"/>
        <v>-3</v>
      </c>
      <c r="J49">
        <f t="shared" si="4"/>
        <v>1.3862943611198906</v>
      </c>
      <c r="K49">
        <f t="shared" si="5"/>
        <v>1500</v>
      </c>
      <c r="L49">
        <f t="shared" si="6"/>
        <v>1468.2790360804513</v>
      </c>
      <c r="M49">
        <f t="shared" si="7"/>
        <v>2.2000693547650565</v>
      </c>
      <c r="N49" s="3">
        <f t="shared" si="9"/>
        <v>1440.5564941042851</v>
      </c>
      <c r="Q49" t="str">
        <f>'PRE-POST'!A52</f>
        <v>Indiana</v>
      </c>
      <c r="R49" s="3">
        <f>IFERROR(VLOOKUP(Q49,$A$4:$N$172,14,FALSE),VLOOKUP(Q49,'Week 1'!Q$4:R$134,2,FALSE))</f>
        <v>1523.9789527279836</v>
      </c>
    </row>
    <row r="50" spans="1:18">
      <c r="A50" t="str">
        <f>IF('All scores'!$B52=$B$1,'All scores'!R52)</f>
        <v>Central Michigan</v>
      </c>
      <c r="B50">
        <f>IF('All scores'!$B52=$B$1,'All scores'!S52)</f>
        <v>20</v>
      </c>
      <c r="C50" t="str">
        <f>IF('All scores'!$B52=$B$1,'All scores'!T52)</f>
        <v>Kentucky</v>
      </c>
      <c r="D50">
        <f>IF('All scores'!$B52=$B$1,'All scores'!U52)</f>
        <v>35</v>
      </c>
      <c r="E50" s="3">
        <f>VLOOKUP(A50,'Week 1'!$Q$4:R$138,2,FALSE)</f>
        <v>1500</v>
      </c>
      <c r="F50" s="3">
        <f>VLOOKUP(C50,'Week 1'!$Q$4:R$138,2,FALSE)</f>
        <v>1500</v>
      </c>
      <c r="G50" s="5">
        <f t="shared" si="2"/>
        <v>0.5</v>
      </c>
      <c r="H50">
        <f t="shared" si="8"/>
        <v>0</v>
      </c>
      <c r="I50">
        <f t="shared" si="3"/>
        <v>-15</v>
      </c>
      <c r="J50">
        <f t="shared" si="4"/>
        <v>2.7725887222397811</v>
      </c>
      <c r="K50">
        <f t="shared" si="5"/>
        <v>1500</v>
      </c>
      <c r="L50">
        <f t="shared" si="6"/>
        <v>1500</v>
      </c>
      <c r="M50">
        <f t="shared" si="7"/>
        <v>1</v>
      </c>
      <c r="N50" s="3">
        <f t="shared" si="9"/>
        <v>1472.2741127776021</v>
      </c>
      <c r="Q50" t="str">
        <f>'PRE-POST'!A53</f>
        <v>Iowa</v>
      </c>
      <c r="R50" s="3">
        <f>IFERROR(VLOOKUP(Q50,$A$4:$N$172,14,FALSE),VLOOKUP(Q50,'Week 1'!Q$4:R$134,2,FALSE))</f>
        <v>1532.9583686600433</v>
      </c>
    </row>
    <row r="51" spans="1:18">
      <c r="A51" t="str">
        <f>IF('All scores'!$B53=$B$1,'All scores'!R53)</f>
        <v>Old Dominion</v>
      </c>
      <c r="B51">
        <f>IF('All scores'!$B53=$B$1,'All scores'!S53)</f>
        <v>10</v>
      </c>
      <c r="C51" t="str">
        <f>IF('All scores'!$B53=$B$1,'All scores'!T53)</f>
        <v>Liberty</v>
      </c>
      <c r="D51">
        <f>IF('All scores'!$B53=$B$1,'All scores'!U53)</f>
        <v>52</v>
      </c>
      <c r="E51" s="3">
        <f>VLOOKUP(A51,'Week 1'!$Q$4:R$138,2,FALSE)</f>
        <v>1500</v>
      </c>
      <c r="F51" s="3">
        <f>VLOOKUP(C51,'Week 1'!$Q$4:R$138,2,FALSE)</f>
        <v>1500</v>
      </c>
      <c r="G51" s="5">
        <f t="shared" si="2"/>
        <v>0.5</v>
      </c>
      <c r="H51">
        <f t="shared" si="8"/>
        <v>0</v>
      </c>
      <c r="I51">
        <f t="shared" si="3"/>
        <v>-42</v>
      </c>
      <c r="J51">
        <f t="shared" si="4"/>
        <v>3.7612001156935624</v>
      </c>
      <c r="K51">
        <f t="shared" si="5"/>
        <v>1500</v>
      </c>
      <c r="L51">
        <f t="shared" si="6"/>
        <v>1500</v>
      </c>
      <c r="M51">
        <f t="shared" si="7"/>
        <v>1</v>
      </c>
      <c r="N51" s="3">
        <f t="shared" si="9"/>
        <v>1462.3879988430645</v>
      </c>
      <c r="Q51" t="str">
        <f>'PRE-POST'!A54</f>
        <v>Iowa State</v>
      </c>
      <c r="R51" s="3">
        <f>IFERROR(VLOOKUP(Q51,$A$4:$N$172,14,FALSE),VLOOKUP(Q51,'Week 1'!Q$4:R$134,2,FALSE))</f>
        <v>1500</v>
      </c>
    </row>
    <row r="52" spans="1:18">
      <c r="A52" t="s">
        <v>135</v>
      </c>
      <c r="B52">
        <f>IF('All scores'!$B54=$B$1,'All scores'!S54)</f>
        <v>17</v>
      </c>
      <c r="C52" t="str">
        <f>IF('All scores'!$B54=$B$1,'All scores'!T54)</f>
        <v>Louisiana</v>
      </c>
      <c r="D52">
        <f>IF('All scores'!$B54=$B$1,'All scores'!U54)</f>
        <v>49</v>
      </c>
      <c r="E52" s="3">
        <f>VLOOKUP(A52,'Week 1'!$Q$4:R$138,2,FALSE)</f>
        <v>1468.2790360804513</v>
      </c>
      <c r="F52" s="3">
        <f>VLOOKUP(C52,'Week 1'!$Q$4:R$138,2,FALSE)</f>
        <v>1500</v>
      </c>
      <c r="G52" s="5">
        <f t="shared" si="2"/>
        <v>0.45447628438652116</v>
      </c>
      <c r="H52">
        <f t="shared" si="8"/>
        <v>0</v>
      </c>
      <c r="I52">
        <f t="shared" si="3"/>
        <v>-32</v>
      </c>
      <c r="J52">
        <f t="shared" si="4"/>
        <v>3.4965075614664802</v>
      </c>
      <c r="K52">
        <f t="shared" si="5"/>
        <v>1500</v>
      </c>
      <c r="L52">
        <f t="shared" si="6"/>
        <v>1468.2790360804513</v>
      </c>
      <c r="M52">
        <f t="shared" si="7"/>
        <v>2.2000693547650565</v>
      </c>
      <c r="N52" s="3">
        <f t="shared" si="9"/>
        <v>1398.3573222213313</v>
      </c>
      <c r="Q52" t="str">
        <f>'PRE-POST'!A55</f>
        <v>Kansas</v>
      </c>
      <c r="R52" s="3">
        <f>IFERROR(VLOOKUP(Q52,$A$4:$N$172,14,FALSE),VLOOKUP(Q52,'Week 1'!Q$4:R$134,2,FALSE))</f>
        <v>1472.2792058690839</v>
      </c>
    </row>
    <row r="53" spans="1:18">
      <c r="A53" t="str">
        <f>IF('All scores'!$B55=$B$1,'All scores'!R55)</f>
        <v>Louisiana Tech</v>
      </c>
      <c r="B53">
        <f>IF('All scores'!$B55=$B$1,'All scores'!S55)</f>
        <v>30</v>
      </c>
      <c r="C53" t="str">
        <f>IF('All scores'!$B55=$B$1,'All scores'!T55)</f>
        <v>South Alabama</v>
      </c>
      <c r="D53">
        <f>IF('All scores'!$B55=$B$1,'All scores'!U55)</f>
        <v>26</v>
      </c>
      <c r="E53" s="3">
        <f>VLOOKUP(A53,'Week 1'!$Q$4:R$138,2,FALSE)</f>
        <v>1500</v>
      </c>
      <c r="F53" s="3">
        <f>VLOOKUP(C53,'Week 1'!$Q$4:R$138,2,FALSE)</f>
        <v>1500</v>
      </c>
      <c r="G53" s="5">
        <f t="shared" si="2"/>
        <v>0.5</v>
      </c>
      <c r="H53">
        <f t="shared" si="8"/>
        <v>1</v>
      </c>
      <c r="I53">
        <f t="shared" si="3"/>
        <v>4</v>
      </c>
      <c r="J53">
        <f t="shared" si="4"/>
        <v>1.6094379124341003</v>
      </c>
      <c r="K53">
        <f t="shared" si="5"/>
        <v>1500</v>
      </c>
      <c r="L53">
        <f t="shared" si="6"/>
        <v>1500</v>
      </c>
      <c r="M53">
        <f t="shared" si="7"/>
        <v>1</v>
      </c>
      <c r="N53" s="3">
        <f t="shared" si="9"/>
        <v>1516.094379124341</v>
      </c>
      <c r="Q53" t="str">
        <f>'PRE-POST'!A56</f>
        <v>Kansas State</v>
      </c>
      <c r="R53" s="3">
        <f>IFERROR(VLOOKUP(Q53,$A$4:$N$172,14,FALSE),VLOOKUP(Q53,'Week 1'!Q$4:R$134,2,FALSE))</f>
        <v>1533.2763328355034</v>
      </c>
    </row>
    <row r="54" spans="1:18">
      <c r="A54" t="str">
        <f>IF('All scores'!$B56=$B$1,'All scores'!R56)</f>
        <v>Marshall</v>
      </c>
      <c r="B54">
        <f>IF('All scores'!$B56=$B$1,'All scores'!S56)</f>
        <v>35</v>
      </c>
      <c r="C54" t="str">
        <f>IF('All scores'!$B56=$B$1,'All scores'!T56)</f>
        <v>Miami (OH)</v>
      </c>
      <c r="D54">
        <f>IF('All scores'!$B56=$B$1,'All scores'!U56)</f>
        <v>28</v>
      </c>
      <c r="E54" s="3">
        <f>VLOOKUP(A54,'Week 1'!$Q$4:R$138,2,FALSE)</f>
        <v>1500</v>
      </c>
      <c r="F54" s="3">
        <f>VLOOKUP(C54,'Week 1'!$Q$4:R$138,2,FALSE)</f>
        <v>1500</v>
      </c>
      <c r="G54" s="5">
        <f t="shared" si="2"/>
        <v>0.5</v>
      </c>
      <c r="H54">
        <f t="shared" si="8"/>
        <v>1</v>
      </c>
      <c r="I54">
        <f t="shared" si="3"/>
        <v>7</v>
      </c>
      <c r="J54">
        <f t="shared" si="4"/>
        <v>2.0794415416798357</v>
      </c>
      <c r="K54">
        <f t="shared" si="5"/>
        <v>1500</v>
      </c>
      <c r="L54">
        <f t="shared" si="6"/>
        <v>1500</v>
      </c>
      <c r="M54">
        <f t="shared" si="7"/>
        <v>1</v>
      </c>
      <c r="N54" s="3">
        <f t="shared" si="9"/>
        <v>1520.7944154167983</v>
      </c>
      <c r="Q54" t="str">
        <f>'PRE-POST'!A57</f>
        <v>Kent State</v>
      </c>
      <c r="R54" s="3">
        <f>IFERROR(VLOOKUP(Q54,$A$4:$N$172,14,FALSE),VLOOKUP(Q54,'Week 1'!Q$4:R$134,2,FALSE))</f>
        <v>1479.2055845832017</v>
      </c>
    </row>
    <row r="55" spans="1:18">
      <c r="A55" t="str">
        <f>IF('All scores'!$B57=$B$1,'All scores'!R57)</f>
        <v>Texas</v>
      </c>
      <c r="B55">
        <f>IF('All scores'!$B57=$B$1,'All scores'!S57)</f>
        <v>29</v>
      </c>
      <c r="C55" t="str">
        <f>IF('All scores'!$B57=$B$1,'All scores'!T57)</f>
        <v>Maryland</v>
      </c>
      <c r="D55">
        <f>IF('All scores'!$B57=$B$1,'All scores'!U57)</f>
        <v>34</v>
      </c>
      <c r="E55" s="3">
        <f>VLOOKUP(A55,'Week 1'!$Q$4:R$138,2,FALSE)</f>
        <v>1500</v>
      </c>
      <c r="F55" s="3">
        <f>VLOOKUP(C55,'Week 1'!$Q$4:R$138,2,FALSE)</f>
        <v>1500</v>
      </c>
      <c r="G55" s="5">
        <f t="shared" si="2"/>
        <v>0.5</v>
      </c>
      <c r="H55">
        <f t="shared" si="8"/>
        <v>0</v>
      </c>
      <c r="I55">
        <f t="shared" si="3"/>
        <v>-5</v>
      </c>
      <c r="J55">
        <f t="shared" si="4"/>
        <v>1.791759469228055</v>
      </c>
      <c r="K55">
        <f t="shared" si="5"/>
        <v>1500</v>
      </c>
      <c r="L55">
        <f t="shared" si="6"/>
        <v>1500</v>
      </c>
      <c r="M55">
        <f t="shared" si="7"/>
        <v>1</v>
      </c>
      <c r="N55" s="3">
        <f t="shared" si="9"/>
        <v>1482.0824053077195</v>
      </c>
      <c r="Q55" t="str">
        <f>'PRE-POST'!A58</f>
        <v>Kentucky</v>
      </c>
      <c r="R55" s="3">
        <f>IFERROR(VLOOKUP(Q55,$A$4:$N$172,14,FALSE),VLOOKUP(Q55,'Week 1'!Q$4:R$134,2,FALSE))</f>
        <v>1527.7258872223979</v>
      </c>
    </row>
    <row r="56" spans="1:18">
      <c r="A56" t="s">
        <v>135</v>
      </c>
      <c r="B56">
        <f>IF('All scores'!$B58=$B$1,'All scores'!S58)</f>
        <v>14</v>
      </c>
      <c r="C56" t="str">
        <f>IF('All scores'!$B58=$B$1,'All scores'!T58)</f>
        <v>Memphis</v>
      </c>
      <c r="D56">
        <f>IF('All scores'!$B58=$B$1,'All scores'!U58)</f>
        <v>66</v>
      </c>
      <c r="E56" s="3">
        <f>VLOOKUP(A56,'Week 1'!$Q$4:R$138,2,FALSE)</f>
        <v>1468.2790360804513</v>
      </c>
      <c r="F56" s="3">
        <f>VLOOKUP(C56,'Week 1'!$Q$4:R$138,2,FALSE)</f>
        <v>1500</v>
      </c>
      <c r="G56" s="5">
        <f t="shared" si="2"/>
        <v>0.45447628438652116</v>
      </c>
      <c r="H56">
        <f t="shared" si="8"/>
        <v>0</v>
      </c>
      <c r="I56">
        <f t="shared" si="3"/>
        <v>-52</v>
      </c>
      <c r="J56">
        <f t="shared" si="4"/>
        <v>3.970291913552122</v>
      </c>
      <c r="K56">
        <f t="shared" si="5"/>
        <v>1500</v>
      </c>
      <c r="L56">
        <f t="shared" si="6"/>
        <v>1468.2790360804513</v>
      </c>
      <c r="M56">
        <f t="shared" si="7"/>
        <v>2.2000693547650565</v>
      </c>
      <c r="N56" s="3">
        <f t="shared" si="9"/>
        <v>1388.8827784615669</v>
      </c>
      <c r="Q56" t="str">
        <f>'PRE-POST'!A59</f>
        <v>Liberty</v>
      </c>
      <c r="R56" s="3">
        <f>IFERROR(VLOOKUP(Q56,$A$4:$N$172,14,FALSE),VLOOKUP(Q56,'Week 1'!Q$4:R$134,2,FALSE))</f>
        <v>1537.6120011569355</v>
      </c>
    </row>
    <row r="57" spans="1:18">
      <c r="A57" t="str">
        <f>IF('All scores'!$B59=$B$1,'All scores'!R59)</f>
        <v>Texas Tech</v>
      </c>
      <c r="B57">
        <f>IF('All scores'!$B59=$B$1,'All scores'!S59)</f>
        <v>27</v>
      </c>
      <c r="C57" t="str">
        <f>IF('All scores'!$B59=$B$1,'All scores'!T59)</f>
        <v>Mississippi</v>
      </c>
      <c r="D57">
        <f>IF('All scores'!$B59=$B$1,'All scores'!U59)</f>
        <v>47</v>
      </c>
      <c r="E57" s="3">
        <f>VLOOKUP(A57,'Week 1'!$Q$4:R$138,2,FALSE)</f>
        <v>1500</v>
      </c>
      <c r="F57" s="3">
        <f>VLOOKUP(C57,'Week 1'!$Q$4:R$138,2,FALSE)</f>
        <v>1500</v>
      </c>
      <c r="G57" s="5">
        <f t="shared" si="2"/>
        <v>0.5</v>
      </c>
      <c r="H57">
        <f t="shared" si="8"/>
        <v>0</v>
      </c>
      <c r="I57">
        <f t="shared" si="3"/>
        <v>-20</v>
      </c>
      <c r="J57">
        <f t="shared" si="4"/>
        <v>3.044522437723423</v>
      </c>
      <c r="K57">
        <f t="shared" si="5"/>
        <v>1500</v>
      </c>
      <c r="L57">
        <f t="shared" si="6"/>
        <v>1500</v>
      </c>
      <c r="M57">
        <f t="shared" si="7"/>
        <v>1</v>
      </c>
      <c r="N57" s="3">
        <f t="shared" si="9"/>
        <v>1469.5547756227659</v>
      </c>
      <c r="Q57" t="str">
        <f>'PRE-POST'!A60</f>
        <v>Louisiana State</v>
      </c>
      <c r="R57" s="3">
        <f>IFERROR(VLOOKUP(Q57,$A$4:$N$172,14,FALSE),VLOOKUP(Q57,'Week 1'!Q$4:R$134,2,FALSE))</f>
        <v>1528.3321334405621</v>
      </c>
    </row>
    <row r="58" spans="1:18">
      <c r="A58" t="s">
        <v>135</v>
      </c>
      <c r="B58">
        <f>IF('All scores'!$B60=$B$1,'All scores'!S60)</f>
        <v>6</v>
      </c>
      <c r="C58" t="str">
        <f>IF('All scores'!$B60=$B$1,'All scores'!T60)</f>
        <v>Mississippi State</v>
      </c>
      <c r="D58">
        <f>IF('All scores'!$B60=$B$1,'All scores'!U60)</f>
        <v>63</v>
      </c>
      <c r="E58" s="3">
        <f>VLOOKUP(A58,'Week 1'!$Q$4:R$138,2,FALSE)</f>
        <v>1468.2790360804513</v>
      </c>
      <c r="F58" s="3">
        <f>VLOOKUP(C58,'Week 1'!$Q$4:R$138,2,FALSE)</f>
        <v>1500</v>
      </c>
      <c r="G58" s="5">
        <f t="shared" si="2"/>
        <v>0.45447628438652116</v>
      </c>
      <c r="H58">
        <f t="shared" si="8"/>
        <v>0</v>
      </c>
      <c r="I58">
        <f t="shared" si="3"/>
        <v>-57</v>
      </c>
      <c r="J58">
        <f t="shared" si="4"/>
        <v>4.0604430105464191</v>
      </c>
      <c r="K58">
        <f t="shared" si="5"/>
        <v>1500</v>
      </c>
      <c r="L58">
        <f t="shared" si="6"/>
        <v>1468.2790360804513</v>
      </c>
      <c r="M58">
        <f t="shared" si="7"/>
        <v>2.2000693547650565</v>
      </c>
      <c r="N58" s="3">
        <f t="shared" si="9"/>
        <v>1387.0799740639477</v>
      </c>
      <c r="Q58" t="str">
        <f>'PRE-POST'!A61</f>
        <v>Louisiana Tech</v>
      </c>
      <c r="R58" s="3">
        <f>IFERROR(VLOOKUP(Q58,$A$4:$N$172,14,FALSE),VLOOKUP(Q58,'Week 1'!Q$4:R$134,2,FALSE))</f>
        <v>1516.094379124341</v>
      </c>
    </row>
    <row r="59" spans="1:18">
      <c r="A59" t="s">
        <v>135</v>
      </c>
      <c r="B59">
        <f>IF('All scores'!$B61=$B$1,'All scores'!S61)</f>
        <v>14</v>
      </c>
      <c r="C59" t="str">
        <f>IF('All scores'!$B61=$B$1,'All scores'!T61)</f>
        <v>Missouri</v>
      </c>
      <c r="D59">
        <f>IF('All scores'!$B61=$B$1,'All scores'!U61)</f>
        <v>51</v>
      </c>
      <c r="E59" s="3">
        <f>VLOOKUP(A59,'Week 1'!$Q$4:R$138,2,FALSE)</f>
        <v>1468.2790360804513</v>
      </c>
      <c r="F59" s="3">
        <f>VLOOKUP(C59,'Week 1'!$Q$4:R$138,2,FALSE)</f>
        <v>1500</v>
      </c>
      <c r="G59" s="5">
        <f t="shared" si="2"/>
        <v>0.45447628438652116</v>
      </c>
      <c r="H59">
        <f t="shared" si="8"/>
        <v>0</v>
      </c>
      <c r="I59">
        <f t="shared" si="3"/>
        <v>-37</v>
      </c>
      <c r="J59">
        <f t="shared" si="4"/>
        <v>3.6375861597263857</v>
      </c>
      <c r="K59">
        <f t="shared" si="5"/>
        <v>1500</v>
      </c>
      <c r="L59">
        <f t="shared" si="6"/>
        <v>1468.2790360804513</v>
      </c>
      <c r="M59">
        <f t="shared" si="7"/>
        <v>2.2000693547650565</v>
      </c>
      <c r="N59" s="3">
        <f t="shared" si="9"/>
        <v>1395.5360906907929</v>
      </c>
      <c r="Q59" t="str">
        <f>'PRE-POST'!A62</f>
        <v>Louisiana</v>
      </c>
      <c r="R59" s="3">
        <f>IFERROR(VLOOKUP(Q59,$A$4:$N$172,14,FALSE),VLOOKUP(Q59,'Week 1'!Q$4:R$134,2,FALSE))</f>
        <v>1583.929468834614</v>
      </c>
    </row>
    <row r="60" spans="1:18">
      <c r="A60" t="s">
        <v>135</v>
      </c>
      <c r="B60">
        <f>IF('All scores'!$B62=$B$1,'All scores'!S62)</f>
        <v>30</v>
      </c>
      <c r="C60" t="str">
        <f>IF('All scores'!$B62=$B$1,'All scores'!T62)</f>
        <v>New Mexico</v>
      </c>
      <c r="D60">
        <f>IF('All scores'!$B62=$B$1,'All scores'!U62)</f>
        <v>62</v>
      </c>
      <c r="E60" s="3">
        <f>VLOOKUP(A60,'Week 1'!$Q$4:R$138,2,FALSE)</f>
        <v>1468.2790360804513</v>
      </c>
      <c r="F60" s="3">
        <f>VLOOKUP(C60,'Week 1'!$Q$4:R$138,2,FALSE)</f>
        <v>1500</v>
      </c>
      <c r="G60" s="5">
        <f t="shared" si="2"/>
        <v>0.45447628438652116</v>
      </c>
      <c r="H60">
        <f t="shared" si="8"/>
        <v>0</v>
      </c>
      <c r="I60">
        <f t="shared" si="3"/>
        <v>-32</v>
      </c>
      <c r="J60">
        <f t="shared" si="4"/>
        <v>3.4965075614664802</v>
      </c>
      <c r="K60">
        <f t="shared" si="5"/>
        <v>1500</v>
      </c>
      <c r="L60">
        <f t="shared" si="6"/>
        <v>1468.2790360804513</v>
      </c>
      <c r="M60">
        <f t="shared" si="7"/>
        <v>2.2000693547650565</v>
      </c>
      <c r="N60" s="3">
        <f t="shared" si="9"/>
        <v>1398.3573222213313</v>
      </c>
      <c r="Q60" t="str">
        <f>'PRE-POST'!A63</f>
        <v>Louisiana-Monroe</v>
      </c>
      <c r="R60" s="3">
        <f>IFERROR(VLOOKUP(Q60,$A$4:$N$172,14,FALSE),VLOOKUP(Q60,'Week 1'!Q$4:R$134,2,FALSE))</f>
        <v>1533.2763328355034</v>
      </c>
    </row>
    <row r="61" spans="1:18">
      <c r="A61" t="s">
        <v>135</v>
      </c>
      <c r="B61">
        <f>IF('All scores'!$B63=$B$1,'All scores'!S63)</f>
        <v>26</v>
      </c>
      <c r="C61" t="str">
        <f>IF('All scores'!$B63=$B$1,'All scores'!T63)</f>
        <v>Kansas</v>
      </c>
      <c r="D61">
        <f>IF('All scores'!$B63=$B$1,'All scores'!U63)</f>
        <v>23</v>
      </c>
      <c r="E61" s="3">
        <f>VLOOKUP(A61,'Week 1'!$Q$4:R$138,2,FALSE)</f>
        <v>1468.2790360804513</v>
      </c>
      <c r="F61" s="3">
        <f>VLOOKUP(C61,'Week 1'!$Q$4:R$138,2,FALSE)</f>
        <v>1500</v>
      </c>
      <c r="G61" s="5">
        <f t="shared" si="2"/>
        <v>0.45447628438652116</v>
      </c>
      <c r="H61">
        <f t="shared" si="8"/>
        <v>1</v>
      </c>
      <c r="I61">
        <f t="shared" si="3"/>
        <v>3</v>
      </c>
      <c r="J61">
        <f t="shared" si="4"/>
        <v>1.3862943611198906</v>
      </c>
      <c r="K61">
        <f t="shared" si="5"/>
        <v>1468.2790360804513</v>
      </c>
      <c r="L61">
        <f t="shared" si="6"/>
        <v>1500</v>
      </c>
      <c r="M61">
        <f t="shared" si="7"/>
        <v>2.1999306452349439</v>
      </c>
      <c r="N61" s="3">
        <f t="shared" si="9"/>
        <v>1501.5532709164158</v>
      </c>
      <c r="Q61" t="str">
        <f>'PRE-POST'!A64</f>
        <v>Louisville</v>
      </c>
      <c r="R61" s="3">
        <f>IFERROR(VLOOKUP(Q61,$A$4:$N$172,14,FALSE),VLOOKUP(Q61,'Week 1'!Q$4:R$134,2,FALSE))</f>
        <v>1463.6241384027362</v>
      </c>
    </row>
    <row r="62" spans="1:18">
      <c r="A62" t="s">
        <v>135</v>
      </c>
      <c r="B62">
        <f>IF('All scores'!$B64=$B$1,'All scores'!S64)</f>
        <v>13</v>
      </c>
      <c r="C62" t="str">
        <f>IF('All scores'!$B64=$B$1,'All scores'!T64)</f>
        <v>North Carolina State</v>
      </c>
      <c r="D62">
        <f>IF('All scores'!$B64=$B$1,'All scores'!U64)</f>
        <v>24</v>
      </c>
      <c r="E62" s="3">
        <f>VLOOKUP(A62,'Week 1'!$Q$4:R$138,2,FALSE)</f>
        <v>1468.2790360804513</v>
      </c>
      <c r="F62" s="3">
        <f>VLOOKUP(C62,'Week 1'!$Q$4:R$138,2,FALSE)</f>
        <v>1500</v>
      </c>
      <c r="G62" s="5">
        <f t="shared" si="2"/>
        <v>0.45447628438652116</v>
      </c>
      <c r="H62">
        <f t="shared" si="8"/>
        <v>0</v>
      </c>
      <c r="I62">
        <f t="shared" si="3"/>
        <v>-11</v>
      </c>
      <c r="J62">
        <f t="shared" si="4"/>
        <v>2.4849066497880004</v>
      </c>
      <c r="K62">
        <f t="shared" si="5"/>
        <v>1500</v>
      </c>
      <c r="L62">
        <f t="shared" si="6"/>
        <v>1468.2790360804513</v>
      </c>
      <c r="M62">
        <f t="shared" si="7"/>
        <v>2.2000693547650565</v>
      </c>
      <c r="N62" s="3">
        <f t="shared" si="9"/>
        <v>1418.5868993758395</v>
      </c>
      <c r="Q62" t="str">
        <f>'PRE-POST'!A65</f>
        <v>Marshall</v>
      </c>
      <c r="R62" s="3">
        <f>IFERROR(VLOOKUP(Q62,$A$4:$N$172,14,FALSE),VLOOKUP(Q62,'Week 1'!Q$4:R$134,2,FALSE))</f>
        <v>1520.7944154167983</v>
      </c>
    </row>
    <row r="63" spans="1:18">
      <c r="A63" t="str">
        <f>IF('All scores'!$B65=$B$1,'All scores'!R65)</f>
        <v>Southern Methodist</v>
      </c>
      <c r="B63">
        <f>IF('All scores'!$B65=$B$1,'All scores'!S65)</f>
        <v>23</v>
      </c>
      <c r="C63" t="str">
        <f>IF('All scores'!$B65=$B$1,'All scores'!T65)</f>
        <v>North Texas</v>
      </c>
      <c r="D63">
        <f>IF('All scores'!$B65=$B$1,'All scores'!U65)</f>
        <v>46</v>
      </c>
      <c r="E63" s="3">
        <f>VLOOKUP(A63,'Week 1'!$Q$4:R$138,2,FALSE)</f>
        <v>1500</v>
      </c>
      <c r="F63" s="3">
        <f>VLOOKUP(C63,'Week 1'!$Q$4:R$138,2,FALSE)</f>
        <v>1500</v>
      </c>
      <c r="G63" s="5">
        <f t="shared" si="2"/>
        <v>0.5</v>
      </c>
      <c r="H63">
        <f t="shared" si="8"/>
        <v>0</v>
      </c>
      <c r="I63">
        <f t="shared" si="3"/>
        <v>-23</v>
      </c>
      <c r="J63">
        <f t="shared" si="4"/>
        <v>3.1780538303479458</v>
      </c>
      <c r="K63">
        <f t="shared" si="5"/>
        <v>1500</v>
      </c>
      <c r="L63">
        <f t="shared" si="6"/>
        <v>1500</v>
      </c>
      <c r="M63">
        <f t="shared" si="7"/>
        <v>1</v>
      </c>
      <c r="N63" s="3">
        <f t="shared" si="9"/>
        <v>1468.2194616965205</v>
      </c>
      <c r="Q63" t="str">
        <f>'PRE-POST'!A66</f>
        <v>Maryland</v>
      </c>
      <c r="R63" s="3">
        <f>IFERROR(VLOOKUP(Q63,$A$4:$N$172,14,FALSE),VLOOKUP(Q63,'Week 1'!Q$4:R$134,2,FALSE))</f>
        <v>1517.9175946922805</v>
      </c>
    </row>
    <row r="64" spans="1:18">
      <c r="A64" t="s">
        <v>135</v>
      </c>
      <c r="B64">
        <f>IF('All scores'!$B66=$B$1,'All scores'!S66)</f>
        <v>30</v>
      </c>
      <c r="C64" t="str">
        <f>IF('All scores'!$B66=$B$1,'All scores'!T66)</f>
        <v>Texas-El Paso</v>
      </c>
      <c r="D64">
        <f>IF('All scores'!$B66=$B$1,'All scores'!U66)</f>
        <v>10</v>
      </c>
      <c r="E64" s="3">
        <f>VLOOKUP(A64,'Week 1'!$Q$4:R$138,2,FALSE)</f>
        <v>1468.2790360804513</v>
      </c>
      <c r="F64" s="3">
        <f>VLOOKUP(C64,'Week 1'!$Q$4:R$138,2,FALSE)</f>
        <v>1500</v>
      </c>
      <c r="G64" s="5">
        <f t="shared" si="2"/>
        <v>0.45447628438652116</v>
      </c>
      <c r="H64">
        <f t="shared" si="8"/>
        <v>1</v>
      </c>
      <c r="I64">
        <f t="shared" si="3"/>
        <v>20</v>
      </c>
      <c r="J64">
        <f t="shared" si="4"/>
        <v>3.044522437723423</v>
      </c>
      <c r="K64">
        <f t="shared" si="5"/>
        <v>1468.2790360804513</v>
      </c>
      <c r="L64">
        <f t="shared" si="6"/>
        <v>1500</v>
      </c>
      <c r="M64">
        <f t="shared" si="7"/>
        <v>2.1999306452349439</v>
      </c>
      <c r="N64" s="3">
        <f t="shared" si="9"/>
        <v>1541.354536780271</v>
      </c>
      <c r="Q64" t="str">
        <f>'PRE-POST'!A67</f>
        <v>Massachusetts</v>
      </c>
      <c r="R64" s="3">
        <f>IFERROR(VLOOKUP(Q64,$A$4:$N$172,14,FALSE),VLOOKUP(Q64,'Week 1'!Q$4:R$134,2,FALSE))</f>
        <v>1446.3844800965726</v>
      </c>
    </row>
    <row r="65" spans="1:18">
      <c r="A65" t="str">
        <f>IF('All scores'!$B67=$B$1,'All scores'!R67)</f>
        <v>Michigan</v>
      </c>
      <c r="B65">
        <f>IF('All scores'!$B67=$B$1,'All scores'!S67)</f>
        <v>17</v>
      </c>
      <c r="C65" t="str">
        <f>IF('All scores'!$B67=$B$1,'All scores'!T67)</f>
        <v>Notre Dame</v>
      </c>
      <c r="D65">
        <f>IF('All scores'!$B67=$B$1,'All scores'!U67)</f>
        <v>24</v>
      </c>
      <c r="E65" s="3">
        <f>VLOOKUP(A65,'Week 1'!$Q$4:R$138,2,FALSE)</f>
        <v>1500</v>
      </c>
      <c r="F65" s="3">
        <f>VLOOKUP(C65,'Week 1'!$Q$4:R$138,2,FALSE)</f>
        <v>1500</v>
      </c>
      <c r="G65" s="5">
        <f t="shared" si="2"/>
        <v>0.5</v>
      </c>
      <c r="H65">
        <f t="shared" si="8"/>
        <v>0</v>
      </c>
      <c r="I65">
        <f t="shared" si="3"/>
        <v>-7</v>
      </c>
      <c r="J65">
        <f t="shared" si="4"/>
        <v>2.0794415416798357</v>
      </c>
      <c r="K65">
        <f t="shared" si="5"/>
        <v>1500</v>
      </c>
      <c r="L65">
        <f t="shared" si="6"/>
        <v>1500</v>
      </c>
      <c r="M65">
        <f t="shared" si="7"/>
        <v>1</v>
      </c>
      <c r="N65" s="3">
        <f t="shared" si="9"/>
        <v>1479.2055845832017</v>
      </c>
      <c r="Q65" t="str">
        <f>'PRE-POST'!A68</f>
        <v>Memphis</v>
      </c>
      <c r="R65" s="3">
        <f>IFERROR(VLOOKUP(Q65,$A$4:$N$172,14,FALSE),VLOOKUP(Q65,'Week 1'!Q$4:R$134,2,FALSE))</f>
        <v>1595.3020937506665</v>
      </c>
    </row>
    <row r="66" spans="1:18">
      <c r="A66" t="s">
        <v>135</v>
      </c>
      <c r="B66">
        <f>IF('All scores'!$B68=$B$1,'All scores'!S68)</f>
        <v>32</v>
      </c>
      <c r="C66" t="str">
        <f>IF('All scores'!$B68=$B$1,'All scores'!T68)</f>
        <v>Ohio</v>
      </c>
      <c r="D66">
        <f>IF('All scores'!$B68=$B$1,'All scores'!U68)</f>
        <v>38</v>
      </c>
      <c r="E66" s="3">
        <f>VLOOKUP(A66,'Week 1'!$Q$4:R$138,2,FALSE)</f>
        <v>1468.2790360804513</v>
      </c>
      <c r="F66" s="3">
        <f>VLOOKUP(C66,'Week 1'!$Q$4:R$138,2,FALSE)</f>
        <v>1500</v>
      </c>
      <c r="G66" s="5">
        <f t="shared" si="2"/>
        <v>0.45447628438652116</v>
      </c>
      <c r="H66">
        <f t="shared" si="8"/>
        <v>0</v>
      </c>
      <c r="I66">
        <f t="shared" si="3"/>
        <v>-6</v>
      </c>
      <c r="J66">
        <f t="shared" si="4"/>
        <v>1.9459101490553132</v>
      </c>
      <c r="K66">
        <f t="shared" si="5"/>
        <v>1500</v>
      </c>
      <c r="L66">
        <f t="shared" si="6"/>
        <v>1468.2790360804513</v>
      </c>
      <c r="M66">
        <f t="shared" si="7"/>
        <v>2.2000693547650565</v>
      </c>
      <c r="N66" s="3">
        <f t="shared" si="9"/>
        <v>1429.3655287460822</v>
      </c>
      <c r="Q66" t="str">
        <f>'PRE-POST'!A69</f>
        <v>Miami (FL)</v>
      </c>
      <c r="R66" s="3">
        <f>IFERROR(VLOOKUP(Q66,$A$4:$N$172,14,FALSE),VLOOKUP(Q66,'Week 1'!Q$4:R$134,2,FALSE))</f>
        <v>1471.6678665594379</v>
      </c>
    </row>
    <row r="67" spans="1:18">
      <c r="A67" t="str">
        <f>IF('All scores'!$B69=$B$1,'All scores'!R69)</f>
        <v>Oregon State</v>
      </c>
      <c r="B67">
        <f>IF('All scores'!$B69=$B$1,'All scores'!S69)</f>
        <v>31</v>
      </c>
      <c r="C67" t="str">
        <f>IF('All scores'!$B69=$B$1,'All scores'!T69)</f>
        <v>Ohio State</v>
      </c>
      <c r="D67">
        <f>IF('All scores'!$B69=$B$1,'All scores'!U69)</f>
        <v>77</v>
      </c>
      <c r="E67" s="3">
        <f>VLOOKUP(A67,'Week 1'!$Q$4:R$138,2,FALSE)</f>
        <v>1500</v>
      </c>
      <c r="F67" s="3">
        <f>VLOOKUP(C67,'Week 1'!$Q$4:R$138,2,FALSE)</f>
        <v>1500</v>
      </c>
      <c r="G67" s="5">
        <f t="shared" si="2"/>
        <v>0.5</v>
      </c>
      <c r="H67">
        <f t="shared" si="8"/>
        <v>0</v>
      </c>
      <c r="I67">
        <f t="shared" si="3"/>
        <v>-46</v>
      </c>
      <c r="J67">
        <f t="shared" si="4"/>
        <v>3.8501476017100584</v>
      </c>
      <c r="K67">
        <f t="shared" si="5"/>
        <v>1500</v>
      </c>
      <c r="L67">
        <f t="shared" si="6"/>
        <v>1500</v>
      </c>
      <c r="M67">
        <f t="shared" si="7"/>
        <v>1</v>
      </c>
      <c r="N67" s="3">
        <f t="shared" si="9"/>
        <v>1461.4985239828993</v>
      </c>
      <c r="Q67" t="str">
        <f>'PRE-POST'!A70</f>
        <v>Miami (OH)</v>
      </c>
      <c r="R67" s="3">
        <f>IFERROR(VLOOKUP(Q67,$A$4:$N$172,14,FALSE),VLOOKUP(Q67,'Week 1'!Q$4:R$134,2,FALSE))</f>
        <v>1479.2055845832017</v>
      </c>
    </row>
    <row r="68" spans="1:18">
      <c r="A68" t="str">
        <f>IF('All scores'!$B70=$B$1,'All scores'!R70)</f>
        <v>Florida Atlantic</v>
      </c>
      <c r="B68">
        <f>IF('All scores'!$B70=$B$1,'All scores'!S70)</f>
        <v>14</v>
      </c>
      <c r="C68" t="str">
        <f>IF('All scores'!$B70=$B$1,'All scores'!T70)</f>
        <v>Oklahoma</v>
      </c>
      <c r="D68">
        <f>IF('All scores'!$B70=$B$1,'All scores'!U70)</f>
        <v>63</v>
      </c>
      <c r="E68" s="3">
        <f>VLOOKUP(A68,'Week 1'!$Q$4:R$138,2,FALSE)</f>
        <v>1500</v>
      </c>
      <c r="F68" s="3">
        <f>VLOOKUP(C68,'Week 1'!$Q$4:R$138,2,FALSE)</f>
        <v>1500</v>
      </c>
      <c r="G68" s="5">
        <f t="shared" si="2"/>
        <v>0.5</v>
      </c>
      <c r="H68">
        <f t="shared" si="8"/>
        <v>0</v>
      </c>
      <c r="I68">
        <f t="shared" si="3"/>
        <v>-49</v>
      </c>
      <c r="J68">
        <f t="shared" si="4"/>
        <v>3.912023005428146</v>
      </c>
      <c r="K68">
        <f t="shared" si="5"/>
        <v>1500</v>
      </c>
      <c r="L68">
        <f t="shared" si="6"/>
        <v>1500</v>
      </c>
      <c r="M68">
        <f t="shared" si="7"/>
        <v>1</v>
      </c>
      <c r="N68" s="3">
        <f t="shared" ref="N68:N99" si="10">E68+k*J68*M68*(H68-G68)</f>
        <v>1460.8797699457186</v>
      </c>
      <c r="Q68" t="str">
        <f>'PRE-POST'!A71</f>
        <v>Michigan</v>
      </c>
      <c r="R68" s="3">
        <f>IFERROR(VLOOKUP(Q68,$A$4:$N$172,14,FALSE),VLOOKUP(Q68,'Week 1'!Q$4:R$134,2,FALSE))</f>
        <v>1479.2055845832017</v>
      </c>
    </row>
    <row r="69" spans="1:18">
      <c r="A69" t="str">
        <f>IF('All scores'!$B71=$B$1,'All scores'!R71)</f>
        <v>Bowling Green State</v>
      </c>
      <c r="B69">
        <f>IF('All scores'!$B71=$B$1,'All scores'!S71)</f>
        <v>24</v>
      </c>
      <c r="C69" t="str">
        <f>IF('All scores'!$B71=$B$1,'All scores'!T71)</f>
        <v>Oregon</v>
      </c>
      <c r="D69">
        <f>IF('All scores'!$B71=$B$1,'All scores'!U71)</f>
        <v>58</v>
      </c>
      <c r="E69" s="3">
        <f>VLOOKUP(A69,'Week 1'!$Q$4:R$138,2,FALSE)</f>
        <v>1500</v>
      </c>
      <c r="F69" s="3">
        <f>VLOOKUP(C69,'Week 1'!$Q$4:R$138,2,FALSE)</f>
        <v>1500</v>
      </c>
      <c r="G69" s="5">
        <f t="shared" ref="G69:G87" si="11">1/(1+(10^((F69-E69)/400)))</f>
        <v>0.5</v>
      </c>
      <c r="H69">
        <f t="shared" si="8"/>
        <v>0</v>
      </c>
      <c r="I69">
        <f t="shared" ref="I69:I132" si="12">B69-D69</f>
        <v>-34</v>
      </c>
      <c r="J69">
        <f t="shared" ref="J69:J132" si="13">LN(1+ABS(I69))</f>
        <v>3.5553480614894135</v>
      </c>
      <c r="K69">
        <f t="shared" ref="K69:K132" si="14">IF($H69=1,$E69,$F69)</f>
        <v>1500</v>
      </c>
      <c r="L69">
        <f t="shared" ref="L69:L132" si="15">IF($H69=1,$F69,$E69)</f>
        <v>1500</v>
      </c>
      <c r="M69">
        <f t="shared" ref="M69:M132" si="16">IFERROR((0.0022/(K69-L69))+2.2,1)</f>
        <v>1</v>
      </c>
      <c r="N69" s="3">
        <f t="shared" si="10"/>
        <v>1464.4465193851058</v>
      </c>
      <c r="Q69" t="str">
        <f>'PRE-POST'!A72</f>
        <v>Michigan State</v>
      </c>
      <c r="R69" s="3">
        <f>IFERROR(VLOOKUP(Q69,$A$4:$N$172,14,FALSE),VLOOKUP(Q69,'Week 1'!Q$4:R$134,2,FALSE))</f>
        <v>1520.7944154167983</v>
      </c>
    </row>
    <row r="70" spans="1:18">
      <c r="A70" t="str">
        <f>IF('All scores'!$B72=$B$1,'All scores'!R72)</f>
        <v>Appalachian State</v>
      </c>
      <c r="B70">
        <f>IF('All scores'!$B72=$B$1,'All scores'!S72)</f>
        <v>38</v>
      </c>
      <c r="C70" t="str">
        <f>IF('All scores'!$B72=$B$1,'All scores'!T72)</f>
        <v>Penn State</v>
      </c>
      <c r="D70">
        <f>IF('All scores'!$B72=$B$1,'All scores'!U72)</f>
        <v>45</v>
      </c>
      <c r="E70" s="3">
        <f>VLOOKUP(A70,'Week 1'!$Q$4:R$138,2,FALSE)</f>
        <v>1500</v>
      </c>
      <c r="F70" s="3">
        <f>VLOOKUP(C70,'Week 1'!$Q$4:R$138,2,FALSE)</f>
        <v>1500</v>
      </c>
      <c r="G70" s="5">
        <f t="shared" si="11"/>
        <v>0.5</v>
      </c>
      <c r="H70">
        <f t="shared" si="8"/>
        <v>0</v>
      </c>
      <c r="I70">
        <f t="shared" si="12"/>
        <v>-7</v>
      </c>
      <c r="J70">
        <f t="shared" si="13"/>
        <v>2.0794415416798357</v>
      </c>
      <c r="K70">
        <f t="shared" si="14"/>
        <v>1500</v>
      </c>
      <c r="L70">
        <f t="shared" si="15"/>
        <v>1500</v>
      </c>
      <c r="M70">
        <f t="shared" si="16"/>
        <v>1</v>
      </c>
      <c r="N70" s="3">
        <f t="shared" si="10"/>
        <v>1479.2055845832017</v>
      </c>
      <c r="Q70" t="str">
        <f>'PRE-POST'!A73</f>
        <v>Middle Tennessee State</v>
      </c>
      <c r="R70" s="3">
        <f>IFERROR(VLOOKUP(Q70,$A$4:$N$172,14,FALSE),VLOOKUP(Q70,'Week 1'!Q$4:R$134,2,FALSE))</f>
        <v>1466.3270417001352</v>
      </c>
    </row>
    <row r="71" spans="1:18">
      <c r="A71" t="s">
        <v>135</v>
      </c>
      <c r="B71">
        <f>IF('All scores'!$B73=$B$1,'All scores'!S73)</f>
        <v>7</v>
      </c>
      <c r="C71" t="str">
        <f>IF('All scores'!$B73=$B$1,'All scores'!T73)</f>
        <v>Pittsburgh</v>
      </c>
      <c r="D71">
        <f>IF('All scores'!$B73=$B$1,'All scores'!U73)</f>
        <v>33</v>
      </c>
      <c r="E71" s="3">
        <f>VLOOKUP(A71,'Week 1'!$Q$4:R$138,2,FALSE)</f>
        <v>1468.2790360804513</v>
      </c>
      <c r="F71" s="3">
        <f>VLOOKUP(C71,'Week 1'!$Q$4:R$138,2,FALSE)</f>
        <v>1500</v>
      </c>
      <c r="G71" s="5">
        <f t="shared" si="11"/>
        <v>0.45447628438652116</v>
      </c>
      <c r="H71">
        <f t="shared" si="8"/>
        <v>0</v>
      </c>
      <c r="I71">
        <f t="shared" si="12"/>
        <v>-26</v>
      </c>
      <c r="J71">
        <f t="shared" si="13"/>
        <v>3.2958368660043291</v>
      </c>
      <c r="K71">
        <f t="shared" si="14"/>
        <v>1500</v>
      </c>
      <c r="L71">
        <f t="shared" si="15"/>
        <v>1468.2790360804513</v>
      </c>
      <c r="M71">
        <f t="shared" si="16"/>
        <v>2.2000693547650565</v>
      </c>
      <c r="N71" s="3">
        <f t="shared" si="10"/>
        <v>1402.3702518951141</v>
      </c>
      <c r="Q71" t="str">
        <f>'PRE-POST'!A74</f>
        <v>Minnesota</v>
      </c>
      <c r="R71" s="3">
        <f>IFERROR(VLOOKUP(Q71,$A$4:$N$172,14,FALSE),VLOOKUP(Q71,'Week 1'!Q$4:R$134,2,FALSE))</f>
        <v>1589.1869457593618</v>
      </c>
    </row>
    <row r="72" spans="1:18">
      <c r="A72" t="str">
        <f>IF('All scores'!$B74=$B$1,'All scores'!R74)</f>
        <v>Texas State</v>
      </c>
      <c r="B72">
        <f>IF('All scores'!$B74=$B$1,'All scores'!S74)</f>
        <v>7</v>
      </c>
      <c r="C72" t="str">
        <f>IF('All scores'!$B74=$B$1,'All scores'!T74)</f>
        <v>Rutgers</v>
      </c>
      <c r="D72">
        <f>IF('All scores'!$B74=$B$1,'All scores'!U74)</f>
        <v>35</v>
      </c>
      <c r="E72" s="3">
        <f>VLOOKUP(A72,'Week 1'!$Q$4:R$138,2,FALSE)</f>
        <v>1500</v>
      </c>
      <c r="F72" s="3">
        <f>VLOOKUP(C72,'Week 1'!$Q$4:R$138,2,FALSE)</f>
        <v>1500</v>
      </c>
      <c r="G72" s="5">
        <f t="shared" si="11"/>
        <v>0.5</v>
      </c>
      <c r="H72">
        <f t="shared" si="8"/>
        <v>0</v>
      </c>
      <c r="I72">
        <f t="shared" si="12"/>
        <v>-28</v>
      </c>
      <c r="J72">
        <f t="shared" si="13"/>
        <v>3.3672958299864741</v>
      </c>
      <c r="K72">
        <f t="shared" si="14"/>
        <v>1500</v>
      </c>
      <c r="L72">
        <f t="shared" si="15"/>
        <v>1500</v>
      </c>
      <c r="M72">
        <f t="shared" si="16"/>
        <v>1</v>
      </c>
      <c r="N72" s="3">
        <f t="shared" si="10"/>
        <v>1466.3270417001352</v>
      </c>
      <c r="Q72" t="str">
        <f>'PRE-POST'!A75</f>
        <v>Mississippi</v>
      </c>
      <c r="R72" s="3">
        <f>IFERROR(VLOOKUP(Q72,$A$4:$N$172,14,FALSE),VLOOKUP(Q72,'Week 1'!Q$4:R$134,2,FALSE))</f>
        <v>1530.4452243772341</v>
      </c>
    </row>
    <row r="73" spans="1:18">
      <c r="A73" t="str">
        <f>IF('All scores'!$B75=$B$1,'All scores'!R75)</f>
        <v>Coastal Carolina</v>
      </c>
      <c r="B73">
        <f>IF('All scores'!$B75=$B$1,'All scores'!S75)</f>
        <v>15</v>
      </c>
      <c r="C73" t="str">
        <f>IF('All scores'!$B75=$B$1,'All scores'!T75)</f>
        <v>South Carolina</v>
      </c>
      <c r="D73">
        <f>IF('All scores'!$B75=$B$1,'All scores'!U75)</f>
        <v>49</v>
      </c>
      <c r="E73" s="3">
        <f>VLOOKUP(A73,'Week 1'!$Q$4:R$138,2,FALSE)</f>
        <v>1500</v>
      </c>
      <c r="F73" s="3">
        <f>VLOOKUP(C73,'Week 1'!$Q$4:R$138,2,FALSE)</f>
        <v>1500</v>
      </c>
      <c r="G73" s="5">
        <f t="shared" si="11"/>
        <v>0.5</v>
      </c>
      <c r="H73">
        <f t="shared" si="8"/>
        <v>0</v>
      </c>
      <c r="I73">
        <f t="shared" si="12"/>
        <v>-34</v>
      </c>
      <c r="J73">
        <f t="shared" si="13"/>
        <v>3.5553480614894135</v>
      </c>
      <c r="K73">
        <f t="shared" si="14"/>
        <v>1500</v>
      </c>
      <c r="L73">
        <f t="shared" si="15"/>
        <v>1500</v>
      </c>
      <c r="M73">
        <f t="shared" si="16"/>
        <v>1</v>
      </c>
      <c r="N73" s="3">
        <f t="shared" si="10"/>
        <v>1464.4465193851058</v>
      </c>
      <c r="Q73" t="str">
        <f>'PRE-POST'!A76</f>
        <v>Mississippi State</v>
      </c>
      <c r="R73" s="3">
        <f>IFERROR(VLOOKUP(Q73,$A$4:$N$172,14,FALSE),VLOOKUP(Q73,'Week 1'!Q$4:R$134,2,FALSE))</f>
        <v>1597.4660626689592</v>
      </c>
    </row>
    <row r="74" spans="1:18">
      <c r="A74" t="s">
        <v>135</v>
      </c>
      <c r="B74">
        <f>IF('All scores'!$B76=$B$1,'All scores'!S76)</f>
        <v>14</v>
      </c>
      <c r="C74" t="str">
        <f>IF('All scores'!$B76=$B$1,'All scores'!T76)</f>
        <v>South Florida</v>
      </c>
      <c r="D74">
        <f>IF('All scores'!$B76=$B$1,'All scores'!U76)</f>
        <v>34</v>
      </c>
      <c r="E74" s="3">
        <f>VLOOKUP(A74,'Week 1'!$Q$4:R$138,2,FALSE)</f>
        <v>1468.2790360804513</v>
      </c>
      <c r="F74" s="3">
        <f>VLOOKUP(C74,'Week 1'!$Q$4:R$138,2,FALSE)</f>
        <v>1500</v>
      </c>
      <c r="G74" s="5">
        <f t="shared" si="11"/>
        <v>0.45447628438652116</v>
      </c>
      <c r="H74">
        <f t="shared" si="8"/>
        <v>0</v>
      </c>
      <c r="I74">
        <f t="shared" si="12"/>
        <v>-20</v>
      </c>
      <c r="J74">
        <f t="shared" si="13"/>
        <v>3.044522437723423</v>
      </c>
      <c r="K74">
        <f t="shared" si="14"/>
        <v>1500</v>
      </c>
      <c r="L74">
        <f t="shared" si="15"/>
        <v>1468.2790360804513</v>
      </c>
      <c r="M74">
        <f t="shared" si="16"/>
        <v>2.2000693547650565</v>
      </c>
      <c r="N74" s="3">
        <f t="shared" si="10"/>
        <v>1407.3959340176364</v>
      </c>
      <c r="Q74" t="str">
        <f>'PRE-POST'!A77</f>
        <v>Missouri</v>
      </c>
      <c r="R74" s="3">
        <f>IFERROR(VLOOKUP(Q74,$A$4:$N$172,14,FALSE),VLOOKUP(Q74,'Week 1'!Q$4:R$134,2,FALSE))</f>
        <v>1587.3158913169723</v>
      </c>
    </row>
    <row r="75" spans="1:18">
      <c r="A75" t="str">
        <f>IF('All scores'!$B77=$B$1,'All scores'!R77)</f>
        <v>Nevada-Las Vegas</v>
      </c>
      <c r="B75">
        <f>IF('All scores'!$B77=$B$1,'All scores'!S77)</f>
        <v>21</v>
      </c>
      <c r="C75" t="str">
        <f>IF('All scores'!$B77=$B$1,'All scores'!T77)</f>
        <v>Southern California</v>
      </c>
      <c r="D75">
        <f>IF('All scores'!$B77=$B$1,'All scores'!U77)</f>
        <v>43</v>
      </c>
      <c r="E75" s="3">
        <f>VLOOKUP(A75,'Week 1'!$Q$4:R$138,2,FALSE)</f>
        <v>1500</v>
      </c>
      <c r="F75" s="3">
        <f>VLOOKUP(C75,'Week 1'!$Q$4:R$138,2,FALSE)</f>
        <v>1500</v>
      </c>
      <c r="G75" s="5">
        <f t="shared" si="11"/>
        <v>0.5</v>
      </c>
      <c r="H75">
        <f t="shared" si="8"/>
        <v>0</v>
      </c>
      <c r="I75">
        <f t="shared" si="12"/>
        <v>-22</v>
      </c>
      <c r="J75">
        <f t="shared" si="13"/>
        <v>3.1354942159291497</v>
      </c>
      <c r="K75">
        <f t="shared" si="14"/>
        <v>1500</v>
      </c>
      <c r="L75">
        <f t="shared" si="15"/>
        <v>1500</v>
      </c>
      <c r="M75">
        <f t="shared" si="16"/>
        <v>1</v>
      </c>
      <c r="N75" s="3">
        <f t="shared" si="10"/>
        <v>1468.6450578407084</v>
      </c>
      <c r="Q75" t="str">
        <f>'PRE-POST'!A78</f>
        <v>Navy</v>
      </c>
      <c r="R75" s="3">
        <f>IFERROR(VLOOKUP(Q75,$A$4:$N$172,14,FALSE),VLOOKUP(Q75,'Week 1'!Q$4:R$134,2,FALSE))</f>
        <v>1440.2967053176706</v>
      </c>
    </row>
    <row r="76" spans="1:18">
      <c r="A76" t="s">
        <v>135</v>
      </c>
      <c r="B76">
        <f>IF('All scores'!$B78=$B$1,'All scores'!S78)</f>
        <v>7</v>
      </c>
      <c r="C76" t="str">
        <f>IF('All scores'!$B78=$B$1,'All scores'!T78)</f>
        <v>Southern Mississippi</v>
      </c>
      <c r="D76">
        <f>IF('All scores'!$B78=$B$1,'All scores'!U78)</f>
        <v>55</v>
      </c>
      <c r="E76" s="3">
        <f>VLOOKUP(A76,'Week 1'!$Q$4:R$138,2,FALSE)</f>
        <v>1468.2790360804513</v>
      </c>
      <c r="F76" s="3">
        <f>VLOOKUP(C76,'Week 1'!$Q$4:R$138,2,FALSE)</f>
        <v>1500</v>
      </c>
      <c r="G76" s="5">
        <f t="shared" si="11"/>
        <v>0.45447628438652116</v>
      </c>
      <c r="H76">
        <f t="shared" ref="H76:H87" si="17">IF(B76&gt;D76,1,0)</f>
        <v>0</v>
      </c>
      <c r="I76">
        <f t="shared" si="12"/>
        <v>-48</v>
      </c>
      <c r="J76">
        <f t="shared" si="13"/>
        <v>3.8918202981106265</v>
      </c>
      <c r="K76">
        <f t="shared" si="14"/>
        <v>1500</v>
      </c>
      <c r="L76">
        <f t="shared" si="15"/>
        <v>1468.2790360804513</v>
      </c>
      <c r="M76">
        <f t="shared" si="16"/>
        <v>2.2000693547650565</v>
      </c>
      <c r="N76" s="3">
        <f t="shared" si="10"/>
        <v>1390.4520214117128</v>
      </c>
      <c r="Q76" t="str">
        <f>'PRE-POST'!A79</f>
        <v>Nebraska</v>
      </c>
      <c r="R76" s="3">
        <f>IFERROR(VLOOKUP(Q76,$A$4:$N$172,14,FALSE),VLOOKUP(Q76,'Week 1'!Q$4:R$134,2,FALSE))</f>
        <v>1500</v>
      </c>
    </row>
    <row r="77" spans="1:18">
      <c r="A77" t="s">
        <v>135</v>
      </c>
      <c r="B77">
        <f>IF('All scores'!$B79=$B$1,'All scores'!S79)</f>
        <v>7</v>
      </c>
      <c r="C77" t="str">
        <f>IF('All scores'!$B79=$B$1,'All scores'!T79)</f>
        <v>Texas Christian</v>
      </c>
      <c r="D77">
        <f>IF('All scores'!$B79=$B$1,'All scores'!U79)</f>
        <v>55</v>
      </c>
      <c r="E77" s="3">
        <f>VLOOKUP(A77,'Week 1'!$Q$4:R$138,2,FALSE)</f>
        <v>1468.2790360804513</v>
      </c>
      <c r="F77" s="3">
        <f>VLOOKUP(C77,'Week 1'!$Q$4:R$138,2,FALSE)</f>
        <v>1500</v>
      </c>
      <c r="G77" s="5">
        <f t="shared" si="11"/>
        <v>0.45447628438652116</v>
      </c>
      <c r="H77">
        <f t="shared" si="17"/>
        <v>0</v>
      </c>
      <c r="I77">
        <f t="shared" si="12"/>
        <v>-48</v>
      </c>
      <c r="J77">
        <f t="shared" si="13"/>
        <v>3.8918202981106265</v>
      </c>
      <c r="K77">
        <f t="shared" si="14"/>
        <v>1500</v>
      </c>
      <c r="L77">
        <f t="shared" si="15"/>
        <v>1468.2790360804513</v>
      </c>
      <c r="M77">
        <f t="shared" si="16"/>
        <v>2.2000693547650565</v>
      </c>
      <c r="N77" s="3">
        <f t="shared" si="10"/>
        <v>1390.4520214117128</v>
      </c>
      <c r="Q77" t="str">
        <f>'PRE-POST'!A80</f>
        <v>Nevada</v>
      </c>
      <c r="R77" s="3">
        <f>IFERROR(VLOOKUP(Q77,$A$4:$N$172,14,FALSE),VLOOKUP(Q77,'Week 1'!Q$4:R$134,2,FALSE))</f>
        <v>1595.7507759764351</v>
      </c>
    </row>
    <row r="78" spans="1:18">
      <c r="A78" t="s">
        <v>135</v>
      </c>
      <c r="B78">
        <f>IF('All scores'!$B80=$B$1,'All scores'!S80)</f>
        <v>3</v>
      </c>
      <c r="C78" t="str">
        <f>IF('All scores'!$B80=$B$1,'All scores'!T80)</f>
        <v>Toledo</v>
      </c>
      <c r="D78">
        <f>IF('All scores'!$B80=$B$1,'All scores'!U80)</f>
        <v>66</v>
      </c>
      <c r="E78" s="3">
        <f>VLOOKUP(A78,'Week 1'!$Q$4:R$138,2,FALSE)</f>
        <v>1468.2790360804513</v>
      </c>
      <c r="F78" s="3">
        <f>VLOOKUP(C78,'Week 1'!$Q$4:R$138,2,FALSE)</f>
        <v>1500</v>
      </c>
      <c r="G78" s="5">
        <f t="shared" si="11"/>
        <v>0.45447628438652116</v>
      </c>
      <c r="H78">
        <f t="shared" si="17"/>
        <v>0</v>
      </c>
      <c r="I78">
        <f t="shared" si="12"/>
        <v>-63</v>
      </c>
      <c r="J78">
        <f t="shared" si="13"/>
        <v>4.1588830833596715</v>
      </c>
      <c r="K78">
        <f t="shared" si="14"/>
        <v>1500</v>
      </c>
      <c r="L78">
        <f t="shared" si="15"/>
        <v>1468.2790360804513</v>
      </c>
      <c r="M78">
        <f t="shared" si="16"/>
        <v>2.2000693547650565</v>
      </c>
      <c r="N78" s="3">
        <f t="shared" si="10"/>
        <v>1385.1114101519529</v>
      </c>
      <c r="Q78" t="str">
        <f>'PRE-POST'!A81</f>
        <v>Nevada-Las Vegas</v>
      </c>
      <c r="R78" s="3">
        <f>IFERROR(VLOOKUP(Q78,$A$4:$N$172,14,FALSE),VLOOKUP(Q78,'Week 1'!Q$4:R$134,2,FALSE))</f>
        <v>1468.6450578407084</v>
      </c>
    </row>
    <row r="79" spans="1:18">
      <c r="A79" t="s">
        <v>135</v>
      </c>
      <c r="B79">
        <f>IF('All scores'!$B81=$B$1,'All scores'!S81)</f>
        <v>27</v>
      </c>
      <c r="C79" t="str">
        <f>IF('All scores'!$B81=$B$1,'All scores'!T81)</f>
        <v>Tulsa</v>
      </c>
      <c r="D79">
        <f>IF('All scores'!$B81=$B$1,'All scores'!U81)</f>
        <v>38</v>
      </c>
      <c r="E79" s="3">
        <f>VLOOKUP(A79,'Week 1'!$Q$4:R$138,2,FALSE)</f>
        <v>1468.2790360804513</v>
      </c>
      <c r="F79" s="3">
        <f>VLOOKUP(C79,'Week 1'!$Q$4:R$138,2,FALSE)</f>
        <v>1500</v>
      </c>
      <c r="G79" s="5">
        <f t="shared" si="11"/>
        <v>0.45447628438652116</v>
      </c>
      <c r="H79">
        <f t="shared" si="17"/>
        <v>0</v>
      </c>
      <c r="I79">
        <f t="shared" si="12"/>
        <v>-11</v>
      </c>
      <c r="J79">
        <f t="shared" si="13"/>
        <v>2.4849066497880004</v>
      </c>
      <c r="K79">
        <f t="shared" si="14"/>
        <v>1500</v>
      </c>
      <c r="L79">
        <f t="shared" si="15"/>
        <v>1468.2790360804513</v>
      </c>
      <c r="M79">
        <f t="shared" si="16"/>
        <v>2.2000693547650565</v>
      </c>
      <c r="N79" s="3">
        <f t="shared" si="10"/>
        <v>1418.5868993758395</v>
      </c>
      <c r="Q79" t="str">
        <f>'PRE-POST'!A82</f>
        <v>New Mexico</v>
      </c>
      <c r="R79" s="3">
        <f>IFERROR(VLOOKUP(Q79,$A$4:$N$172,14,FALSE),VLOOKUP(Q79,'Week 1'!Q$4:R$134,2,FALSE))</f>
        <v>1583.929468834614</v>
      </c>
    </row>
    <row r="80" spans="1:18">
      <c r="A80" t="str">
        <f>IF('All scores'!$B82=$B$1,'All scores'!R82)</f>
        <v>Middle Tennessee State</v>
      </c>
      <c r="B80">
        <f>IF('All scores'!$B82=$B$1,'All scores'!S82)</f>
        <v>7</v>
      </c>
      <c r="C80" t="str">
        <f>IF('All scores'!$B82=$B$1,'All scores'!T82)</f>
        <v>Vanderbilt</v>
      </c>
      <c r="D80">
        <f>IF('All scores'!$B82=$B$1,'All scores'!U82)</f>
        <v>35</v>
      </c>
      <c r="E80" s="3">
        <f>VLOOKUP(A80,'Week 1'!$Q$4:R$138,2,FALSE)</f>
        <v>1500</v>
      </c>
      <c r="F80" s="3">
        <f>VLOOKUP(C80,'Week 1'!$Q$4:R$138,2,FALSE)</f>
        <v>1500</v>
      </c>
      <c r="G80" s="5">
        <f t="shared" si="11"/>
        <v>0.5</v>
      </c>
      <c r="H80">
        <f t="shared" si="17"/>
        <v>0</v>
      </c>
      <c r="I80">
        <f t="shared" si="12"/>
        <v>-28</v>
      </c>
      <c r="J80">
        <f t="shared" si="13"/>
        <v>3.3672958299864741</v>
      </c>
      <c r="K80">
        <f t="shared" si="14"/>
        <v>1500</v>
      </c>
      <c r="L80">
        <f t="shared" si="15"/>
        <v>1500</v>
      </c>
      <c r="M80">
        <f t="shared" si="16"/>
        <v>1</v>
      </c>
      <c r="N80" s="3">
        <f t="shared" si="10"/>
        <v>1466.3270417001352</v>
      </c>
      <c r="Q80" t="str">
        <f>'PRE-POST'!A83</f>
        <v>New Mexico State</v>
      </c>
      <c r="R80" s="3">
        <f>IFERROR(VLOOKUP(Q80,$A$4:$N$172,14,FALSE),VLOOKUP(Q80,'Week 1'!Q$4:R$134,2,FALSE))</f>
        <v>1390.8324058774438</v>
      </c>
    </row>
    <row r="81" spans="1:18">
      <c r="A81" t="s">
        <v>135</v>
      </c>
      <c r="B81">
        <f>IF('All scores'!$B83=$B$1,'All scores'!S83)</f>
        <v>19</v>
      </c>
      <c r="C81" t="str">
        <f>IF('All scores'!$B83=$B$1,'All scores'!T83)</f>
        <v>Temple</v>
      </c>
      <c r="D81">
        <f>IF('All scores'!$B83=$B$1,'All scores'!U83)</f>
        <v>17</v>
      </c>
      <c r="E81" s="3">
        <f>VLOOKUP(A81,'Week 1'!$Q$4:R$138,2,FALSE)</f>
        <v>1468.2790360804513</v>
      </c>
      <c r="F81" s="3">
        <f>VLOOKUP(C81,'Week 1'!$Q$4:R$138,2,FALSE)</f>
        <v>1500</v>
      </c>
      <c r="G81" s="5">
        <f t="shared" si="11"/>
        <v>0.45447628438652116</v>
      </c>
      <c r="H81">
        <f t="shared" si="17"/>
        <v>1</v>
      </c>
      <c r="I81">
        <f t="shared" si="12"/>
        <v>2</v>
      </c>
      <c r="J81">
        <f t="shared" si="13"/>
        <v>1.0986122886681098</v>
      </c>
      <c r="K81">
        <f t="shared" si="14"/>
        <v>1468.2790360804513</v>
      </c>
      <c r="L81">
        <f t="shared" si="15"/>
        <v>1500</v>
      </c>
      <c r="M81">
        <f t="shared" si="16"/>
        <v>2.1999306452349439</v>
      </c>
      <c r="N81" s="3">
        <f t="shared" si="10"/>
        <v>1494.648243308048</v>
      </c>
      <c r="Q81" t="str">
        <f>'PRE-POST'!A84</f>
        <v>North Carolina</v>
      </c>
      <c r="R81" s="3">
        <f>IFERROR(VLOOKUP(Q81,$A$4:$N$172,14,FALSE),VLOOKUP(Q81,'Week 1'!Q$4:R$134,2,FALSE))</f>
        <v>1479.2055845832017</v>
      </c>
    </row>
    <row r="82" spans="1:18">
      <c r="A82" t="s">
        <v>135</v>
      </c>
      <c r="B82">
        <f>IF('All scores'!$B84=$B$1,'All scores'!S84)</f>
        <v>13</v>
      </c>
      <c r="C82" t="str">
        <f>IF('All scores'!$B84=$B$1,'All scores'!T84)</f>
        <v>Virginia</v>
      </c>
      <c r="D82">
        <f>IF('All scores'!$B84=$B$1,'All scores'!U84)</f>
        <v>42</v>
      </c>
      <c r="E82" s="3">
        <f>VLOOKUP(A82,'Week 1'!$Q$4:R$138,2,FALSE)</f>
        <v>1468.2790360804513</v>
      </c>
      <c r="F82" s="3">
        <f>VLOOKUP(C82,'Week 1'!$Q$4:R$138,2,FALSE)</f>
        <v>1500</v>
      </c>
      <c r="G82" s="5">
        <f t="shared" si="11"/>
        <v>0.45447628438652116</v>
      </c>
      <c r="H82">
        <f t="shared" si="17"/>
        <v>0</v>
      </c>
      <c r="I82">
        <f t="shared" si="12"/>
        <v>-29</v>
      </c>
      <c r="J82">
        <f t="shared" si="13"/>
        <v>3.4011973816621555</v>
      </c>
      <c r="K82">
        <f t="shared" si="14"/>
        <v>1500</v>
      </c>
      <c r="L82">
        <f t="shared" si="15"/>
        <v>1468.2790360804513</v>
      </c>
      <c r="M82">
        <f t="shared" si="16"/>
        <v>2.2000693547650565</v>
      </c>
      <c r="N82" s="3">
        <f t="shared" si="10"/>
        <v>1400.2632958258455</v>
      </c>
      <c r="Q82" t="str">
        <f>'PRE-POST'!A85</f>
        <v>North Carolina State</v>
      </c>
      <c r="R82" s="3">
        <f>IFERROR(VLOOKUP(Q82,$A$4:$N$172,14,FALSE),VLOOKUP(Q82,'Week 1'!Q$4:R$134,2,FALSE))</f>
        <v>1559.6472026883978</v>
      </c>
    </row>
    <row r="83" spans="1:18">
      <c r="A83" t="str">
        <f>IF('All scores'!$B85=$B$1,'All scores'!R85)</f>
        <v>Washington State</v>
      </c>
      <c r="B83">
        <f>IF('All scores'!$B85=$B$1,'All scores'!S85)</f>
        <v>41</v>
      </c>
      <c r="C83" t="str">
        <f>IF('All scores'!$B85=$B$1,'All scores'!T85)</f>
        <v>Wyoming</v>
      </c>
      <c r="D83">
        <f>IF('All scores'!$B85=$B$1,'All scores'!U85)</f>
        <v>19</v>
      </c>
      <c r="E83" s="3">
        <f>VLOOKUP(A83,'Week 1'!$Q$4:R$138,2,FALSE)</f>
        <v>1500</v>
      </c>
      <c r="F83" s="3">
        <f>VLOOKUP(C83,'Week 1'!$Q$4:R$138,2,FALSE)</f>
        <v>1537.1534887826103</v>
      </c>
      <c r="G83" s="5">
        <f t="shared" si="11"/>
        <v>0.44673471325929287</v>
      </c>
      <c r="H83">
        <f t="shared" si="17"/>
        <v>1</v>
      </c>
      <c r="I83">
        <f t="shared" si="12"/>
        <v>22</v>
      </c>
      <c r="J83">
        <f t="shared" si="13"/>
        <v>3.1354942159291497</v>
      </c>
      <c r="K83">
        <f t="shared" si="14"/>
        <v>1500</v>
      </c>
      <c r="L83">
        <f t="shared" si="15"/>
        <v>1537.1534887826103</v>
      </c>
      <c r="M83">
        <f t="shared" si="16"/>
        <v>2.1999407861799232</v>
      </c>
      <c r="N83" s="3">
        <f t="shared" si="10"/>
        <v>1576.3273902483379</v>
      </c>
      <c r="Q83" t="str">
        <f>'PRE-POST'!A86</f>
        <v>North Texas</v>
      </c>
      <c r="R83" s="3">
        <f>IFERROR(VLOOKUP(Q83,$A$4:$N$172,14,FALSE),VLOOKUP(Q83,'Week 1'!Q$4:R$134,2,FALSE))</f>
        <v>1531.7805383034795</v>
      </c>
    </row>
    <row r="84" spans="1:18">
      <c r="A84" t="str">
        <f>IF('All scores'!$B86=$B$1,'All scores'!R86)</f>
        <v>Tennessee</v>
      </c>
      <c r="B84">
        <f>IF('All scores'!$B86=$B$1,'All scores'!S86)</f>
        <v>14</v>
      </c>
      <c r="C84" t="str">
        <f>IF('All scores'!$B86=$B$1,'All scores'!T86)</f>
        <v>West Virginia</v>
      </c>
      <c r="D84">
        <f>IF('All scores'!$B86=$B$1,'All scores'!U86)</f>
        <v>40</v>
      </c>
      <c r="E84" s="3">
        <f>VLOOKUP(A84,'Week 1'!$Q$4:R$138,2,FALSE)</f>
        <v>1500</v>
      </c>
      <c r="F84" s="3">
        <f>VLOOKUP(C84,'Week 1'!$Q$4:R$138,2,FALSE)</f>
        <v>1500</v>
      </c>
      <c r="G84" s="5">
        <f t="shared" si="11"/>
        <v>0.5</v>
      </c>
      <c r="H84">
        <f t="shared" si="17"/>
        <v>0</v>
      </c>
      <c r="I84">
        <f t="shared" si="12"/>
        <v>-26</v>
      </c>
      <c r="J84">
        <f t="shared" si="13"/>
        <v>3.2958368660043291</v>
      </c>
      <c r="K84">
        <f t="shared" si="14"/>
        <v>1500</v>
      </c>
      <c r="L84">
        <f t="shared" si="15"/>
        <v>1500</v>
      </c>
      <c r="M84">
        <f t="shared" si="16"/>
        <v>1</v>
      </c>
      <c r="N84" s="3">
        <f t="shared" si="10"/>
        <v>1467.0416313399567</v>
      </c>
      <c r="Q84" t="str">
        <f>'PRE-POST'!A87</f>
        <v>Northern Illinois</v>
      </c>
      <c r="R84" s="3">
        <f>IFERROR(VLOOKUP(Q84,$A$4:$N$172,14,FALSE),VLOOKUP(Q84,'Week 1'!Q$4:R$134,2,FALSE))</f>
        <v>1467.0416313399567</v>
      </c>
    </row>
    <row r="85" spans="1:18">
      <c r="A85" t="str">
        <f>IF('All scores'!$B87=$B$1,'All scores'!R87)</f>
        <v>Miami (FL)</v>
      </c>
      <c r="B85">
        <f>IF('All scores'!$B87=$B$1,'All scores'!S87)</f>
        <v>17</v>
      </c>
      <c r="C85" t="str">
        <f>IF('All scores'!$B87=$B$1,'All scores'!T87)</f>
        <v>Louisiana State</v>
      </c>
      <c r="D85">
        <f>IF('All scores'!$B87=$B$1,'All scores'!U87)</f>
        <v>33</v>
      </c>
      <c r="E85" s="3">
        <f>VLOOKUP(A85,'Week 1'!$Q$4:R$138,2,FALSE)</f>
        <v>1500</v>
      </c>
      <c r="F85" s="3">
        <f>VLOOKUP(C85,'Week 1'!$Q$4:R$138,2,FALSE)</f>
        <v>1500</v>
      </c>
      <c r="G85" s="5">
        <f t="shared" si="11"/>
        <v>0.5</v>
      </c>
      <c r="H85">
        <f t="shared" si="17"/>
        <v>0</v>
      </c>
      <c r="I85">
        <f t="shared" si="12"/>
        <v>-16</v>
      </c>
      <c r="J85">
        <f t="shared" si="13"/>
        <v>2.8332133440562162</v>
      </c>
      <c r="K85">
        <f t="shared" si="14"/>
        <v>1500</v>
      </c>
      <c r="L85">
        <f t="shared" si="15"/>
        <v>1500</v>
      </c>
      <c r="M85">
        <f t="shared" si="16"/>
        <v>1</v>
      </c>
      <c r="N85" s="3">
        <f t="shared" si="10"/>
        <v>1471.6678665594379</v>
      </c>
      <c r="Q85" t="str">
        <f>'PRE-POST'!A88</f>
        <v>Northwestern</v>
      </c>
      <c r="R85" s="3">
        <f>IFERROR(VLOOKUP(Q85,$A$4:$N$172,14,FALSE),VLOOKUP(Q85,'Week 1'!Q$4:R$134,2,FALSE))</f>
        <v>1516.094379124341</v>
      </c>
    </row>
    <row r="86" spans="1:18">
      <c r="A86" t="s">
        <v>135</v>
      </c>
      <c r="B86">
        <f>IF('All scores'!$B88=$B$1,'All scores'!S88)</f>
        <v>28</v>
      </c>
      <c r="C86" t="str">
        <f>IF('All scores'!$B88=$B$1,'All scores'!T88)</f>
        <v>East Carolina</v>
      </c>
      <c r="D86">
        <f>IF('All scores'!$B88=$B$1,'All scores'!U88)</f>
        <v>23</v>
      </c>
      <c r="E86" s="3">
        <f>VLOOKUP(A86,'Week 1'!$Q$4:R$138,2,FALSE)</f>
        <v>1468.2790360804513</v>
      </c>
      <c r="F86" s="3">
        <f>VLOOKUP(C86,'Week 1'!$Q$4:R$138,2,FALSE)</f>
        <v>1500</v>
      </c>
      <c r="G86" s="5">
        <f t="shared" si="11"/>
        <v>0.45447628438652116</v>
      </c>
      <c r="H86">
        <f t="shared" si="17"/>
        <v>1</v>
      </c>
      <c r="I86">
        <f t="shared" si="12"/>
        <v>5</v>
      </c>
      <c r="J86">
        <f t="shared" si="13"/>
        <v>1.791759469228055</v>
      </c>
      <c r="K86">
        <f t="shared" si="14"/>
        <v>1468.2790360804513</v>
      </c>
      <c r="L86">
        <f t="shared" si="15"/>
        <v>1500</v>
      </c>
      <c r="M86">
        <f t="shared" si="16"/>
        <v>2.1999306452349439</v>
      </c>
      <c r="N86" s="3">
        <f t="shared" si="10"/>
        <v>1511.2853607260304</v>
      </c>
      <c r="Q86" t="str">
        <f>'PRE-POST'!A89</f>
        <v>Notre Dame</v>
      </c>
      <c r="R86" s="3">
        <f>IFERROR(VLOOKUP(Q86,$A$4:$N$172,14,FALSE),VLOOKUP(Q86,'Week 1'!Q$4:R$134,2,FALSE))</f>
        <v>1520.7944154167983</v>
      </c>
    </row>
    <row r="87" spans="1:18">
      <c r="A87" t="str">
        <f>IF('All scores'!$B89=$B$1,'All scores'!R89)</f>
        <v>Virginia Tech</v>
      </c>
      <c r="B87">
        <f>IF('All scores'!$B89=$B$1,'All scores'!S89)</f>
        <v>24</v>
      </c>
      <c r="C87" t="str">
        <f>IF('All scores'!$B89=$B$1,'All scores'!T89)</f>
        <v>Florida State</v>
      </c>
      <c r="D87">
        <f>IF('All scores'!$B89=$B$1,'All scores'!U89)</f>
        <v>3</v>
      </c>
      <c r="E87" s="3">
        <f>VLOOKUP(A87,'Week 1'!$Q$4:R$138,2,FALSE)</f>
        <v>1500</v>
      </c>
      <c r="F87" s="3">
        <f>VLOOKUP(C87,'Week 1'!$Q$4:R$138,2,FALSE)</f>
        <v>1500</v>
      </c>
      <c r="G87" s="5">
        <f t="shared" si="11"/>
        <v>0.5</v>
      </c>
      <c r="H87">
        <f t="shared" si="17"/>
        <v>1</v>
      </c>
      <c r="I87">
        <f t="shared" si="12"/>
        <v>21</v>
      </c>
      <c r="J87">
        <f t="shared" si="13"/>
        <v>3.0910424533583161</v>
      </c>
      <c r="K87">
        <f t="shared" si="14"/>
        <v>1500</v>
      </c>
      <c r="L87">
        <f t="shared" si="15"/>
        <v>1500</v>
      </c>
      <c r="M87">
        <f t="shared" si="16"/>
        <v>1</v>
      </c>
      <c r="N87" s="3">
        <f t="shared" si="10"/>
        <v>1530.9104245335832</v>
      </c>
      <c r="Q87" t="str">
        <f>'PRE-POST'!A90</f>
        <v>Ohio</v>
      </c>
      <c r="R87" s="3">
        <f>IFERROR(VLOOKUP(Q87,$A$4:$N$172,14,FALSE),VLOOKUP(Q87,'Week 1'!Q$4:R$134,2,FALSE))</f>
        <v>1546.7092383868887</v>
      </c>
    </row>
    <row r="88" spans="1:18">
      <c r="Q88" t="str">
        <f>'PRE-POST'!A91</f>
        <v>Ohio State</v>
      </c>
      <c r="R88" s="3">
        <f>IFERROR(VLOOKUP(Q88,$A$4:$N$172,14,FALSE),VLOOKUP(Q88,'Week 1'!Q$4:R$134,2,FALSE))</f>
        <v>1538.5014760171007</v>
      </c>
    </row>
    <row r="89" spans="1:18">
      <c r="A89" t="str">
        <f>C4</f>
        <v>Alabama-Birmingham</v>
      </c>
      <c r="B89">
        <f>D4</f>
        <v>52</v>
      </c>
      <c r="C89" t="str">
        <f>A4</f>
        <v>AA</v>
      </c>
      <c r="D89">
        <f>B4</f>
        <v>0</v>
      </c>
      <c r="E89" s="3">
        <f>VLOOKUP(A89,'Week 1'!$Q$4:R$138,2,FALSE)</f>
        <v>1500</v>
      </c>
      <c r="F89" s="3">
        <f>VLOOKUP(C89,'Week 1'!$Q$4:R$138,2,FALSE)</f>
        <v>1468.2790360804513</v>
      </c>
      <c r="G89" s="5">
        <f t="shared" ref="G89" si="18">1/(1+(10^((E89-F89)/400)))</f>
        <v>0.45447628438652116</v>
      </c>
      <c r="H89">
        <f t="shared" ref="H89" si="19">IF(B89&gt;D89,1,0)</f>
        <v>1</v>
      </c>
      <c r="I89">
        <f t="shared" si="12"/>
        <v>52</v>
      </c>
      <c r="J89">
        <f t="shared" si="13"/>
        <v>3.970291913552122</v>
      </c>
      <c r="K89">
        <f t="shared" si="14"/>
        <v>1500</v>
      </c>
      <c r="L89">
        <f t="shared" si="15"/>
        <v>1468.2790360804513</v>
      </c>
      <c r="M89">
        <f t="shared" si="16"/>
        <v>2.2000693547650565</v>
      </c>
      <c r="N89" s="3">
        <f t="shared" ref="N89:N120" si="20">E89+k*J89*M89*(H89-G89)</f>
        <v>1595.3020937506665</v>
      </c>
      <c r="Q89" t="str">
        <f>'PRE-POST'!A92</f>
        <v>Oklahoma</v>
      </c>
      <c r="R89" s="3">
        <f>IFERROR(VLOOKUP(Q89,$A$4:$N$172,14,FALSE),VLOOKUP(Q89,'Week 1'!Q$4:R$134,2,FALSE))</f>
        <v>1539.1202300542814</v>
      </c>
    </row>
    <row r="90" spans="1:18">
      <c r="A90" t="str">
        <f t="shared" ref="A90:B90" si="21">C5</f>
        <v>Ball State</v>
      </c>
      <c r="B90">
        <f t="shared" si="21"/>
        <v>42</v>
      </c>
      <c r="C90" t="str">
        <f t="shared" ref="C90:D90" si="22">A5</f>
        <v>AA</v>
      </c>
      <c r="D90">
        <f t="shared" si="22"/>
        <v>6</v>
      </c>
      <c r="E90" s="3">
        <f>VLOOKUP(A90,'Week 1'!$Q$4:R$138,2,FALSE)</f>
        <v>1500</v>
      </c>
      <c r="F90" s="3">
        <f>VLOOKUP(C90,'Week 1'!$Q$4:R$138,2,FALSE)</f>
        <v>1468.2790360804513</v>
      </c>
      <c r="G90" s="5">
        <f t="shared" ref="G90:G153" si="23">1/(1+(10^((E90-F90)/400)))</f>
        <v>0.45447628438652116</v>
      </c>
      <c r="H90">
        <f t="shared" ref="H90:H153" si="24">IF(B90&gt;D90,1,0)</f>
        <v>1</v>
      </c>
      <c r="I90">
        <f t="shared" si="12"/>
        <v>36</v>
      </c>
      <c r="J90">
        <f t="shared" si="13"/>
        <v>3.6109179126442243</v>
      </c>
      <c r="K90">
        <f t="shared" si="14"/>
        <v>1500</v>
      </c>
      <c r="L90">
        <f t="shared" si="15"/>
        <v>1468.2790360804513</v>
      </c>
      <c r="M90">
        <f t="shared" si="16"/>
        <v>2.2000693547650565</v>
      </c>
      <c r="N90" s="3">
        <f t="shared" si="20"/>
        <v>1586.6757520428512</v>
      </c>
      <c r="Q90" t="str">
        <f>'PRE-POST'!A93</f>
        <v>Oklahoma State</v>
      </c>
      <c r="R90" s="3">
        <f>IFERROR(VLOOKUP(Q90,$A$4:$N$172,14,FALSE),VLOOKUP(Q90,'Week 1'!Q$4:R$134,2,FALSE))</f>
        <v>1589.7182746575349</v>
      </c>
    </row>
    <row r="91" spans="1:18">
      <c r="A91" t="str">
        <f t="shared" ref="A91:B91" si="25">C6</f>
        <v>San Jose State</v>
      </c>
      <c r="B91">
        <f t="shared" si="25"/>
        <v>38</v>
      </c>
      <c r="C91" t="str">
        <f t="shared" ref="C91:D91" si="26">A6</f>
        <v>AA</v>
      </c>
      <c r="D91">
        <f t="shared" si="26"/>
        <v>44</v>
      </c>
      <c r="E91" s="3">
        <f>VLOOKUP(A91,'Week 1'!$Q$4:R$138,2,FALSE)</f>
        <v>1500</v>
      </c>
      <c r="F91" s="3">
        <f>VLOOKUP(C91,'Week 1'!$Q$4:R$138,2,FALSE)</f>
        <v>1468.2790360804513</v>
      </c>
      <c r="G91" s="5">
        <f t="shared" si="23"/>
        <v>0.45447628438652116</v>
      </c>
      <c r="H91">
        <f t="shared" si="24"/>
        <v>0</v>
      </c>
      <c r="I91">
        <f t="shared" si="12"/>
        <v>-6</v>
      </c>
      <c r="J91">
        <f t="shared" si="13"/>
        <v>1.9459101490553132</v>
      </c>
      <c r="K91">
        <f t="shared" si="14"/>
        <v>1468.2790360804513</v>
      </c>
      <c r="L91">
        <f t="shared" si="15"/>
        <v>1500</v>
      </c>
      <c r="M91">
        <f t="shared" si="16"/>
        <v>2.1999306452349439</v>
      </c>
      <c r="N91" s="3">
        <f t="shared" si="20"/>
        <v>1461.0889460766134</v>
      </c>
      <c r="Q91" t="str">
        <f>'PRE-POST'!A94</f>
        <v>Old Dominion</v>
      </c>
      <c r="R91" s="3">
        <f>IFERROR(VLOOKUP(Q91,$A$4:$N$172,14,FALSE),VLOOKUP(Q91,'Week 1'!Q$4:R$134,2,FALSE))</f>
        <v>1462.3879988430645</v>
      </c>
    </row>
    <row r="92" spans="1:18">
      <c r="A92" t="str">
        <f t="shared" ref="A92:B92" si="27">C7</f>
        <v>Connecticut</v>
      </c>
      <c r="B92">
        <f t="shared" si="27"/>
        <v>17</v>
      </c>
      <c r="C92" t="str">
        <f t="shared" ref="C92:D92" si="28">A7</f>
        <v>Central Florida</v>
      </c>
      <c r="D92">
        <f t="shared" si="28"/>
        <v>56</v>
      </c>
      <c r="E92" s="3">
        <f>VLOOKUP(A92,'Week 1'!$Q$4:R$138,2,FALSE)</f>
        <v>1500</v>
      </c>
      <c r="F92" s="3">
        <f>VLOOKUP(C92,'Week 1'!$Q$4:R$138,2,FALSE)</f>
        <v>1500</v>
      </c>
      <c r="G92" s="5">
        <f t="shared" si="23"/>
        <v>0.5</v>
      </c>
      <c r="H92">
        <f t="shared" si="24"/>
        <v>0</v>
      </c>
      <c r="I92">
        <f t="shared" si="12"/>
        <v>-39</v>
      </c>
      <c r="J92">
        <f t="shared" si="13"/>
        <v>3.6888794541139363</v>
      </c>
      <c r="K92">
        <f t="shared" si="14"/>
        <v>1500</v>
      </c>
      <c r="L92">
        <f t="shared" si="15"/>
        <v>1500</v>
      </c>
      <c r="M92">
        <f t="shared" si="16"/>
        <v>1</v>
      </c>
      <c r="N92" s="3">
        <f t="shared" si="20"/>
        <v>1463.1112054588607</v>
      </c>
      <c r="Q92" t="str">
        <f>'PRE-POST'!A95</f>
        <v>Oregon</v>
      </c>
      <c r="R92" s="3">
        <f>IFERROR(VLOOKUP(Q92,$A$4:$N$172,14,FALSE),VLOOKUP(Q92,'Week 1'!Q$4:R$134,2,FALSE))</f>
        <v>1535.5534806148942</v>
      </c>
    </row>
    <row r="93" spans="1:18">
      <c r="A93" t="str">
        <f t="shared" ref="A93:B93" si="29">C8</f>
        <v>Georgia State</v>
      </c>
      <c r="B93">
        <f t="shared" si="29"/>
        <v>24</v>
      </c>
      <c r="C93" t="str">
        <f t="shared" ref="C93:D93" si="30">A8</f>
        <v>AA</v>
      </c>
      <c r="D93">
        <f t="shared" si="30"/>
        <v>20</v>
      </c>
      <c r="E93" s="3">
        <f>VLOOKUP(A93,'Week 1'!$Q$4:R$138,2,FALSE)</f>
        <v>1500</v>
      </c>
      <c r="F93" s="3">
        <f>VLOOKUP(C93,'Week 1'!$Q$4:R$138,2,FALSE)</f>
        <v>1468.2790360804513</v>
      </c>
      <c r="G93" s="5">
        <f t="shared" si="23"/>
        <v>0.45447628438652116</v>
      </c>
      <c r="H93">
        <f t="shared" si="24"/>
        <v>1</v>
      </c>
      <c r="I93">
        <f t="shared" si="12"/>
        <v>4</v>
      </c>
      <c r="J93">
        <f t="shared" si="13"/>
        <v>1.6094379124341003</v>
      </c>
      <c r="K93">
        <f t="shared" si="14"/>
        <v>1500</v>
      </c>
      <c r="L93">
        <f t="shared" si="15"/>
        <v>1468.2790360804513</v>
      </c>
      <c r="M93">
        <f t="shared" si="16"/>
        <v>2.2000693547650565</v>
      </c>
      <c r="N93" s="3">
        <f t="shared" si="20"/>
        <v>1538.632626052789</v>
      </c>
      <c r="Q93" t="str">
        <f>'PRE-POST'!A96</f>
        <v>Oregon State</v>
      </c>
      <c r="R93" s="3">
        <f>IFERROR(VLOOKUP(Q93,$A$4:$N$172,14,FALSE),VLOOKUP(Q93,'Week 1'!Q$4:R$134,2,FALSE))</f>
        <v>1461.4985239828993</v>
      </c>
    </row>
    <row r="94" spans="1:18">
      <c r="A94" t="str">
        <f t="shared" ref="A94:B94" si="31">C9</f>
        <v>Louisiana-Monroe</v>
      </c>
      <c r="B94">
        <f t="shared" si="31"/>
        <v>34</v>
      </c>
      <c r="C94" t="str">
        <f t="shared" ref="C94:D94" si="32">A9</f>
        <v>AA</v>
      </c>
      <c r="D94">
        <f t="shared" si="32"/>
        <v>31</v>
      </c>
      <c r="E94" s="3">
        <f>VLOOKUP(A94,'Week 1'!$Q$4:R$138,2,FALSE)</f>
        <v>1500</v>
      </c>
      <c r="F94" s="3">
        <f>VLOOKUP(C94,'Week 1'!$Q$4:R$138,2,FALSE)</f>
        <v>1468.2790360804513</v>
      </c>
      <c r="G94" s="5">
        <f t="shared" si="23"/>
        <v>0.45447628438652116</v>
      </c>
      <c r="H94">
        <f t="shared" si="24"/>
        <v>1</v>
      </c>
      <c r="I94">
        <f t="shared" si="12"/>
        <v>3</v>
      </c>
      <c r="J94">
        <f t="shared" si="13"/>
        <v>1.3862943611198906</v>
      </c>
      <c r="K94">
        <f t="shared" si="14"/>
        <v>1500</v>
      </c>
      <c r="L94">
        <f t="shared" si="15"/>
        <v>1468.2790360804513</v>
      </c>
      <c r="M94">
        <f t="shared" si="16"/>
        <v>2.2000693547650565</v>
      </c>
      <c r="N94" s="3">
        <f t="shared" si="20"/>
        <v>1533.2763328355034</v>
      </c>
      <c r="Q94" t="str">
        <f>'PRE-POST'!A97</f>
        <v>Penn State</v>
      </c>
      <c r="R94" s="3">
        <f>IFERROR(VLOOKUP(Q94,$A$4:$N$172,14,FALSE),VLOOKUP(Q94,'Week 1'!Q$4:R$134,2,FALSE))</f>
        <v>1520.7944154167983</v>
      </c>
    </row>
    <row r="95" spans="1:18">
      <c r="A95" t="str">
        <f t="shared" ref="A95:B95" si="33">C10</f>
        <v>Minnesota</v>
      </c>
      <c r="B95">
        <f t="shared" si="33"/>
        <v>48</v>
      </c>
      <c r="C95" t="str">
        <f t="shared" ref="C95:D95" si="34">A10</f>
        <v>New Mexico State</v>
      </c>
      <c r="D95">
        <f t="shared" si="34"/>
        <v>10</v>
      </c>
      <c r="E95" s="3">
        <f>VLOOKUP(A95,'Week 1'!$Q$4:R$138,2,FALSE)</f>
        <v>1500</v>
      </c>
      <c r="F95" s="3">
        <f>VLOOKUP(C95,'Week 1'!$Q$4:R$138,2,FALSE)</f>
        <v>1462.8465112173897</v>
      </c>
      <c r="G95" s="5">
        <f t="shared" si="23"/>
        <v>0.44673471325929287</v>
      </c>
      <c r="H95">
        <f t="shared" si="24"/>
        <v>1</v>
      </c>
      <c r="I95">
        <f t="shared" si="12"/>
        <v>38</v>
      </c>
      <c r="J95">
        <f t="shared" si="13"/>
        <v>3.6635616461296463</v>
      </c>
      <c r="K95">
        <f t="shared" si="14"/>
        <v>1500</v>
      </c>
      <c r="L95">
        <f t="shared" si="15"/>
        <v>1462.8465112173897</v>
      </c>
      <c r="M95">
        <f t="shared" si="16"/>
        <v>2.2000592138200772</v>
      </c>
      <c r="N95" s="3">
        <f t="shared" si="20"/>
        <v>1589.1869457593618</v>
      </c>
      <c r="Q95" t="str">
        <f>'PRE-POST'!A98</f>
        <v>Pittsburgh</v>
      </c>
      <c r="R95" s="3">
        <f>IFERROR(VLOOKUP(Q95,$A$4:$N$172,14,FALSE),VLOOKUP(Q95,'Week 1'!Q$4:R$134,2,FALSE))</f>
        <v>1579.1126095586835</v>
      </c>
    </row>
    <row r="96" spans="1:18">
      <c r="A96" t="str">
        <f t="shared" ref="A96:B96" si="35">C11</f>
        <v>Purdue</v>
      </c>
      <c r="B96">
        <f t="shared" si="35"/>
        <v>27</v>
      </c>
      <c r="C96" t="str">
        <f t="shared" ref="C96:D96" si="36">A11</f>
        <v>Northwestern</v>
      </c>
      <c r="D96">
        <f t="shared" si="36"/>
        <v>31</v>
      </c>
      <c r="E96" s="3">
        <f>VLOOKUP(A96,'Week 1'!$Q$4:R$138,2,FALSE)</f>
        <v>1500</v>
      </c>
      <c r="F96" s="3">
        <f>VLOOKUP(C96,'Week 1'!$Q$4:R$138,2,FALSE)</f>
        <v>1500</v>
      </c>
      <c r="G96" s="5">
        <f t="shared" si="23"/>
        <v>0.5</v>
      </c>
      <c r="H96">
        <f t="shared" si="24"/>
        <v>0</v>
      </c>
      <c r="I96">
        <f t="shared" si="12"/>
        <v>-4</v>
      </c>
      <c r="J96">
        <f t="shared" si="13"/>
        <v>1.6094379124341003</v>
      </c>
      <c r="K96">
        <f t="shared" si="14"/>
        <v>1500</v>
      </c>
      <c r="L96">
        <f t="shared" si="15"/>
        <v>1500</v>
      </c>
      <c r="M96">
        <f t="shared" si="16"/>
        <v>1</v>
      </c>
      <c r="N96" s="3">
        <f t="shared" si="20"/>
        <v>1483.905620875659</v>
      </c>
      <c r="Q96" t="str">
        <f>'PRE-POST'!A99</f>
        <v>Purdue</v>
      </c>
      <c r="R96" s="3">
        <f>IFERROR(VLOOKUP(Q96,$A$4:$N$172,14,FALSE),VLOOKUP(Q96,'Week 1'!Q$4:R$134,2,FALSE))</f>
        <v>1483.905620875659</v>
      </c>
    </row>
    <row r="97" spans="1:18">
      <c r="A97" t="str">
        <f t="shared" ref="A97:B97" si="37">C12</f>
        <v>Oklahoma State</v>
      </c>
      <c r="B97">
        <f t="shared" si="37"/>
        <v>58</v>
      </c>
      <c r="C97" t="str">
        <f t="shared" ref="C97:D97" si="38">A12</f>
        <v>AA</v>
      </c>
      <c r="D97">
        <f t="shared" si="38"/>
        <v>17</v>
      </c>
      <c r="E97" s="3">
        <f>VLOOKUP(A97,'Week 1'!$Q$4:R$138,2,FALSE)</f>
        <v>1500</v>
      </c>
      <c r="F97" s="3">
        <f>VLOOKUP(C97,'Week 1'!$Q$4:R$138,2,FALSE)</f>
        <v>1468.2790360804513</v>
      </c>
      <c r="G97" s="5">
        <f t="shared" si="23"/>
        <v>0.45447628438652116</v>
      </c>
      <c r="H97">
        <f t="shared" si="24"/>
        <v>1</v>
      </c>
      <c r="I97">
        <f t="shared" si="12"/>
        <v>41</v>
      </c>
      <c r="J97">
        <f t="shared" si="13"/>
        <v>3.7376696182833684</v>
      </c>
      <c r="K97">
        <f t="shared" si="14"/>
        <v>1500</v>
      </c>
      <c r="L97">
        <f t="shared" si="15"/>
        <v>1468.2790360804513</v>
      </c>
      <c r="M97">
        <f t="shared" si="16"/>
        <v>2.2000693547650565</v>
      </c>
      <c r="N97" s="3">
        <f t="shared" si="20"/>
        <v>1589.7182746575349</v>
      </c>
      <c r="Q97" t="str">
        <f>'PRE-POST'!A100</f>
        <v>Rice</v>
      </c>
      <c r="R97" s="3">
        <f>IFERROR(VLOOKUP(Q97,$A$4:$N$172,14,FALSE),VLOOKUP(Q97,'Week 1'!Q$4:R$134,2,FALSE))</f>
        <v>1448.6330688220798</v>
      </c>
    </row>
    <row r="98" spans="1:18">
      <c r="A98" t="str">
        <f t="shared" ref="A98:B98" si="39">C13</f>
        <v>Texas A&amp;M</v>
      </c>
      <c r="B98">
        <f t="shared" si="39"/>
        <v>59</v>
      </c>
      <c r="C98" t="str">
        <f t="shared" ref="C98:D98" si="40">A13</f>
        <v>AA</v>
      </c>
      <c r="D98">
        <f t="shared" si="40"/>
        <v>7</v>
      </c>
      <c r="E98" s="3">
        <f>VLOOKUP(A98,'Week 1'!$Q$4:R$138,2,FALSE)</f>
        <v>1500</v>
      </c>
      <c r="F98" s="3">
        <f>VLOOKUP(C98,'Week 1'!$Q$4:R$138,2,FALSE)</f>
        <v>1468.2790360804513</v>
      </c>
      <c r="G98" s="5">
        <f t="shared" si="23"/>
        <v>0.45447628438652116</v>
      </c>
      <c r="H98">
        <f t="shared" si="24"/>
        <v>1</v>
      </c>
      <c r="I98">
        <f t="shared" si="12"/>
        <v>52</v>
      </c>
      <c r="J98">
        <f t="shared" si="13"/>
        <v>3.970291913552122</v>
      </c>
      <c r="K98">
        <f t="shared" si="14"/>
        <v>1500</v>
      </c>
      <c r="L98">
        <f t="shared" si="15"/>
        <v>1468.2790360804513</v>
      </c>
      <c r="M98">
        <f t="shared" si="16"/>
        <v>2.2000693547650565</v>
      </c>
      <c r="N98" s="3">
        <f t="shared" si="20"/>
        <v>1595.3020937506665</v>
      </c>
      <c r="Q98" t="str">
        <f>'PRE-POST'!A101</f>
        <v>Rutgers</v>
      </c>
      <c r="R98" s="3">
        <f>IFERROR(VLOOKUP(Q98,$A$4:$N$172,14,FALSE),VLOOKUP(Q98,'Week 1'!Q$4:R$134,2,FALSE))</f>
        <v>1533.6729582998648</v>
      </c>
    </row>
    <row r="99" spans="1:18">
      <c r="A99" t="str">
        <f t="shared" ref="A99:B99" si="41">C14</f>
        <v>Utah</v>
      </c>
      <c r="B99">
        <f t="shared" si="41"/>
        <v>41</v>
      </c>
      <c r="C99" t="str">
        <f t="shared" ref="C99:D99" si="42">A14</f>
        <v>AA</v>
      </c>
      <c r="D99">
        <f t="shared" si="42"/>
        <v>10</v>
      </c>
      <c r="E99" s="3">
        <f>VLOOKUP(A99,'Week 1'!$Q$4:R$138,2,FALSE)</f>
        <v>1500</v>
      </c>
      <c r="F99" s="3">
        <f>VLOOKUP(C99,'Week 1'!$Q$4:R$138,2,FALSE)</f>
        <v>1468.2790360804513</v>
      </c>
      <c r="G99" s="5">
        <f t="shared" si="23"/>
        <v>0.45447628438652116</v>
      </c>
      <c r="H99">
        <f t="shared" si="24"/>
        <v>1</v>
      </c>
      <c r="I99">
        <f t="shared" si="12"/>
        <v>31</v>
      </c>
      <c r="J99">
        <f t="shared" si="13"/>
        <v>3.4657359027997265</v>
      </c>
      <c r="K99">
        <f t="shared" si="14"/>
        <v>1500</v>
      </c>
      <c r="L99">
        <f t="shared" si="15"/>
        <v>1468.2790360804513</v>
      </c>
      <c r="M99">
        <f t="shared" si="16"/>
        <v>2.2000693547650565</v>
      </c>
      <c r="N99" s="3">
        <f t="shared" si="20"/>
        <v>1583.1908320887585</v>
      </c>
      <c r="Q99" t="str">
        <f>'PRE-POST'!A102</f>
        <v>San Diego State</v>
      </c>
      <c r="R99" s="3">
        <f>IFERROR(VLOOKUP(Q99,$A$4:$N$172,14,FALSE),VLOOKUP(Q99,'Week 1'!Q$4:R$134,2,FALSE))</f>
        <v>1469.0895754664168</v>
      </c>
    </row>
    <row r="100" spans="1:18">
      <c r="A100" t="str">
        <f t="shared" ref="A100:B100" si="43">C15</f>
        <v>Tulane</v>
      </c>
      <c r="B100">
        <f t="shared" si="43"/>
        <v>17</v>
      </c>
      <c r="C100" t="str">
        <f t="shared" ref="C100:D100" si="44">A15</f>
        <v>Wake Forest</v>
      </c>
      <c r="D100">
        <f t="shared" si="44"/>
        <v>23</v>
      </c>
      <c r="E100" s="3">
        <f>VLOOKUP(A100,'Week 1'!$Q$4:R$138,2,FALSE)</f>
        <v>1500</v>
      </c>
      <c r="F100" s="3">
        <f>VLOOKUP(C100,'Week 1'!$Q$4:R$138,2,FALSE)</f>
        <v>1500</v>
      </c>
      <c r="G100" s="5">
        <f t="shared" si="23"/>
        <v>0.5</v>
      </c>
      <c r="H100">
        <f t="shared" si="24"/>
        <v>0</v>
      </c>
      <c r="I100">
        <f t="shared" si="12"/>
        <v>-6</v>
      </c>
      <c r="J100">
        <f t="shared" si="13"/>
        <v>1.9459101490553132</v>
      </c>
      <c r="K100">
        <f t="shared" si="14"/>
        <v>1500</v>
      </c>
      <c r="L100">
        <f t="shared" si="15"/>
        <v>1500</v>
      </c>
      <c r="M100">
        <f t="shared" si="16"/>
        <v>1</v>
      </c>
      <c r="N100" s="3">
        <f t="shared" si="20"/>
        <v>1480.5408985094468</v>
      </c>
      <c r="Q100" t="str">
        <f>'PRE-POST'!A103</f>
        <v>San Jose State</v>
      </c>
      <c r="R100" s="3">
        <f>IFERROR(VLOOKUP(Q100,$A$4:$N$172,14,FALSE),VLOOKUP(Q100,'Week 1'!Q$4:R$134,2,FALSE))</f>
        <v>1461.0889460766134</v>
      </c>
    </row>
    <row r="101" spans="1:18">
      <c r="A101" t="str">
        <f t="shared" ref="A101:B101" si="45">C16</f>
        <v>Colorado</v>
      </c>
      <c r="B101">
        <f t="shared" si="45"/>
        <v>45</v>
      </c>
      <c r="C101" t="str">
        <f t="shared" ref="C101:D101" si="46">A16</f>
        <v>Colorado State</v>
      </c>
      <c r="D101">
        <f t="shared" si="46"/>
        <v>13</v>
      </c>
      <c r="E101" s="3">
        <f>VLOOKUP(A101,'Week 1'!$Q$4:R$138,2,FALSE)</f>
        <v>1500</v>
      </c>
      <c r="F101" s="3">
        <f>VLOOKUP(C101,'Week 1'!$Q$4:R$138,2,FALSE)</f>
        <v>1472.7159217870828</v>
      </c>
      <c r="G101" s="5">
        <f t="shared" si="23"/>
        <v>0.46081557143418822</v>
      </c>
      <c r="H101">
        <f t="shared" si="24"/>
        <v>1</v>
      </c>
      <c r="I101">
        <f t="shared" si="12"/>
        <v>32</v>
      </c>
      <c r="J101">
        <f t="shared" si="13"/>
        <v>3.4965075614664802</v>
      </c>
      <c r="K101">
        <f t="shared" si="14"/>
        <v>1500</v>
      </c>
      <c r="L101">
        <f t="shared" si="15"/>
        <v>1472.7159217870828</v>
      </c>
      <c r="M101">
        <f t="shared" si="16"/>
        <v>2.2000806331070759</v>
      </c>
      <c r="N101" s="3">
        <f t="shared" si="20"/>
        <v>1582.9545872775852</v>
      </c>
      <c r="Q101" t="str">
        <f>'PRE-POST'!A104</f>
        <v>South Alabama</v>
      </c>
      <c r="R101" s="3">
        <f>IFERROR(VLOOKUP(Q101,$A$4:$N$172,14,FALSE),VLOOKUP(Q101,'Week 1'!Q$4:R$134,2,FALSE))</f>
        <v>1483.905620875659</v>
      </c>
    </row>
    <row r="102" spans="1:18">
      <c r="A102" t="str">
        <f t="shared" ref="A102:B102" si="47">C17</f>
        <v>Duke</v>
      </c>
      <c r="B102">
        <f t="shared" si="47"/>
        <v>34</v>
      </c>
      <c r="C102" t="str">
        <f t="shared" ref="C102:D102" si="48">A17</f>
        <v>Army</v>
      </c>
      <c r="D102">
        <f t="shared" si="48"/>
        <v>14</v>
      </c>
      <c r="E102" s="3">
        <f>VLOOKUP(A102,'Week 1'!$Q$4:R$138,2,FALSE)</f>
        <v>1500</v>
      </c>
      <c r="F102" s="3">
        <f>VLOOKUP(C102,'Week 1'!$Q$4:R$138,2,FALSE)</f>
        <v>1500</v>
      </c>
      <c r="G102" s="5">
        <f t="shared" si="23"/>
        <v>0.5</v>
      </c>
      <c r="H102">
        <f t="shared" si="24"/>
        <v>1</v>
      </c>
      <c r="I102">
        <f t="shared" si="12"/>
        <v>20</v>
      </c>
      <c r="J102">
        <f t="shared" si="13"/>
        <v>3.044522437723423</v>
      </c>
      <c r="K102">
        <f t="shared" si="14"/>
        <v>1500</v>
      </c>
      <c r="L102">
        <f t="shared" si="15"/>
        <v>1500</v>
      </c>
      <c r="M102">
        <f t="shared" si="16"/>
        <v>1</v>
      </c>
      <c r="N102" s="3">
        <f t="shared" si="20"/>
        <v>1530.4452243772341</v>
      </c>
      <c r="Q102" t="str">
        <f>'PRE-POST'!A105</f>
        <v>South Carolina</v>
      </c>
      <c r="R102" s="3">
        <f>IFERROR(VLOOKUP(Q102,$A$4:$N$172,14,FALSE),VLOOKUP(Q102,'Week 1'!Q$4:R$134,2,FALSE))</f>
        <v>1535.5534806148942</v>
      </c>
    </row>
    <row r="103" spans="1:18">
      <c r="A103" t="str">
        <f t="shared" ref="A103:B103" si="49">C18</f>
        <v>Eastern Michigan</v>
      </c>
      <c r="B103">
        <f t="shared" si="49"/>
        <v>51</v>
      </c>
      <c r="C103" t="str">
        <f t="shared" ref="C103:D103" si="50">A18</f>
        <v>AA</v>
      </c>
      <c r="D103">
        <f t="shared" si="50"/>
        <v>17</v>
      </c>
      <c r="E103" s="3">
        <f>VLOOKUP(A103,'Week 1'!$Q$4:R$138,2,FALSE)</f>
        <v>1500</v>
      </c>
      <c r="F103" s="3">
        <f>VLOOKUP(C103,'Week 1'!$Q$4:R$138,2,FALSE)</f>
        <v>1468.2790360804513</v>
      </c>
      <c r="G103" s="5">
        <f t="shared" si="23"/>
        <v>0.45447628438652116</v>
      </c>
      <c r="H103">
        <f t="shared" si="24"/>
        <v>1</v>
      </c>
      <c r="I103">
        <f t="shared" si="12"/>
        <v>34</v>
      </c>
      <c r="J103">
        <f t="shared" si="13"/>
        <v>3.5553480614894135</v>
      </c>
      <c r="K103">
        <f t="shared" si="14"/>
        <v>1500</v>
      </c>
      <c r="L103">
        <f t="shared" si="15"/>
        <v>1468.2790360804513</v>
      </c>
      <c r="M103">
        <f t="shared" si="16"/>
        <v>2.2000693547650565</v>
      </c>
      <c r="N103" s="3">
        <f t="shared" si="20"/>
        <v>1585.3418644396779</v>
      </c>
      <c r="Q103" t="str">
        <f>'PRE-POST'!A106</f>
        <v>South Florida</v>
      </c>
      <c r="R103" s="3">
        <f>IFERROR(VLOOKUP(Q103,$A$4:$N$172,14,FALSE),VLOOKUP(Q103,'Week 1'!Q$4:R$134,2,FALSE))</f>
        <v>1573.0801082397832</v>
      </c>
    </row>
    <row r="104" spans="1:18">
      <c r="A104" t="str">
        <f t="shared" ref="A104:B104" si="51">C19</f>
        <v>Michigan State</v>
      </c>
      <c r="B104">
        <f t="shared" si="51"/>
        <v>38</v>
      </c>
      <c r="C104" t="str">
        <f t="shared" ref="C104:D104" si="52">A19</f>
        <v>Utah State</v>
      </c>
      <c r="D104">
        <f t="shared" si="52"/>
        <v>31</v>
      </c>
      <c r="E104" s="3">
        <f>VLOOKUP(A104,'Week 1'!$Q$4:R$138,2,FALSE)</f>
        <v>1500</v>
      </c>
      <c r="F104" s="3">
        <f>VLOOKUP(C104,'Week 1'!$Q$4:R$138,2,FALSE)</f>
        <v>1500</v>
      </c>
      <c r="G104" s="5">
        <f t="shared" si="23"/>
        <v>0.5</v>
      </c>
      <c r="H104">
        <f t="shared" si="24"/>
        <v>1</v>
      </c>
      <c r="I104">
        <f t="shared" si="12"/>
        <v>7</v>
      </c>
      <c r="J104">
        <f t="shared" si="13"/>
        <v>2.0794415416798357</v>
      </c>
      <c r="K104">
        <f t="shared" si="14"/>
        <v>1500</v>
      </c>
      <c r="L104">
        <f t="shared" si="15"/>
        <v>1500</v>
      </c>
      <c r="M104">
        <f t="shared" si="16"/>
        <v>1</v>
      </c>
      <c r="N104" s="3">
        <f t="shared" si="20"/>
        <v>1520.7944154167983</v>
      </c>
      <c r="Q104" t="str">
        <f>'PRE-POST'!A107</f>
        <v>Southern California</v>
      </c>
      <c r="R104" s="3">
        <f>IFERROR(VLOOKUP(Q104,$A$4:$N$172,14,FALSE),VLOOKUP(Q104,'Week 1'!Q$4:R$134,2,FALSE))</f>
        <v>1531.3549421592916</v>
      </c>
    </row>
    <row r="105" spans="1:18">
      <c r="A105" t="str">
        <f t="shared" ref="A105:B105" si="53">C20</f>
        <v>Nevada</v>
      </c>
      <c r="B105">
        <f t="shared" si="53"/>
        <v>72</v>
      </c>
      <c r="C105" t="str">
        <f t="shared" ref="C105:D105" si="54">A20</f>
        <v>AA</v>
      </c>
      <c r="D105">
        <f t="shared" si="54"/>
        <v>19</v>
      </c>
      <c r="E105" s="3">
        <f>VLOOKUP(A105,'Week 1'!$Q$4:R$138,2,FALSE)</f>
        <v>1500</v>
      </c>
      <c r="F105" s="3">
        <f>VLOOKUP(C105,'Week 1'!$Q$4:R$138,2,FALSE)</f>
        <v>1468.2790360804513</v>
      </c>
      <c r="G105" s="5">
        <f t="shared" si="23"/>
        <v>0.45447628438652116</v>
      </c>
      <c r="H105">
        <f t="shared" si="24"/>
        <v>1</v>
      </c>
      <c r="I105">
        <f t="shared" si="12"/>
        <v>53</v>
      </c>
      <c r="J105">
        <f t="shared" si="13"/>
        <v>3.9889840465642745</v>
      </c>
      <c r="K105">
        <f t="shared" si="14"/>
        <v>1500</v>
      </c>
      <c r="L105">
        <f t="shared" si="15"/>
        <v>1468.2790360804513</v>
      </c>
      <c r="M105">
        <f t="shared" si="16"/>
        <v>2.2000693547650565</v>
      </c>
      <c r="N105" s="3">
        <f t="shared" si="20"/>
        <v>1595.7507759764351</v>
      </c>
      <c r="Q105" t="str">
        <f>'PRE-POST'!A108</f>
        <v>Southern Methodist</v>
      </c>
      <c r="R105" s="3">
        <f>IFERROR(VLOOKUP(Q105,$A$4:$N$172,14,FALSE),VLOOKUP(Q105,'Week 1'!Q$4:R$134,2,FALSE))</f>
        <v>1468.2194616965205</v>
      </c>
    </row>
    <row r="106" spans="1:18">
      <c r="A106" t="str">
        <f t="shared" ref="A106:B106" si="55">C21</f>
        <v>Stanford</v>
      </c>
      <c r="B106">
        <f t="shared" si="55"/>
        <v>31</v>
      </c>
      <c r="C106" t="str">
        <f t="shared" ref="C106:D106" si="56">A21</f>
        <v>San Diego State</v>
      </c>
      <c r="D106">
        <f t="shared" si="56"/>
        <v>10</v>
      </c>
      <c r="E106" s="3">
        <f>VLOOKUP(A106,'Week 1'!$Q$4:R$138,2,FALSE)</f>
        <v>1500</v>
      </c>
      <c r="F106" s="3">
        <f>VLOOKUP(C106,'Week 1'!$Q$4:R$138,2,FALSE)</f>
        <v>1500</v>
      </c>
      <c r="G106" s="5">
        <f t="shared" si="23"/>
        <v>0.5</v>
      </c>
      <c r="H106">
        <f t="shared" si="24"/>
        <v>1</v>
      </c>
      <c r="I106">
        <f t="shared" si="12"/>
        <v>21</v>
      </c>
      <c r="J106">
        <f t="shared" si="13"/>
        <v>3.0910424533583161</v>
      </c>
      <c r="K106">
        <f t="shared" si="14"/>
        <v>1500</v>
      </c>
      <c r="L106">
        <f t="shared" si="15"/>
        <v>1500</v>
      </c>
      <c r="M106">
        <f t="shared" si="16"/>
        <v>1</v>
      </c>
      <c r="N106" s="3">
        <f t="shared" si="20"/>
        <v>1530.9104245335832</v>
      </c>
      <c r="Q106" t="str">
        <f>'PRE-POST'!A109</f>
        <v>Southern MissIssippi</v>
      </c>
      <c r="R106" s="3">
        <f>IFERROR(VLOOKUP(Q106,$A$4:$N$172,14,FALSE),VLOOKUP(Q106,'Week 1'!Q$4:R$134,2,FALSE))</f>
        <v>1593.4184767737775</v>
      </c>
    </row>
    <row r="107" spans="1:18">
      <c r="A107" t="str">
        <f t="shared" ref="A107:B107" si="57">C22</f>
        <v>Western Michigan</v>
      </c>
      <c r="B107">
        <f t="shared" si="57"/>
        <v>42</v>
      </c>
      <c r="C107" t="str">
        <f t="shared" ref="C107:D107" si="58">A22</f>
        <v>Syracuse</v>
      </c>
      <c r="D107">
        <f t="shared" si="58"/>
        <v>55</v>
      </c>
      <c r="E107" s="3">
        <f>VLOOKUP(A107,'Week 1'!$Q$4:R$138,2,FALSE)</f>
        <v>1500</v>
      </c>
      <c r="F107" s="3">
        <f>VLOOKUP(C107,'Week 1'!$Q$4:R$138,2,FALSE)</f>
        <v>1500</v>
      </c>
      <c r="G107" s="5">
        <f t="shared" si="23"/>
        <v>0.5</v>
      </c>
      <c r="H107">
        <f t="shared" si="24"/>
        <v>0</v>
      </c>
      <c r="I107">
        <f t="shared" si="12"/>
        <v>-13</v>
      </c>
      <c r="J107">
        <f t="shared" si="13"/>
        <v>2.6390573296152584</v>
      </c>
      <c r="K107">
        <f t="shared" si="14"/>
        <v>1500</v>
      </c>
      <c r="L107">
        <f t="shared" si="15"/>
        <v>1500</v>
      </c>
      <c r="M107">
        <f t="shared" si="16"/>
        <v>1</v>
      </c>
      <c r="N107" s="3">
        <f t="shared" si="20"/>
        <v>1473.6094267038475</v>
      </c>
      <c r="Q107" t="str">
        <f>'PRE-POST'!A110</f>
        <v>Stanford</v>
      </c>
      <c r="R107" s="3">
        <f>IFERROR(VLOOKUP(Q107,$A$4:$N$172,14,FALSE),VLOOKUP(Q107,'Week 1'!Q$4:R$134,2,FALSE))</f>
        <v>1530.9104245335832</v>
      </c>
    </row>
    <row r="108" spans="1:18">
      <c r="A108" t="str">
        <f t="shared" ref="A108:B108" si="59">C23</f>
        <v>Wisconsin</v>
      </c>
      <c r="B108">
        <f t="shared" si="59"/>
        <v>34</v>
      </c>
      <c r="C108" t="str">
        <f t="shared" ref="C108:D108" si="60">A23</f>
        <v>Western Kentucky</v>
      </c>
      <c r="D108">
        <f t="shared" si="60"/>
        <v>3</v>
      </c>
      <c r="E108" s="3">
        <f>VLOOKUP(A108,'Week 1'!$Q$4:R$138,2,FALSE)</f>
        <v>1500</v>
      </c>
      <c r="F108" s="3">
        <f>VLOOKUP(C108,'Week 1'!$Q$4:R$138,2,FALSE)</f>
        <v>1500</v>
      </c>
      <c r="G108" s="5">
        <f t="shared" si="23"/>
        <v>0.5</v>
      </c>
      <c r="H108">
        <f t="shared" si="24"/>
        <v>1</v>
      </c>
      <c r="I108">
        <f t="shared" si="12"/>
        <v>31</v>
      </c>
      <c r="J108">
        <f t="shared" si="13"/>
        <v>3.4657359027997265</v>
      </c>
      <c r="K108">
        <f t="shared" si="14"/>
        <v>1500</v>
      </c>
      <c r="L108">
        <f t="shared" si="15"/>
        <v>1500</v>
      </c>
      <c r="M108">
        <f t="shared" si="16"/>
        <v>1</v>
      </c>
      <c r="N108" s="3">
        <f t="shared" si="20"/>
        <v>1534.6573590279972</v>
      </c>
      <c r="Q108" t="str">
        <f>'PRE-POST'!A111</f>
        <v>Syracuse</v>
      </c>
      <c r="R108" s="3">
        <f>IFERROR(VLOOKUP(Q108,$A$4:$N$172,14,FALSE),VLOOKUP(Q108,'Week 1'!Q$4:R$134,2,FALSE))</f>
        <v>1526.3905732961525</v>
      </c>
    </row>
    <row r="109" spans="1:18">
      <c r="A109" t="str">
        <f t="shared" ref="A109:B109" si="61">C24</f>
        <v>Air Force</v>
      </c>
      <c r="B109">
        <f t="shared" si="61"/>
        <v>38</v>
      </c>
      <c r="C109" t="str">
        <f t="shared" ref="C109:D109" si="62">A24</f>
        <v>AA</v>
      </c>
      <c r="D109">
        <f t="shared" si="62"/>
        <v>0</v>
      </c>
      <c r="E109" s="3">
        <f>VLOOKUP(A109,'Week 1'!$Q$4:R$138,2,FALSE)</f>
        <v>1500</v>
      </c>
      <c r="F109" s="3">
        <f>VLOOKUP(C109,'Week 1'!$Q$4:R$138,2,FALSE)</f>
        <v>1468.2790360804513</v>
      </c>
      <c r="G109" s="5">
        <f t="shared" si="23"/>
        <v>0.45447628438652116</v>
      </c>
      <c r="H109">
        <f t="shared" si="24"/>
        <v>1</v>
      </c>
      <c r="I109">
        <f t="shared" si="12"/>
        <v>38</v>
      </c>
      <c r="J109">
        <f t="shared" si="13"/>
        <v>3.6635616461296463</v>
      </c>
      <c r="K109">
        <f t="shared" si="14"/>
        <v>1500</v>
      </c>
      <c r="L109">
        <f t="shared" si="15"/>
        <v>1468.2790360804513</v>
      </c>
      <c r="M109">
        <f t="shared" si="16"/>
        <v>2.2000693547650565</v>
      </c>
      <c r="N109" s="3">
        <f t="shared" si="20"/>
        <v>1587.9394017021841</v>
      </c>
      <c r="Q109" t="str">
        <f>'PRE-POST'!A112</f>
        <v>Texas Christian</v>
      </c>
      <c r="R109" s="3">
        <f>IFERROR(VLOOKUP(Q109,$A$4:$N$172,14,FALSE),VLOOKUP(Q109,'Week 1'!Q$4:R$134,2,FALSE))</f>
        <v>1593.4184767737775</v>
      </c>
    </row>
    <row r="110" spans="1:18">
      <c r="A110" t="str">
        <f t="shared" ref="A110:B110" si="63">C25</f>
        <v>Alabama</v>
      </c>
      <c r="B110">
        <f t="shared" si="63"/>
        <v>51</v>
      </c>
      <c r="C110" t="str">
        <f t="shared" ref="C110:D110" si="64">A25</f>
        <v>Louisville</v>
      </c>
      <c r="D110">
        <f t="shared" si="64"/>
        <v>14</v>
      </c>
      <c r="E110" s="3">
        <f>VLOOKUP(A110,'Week 1'!$Q$4:R$138,2,FALSE)</f>
        <v>1500</v>
      </c>
      <c r="F110" s="3">
        <f>VLOOKUP(C110,'Week 1'!$Q$4:R$138,2,FALSE)</f>
        <v>1500</v>
      </c>
      <c r="G110" s="5">
        <f t="shared" si="23"/>
        <v>0.5</v>
      </c>
      <c r="H110">
        <f t="shared" si="24"/>
        <v>1</v>
      </c>
      <c r="I110">
        <f t="shared" si="12"/>
        <v>37</v>
      </c>
      <c r="J110">
        <f t="shared" si="13"/>
        <v>3.6375861597263857</v>
      </c>
      <c r="K110">
        <f t="shared" si="14"/>
        <v>1500</v>
      </c>
      <c r="L110">
        <f t="shared" si="15"/>
        <v>1500</v>
      </c>
      <c r="M110">
        <f t="shared" si="16"/>
        <v>1</v>
      </c>
      <c r="N110" s="3">
        <f t="shared" si="20"/>
        <v>1536.3758615972638</v>
      </c>
      <c r="Q110" t="str">
        <f>'PRE-POST'!A113</f>
        <v>Temple</v>
      </c>
      <c r="R110" s="3">
        <f>IFERROR(VLOOKUP(Q110,$A$4:$N$172,14,FALSE),VLOOKUP(Q110,'Week 1'!Q$4:R$134,2,FALSE))</f>
        <v>1478.0317904061433</v>
      </c>
    </row>
    <row r="111" spans="1:18">
      <c r="A111" t="str">
        <f t="shared" ref="A111:B111" si="65">C26</f>
        <v>Arizona State</v>
      </c>
      <c r="B111">
        <f t="shared" si="65"/>
        <v>49</v>
      </c>
      <c r="C111" t="str">
        <f t="shared" ref="C111:D111" si="66">A26</f>
        <v>Texas-San Antonio</v>
      </c>
      <c r="D111">
        <f t="shared" si="66"/>
        <v>7</v>
      </c>
      <c r="E111" s="3">
        <f>VLOOKUP(A111,'Week 1'!$Q$4:R$138,2,FALSE)</f>
        <v>1500</v>
      </c>
      <c r="F111" s="3">
        <f>VLOOKUP(C111,'Week 1'!$Q$4:R$138,2,FALSE)</f>
        <v>1500</v>
      </c>
      <c r="G111" s="5">
        <f t="shared" si="23"/>
        <v>0.5</v>
      </c>
      <c r="H111">
        <f t="shared" si="24"/>
        <v>1</v>
      </c>
      <c r="I111">
        <f t="shared" si="12"/>
        <v>42</v>
      </c>
      <c r="J111">
        <f t="shared" si="13"/>
        <v>3.7612001156935624</v>
      </c>
      <c r="K111">
        <f t="shared" si="14"/>
        <v>1500</v>
      </c>
      <c r="L111">
        <f t="shared" si="15"/>
        <v>1500</v>
      </c>
      <c r="M111">
        <f t="shared" si="16"/>
        <v>1</v>
      </c>
      <c r="N111" s="3">
        <f t="shared" si="20"/>
        <v>1537.6120011569355</v>
      </c>
      <c r="Q111" t="str">
        <f>'PRE-POST'!A114</f>
        <v>Tennessee</v>
      </c>
      <c r="R111" s="3">
        <f>IFERROR(VLOOKUP(Q111,$A$4:$N$172,14,FALSE),VLOOKUP(Q111,'Week 1'!Q$4:R$134,2,FALSE))</f>
        <v>1467.0416313399567</v>
      </c>
    </row>
    <row r="112" spans="1:18">
      <c r="A112" t="str">
        <f t="shared" ref="A112:B112" si="67">C27</f>
        <v>Arkansas</v>
      </c>
      <c r="B112">
        <f t="shared" si="67"/>
        <v>55</v>
      </c>
      <c r="C112" t="str">
        <f t="shared" ref="C112:D112" si="68">A27</f>
        <v>AA</v>
      </c>
      <c r="D112">
        <f t="shared" si="68"/>
        <v>20</v>
      </c>
      <c r="E112" s="3">
        <f>VLOOKUP(A112,'Week 1'!$Q$4:R$138,2,FALSE)</f>
        <v>1500</v>
      </c>
      <c r="F112" s="3">
        <f>VLOOKUP(C112,'Week 1'!$Q$4:R$138,2,FALSE)</f>
        <v>1468.2790360804513</v>
      </c>
      <c r="G112" s="5">
        <f t="shared" si="23"/>
        <v>0.45447628438652116</v>
      </c>
      <c r="H112">
        <f t="shared" si="24"/>
        <v>1</v>
      </c>
      <c r="I112">
        <f t="shared" si="12"/>
        <v>35</v>
      </c>
      <c r="J112">
        <f t="shared" si="13"/>
        <v>3.5835189384561099</v>
      </c>
      <c r="K112">
        <f t="shared" si="14"/>
        <v>1500</v>
      </c>
      <c r="L112">
        <f t="shared" si="15"/>
        <v>1468.2790360804513</v>
      </c>
      <c r="M112">
        <f t="shared" si="16"/>
        <v>2.2000693547650565</v>
      </c>
      <c r="N112" s="3">
        <f t="shared" si="20"/>
        <v>1586.0180725412924</v>
      </c>
      <c r="Q112" t="str">
        <f>'PRE-POST'!A115</f>
        <v>Texas</v>
      </c>
      <c r="R112" s="3">
        <f>IFERROR(VLOOKUP(Q112,$A$4:$N$172,14,FALSE),VLOOKUP(Q112,'Week 1'!Q$4:R$134,2,FALSE))</f>
        <v>1482.0824053077195</v>
      </c>
    </row>
    <row r="113" spans="1:18">
      <c r="A113" t="str">
        <f t="shared" ref="A113:B113" si="69">C28</f>
        <v>Arkansas State</v>
      </c>
      <c r="B113">
        <f t="shared" si="69"/>
        <v>48</v>
      </c>
      <c r="C113" t="str">
        <f t="shared" ref="C113:D113" si="70">A28</f>
        <v>AA</v>
      </c>
      <c r="D113">
        <f t="shared" si="70"/>
        <v>21</v>
      </c>
      <c r="E113" s="3">
        <f>VLOOKUP(A113,'Week 1'!$Q$4:R$138,2,FALSE)</f>
        <v>1500</v>
      </c>
      <c r="F113" s="3">
        <f>VLOOKUP(C113,'Week 1'!$Q$4:R$138,2,FALSE)</f>
        <v>1468.2790360804513</v>
      </c>
      <c r="G113" s="5">
        <f t="shared" si="23"/>
        <v>0.45447628438652116</v>
      </c>
      <c r="H113">
        <f t="shared" si="24"/>
        <v>1</v>
      </c>
      <c r="I113">
        <f t="shared" si="12"/>
        <v>27</v>
      </c>
      <c r="J113">
        <f t="shared" si="13"/>
        <v>3.3322045101752038</v>
      </c>
      <c r="K113">
        <f t="shared" si="14"/>
        <v>1500</v>
      </c>
      <c r="L113">
        <f t="shared" si="15"/>
        <v>1468.2790360804513</v>
      </c>
      <c r="M113">
        <f t="shared" si="16"/>
        <v>2.2000693547650565</v>
      </c>
      <c r="N113" s="3">
        <f t="shared" si="20"/>
        <v>1579.9855712223921</v>
      </c>
      <c r="Q113" t="str">
        <f>'PRE-POST'!A116</f>
        <v>Texas A&amp;M</v>
      </c>
      <c r="R113" s="3">
        <f>IFERROR(VLOOKUP(Q113,$A$4:$N$172,14,FALSE),VLOOKUP(Q113,'Week 1'!Q$4:R$134,2,FALSE))</f>
        <v>1595.3020937506665</v>
      </c>
    </row>
    <row r="114" spans="1:18">
      <c r="A114" t="str">
        <f t="shared" ref="A114:B114" si="71">C29</f>
        <v>Auburn</v>
      </c>
      <c r="B114">
        <f t="shared" si="71"/>
        <v>21</v>
      </c>
      <c r="C114" t="str">
        <f t="shared" ref="C114:D114" si="72">A29</f>
        <v>Washington</v>
      </c>
      <c r="D114">
        <f t="shared" si="72"/>
        <v>16</v>
      </c>
      <c r="E114" s="3">
        <f>VLOOKUP(A114,'Week 1'!$Q$4:R$138,2,FALSE)</f>
        <v>1500</v>
      </c>
      <c r="F114" s="3">
        <f>VLOOKUP(C114,'Week 1'!$Q$4:R$138,2,FALSE)</f>
        <v>1500</v>
      </c>
      <c r="G114" s="5">
        <f t="shared" si="23"/>
        <v>0.5</v>
      </c>
      <c r="H114">
        <f t="shared" si="24"/>
        <v>1</v>
      </c>
      <c r="I114">
        <f t="shared" si="12"/>
        <v>5</v>
      </c>
      <c r="J114">
        <f t="shared" si="13"/>
        <v>1.791759469228055</v>
      </c>
      <c r="K114">
        <f t="shared" si="14"/>
        <v>1500</v>
      </c>
      <c r="L114">
        <f t="shared" si="15"/>
        <v>1500</v>
      </c>
      <c r="M114">
        <f t="shared" si="16"/>
        <v>1</v>
      </c>
      <c r="N114" s="3">
        <f t="shared" si="20"/>
        <v>1517.9175946922805</v>
      </c>
      <c r="Q114" t="str">
        <f>'PRE-POST'!A117</f>
        <v>Texas State</v>
      </c>
      <c r="R114" s="3">
        <f>IFERROR(VLOOKUP(Q114,$A$4:$N$172,14,FALSE),VLOOKUP(Q114,'Week 1'!Q$4:R$134,2,FALSE))</f>
        <v>1466.3270417001352</v>
      </c>
    </row>
    <row r="115" spans="1:18">
      <c r="A115" t="str">
        <f t="shared" ref="A115:B115" si="73">C30</f>
        <v>Baylor</v>
      </c>
      <c r="B115">
        <f t="shared" si="73"/>
        <v>55</v>
      </c>
      <c r="C115" t="str">
        <f t="shared" ref="C115:D115" si="74">A30</f>
        <v>AA</v>
      </c>
      <c r="D115">
        <f t="shared" si="74"/>
        <v>27</v>
      </c>
      <c r="E115" s="3">
        <f>VLOOKUP(A115,'Week 1'!$Q$4:R$138,2,FALSE)</f>
        <v>1500</v>
      </c>
      <c r="F115" s="3">
        <f>VLOOKUP(C115,'Week 1'!$Q$4:R$138,2,FALSE)</f>
        <v>1468.2790360804513</v>
      </c>
      <c r="G115" s="5">
        <f t="shared" si="23"/>
        <v>0.45447628438652116</v>
      </c>
      <c r="H115">
        <f t="shared" si="24"/>
        <v>1</v>
      </c>
      <c r="I115">
        <f t="shared" si="12"/>
        <v>28</v>
      </c>
      <c r="J115">
        <f t="shared" si="13"/>
        <v>3.3672958299864741</v>
      </c>
      <c r="K115">
        <f t="shared" si="14"/>
        <v>1500</v>
      </c>
      <c r="L115">
        <f t="shared" si="15"/>
        <v>1468.2790360804513</v>
      </c>
      <c r="M115">
        <f t="shared" si="16"/>
        <v>2.2000693547650565</v>
      </c>
      <c r="N115" s="3">
        <f t="shared" si="20"/>
        <v>1580.8278962512074</v>
      </c>
      <c r="Q115" t="str">
        <f>'PRE-POST'!A118</f>
        <v>Texas Tech</v>
      </c>
      <c r="R115" s="3">
        <f>IFERROR(VLOOKUP(Q115,$A$4:$N$172,14,FALSE),VLOOKUP(Q115,'Week 1'!Q$4:R$134,2,FALSE))</f>
        <v>1469.5547756227659</v>
      </c>
    </row>
    <row r="116" spans="1:18">
      <c r="A116" t="str">
        <f t="shared" ref="A116:B116" si="75">C31</f>
        <v>Troy</v>
      </c>
      <c r="B116">
        <f t="shared" si="75"/>
        <v>20</v>
      </c>
      <c r="C116" t="str">
        <f t="shared" ref="C116:D116" si="76">A31</f>
        <v>Boise State</v>
      </c>
      <c r="D116">
        <f t="shared" si="76"/>
        <v>56</v>
      </c>
      <c r="E116" s="3">
        <f>VLOOKUP(A116,'Week 1'!$Q$4:R$138,2,FALSE)</f>
        <v>1500</v>
      </c>
      <c r="F116" s="3">
        <f>VLOOKUP(C116,'Week 1'!$Q$4:R$138,2,FALSE)</f>
        <v>1500</v>
      </c>
      <c r="G116" s="5">
        <f t="shared" si="23"/>
        <v>0.5</v>
      </c>
      <c r="H116">
        <f t="shared" si="24"/>
        <v>0</v>
      </c>
      <c r="I116">
        <f t="shared" si="12"/>
        <v>-36</v>
      </c>
      <c r="J116">
        <f t="shared" si="13"/>
        <v>3.6109179126442243</v>
      </c>
      <c r="K116">
        <f t="shared" si="14"/>
        <v>1500</v>
      </c>
      <c r="L116">
        <f t="shared" si="15"/>
        <v>1500</v>
      </c>
      <c r="M116">
        <f t="shared" si="16"/>
        <v>1</v>
      </c>
      <c r="N116" s="3">
        <f t="shared" si="20"/>
        <v>1463.8908208735577</v>
      </c>
      <c r="Q116" t="str">
        <f>'PRE-POST'!A119</f>
        <v>Texas-El Paso</v>
      </c>
      <c r="R116" s="3">
        <f>IFERROR(VLOOKUP(Q116,$A$4:$N$172,14,FALSE),VLOOKUP(Q116,'Week 1'!Q$4:R$134,2,FALSE))</f>
        <v>1439.1207364827567</v>
      </c>
    </row>
    <row r="117" spans="1:18">
      <c r="A117" t="str">
        <f t="shared" ref="A117:B117" si="77">C32</f>
        <v>Boston College</v>
      </c>
      <c r="B117">
        <f t="shared" si="77"/>
        <v>55</v>
      </c>
      <c r="C117" t="str">
        <f t="shared" ref="C117:D117" si="78">A32</f>
        <v>Massachusetts</v>
      </c>
      <c r="D117">
        <f t="shared" si="78"/>
        <v>21</v>
      </c>
      <c r="E117" s="3">
        <f>VLOOKUP(A117,'Week 1'!$Q$4:R$138,2,FALSE)</f>
        <v>1500</v>
      </c>
      <c r="F117" s="3">
        <f>VLOOKUP(C117,'Week 1'!$Q$4:R$138,2,FALSE)</f>
        <v>1531.7209639195487</v>
      </c>
      <c r="G117" s="5">
        <f t="shared" si="23"/>
        <v>0.54552371561347879</v>
      </c>
      <c r="H117">
        <f t="shared" si="24"/>
        <v>1</v>
      </c>
      <c r="I117">
        <f t="shared" si="12"/>
        <v>34</v>
      </c>
      <c r="J117">
        <f t="shared" si="13"/>
        <v>3.5553480614894135</v>
      </c>
      <c r="K117">
        <f t="shared" si="14"/>
        <v>1500</v>
      </c>
      <c r="L117">
        <f t="shared" si="15"/>
        <v>1531.7209639195487</v>
      </c>
      <c r="M117">
        <f t="shared" si="16"/>
        <v>2.1999306452349439</v>
      </c>
      <c r="N117" s="3">
        <f t="shared" si="20"/>
        <v>1571.0938992759682</v>
      </c>
      <c r="Q117" t="str">
        <f>'PRE-POST'!A120</f>
        <v>Texas-San Antonio</v>
      </c>
      <c r="R117" s="3">
        <f>IFERROR(VLOOKUP(Q117,$A$4:$N$172,14,FALSE),VLOOKUP(Q117,'Week 1'!Q$4:R$134,2,FALSE))</f>
        <v>1462.3879988430645</v>
      </c>
    </row>
    <row r="118" spans="1:18">
      <c r="A118" t="str">
        <f t="shared" ref="A118:B118" si="79">C33</f>
        <v>Arizona</v>
      </c>
      <c r="B118">
        <f t="shared" si="79"/>
        <v>23</v>
      </c>
      <c r="C118" t="str">
        <f t="shared" ref="C118:D118" si="80">A33</f>
        <v>Brigham Young</v>
      </c>
      <c r="D118">
        <f t="shared" si="80"/>
        <v>28</v>
      </c>
      <c r="E118" s="3">
        <f>VLOOKUP(A118,'Week 1'!$Q$4:R$138,2,FALSE)</f>
        <v>1500</v>
      </c>
      <c r="F118" s="3">
        <f>VLOOKUP(C118,'Week 1'!$Q$4:R$138,2,FALSE)</f>
        <v>1500</v>
      </c>
      <c r="G118" s="5">
        <f t="shared" si="23"/>
        <v>0.5</v>
      </c>
      <c r="H118">
        <f t="shared" si="24"/>
        <v>0</v>
      </c>
      <c r="I118">
        <f t="shared" si="12"/>
        <v>-5</v>
      </c>
      <c r="J118">
        <f t="shared" si="13"/>
        <v>1.791759469228055</v>
      </c>
      <c r="K118">
        <f t="shared" si="14"/>
        <v>1500</v>
      </c>
      <c r="L118">
        <f t="shared" si="15"/>
        <v>1500</v>
      </c>
      <c r="M118">
        <f t="shared" si="16"/>
        <v>1</v>
      </c>
      <c r="N118" s="3">
        <f t="shared" si="20"/>
        <v>1482.0824053077195</v>
      </c>
      <c r="Q118" t="str">
        <f>'PRE-POST'!A121</f>
        <v>Toledo</v>
      </c>
      <c r="R118" s="3">
        <f>IFERROR(VLOOKUP(Q118,$A$4:$N$172,14,FALSE),VLOOKUP(Q118,'Week 1'!Q$4:R$134,2,FALSE))</f>
        <v>1599.8289985065101</v>
      </c>
    </row>
    <row r="119" spans="1:18">
      <c r="A119" t="str">
        <f t="shared" ref="A119:B119" si="81">C34</f>
        <v>Buffalo</v>
      </c>
      <c r="B119">
        <f t="shared" si="81"/>
        <v>48</v>
      </c>
      <c r="C119" t="str">
        <f t="shared" ref="C119:D119" si="82">A34</f>
        <v>AA</v>
      </c>
      <c r="D119">
        <f t="shared" si="82"/>
        <v>10</v>
      </c>
      <c r="E119" s="3">
        <f>VLOOKUP(A119,'Week 1'!$Q$4:R$138,2,FALSE)</f>
        <v>1500</v>
      </c>
      <c r="F119" s="3">
        <f>VLOOKUP(C119,'Week 1'!$Q$4:R$138,2,FALSE)</f>
        <v>1468.2790360804513</v>
      </c>
      <c r="G119" s="5">
        <f t="shared" si="23"/>
        <v>0.45447628438652116</v>
      </c>
      <c r="H119">
        <f t="shared" si="24"/>
        <v>1</v>
      </c>
      <c r="I119">
        <f t="shared" si="12"/>
        <v>38</v>
      </c>
      <c r="J119">
        <f t="shared" si="13"/>
        <v>3.6635616461296463</v>
      </c>
      <c r="K119">
        <f t="shared" si="14"/>
        <v>1500</v>
      </c>
      <c r="L119">
        <f t="shared" si="15"/>
        <v>1468.2790360804513</v>
      </c>
      <c r="M119">
        <f t="shared" si="16"/>
        <v>2.2000693547650565</v>
      </c>
      <c r="N119" s="3">
        <f t="shared" si="20"/>
        <v>1587.9394017021841</v>
      </c>
      <c r="Q119" t="str">
        <f>'PRE-POST'!A122</f>
        <v>Troy</v>
      </c>
      <c r="R119" s="3">
        <f>IFERROR(VLOOKUP(Q119,$A$4:$N$172,14,FALSE),VLOOKUP(Q119,'Week 1'!Q$4:R$134,2,FALSE))</f>
        <v>1463.8908208735577</v>
      </c>
    </row>
    <row r="120" spans="1:18">
      <c r="A120" t="str">
        <f t="shared" ref="A120:B120" si="83">C35</f>
        <v>California</v>
      </c>
      <c r="B120">
        <f t="shared" si="83"/>
        <v>24</v>
      </c>
      <c r="C120" t="str">
        <f t="shared" ref="C120:D120" si="84">A35</f>
        <v>North Carolina</v>
      </c>
      <c r="D120">
        <f t="shared" si="84"/>
        <v>17</v>
      </c>
      <c r="E120" s="3">
        <f>VLOOKUP(A120,'Week 1'!$Q$4:R$138,2,FALSE)</f>
        <v>1500</v>
      </c>
      <c r="F120" s="3">
        <f>VLOOKUP(C120,'Week 1'!$Q$4:R$138,2,FALSE)</f>
        <v>1500</v>
      </c>
      <c r="G120" s="5">
        <f t="shared" si="23"/>
        <v>0.5</v>
      </c>
      <c r="H120">
        <f t="shared" si="24"/>
        <v>1</v>
      </c>
      <c r="I120">
        <f t="shared" si="12"/>
        <v>7</v>
      </c>
      <c r="J120">
        <f t="shared" si="13"/>
        <v>2.0794415416798357</v>
      </c>
      <c r="K120">
        <f t="shared" si="14"/>
        <v>1500</v>
      </c>
      <c r="L120">
        <f t="shared" si="15"/>
        <v>1500</v>
      </c>
      <c r="M120">
        <f t="shared" si="16"/>
        <v>1</v>
      </c>
      <c r="N120" s="3">
        <f t="shared" si="20"/>
        <v>1520.7944154167983</v>
      </c>
      <c r="Q120" t="str">
        <f>'PRE-POST'!A123</f>
        <v>Tulane</v>
      </c>
      <c r="R120" s="3">
        <f>IFERROR(VLOOKUP(Q120,$A$4:$N$172,14,FALSE),VLOOKUP(Q120,'Week 1'!Q$4:R$134,2,FALSE))</f>
        <v>1480.5408985094468</v>
      </c>
    </row>
    <row r="121" spans="1:18">
      <c r="A121" t="str">
        <f t="shared" ref="A121:B121" si="85">C36</f>
        <v>Charlotte</v>
      </c>
      <c r="B121">
        <f t="shared" si="85"/>
        <v>34</v>
      </c>
      <c r="C121" t="str">
        <f t="shared" ref="C121:D121" si="86">A36</f>
        <v>AA</v>
      </c>
      <c r="D121">
        <f t="shared" si="86"/>
        <v>10</v>
      </c>
      <c r="E121" s="3">
        <f>VLOOKUP(A121,'Week 1'!$Q$4:R$138,2,FALSE)</f>
        <v>1500</v>
      </c>
      <c r="F121" s="3">
        <f>VLOOKUP(C121,'Week 1'!$Q$4:R$138,2,FALSE)</f>
        <v>1468.2790360804513</v>
      </c>
      <c r="G121" s="5">
        <f t="shared" si="23"/>
        <v>0.45447628438652116</v>
      </c>
      <c r="H121">
        <f t="shared" si="24"/>
        <v>1</v>
      </c>
      <c r="I121">
        <f t="shared" si="12"/>
        <v>24</v>
      </c>
      <c r="J121">
        <f t="shared" si="13"/>
        <v>3.2188758248682006</v>
      </c>
      <c r="K121">
        <f t="shared" si="14"/>
        <v>1500</v>
      </c>
      <c r="L121">
        <f t="shared" si="15"/>
        <v>1468.2790360804513</v>
      </c>
      <c r="M121">
        <f t="shared" si="16"/>
        <v>2.2000693547650565</v>
      </c>
      <c r="N121" s="3">
        <f t="shared" ref="N121:N152" si="87">E121+k*J121*M121*(H121-G121)</f>
        <v>1577.2652521055782</v>
      </c>
      <c r="Q121" t="str">
        <f>'PRE-POST'!A124</f>
        <v>Tulsa</v>
      </c>
      <c r="R121" s="3">
        <f>IFERROR(VLOOKUP(Q121,$A$4:$N$172,14,FALSE),VLOOKUP(Q121,'Week 1'!Q$4:R$134,2,FALSE))</f>
        <v>1559.6472026883978</v>
      </c>
    </row>
    <row r="122" spans="1:18">
      <c r="A122" t="str">
        <f t="shared" ref="A122:B122" si="88">C37</f>
        <v>UCLA</v>
      </c>
      <c r="B122">
        <f t="shared" si="88"/>
        <v>17</v>
      </c>
      <c r="C122" t="str">
        <f t="shared" ref="C122:D122" si="89">A37</f>
        <v>Cincinnati</v>
      </c>
      <c r="D122">
        <f t="shared" si="89"/>
        <v>26</v>
      </c>
      <c r="E122" s="3">
        <f>VLOOKUP(A122,'Week 1'!$Q$4:R$138,2,FALSE)</f>
        <v>1500</v>
      </c>
      <c r="F122" s="3">
        <f>VLOOKUP(C122,'Week 1'!$Q$4:R$138,2,FALSE)</f>
        <v>1500</v>
      </c>
      <c r="G122" s="5">
        <f t="shared" si="23"/>
        <v>0.5</v>
      </c>
      <c r="H122">
        <f t="shared" si="24"/>
        <v>0</v>
      </c>
      <c r="I122">
        <f t="shared" si="12"/>
        <v>-9</v>
      </c>
      <c r="J122">
        <f t="shared" si="13"/>
        <v>2.3025850929940459</v>
      </c>
      <c r="K122">
        <f t="shared" si="14"/>
        <v>1500</v>
      </c>
      <c r="L122">
        <f t="shared" si="15"/>
        <v>1500</v>
      </c>
      <c r="M122">
        <f t="shared" si="16"/>
        <v>1</v>
      </c>
      <c r="N122" s="3">
        <f t="shared" si="87"/>
        <v>1476.9741490700596</v>
      </c>
      <c r="Q122" t="str">
        <f>'PRE-POST'!A125</f>
        <v>Utah</v>
      </c>
      <c r="R122" s="3">
        <f>IFERROR(VLOOKUP(Q122,$A$4:$N$172,14,FALSE),VLOOKUP(Q122,'Week 1'!Q$4:R$134,2,FALSE))</f>
        <v>1583.1908320887585</v>
      </c>
    </row>
    <row r="123" spans="1:18">
      <c r="A123" t="str">
        <f t="shared" ref="A123:B123" si="90">C38</f>
        <v>Clemson</v>
      </c>
      <c r="B123">
        <f t="shared" si="90"/>
        <v>48</v>
      </c>
      <c r="C123" t="str">
        <f t="shared" ref="C123:D123" si="91">A38</f>
        <v>AA</v>
      </c>
      <c r="D123">
        <f t="shared" si="91"/>
        <v>7</v>
      </c>
      <c r="E123" s="3">
        <f>VLOOKUP(A123,'Week 1'!$Q$4:R$138,2,FALSE)</f>
        <v>1500</v>
      </c>
      <c r="F123" s="3">
        <f>VLOOKUP(C123,'Week 1'!$Q$4:R$138,2,FALSE)</f>
        <v>1468.2790360804513</v>
      </c>
      <c r="G123" s="5">
        <f t="shared" si="23"/>
        <v>0.45447628438652116</v>
      </c>
      <c r="H123">
        <f t="shared" si="24"/>
        <v>1</v>
      </c>
      <c r="I123">
        <f t="shared" si="12"/>
        <v>41</v>
      </c>
      <c r="J123">
        <f t="shared" si="13"/>
        <v>3.7376696182833684</v>
      </c>
      <c r="K123">
        <f t="shared" si="14"/>
        <v>1500</v>
      </c>
      <c r="L123">
        <f t="shared" si="15"/>
        <v>1468.2790360804513</v>
      </c>
      <c r="M123">
        <f t="shared" si="16"/>
        <v>2.2000693547650565</v>
      </c>
      <c r="N123" s="3">
        <f t="shared" si="87"/>
        <v>1589.7182746575349</v>
      </c>
      <c r="Q123" t="str">
        <f>'PRE-POST'!A126</f>
        <v>Utah State</v>
      </c>
      <c r="R123" s="3">
        <f>IFERROR(VLOOKUP(Q123,$A$4:$N$172,14,FALSE),VLOOKUP(Q123,'Week 1'!Q$4:R$134,2,FALSE))</f>
        <v>1479.2055845832017</v>
      </c>
    </row>
    <row r="124" spans="1:18">
      <c r="A124" t="str">
        <f t="shared" ref="A124:B124" si="92">C39</f>
        <v>Florida</v>
      </c>
      <c r="B124">
        <f t="shared" si="92"/>
        <v>53</v>
      </c>
      <c r="C124" t="str">
        <f t="shared" ref="C124:D124" si="93">A39</f>
        <v>AA</v>
      </c>
      <c r="D124">
        <f t="shared" si="93"/>
        <v>6</v>
      </c>
      <c r="E124" s="3">
        <f>VLOOKUP(A124,'Week 1'!$Q$4:R$138,2,FALSE)</f>
        <v>1500</v>
      </c>
      <c r="F124" s="3">
        <f>VLOOKUP(C124,'Week 1'!$Q$4:R$138,2,FALSE)</f>
        <v>1468.2790360804513</v>
      </c>
      <c r="G124" s="5">
        <f t="shared" si="23"/>
        <v>0.45447628438652116</v>
      </c>
      <c r="H124">
        <f t="shared" si="24"/>
        <v>1</v>
      </c>
      <c r="I124">
        <f t="shared" si="12"/>
        <v>47</v>
      </c>
      <c r="J124">
        <f t="shared" si="13"/>
        <v>3.8712010109078911</v>
      </c>
      <c r="K124">
        <f t="shared" si="14"/>
        <v>1500</v>
      </c>
      <c r="L124">
        <f t="shared" si="15"/>
        <v>1468.2790360804513</v>
      </c>
      <c r="M124">
        <f t="shared" si="16"/>
        <v>2.2000693547650565</v>
      </c>
      <c r="N124" s="3">
        <f t="shared" si="87"/>
        <v>1592.9235355239011</v>
      </c>
      <c r="Q124" t="str">
        <f>'PRE-POST'!A127</f>
        <v>Vanderbilt</v>
      </c>
      <c r="R124" s="3">
        <f>IFERROR(VLOOKUP(Q124,$A$4:$N$172,14,FALSE),VLOOKUP(Q124,'Week 1'!Q$4:R$134,2,FALSE))</f>
        <v>1533.6729582998648</v>
      </c>
    </row>
    <row r="125" spans="1:18">
      <c r="A125" t="str">
        <f t="shared" ref="A125:B125" si="94">C40</f>
        <v>Fresno State</v>
      </c>
      <c r="B125">
        <f t="shared" si="94"/>
        <v>79</v>
      </c>
      <c r="C125" t="str">
        <f t="shared" ref="C125:D125" si="95">A40</f>
        <v>AA</v>
      </c>
      <c r="D125">
        <f t="shared" si="95"/>
        <v>13</v>
      </c>
      <c r="E125" s="3">
        <f>VLOOKUP(A125,'Week 1'!$Q$4:R$138,2,FALSE)</f>
        <v>1500</v>
      </c>
      <c r="F125" s="3">
        <f>VLOOKUP(C125,'Week 1'!$Q$4:R$138,2,FALSE)</f>
        <v>1468.2790360804513</v>
      </c>
      <c r="G125" s="5">
        <f t="shared" si="23"/>
        <v>0.45447628438652116</v>
      </c>
      <c r="H125">
        <f t="shared" si="24"/>
        <v>1</v>
      </c>
      <c r="I125">
        <f t="shared" si="12"/>
        <v>66</v>
      </c>
      <c r="J125">
        <f t="shared" si="13"/>
        <v>4.2046926193909657</v>
      </c>
      <c r="K125">
        <f t="shared" si="14"/>
        <v>1500</v>
      </c>
      <c r="L125">
        <f t="shared" si="15"/>
        <v>1468.2790360804513</v>
      </c>
      <c r="M125">
        <f t="shared" si="16"/>
        <v>2.2000693547650565</v>
      </c>
      <c r="N125" s="3">
        <f t="shared" si="87"/>
        <v>1600.9286014557611</v>
      </c>
      <c r="Q125" t="str">
        <f>'PRE-POST'!A128</f>
        <v>Virginia</v>
      </c>
      <c r="R125" s="3">
        <f>IFERROR(VLOOKUP(Q125,$A$4:$N$172,14,FALSE),VLOOKUP(Q125,'Week 1'!Q$4:R$134,2,FALSE))</f>
        <v>1581.6416623234352</v>
      </c>
    </row>
    <row r="126" spans="1:18">
      <c r="A126" t="str">
        <f t="shared" ref="A126:B126" si="96">C41</f>
        <v>Georgia</v>
      </c>
      <c r="B126">
        <f t="shared" si="96"/>
        <v>45</v>
      </c>
      <c r="C126" t="str">
        <f t="shared" ref="C126:D126" si="97">A41</f>
        <v>AA</v>
      </c>
      <c r="D126">
        <f t="shared" si="97"/>
        <v>0</v>
      </c>
      <c r="E126" s="3">
        <f>VLOOKUP(A126,'Week 1'!$Q$4:R$138,2,FALSE)</f>
        <v>1500</v>
      </c>
      <c r="F126" s="3">
        <f>VLOOKUP(C126,'Week 1'!$Q$4:R$138,2,FALSE)</f>
        <v>1468.2790360804513</v>
      </c>
      <c r="G126" s="5">
        <f t="shared" si="23"/>
        <v>0.45447628438652116</v>
      </c>
      <c r="H126">
        <f t="shared" si="24"/>
        <v>1</v>
      </c>
      <c r="I126">
        <f t="shared" si="12"/>
        <v>45</v>
      </c>
      <c r="J126">
        <f t="shared" si="13"/>
        <v>3.8286413964890951</v>
      </c>
      <c r="K126">
        <f t="shared" si="14"/>
        <v>1500</v>
      </c>
      <c r="L126">
        <f t="shared" si="15"/>
        <v>1468.2790360804513</v>
      </c>
      <c r="M126">
        <f t="shared" si="16"/>
        <v>2.2000693547650565</v>
      </c>
      <c r="N126" s="3">
        <f t="shared" si="87"/>
        <v>1591.9019430436385</v>
      </c>
      <c r="Q126" t="str">
        <f>'PRE-POST'!A129</f>
        <v>Virginia Tech</v>
      </c>
      <c r="R126" s="3">
        <f>IFERROR(VLOOKUP(Q126,$A$4:$N$172,14,FALSE),VLOOKUP(Q126,'Week 1'!Q$4:R$134,2,FALSE))</f>
        <v>1530.9104245335832</v>
      </c>
    </row>
    <row r="127" spans="1:18">
      <c r="A127" t="str">
        <f t="shared" ref="A127:B127" si="98">C42</f>
        <v>Georgia Southern</v>
      </c>
      <c r="B127">
        <f t="shared" si="98"/>
        <v>37</v>
      </c>
      <c r="C127" t="str">
        <f t="shared" ref="C127:D127" si="99">A42</f>
        <v>AA</v>
      </c>
      <c r="D127">
        <f t="shared" si="99"/>
        <v>6</v>
      </c>
      <c r="E127" s="3">
        <f>VLOOKUP(A127,'Week 1'!$Q$4:R$138,2,FALSE)</f>
        <v>1500</v>
      </c>
      <c r="F127" s="3">
        <f>VLOOKUP(C127,'Week 1'!$Q$4:R$138,2,FALSE)</f>
        <v>1468.2790360804513</v>
      </c>
      <c r="G127" s="5">
        <f t="shared" si="23"/>
        <v>0.45447628438652116</v>
      </c>
      <c r="H127">
        <f t="shared" si="24"/>
        <v>1</v>
      </c>
      <c r="I127">
        <f t="shared" si="12"/>
        <v>31</v>
      </c>
      <c r="J127">
        <f t="shared" si="13"/>
        <v>3.4657359027997265</v>
      </c>
      <c r="K127">
        <f t="shared" si="14"/>
        <v>1500</v>
      </c>
      <c r="L127">
        <f t="shared" si="15"/>
        <v>1468.2790360804513</v>
      </c>
      <c r="M127">
        <f t="shared" si="16"/>
        <v>2.2000693547650565</v>
      </c>
      <c r="N127" s="3">
        <f t="shared" si="87"/>
        <v>1583.1908320887585</v>
      </c>
      <c r="Q127" t="str">
        <f>'PRE-POST'!A130</f>
        <v>Wake Forest</v>
      </c>
      <c r="R127" s="3">
        <f>IFERROR(VLOOKUP(Q127,$A$4:$N$172,14,FALSE),VLOOKUP(Q127,'Week 1'!Q$4:R$134,2,FALSE))</f>
        <v>1519.4591014905532</v>
      </c>
    </row>
    <row r="128" spans="1:18">
      <c r="A128" t="str">
        <f t="shared" ref="A128:B128" si="100">C43</f>
        <v>Georgia Tech</v>
      </c>
      <c r="B128">
        <f t="shared" si="100"/>
        <v>41</v>
      </c>
      <c r="C128" t="str">
        <f t="shared" ref="C128:D128" si="101">A43</f>
        <v>AA</v>
      </c>
      <c r="D128">
        <f t="shared" si="101"/>
        <v>0</v>
      </c>
      <c r="E128" s="3">
        <f>VLOOKUP(A128,'Week 1'!$Q$4:R$138,2,FALSE)</f>
        <v>1500</v>
      </c>
      <c r="F128" s="3">
        <f>VLOOKUP(C128,'Week 1'!$Q$4:R$138,2,FALSE)</f>
        <v>1468.2790360804513</v>
      </c>
      <c r="G128" s="5">
        <f t="shared" si="23"/>
        <v>0.45447628438652116</v>
      </c>
      <c r="H128">
        <f t="shared" si="24"/>
        <v>1</v>
      </c>
      <c r="I128">
        <f t="shared" si="12"/>
        <v>41</v>
      </c>
      <c r="J128">
        <f t="shared" si="13"/>
        <v>3.7376696182833684</v>
      </c>
      <c r="K128">
        <f t="shared" si="14"/>
        <v>1500</v>
      </c>
      <c r="L128">
        <f t="shared" si="15"/>
        <v>1468.2790360804513</v>
      </c>
      <c r="M128">
        <f t="shared" si="16"/>
        <v>2.2000693547650565</v>
      </c>
      <c r="N128" s="3">
        <f t="shared" si="87"/>
        <v>1589.7182746575349</v>
      </c>
      <c r="Q128" t="str">
        <f>'PRE-POST'!A131</f>
        <v>Washington</v>
      </c>
      <c r="R128" s="3">
        <f>IFERROR(VLOOKUP(Q128,$A$4:$N$172,14,FALSE),VLOOKUP(Q128,'Week 1'!Q$4:R$134,2,FALSE))</f>
        <v>1482.0824053077195</v>
      </c>
    </row>
    <row r="129" spans="1:18">
      <c r="A129" t="str">
        <f t="shared" ref="A129:B129" si="102">C44</f>
        <v>Hawaii</v>
      </c>
      <c r="B129">
        <f t="shared" si="102"/>
        <v>59</v>
      </c>
      <c r="C129" t="str">
        <f t="shared" ref="C129:D129" si="103">A44</f>
        <v>Navy</v>
      </c>
      <c r="D129">
        <f t="shared" si="103"/>
        <v>41</v>
      </c>
      <c r="E129" s="3">
        <f>VLOOKUP(A129,'Week 1'!$Q$4:R$138,2,FALSE)</f>
        <v>1527.2840782129172</v>
      </c>
      <c r="F129" s="3">
        <f>VLOOKUP(C129,'Week 1'!$Q$4:R$138,2,FALSE)</f>
        <v>1500</v>
      </c>
      <c r="G129" s="5">
        <f t="shared" si="23"/>
        <v>0.46081557143418822</v>
      </c>
      <c r="H129">
        <f t="shared" si="24"/>
        <v>1</v>
      </c>
      <c r="I129">
        <f t="shared" si="12"/>
        <v>18</v>
      </c>
      <c r="J129">
        <f t="shared" si="13"/>
        <v>2.9444389791664403</v>
      </c>
      <c r="K129">
        <f t="shared" si="14"/>
        <v>1527.2840782129172</v>
      </c>
      <c r="L129">
        <f t="shared" si="15"/>
        <v>1500</v>
      </c>
      <c r="M129">
        <f t="shared" si="16"/>
        <v>2.2000806331070759</v>
      </c>
      <c r="N129" s="3">
        <f t="shared" si="87"/>
        <v>1597.1408469991809</v>
      </c>
      <c r="Q129" t="str">
        <f>'PRE-POST'!A132</f>
        <v>Washington State</v>
      </c>
      <c r="R129" s="3">
        <f>IFERROR(VLOOKUP(Q129,$A$4:$N$172,14,FALSE),VLOOKUP(Q129,'Week 1'!Q$4:R$134,2,FALSE))</f>
        <v>1576.3273902483379</v>
      </c>
    </row>
    <row r="130" spans="1:18">
      <c r="A130" t="str">
        <f t="shared" ref="A130:B130" si="104">C45</f>
        <v>Rice</v>
      </c>
      <c r="B130">
        <f t="shared" si="104"/>
        <v>27</v>
      </c>
      <c r="C130" t="str">
        <f t="shared" ref="C130:D130" si="105">A45</f>
        <v>Houston</v>
      </c>
      <c r="D130">
        <f t="shared" si="105"/>
        <v>45</v>
      </c>
      <c r="E130" s="3">
        <f>VLOOKUP(A130,'Week 1'!$Q$4:R$138,2,FALSE)</f>
        <v>1511.2992353301374</v>
      </c>
      <c r="F130" s="3">
        <f>VLOOKUP(C130,'Week 1'!$Q$4:R$138,2,FALSE)</f>
        <v>1500</v>
      </c>
      <c r="G130" s="5">
        <f t="shared" si="23"/>
        <v>0.48374482368694127</v>
      </c>
      <c r="H130">
        <f t="shared" si="24"/>
        <v>0</v>
      </c>
      <c r="I130">
        <f t="shared" si="12"/>
        <v>-18</v>
      </c>
      <c r="J130">
        <f t="shared" si="13"/>
        <v>2.9444389791664403</v>
      </c>
      <c r="K130">
        <f t="shared" si="14"/>
        <v>1500</v>
      </c>
      <c r="L130">
        <f t="shared" si="15"/>
        <v>1511.2992353301374</v>
      </c>
      <c r="M130">
        <f t="shared" si="16"/>
        <v>2.1998052965589512</v>
      </c>
      <c r="N130" s="3">
        <f t="shared" si="87"/>
        <v>1448.6330688220798</v>
      </c>
      <c r="Q130" t="str">
        <f>'PRE-POST'!A133</f>
        <v>West Virginia</v>
      </c>
      <c r="R130" s="3">
        <f>IFERROR(VLOOKUP(Q130,$A$4:$N$172,14,FALSE),VLOOKUP(Q130,'Week 1'!Q$4:R$134,2,FALSE))</f>
        <v>1532.9583686600433</v>
      </c>
    </row>
    <row r="131" spans="1:18">
      <c r="A131" t="str">
        <f t="shared" ref="A131:B131" si="106">C46</f>
        <v>Illinois</v>
      </c>
      <c r="B131">
        <f t="shared" si="106"/>
        <v>31</v>
      </c>
      <c r="C131" t="str">
        <f t="shared" ref="C131:D131" si="107">A46</f>
        <v>Kent State</v>
      </c>
      <c r="D131">
        <f t="shared" si="107"/>
        <v>24</v>
      </c>
      <c r="E131" s="3">
        <f>VLOOKUP(A131,'Week 1'!$Q$4:R$138,2,FALSE)</f>
        <v>1500</v>
      </c>
      <c r="F131" s="3">
        <f>VLOOKUP(C131,'Week 1'!$Q$4:R$138,2,FALSE)</f>
        <v>1500</v>
      </c>
      <c r="G131" s="5">
        <f t="shared" si="23"/>
        <v>0.5</v>
      </c>
      <c r="H131">
        <f t="shared" si="24"/>
        <v>1</v>
      </c>
      <c r="I131">
        <f t="shared" si="12"/>
        <v>7</v>
      </c>
      <c r="J131">
        <f t="shared" si="13"/>
        <v>2.0794415416798357</v>
      </c>
      <c r="K131">
        <f t="shared" si="14"/>
        <v>1500</v>
      </c>
      <c r="L131">
        <f t="shared" si="15"/>
        <v>1500</v>
      </c>
      <c r="M131">
        <f t="shared" si="16"/>
        <v>1</v>
      </c>
      <c r="N131" s="3">
        <f t="shared" si="87"/>
        <v>1520.7944154167983</v>
      </c>
      <c r="Q131" t="str">
        <f>'PRE-POST'!A134</f>
        <v>Western Kentucky</v>
      </c>
      <c r="R131" s="3">
        <f>IFERROR(VLOOKUP(Q131,$A$4:$N$172,14,FALSE),VLOOKUP(Q131,'Week 1'!Q$4:R$134,2,FALSE))</f>
        <v>1465.3426409720028</v>
      </c>
    </row>
    <row r="132" spans="1:18">
      <c r="A132" t="str">
        <f t="shared" ref="A132:B132" si="108">C47</f>
        <v>Florida International</v>
      </c>
      <c r="B132">
        <f t="shared" si="108"/>
        <v>28</v>
      </c>
      <c r="C132" t="str">
        <f t="shared" ref="C132:D132" si="109">A47</f>
        <v>Indiana</v>
      </c>
      <c r="D132">
        <f t="shared" si="109"/>
        <v>38</v>
      </c>
      <c r="E132" s="3">
        <f>VLOOKUP(A132,'Week 1'!$Q$4:R$138,2,FALSE)</f>
        <v>1500</v>
      </c>
      <c r="F132" s="3">
        <f>VLOOKUP(C132,'Week 1'!$Q$4:R$138,2,FALSE)</f>
        <v>1500</v>
      </c>
      <c r="G132" s="5">
        <f t="shared" si="23"/>
        <v>0.5</v>
      </c>
      <c r="H132">
        <f t="shared" si="24"/>
        <v>0</v>
      </c>
      <c r="I132">
        <f t="shared" si="12"/>
        <v>-10</v>
      </c>
      <c r="J132">
        <f t="shared" si="13"/>
        <v>2.3978952727983707</v>
      </c>
      <c r="K132">
        <f t="shared" si="14"/>
        <v>1500</v>
      </c>
      <c r="L132">
        <f t="shared" si="15"/>
        <v>1500</v>
      </c>
      <c r="M132">
        <f t="shared" si="16"/>
        <v>1</v>
      </c>
      <c r="N132" s="3">
        <f t="shared" si="87"/>
        <v>1476.0210472720164</v>
      </c>
      <c r="Q132" t="str">
        <f>'PRE-POST'!A135</f>
        <v>Western Michigan</v>
      </c>
      <c r="R132" s="3">
        <f>IFERROR(VLOOKUP(Q132,$A$4:$N$172,14,FALSE),VLOOKUP(Q132,'Week 1'!Q$4:R$134,2,FALSE))</f>
        <v>1473.6094267038475</v>
      </c>
    </row>
    <row r="133" spans="1:18">
      <c r="A133" t="str">
        <f t="shared" ref="A133:B133" si="110">C48</f>
        <v>Iowa</v>
      </c>
      <c r="B133">
        <f t="shared" si="110"/>
        <v>33</v>
      </c>
      <c r="C133" t="str">
        <f t="shared" ref="C133:D133" si="111">A48</f>
        <v>Northern Illinois</v>
      </c>
      <c r="D133">
        <f t="shared" si="111"/>
        <v>7</v>
      </c>
      <c r="E133" s="3">
        <f>VLOOKUP(A133,'Week 1'!$Q$4:R$138,2,FALSE)</f>
        <v>1500</v>
      </c>
      <c r="F133" s="3">
        <f>VLOOKUP(C133,'Week 1'!$Q$4:R$138,2,FALSE)</f>
        <v>1500</v>
      </c>
      <c r="G133" s="5">
        <f t="shared" si="23"/>
        <v>0.5</v>
      </c>
      <c r="H133">
        <f t="shared" si="24"/>
        <v>1</v>
      </c>
      <c r="I133">
        <f t="shared" ref="I133:I172" si="112">B133-D133</f>
        <v>26</v>
      </c>
      <c r="J133">
        <f t="shared" ref="J133:J172" si="113">LN(1+ABS(I133))</f>
        <v>3.2958368660043291</v>
      </c>
      <c r="K133">
        <f t="shared" ref="K133:K172" si="114">IF($H133=1,$E133,$F133)</f>
        <v>1500</v>
      </c>
      <c r="L133">
        <f t="shared" ref="L133:L172" si="115">IF($H133=1,$F133,$E133)</f>
        <v>1500</v>
      </c>
      <c r="M133">
        <f t="shared" ref="M133:M172" si="116">IFERROR((0.0022/(K133-L133))+2.2,1)</f>
        <v>1</v>
      </c>
      <c r="N133" s="3">
        <f t="shared" si="87"/>
        <v>1532.9583686600433</v>
      </c>
      <c r="Q133" t="str">
        <f>'PRE-POST'!A136</f>
        <v>Wisconsin</v>
      </c>
      <c r="R133" s="3">
        <f>IFERROR(VLOOKUP(Q133,$A$4:$N$172,14,FALSE),VLOOKUP(Q133,'Week 1'!Q$4:R$134,2,FALSE))</f>
        <v>1534.6573590279972</v>
      </c>
    </row>
    <row r="134" spans="1:18">
      <c r="A134" t="str">
        <f t="shared" ref="A134:B134" si="117">C49</f>
        <v>Kansas State</v>
      </c>
      <c r="B134">
        <f t="shared" si="117"/>
        <v>27</v>
      </c>
      <c r="C134" t="str">
        <f t="shared" ref="C134:D134" si="118">A49</f>
        <v>AA</v>
      </c>
      <c r="D134">
        <f t="shared" si="118"/>
        <v>24</v>
      </c>
      <c r="E134" s="3">
        <f>VLOOKUP(A134,'Week 1'!$Q$4:R$138,2,FALSE)</f>
        <v>1500</v>
      </c>
      <c r="F134" s="3">
        <f>VLOOKUP(C134,'Week 1'!$Q$4:R$138,2,FALSE)</f>
        <v>1468.2790360804513</v>
      </c>
      <c r="G134" s="5">
        <f t="shared" si="23"/>
        <v>0.45447628438652116</v>
      </c>
      <c r="H134">
        <f t="shared" si="24"/>
        <v>1</v>
      </c>
      <c r="I134">
        <f t="shared" si="112"/>
        <v>3</v>
      </c>
      <c r="J134">
        <f t="shared" si="113"/>
        <v>1.3862943611198906</v>
      </c>
      <c r="K134">
        <f t="shared" si="114"/>
        <v>1500</v>
      </c>
      <c r="L134">
        <f t="shared" si="115"/>
        <v>1468.2790360804513</v>
      </c>
      <c r="M134">
        <f t="shared" si="116"/>
        <v>2.2000693547650565</v>
      </c>
      <c r="N134" s="3">
        <f t="shared" si="87"/>
        <v>1533.2763328355034</v>
      </c>
      <c r="Q134" t="str">
        <f>'PRE-POST'!A137</f>
        <v>Wyoming</v>
      </c>
      <c r="R134" s="3">
        <f>IFERROR(VLOOKUP(Q134,$A$4:$N$172,14,FALSE),VLOOKUP(Q134,'Week 1'!Q$4:R$134,2,FALSE))</f>
        <v>1475.5228468218727</v>
      </c>
    </row>
    <row r="135" spans="1:18">
      <c r="A135" t="str">
        <f t="shared" ref="A135:B135" si="119">C50</f>
        <v>Kentucky</v>
      </c>
      <c r="B135">
        <f t="shared" si="119"/>
        <v>35</v>
      </c>
      <c r="C135" t="str">
        <f t="shared" ref="C135:D135" si="120">A50</f>
        <v>Central Michigan</v>
      </c>
      <c r="D135">
        <f t="shared" si="120"/>
        <v>20</v>
      </c>
      <c r="E135" s="3">
        <f>VLOOKUP(A135,'Week 1'!$Q$4:R$138,2,FALSE)</f>
        <v>1500</v>
      </c>
      <c r="F135" s="3">
        <f>VLOOKUP(C135,'Week 1'!$Q$4:R$138,2,FALSE)</f>
        <v>1500</v>
      </c>
      <c r="G135" s="5">
        <f t="shared" si="23"/>
        <v>0.5</v>
      </c>
      <c r="H135">
        <f t="shared" si="24"/>
        <v>1</v>
      </c>
      <c r="I135">
        <f t="shared" si="112"/>
        <v>15</v>
      </c>
      <c r="J135">
        <f t="shared" si="113"/>
        <v>2.7725887222397811</v>
      </c>
      <c r="K135">
        <f t="shared" si="114"/>
        <v>1500</v>
      </c>
      <c r="L135">
        <f t="shared" si="115"/>
        <v>1500</v>
      </c>
      <c r="M135">
        <f t="shared" si="116"/>
        <v>1</v>
      </c>
      <c r="N135" s="3">
        <f t="shared" si="87"/>
        <v>1527.7258872223979</v>
      </c>
    </row>
    <row r="136" spans="1:18">
      <c r="A136" t="str">
        <f t="shared" ref="A136:B136" si="121">C51</f>
        <v>Liberty</v>
      </c>
      <c r="B136">
        <f t="shared" si="121"/>
        <v>52</v>
      </c>
      <c r="C136" t="str">
        <f t="shared" ref="C136:D136" si="122">A51</f>
        <v>Old Dominion</v>
      </c>
      <c r="D136">
        <f t="shared" si="122"/>
        <v>10</v>
      </c>
      <c r="E136" s="3">
        <f>VLOOKUP(A136,'Week 1'!$Q$4:R$138,2,FALSE)</f>
        <v>1500</v>
      </c>
      <c r="F136" s="3">
        <f>VLOOKUP(C136,'Week 1'!$Q$4:R$138,2,FALSE)</f>
        <v>1500</v>
      </c>
      <c r="G136" s="5">
        <f t="shared" si="23"/>
        <v>0.5</v>
      </c>
      <c r="H136">
        <f t="shared" si="24"/>
        <v>1</v>
      </c>
      <c r="I136">
        <f t="shared" si="112"/>
        <v>42</v>
      </c>
      <c r="J136">
        <f t="shared" si="113"/>
        <v>3.7612001156935624</v>
      </c>
      <c r="K136">
        <f t="shared" si="114"/>
        <v>1500</v>
      </c>
      <c r="L136">
        <f t="shared" si="115"/>
        <v>1500</v>
      </c>
      <c r="M136">
        <f t="shared" si="116"/>
        <v>1</v>
      </c>
      <c r="N136" s="3">
        <f t="shared" si="87"/>
        <v>1537.6120011569355</v>
      </c>
    </row>
    <row r="137" spans="1:18">
      <c r="A137" t="str">
        <f t="shared" ref="A137:B137" si="123">C52</f>
        <v>Louisiana</v>
      </c>
      <c r="B137">
        <f t="shared" si="123"/>
        <v>49</v>
      </c>
      <c r="C137" t="str">
        <f t="shared" ref="C137:D137" si="124">A52</f>
        <v>AA</v>
      </c>
      <c r="D137">
        <f t="shared" si="124"/>
        <v>17</v>
      </c>
      <c r="E137" s="3">
        <f>VLOOKUP(A137,'Week 1'!$Q$4:R$138,2,FALSE)</f>
        <v>1500</v>
      </c>
      <c r="F137" s="3">
        <f>VLOOKUP(C137,'Week 1'!$Q$4:R$138,2,FALSE)</f>
        <v>1468.2790360804513</v>
      </c>
      <c r="G137" s="5">
        <f t="shared" si="23"/>
        <v>0.45447628438652116</v>
      </c>
      <c r="H137">
        <f t="shared" si="24"/>
        <v>1</v>
      </c>
      <c r="I137">
        <f t="shared" si="112"/>
        <v>32</v>
      </c>
      <c r="J137">
        <f t="shared" si="113"/>
        <v>3.4965075614664802</v>
      </c>
      <c r="K137">
        <f t="shared" si="114"/>
        <v>1500</v>
      </c>
      <c r="L137">
        <f t="shared" si="115"/>
        <v>1468.2790360804513</v>
      </c>
      <c r="M137">
        <f t="shared" si="116"/>
        <v>2.2000693547650565</v>
      </c>
      <c r="N137" s="3">
        <f t="shared" si="87"/>
        <v>1583.929468834614</v>
      </c>
    </row>
    <row r="138" spans="1:18">
      <c r="A138" t="str">
        <f t="shared" ref="A138:B138" si="125">C53</f>
        <v>South Alabama</v>
      </c>
      <c r="B138">
        <f t="shared" si="125"/>
        <v>26</v>
      </c>
      <c r="C138" t="str">
        <f t="shared" ref="C138:D138" si="126">A53</f>
        <v>Louisiana Tech</v>
      </c>
      <c r="D138">
        <f t="shared" si="126"/>
        <v>30</v>
      </c>
      <c r="E138" s="3">
        <f>VLOOKUP(A138,'Week 1'!$Q$4:R$138,2,FALSE)</f>
        <v>1500</v>
      </c>
      <c r="F138" s="3">
        <f>VLOOKUP(C138,'Week 1'!$Q$4:R$138,2,FALSE)</f>
        <v>1500</v>
      </c>
      <c r="G138" s="5">
        <f t="shared" si="23"/>
        <v>0.5</v>
      </c>
      <c r="H138">
        <f t="shared" si="24"/>
        <v>0</v>
      </c>
      <c r="I138">
        <f t="shared" si="112"/>
        <v>-4</v>
      </c>
      <c r="J138">
        <f t="shared" si="113"/>
        <v>1.6094379124341003</v>
      </c>
      <c r="K138">
        <f t="shared" si="114"/>
        <v>1500</v>
      </c>
      <c r="L138">
        <f t="shared" si="115"/>
        <v>1500</v>
      </c>
      <c r="M138">
        <f t="shared" si="116"/>
        <v>1</v>
      </c>
      <c r="N138" s="3">
        <f t="shared" si="87"/>
        <v>1483.905620875659</v>
      </c>
    </row>
    <row r="139" spans="1:18">
      <c r="A139" t="str">
        <f t="shared" ref="A139:B139" si="127">C54</f>
        <v>Miami (OH)</v>
      </c>
      <c r="B139">
        <f t="shared" si="127"/>
        <v>28</v>
      </c>
      <c r="C139" t="str">
        <f t="shared" ref="C139:D139" si="128">A54</f>
        <v>Marshall</v>
      </c>
      <c r="D139">
        <f t="shared" si="128"/>
        <v>35</v>
      </c>
      <c r="E139" s="3">
        <f>VLOOKUP(A139,'Week 1'!$Q$4:R$138,2,FALSE)</f>
        <v>1500</v>
      </c>
      <c r="F139" s="3">
        <f>VLOOKUP(C139,'Week 1'!$Q$4:R$138,2,FALSE)</f>
        <v>1500</v>
      </c>
      <c r="G139" s="5">
        <f t="shared" si="23"/>
        <v>0.5</v>
      </c>
      <c r="H139">
        <f t="shared" si="24"/>
        <v>0</v>
      </c>
      <c r="I139">
        <f t="shared" si="112"/>
        <v>-7</v>
      </c>
      <c r="J139">
        <f t="shared" si="113"/>
        <v>2.0794415416798357</v>
      </c>
      <c r="K139">
        <f t="shared" si="114"/>
        <v>1500</v>
      </c>
      <c r="L139">
        <f t="shared" si="115"/>
        <v>1500</v>
      </c>
      <c r="M139">
        <f t="shared" si="116"/>
        <v>1</v>
      </c>
      <c r="N139" s="3">
        <f t="shared" si="87"/>
        <v>1479.2055845832017</v>
      </c>
    </row>
    <row r="140" spans="1:18">
      <c r="A140" t="str">
        <f t="shared" ref="A140:B140" si="129">C55</f>
        <v>Maryland</v>
      </c>
      <c r="B140">
        <f t="shared" si="129"/>
        <v>34</v>
      </c>
      <c r="C140" t="str">
        <f t="shared" ref="C140:D140" si="130">A55</f>
        <v>Texas</v>
      </c>
      <c r="D140">
        <f t="shared" si="130"/>
        <v>29</v>
      </c>
      <c r="E140" s="3">
        <f>VLOOKUP(A140,'Week 1'!$Q$4:R$138,2,FALSE)</f>
        <v>1500</v>
      </c>
      <c r="F140" s="3">
        <f>VLOOKUP(C140,'Week 1'!$Q$4:R$138,2,FALSE)</f>
        <v>1500</v>
      </c>
      <c r="G140" s="5">
        <f t="shared" si="23"/>
        <v>0.5</v>
      </c>
      <c r="H140">
        <f t="shared" si="24"/>
        <v>1</v>
      </c>
      <c r="I140">
        <f t="shared" si="112"/>
        <v>5</v>
      </c>
      <c r="J140">
        <f t="shared" si="113"/>
        <v>1.791759469228055</v>
      </c>
      <c r="K140">
        <f t="shared" si="114"/>
        <v>1500</v>
      </c>
      <c r="L140">
        <f t="shared" si="115"/>
        <v>1500</v>
      </c>
      <c r="M140">
        <f t="shared" si="116"/>
        <v>1</v>
      </c>
      <c r="N140" s="3">
        <f t="shared" si="87"/>
        <v>1517.9175946922805</v>
      </c>
    </row>
    <row r="141" spans="1:18">
      <c r="A141" t="str">
        <f t="shared" ref="A141:B141" si="131">C56</f>
        <v>Memphis</v>
      </c>
      <c r="B141">
        <f t="shared" si="131"/>
        <v>66</v>
      </c>
      <c r="C141" t="str">
        <f t="shared" ref="C141:D141" si="132">A56</f>
        <v>AA</v>
      </c>
      <c r="D141">
        <f t="shared" si="132"/>
        <v>14</v>
      </c>
      <c r="E141" s="3">
        <f>VLOOKUP(A141,'Week 1'!$Q$4:R$138,2,FALSE)</f>
        <v>1500</v>
      </c>
      <c r="F141" s="3">
        <f>VLOOKUP(C141,'Week 1'!$Q$4:R$138,2,FALSE)</f>
        <v>1468.2790360804513</v>
      </c>
      <c r="G141" s="5">
        <f t="shared" si="23"/>
        <v>0.45447628438652116</v>
      </c>
      <c r="H141">
        <f t="shared" si="24"/>
        <v>1</v>
      </c>
      <c r="I141">
        <f t="shared" si="112"/>
        <v>52</v>
      </c>
      <c r="J141">
        <f t="shared" si="113"/>
        <v>3.970291913552122</v>
      </c>
      <c r="K141">
        <f t="shared" si="114"/>
        <v>1500</v>
      </c>
      <c r="L141">
        <f t="shared" si="115"/>
        <v>1468.2790360804513</v>
      </c>
      <c r="M141">
        <f t="shared" si="116"/>
        <v>2.2000693547650565</v>
      </c>
      <c r="N141" s="3">
        <f t="shared" si="87"/>
        <v>1595.3020937506665</v>
      </c>
    </row>
    <row r="142" spans="1:18">
      <c r="A142" t="str">
        <f t="shared" ref="A142:B142" si="133">C57</f>
        <v>Mississippi</v>
      </c>
      <c r="B142">
        <f t="shared" si="133"/>
        <v>47</v>
      </c>
      <c r="C142" t="str">
        <f t="shared" ref="C142:D142" si="134">A57</f>
        <v>Texas Tech</v>
      </c>
      <c r="D142">
        <f t="shared" si="134"/>
        <v>27</v>
      </c>
      <c r="E142" s="3">
        <f>VLOOKUP(A142,'Week 1'!$Q$4:R$138,2,FALSE)</f>
        <v>1500</v>
      </c>
      <c r="F142" s="3">
        <f>VLOOKUP(C142,'Week 1'!$Q$4:R$138,2,FALSE)</f>
        <v>1500</v>
      </c>
      <c r="G142" s="5">
        <f t="shared" si="23"/>
        <v>0.5</v>
      </c>
      <c r="H142">
        <f t="shared" si="24"/>
        <v>1</v>
      </c>
      <c r="I142">
        <f t="shared" si="112"/>
        <v>20</v>
      </c>
      <c r="J142">
        <f t="shared" si="113"/>
        <v>3.044522437723423</v>
      </c>
      <c r="K142">
        <f t="shared" si="114"/>
        <v>1500</v>
      </c>
      <c r="L142">
        <f t="shared" si="115"/>
        <v>1500</v>
      </c>
      <c r="M142">
        <f t="shared" si="116"/>
        <v>1</v>
      </c>
      <c r="N142" s="3">
        <f t="shared" si="87"/>
        <v>1530.4452243772341</v>
      </c>
    </row>
    <row r="143" spans="1:18">
      <c r="A143" t="str">
        <f t="shared" ref="A143:B143" si="135">C58</f>
        <v>Mississippi State</v>
      </c>
      <c r="B143">
        <f t="shared" si="135"/>
        <v>63</v>
      </c>
      <c r="C143" t="str">
        <f t="shared" ref="C143:D143" si="136">A58</f>
        <v>AA</v>
      </c>
      <c r="D143">
        <f t="shared" si="136"/>
        <v>6</v>
      </c>
      <c r="E143" s="3">
        <f>VLOOKUP(A143,'Week 1'!$Q$4:R$138,2,FALSE)</f>
        <v>1500</v>
      </c>
      <c r="F143" s="3">
        <f>VLOOKUP(C143,'Week 1'!$Q$4:R$138,2,FALSE)</f>
        <v>1468.2790360804513</v>
      </c>
      <c r="G143" s="5">
        <f t="shared" si="23"/>
        <v>0.45447628438652116</v>
      </c>
      <c r="H143">
        <f t="shared" si="24"/>
        <v>1</v>
      </c>
      <c r="I143">
        <f t="shared" si="112"/>
        <v>57</v>
      </c>
      <c r="J143">
        <f t="shared" si="113"/>
        <v>4.0604430105464191</v>
      </c>
      <c r="K143">
        <f t="shared" si="114"/>
        <v>1500</v>
      </c>
      <c r="L143">
        <f t="shared" si="115"/>
        <v>1468.2790360804513</v>
      </c>
      <c r="M143">
        <f t="shared" si="116"/>
        <v>2.2000693547650565</v>
      </c>
      <c r="N143" s="3">
        <f t="shared" si="87"/>
        <v>1597.4660626689592</v>
      </c>
    </row>
    <row r="144" spans="1:18">
      <c r="A144" t="str">
        <f t="shared" ref="A144:B144" si="137">C59</f>
        <v>Missouri</v>
      </c>
      <c r="B144">
        <f t="shared" si="137"/>
        <v>51</v>
      </c>
      <c r="C144" t="str">
        <f t="shared" ref="C144:D144" si="138">A59</f>
        <v>AA</v>
      </c>
      <c r="D144">
        <f t="shared" si="138"/>
        <v>14</v>
      </c>
      <c r="E144" s="3">
        <f>VLOOKUP(A144,'Week 1'!$Q$4:R$138,2,FALSE)</f>
        <v>1500</v>
      </c>
      <c r="F144" s="3">
        <f>VLOOKUP(C144,'Week 1'!$Q$4:R$138,2,FALSE)</f>
        <v>1468.2790360804513</v>
      </c>
      <c r="G144" s="5">
        <f t="shared" si="23"/>
        <v>0.45447628438652116</v>
      </c>
      <c r="H144">
        <f t="shared" si="24"/>
        <v>1</v>
      </c>
      <c r="I144">
        <f t="shared" si="112"/>
        <v>37</v>
      </c>
      <c r="J144">
        <f t="shared" si="113"/>
        <v>3.6375861597263857</v>
      </c>
      <c r="K144">
        <f t="shared" si="114"/>
        <v>1500</v>
      </c>
      <c r="L144">
        <f t="shared" si="115"/>
        <v>1468.2790360804513</v>
      </c>
      <c r="M144">
        <f t="shared" si="116"/>
        <v>2.2000693547650565</v>
      </c>
      <c r="N144" s="3">
        <f t="shared" si="87"/>
        <v>1587.3158913169723</v>
      </c>
    </row>
    <row r="145" spans="1:14">
      <c r="A145" t="str">
        <f t="shared" ref="A145:B145" si="139">C60</f>
        <v>New Mexico</v>
      </c>
      <c r="B145">
        <f t="shared" si="139"/>
        <v>62</v>
      </c>
      <c r="C145" t="str">
        <f t="shared" ref="C145:D145" si="140">A60</f>
        <v>AA</v>
      </c>
      <c r="D145">
        <f t="shared" si="140"/>
        <v>30</v>
      </c>
      <c r="E145" s="3">
        <f>VLOOKUP(A145,'Week 1'!$Q$4:R$138,2,FALSE)</f>
        <v>1500</v>
      </c>
      <c r="F145" s="3">
        <f>VLOOKUP(C145,'Week 1'!$Q$4:R$138,2,FALSE)</f>
        <v>1468.2790360804513</v>
      </c>
      <c r="G145" s="5">
        <f t="shared" si="23"/>
        <v>0.45447628438652116</v>
      </c>
      <c r="H145">
        <f t="shared" si="24"/>
        <v>1</v>
      </c>
      <c r="I145">
        <f t="shared" si="112"/>
        <v>32</v>
      </c>
      <c r="J145">
        <f t="shared" si="113"/>
        <v>3.4965075614664802</v>
      </c>
      <c r="K145">
        <f t="shared" si="114"/>
        <v>1500</v>
      </c>
      <c r="L145">
        <f t="shared" si="115"/>
        <v>1468.2790360804513</v>
      </c>
      <c r="M145">
        <f t="shared" si="116"/>
        <v>2.2000693547650565</v>
      </c>
      <c r="N145" s="3">
        <f t="shared" si="87"/>
        <v>1583.929468834614</v>
      </c>
    </row>
    <row r="146" spans="1:14">
      <c r="A146" t="str">
        <f t="shared" ref="A146:B146" si="141">C61</f>
        <v>Kansas</v>
      </c>
      <c r="B146">
        <f t="shared" si="141"/>
        <v>23</v>
      </c>
      <c r="C146" t="str">
        <f t="shared" ref="C146:D146" si="142">A61</f>
        <v>AA</v>
      </c>
      <c r="D146">
        <f t="shared" si="142"/>
        <v>26</v>
      </c>
      <c r="E146" s="3">
        <f>VLOOKUP(A146,'Week 1'!$Q$4:R$138,2,FALSE)</f>
        <v>1500</v>
      </c>
      <c r="F146" s="3">
        <f>VLOOKUP(C146,'Week 1'!$Q$4:R$138,2,FALSE)</f>
        <v>1468.2790360804513</v>
      </c>
      <c r="G146" s="5">
        <f t="shared" si="23"/>
        <v>0.45447628438652116</v>
      </c>
      <c r="H146">
        <f t="shared" si="24"/>
        <v>0</v>
      </c>
      <c r="I146">
        <f t="shared" si="112"/>
        <v>-3</v>
      </c>
      <c r="J146">
        <f t="shared" si="113"/>
        <v>1.3862943611198906</v>
      </c>
      <c r="K146">
        <f t="shared" si="114"/>
        <v>1468.2790360804513</v>
      </c>
      <c r="L146">
        <f t="shared" si="115"/>
        <v>1500</v>
      </c>
      <c r="M146">
        <f t="shared" si="116"/>
        <v>2.1999306452349439</v>
      </c>
      <c r="N146" s="3">
        <f t="shared" si="87"/>
        <v>1472.2792058690839</v>
      </c>
    </row>
    <row r="147" spans="1:14">
      <c r="A147" t="str">
        <f t="shared" ref="A147:B147" si="143">C62</f>
        <v>North Carolina State</v>
      </c>
      <c r="B147">
        <f t="shared" si="143"/>
        <v>24</v>
      </c>
      <c r="C147" t="str">
        <f t="shared" ref="C147:D147" si="144">A62</f>
        <v>AA</v>
      </c>
      <c r="D147">
        <f t="shared" si="144"/>
        <v>13</v>
      </c>
      <c r="E147" s="3">
        <f>VLOOKUP(A147,'Week 1'!$Q$4:R$138,2,FALSE)</f>
        <v>1500</v>
      </c>
      <c r="F147" s="3">
        <f>VLOOKUP(C147,'Week 1'!$Q$4:R$138,2,FALSE)</f>
        <v>1468.2790360804513</v>
      </c>
      <c r="G147" s="5">
        <f t="shared" si="23"/>
        <v>0.45447628438652116</v>
      </c>
      <c r="H147">
        <f t="shared" si="24"/>
        <v>1</v>
      </c>
      <c r="I147">
        <f t="shared" si="112"/>
        <v>11</v>
      </c>
      <c r="J147">
        <f t="shared" si="113"/>
        <v>2.4849066497880004</v>
      </c>
      <c r="K147">
        <f t="shared" si="114"/>
        <v>1500</v>
      </c>
      <c r="L147">
        <f t="shared" si="115"/>
        <v>1468.2790360804513</v>
      </c>
      <c r="M147">
        <f t="shared" si="116"/>
        <v>2.2000693547650565</v>
      </c>
      <c r="N147" s="3">
        <f t="shared" si="87"/>
        <v>1559.6472026883978</v>
      </c>
    </row>
    <row r="148" spans="1:14">
      <c r="A148" t="str">
        <f t="shared" ref="A148:B148" si="145">C63</f>
        <v>North Texas</v>
      </c>
      <c r="B148">
        <f t="shared" si="145"/>
        <v>46</v>
      </c>
      <c r="C148" t="str">
        <f t="shared" ref="C148:D148" si="146">A63</f>
        <v>Southern Methodist</v>
      </c>
      <c r="D148">
        <f t="shared" si="146"/>
        <v>23</v>
      </c>
      <c r="E148" s="3">
        <f>VLOOKUP(A148,'Week 1'!$Q$4:R$138,2,FALSE)</f>
        <v>1500</v>
      </c>
      <c r="F148" s="3">
        <f>VLOOKUP(C148,'Week 1'!$Q$4:R$138,2,FALSE)</f>
        <v>1500</v>
      </c>
      <c r="G148" s="5">
        <f t="shared" si="23"/>
        <v>0.5</v>
      </c>
      <c r="H148">
        <f t="shared" si="24"/>
        <v>1</v>
      </c>
      <c r="I148">
        <f t="shared" si="112"/>
        <v>23</v>
      </c>
      <c r="J148">
        <f t="shared" si="113"/>
        <v>3.1780538303479458</v>
      </c>
      <c r="K148">
        <f t="shared" si="114"/>
        <v>1500</v>
      </c>
      <c r="L148">
        <f t="shared" si="115"/>
        <v>1500</v>
      </c>
      <c r="M148">
        <f t="shared" si="116"/>
        <v>1</v>
      </c>
      <c r="N148" s="3">
        <f t="shared" si="87"/>
        <v>1531.7805383034795</v>
      </c>
    </row>
    <row r="149" spans="1:14">
      <c r="A149" t="str">
        <f t="shared" ref="A149:B149" si="147">C64</f>
        <v>Texas-El Paso</v>
      </c>
      <c r="B149">
        <f t="shared" si="147"/>
        <v>10</v>
      </c>
      <c r="C149" t="str">
        <f t="shared" ref="C149:D149" si="148">A64</f>
        <v>AA</v>
      </c>
      <c r="D149">
        <f t="shared" si="148"/>
        <v>30</v>
      </c>
      <c r="E149" s="3">
        <f>VLOOKUP(A149,'Week 1'!$Q$4:R$138,2,FALSE)</f>
        <v>1500</v>
      </c>
      <c r="F149" s="3">
        <f>VLOOKUP(C149,'Week 1'!$Q$4:R$138,2,FALSE)</f>
        <v>1468.2790360804513</v>
      </c>
      <c r="G149" s="5">
        <f t="shared" si="23"/>
        <v>0.45447628438652116</v>
      </c>
      <c r="H149">
        <f t="shared" si="24"/>
        <v>0</v>
      </c>
      <c r="I149">
        <f t="shared" si="112"/>
        <v>-20</v>
      </c>
      <c r="J149">
        <f t="shared" si="113"/>
        <v>3.044522437723423</v>
      </c>
      <c r="K149">
        <f t="shared" si="114"/>
        <v>1468.2790360804513</v>
      </c>
      <c r="L149">
        <f t="shared" si="115"/>
        <v>1500</v>
      </c>
      <c r="M149">
        <f t="shared" si="116"/>
        <v>2.1999306452349439</v>
      </c>
      <c r="N149" s="3">
        <f t="shared" si="87"/>
        <v>1439.1207364827567</v>
      </c>
    </row>
    <row r="150" spans="1:14">
      <c r="A150" t="str">
        <f t="shared" ref="A150:B150" si="149">C65</f>
        <v>Notre Dame</v>
      </c>
      <c r="B150">
        <f t="shared" si="149"/>
        <v>24</v>
      </c>
      <c r="C150" t="str">
        <f t="shared" ref="C150:D150" si="150">A65</f>
        <v>Michigan</v>
      </c>
      <c r="D150">
        <f t="shared" si="150"/>
        <v>17</v>
      </c>
      <c r="E150" s="3">
        <f>VLOOKUP(A150,'Week 1'!$Q$4:R$138,2,FALSE)</f>
        <v>1500</v>
      </c>
      <c r="F150" s="3">
        <f>VLOOKUP(C150,'Week 1'!$Q$4:R$138,2,FALSE)</f>
        <v>1500</v>
      </c>
      <c r="G150" s="5">
        <f t="shared" si="23"/>
        <v>0.5</v>
      </c>
      <c r="H150">
        <f t="shared" si="24"/>
        <v>1</v>
      </c>
      <c r="I150">
        <f t="shared" si="112"/>
        <v>7</v>
      </c>
      <c r="J150">
        <f t="shared" si="113"/>
        <v>2.0794415416798357</v>
      </c>
      <c r="K150">
        <f t="shared" si="114"/>
        <v>1500</v>
      </c>
      <c r="L150">
        <f t="shared" si="115"/>
        <v>1500</v>
      </c>
      <c r="M150">
        <f t="shared" si="116"/>
        <v>1</v>
      </c>
      <c r="N150" s="3">
        <f t="shared" si="87"/>
        <v>1520.7944154167983</v>
      </c>
    </row>
    <row r="151" spans="1:14">
      <c r="A151" t="str">
        <f t="shared" ref="A151:B151" si="151">C66</f>
        <v>Ohio</v>
      </c>
      <c r="B151">
        <f t="shared" si="151"/>
        <v>38</v>
      </c>
      <c r="C151" t="str">
        <f t="shared" ref="C151:D151" si="152">A66</f>
        <v>AA</v>
      </c>
      <c r="D151">
        <f t="shared" si="152"/>
        <v>32</v>
      </c>
      <c r="E151" s="3">
        <f>VLOOKUP(A151,'Week 1'!$Q$4:R$138,2,FALSE)</f>
        <v>1500</v>
      </c>
      <c r="F151" s="3">
        <f>VLOOKUP(C151,'Week 1'!$Q$4:R$138,2,FALSE)</f>
        <v>1468.2790360804513</v>
      </c>
      <c r="G151" s="5">
        <f t="shared" si="23"/>
        <v>0.45447628438652116</v>
      </c>
      <c r="H151">
        <f t="shared" si="24"/>
        <v>1</v>
      </c>
      <c r="I151">
        <f t="shared" si="112"/>
        <v>6</v>
      </c>
      <c r="J151">
        <f t="shared" si="113"/>
        <v>1.9459101490553132</v>
      </c>
      <c r="K151">
        <f t="shared" si="114"/>
        <v>1500</v>
      </c>
      <c r="L151">
        <f t="shared" si="115"/>
        <v>1468.2790360804513</v>
      </c>
      <c r="M151">
        <f t="shared" si="116"/>
        <v>2.2000693547650565</v>
      </c>
      <c r="N151" s="3">
        <f t="shared" si="87"/>
        <v>1546.7092383868887</v>
      </c>
    </row>
    <row r="152" spans="1:14">
      <c r="A152" t="str">
        <f t="shared" ref="A152:B152" si="153">C67</f>
        <v>Ohio State</v>
      </c>
      <c r="B152">
        <f t="shared" si="153"/>
        <v>77</v>
      </c>
      <c r="C152" t="str">
        <f t="shared" ref="C152:D152" si="154">A67</f>
        <v>Oregon State</v>
      </c>
      <c r="D152">
        <f t="shared" si="154"/>
        <v>31</v>
      </c>
      <c r="E152" s="3">
        <f>VLOOKUP(A152,'Week 1'!$Q$4:R$138,2,FALSE)</f>
        <v>1500</v>
      </c>
      <c r="F152" s="3">
        <f>VLOOKUP(C152,'Week 1'!$Q$4:R$138,2,FALSE)</f>
        <v>1500</v>
      </c>
      <c r="G152" s="5">
        <f t="shared" si="23"/>
        <v>0.5</v>
      </c>
      <c r="H152">
        <f t="shared" si="24"/>
        <v>1</v>
      </c>
      <c r="I152">
        <f t="shared" si="112"/>
        <v>46</v>
      </c>
      <c r="J152">
        <f t="shared" si="113"/>
        <v>3.8501476017100584</v>
      </c>
      <c r="K152">
        <f t="shared" si="114"/>
        <v>1500</v>
      </c>
      <c r="L152">
        <f t="shared" si="115"/>
        <v>1500</v>
      </c>
      <c r="M152">
        <f t="shared" si="116"/>
        <v>1</v>
      </c>
      <c r="N152" s="3">
        <f t="shared" si="87"/>
        <v>1538.5014760171007</v>
      </c>
    </row>
    <row r="153" spans="1:14">
      <c r="A153" t="str">
        <f t="shared" ref="A153:B153" si="155">C68</f>
        <v>Oklahoma</v>
      </c>
      <c r="B153">
        <f t="shared" si="155"/>
        <v>63</v>
      </c>
      <c r="C153" t="str">
        <f t="shared" ref="C153:D153" si="156">A68</f>
        <v>Florida Atlantic</v>
      </c>
      <c r="D153">
        <f t="shared" si="156"/>
        <v>14</v>
      </c>
      <c r="E153" s="3">
        <f>VLOOKUP(A153,'Week 1'!$Q$4:R$138,2,FALSE)</f>
        <v>1500</v>
      </c>
      <c r="F153" s="3">
        <f>VLOOKUP(C153,'Week 1'!$Q$4:R$138,2,FALSE)</f>
        <v>1500</v>
      </c>
      <c r="G153" s="5">
        <f t="shared" si="23"/>
        <v>0.5</v>
      </c>
      <c r="H153">
        <f t="shared" si="24"/>
        <v>1</v>
      </c>
      <c r="I153">
        <f t="shared" si="112"/>
        <v>49</v>
      </c>
      <c r="J153">
        <f t="shared" si="113"/>
        <v>3.912023005428146</v>
      </c>
      <c r="K153">
        <f t="shared" si="114"/>
        <v>1500</v>
      </c>
      <c r="L153">
        <f t="shared" si="115"/>
        <v>1500</v>
      </c>
      <c r="M153">
        <f t="shared" si="116"/>
        <v>1</v>
      </c>
      <c r="N153" s="3">
        <f t="shared" ref="N153:N184" si="157">E153+k*J153*M153*(H153-G153)</f>
        <v>1539.1202300542814</v>
      </c>
    </row>
    <row r="154" spans="1:14">
      <c r="A154" t="str">
        <f t="shared" ref="A154:B154" si="158">C69</f>
        <v>Oregon</v>
      </c>
      <c r="B154">
        <f t="shared" si="158"/>
        <v>58</v>
      </c>
      <c r="C154" t="str">
        <f t="shared" ref="C154:D154" si="159">A69</f>
        <v>Bowling Green State</v>
      </c>
      <c r="D154">
        <f t="shared" si="159"/>
        <v>24</v>
      </c>
      <c r="E154" s="3">
        <f>VLOOKUP(A154,'Week 1'!$Q$4:R$138,2,FALSE)</f>
        <v>1500</v>
      </c>
      <c r="F154" s="3">
        <f>VLOOKUP(C154,'Week 1'!$Q$4:R$138,2,FALSE)</f>
        <v>1500</v>
      </c>
      <c r="G154" s="5">
        <f t="shared" ref="G154:G172" si="160">1/(1+(10^((E154-F154)/400)))</f>
        <v>0.5</v>
      </c>
      <c r="H154">
        <f t="shared" ref="H154:H172" si="161">IF(B154&gt;D154,1,0)</f>
        <v>1</v>
      </c>
      <c r="I154">
        <f t="shared" si="112"/>
        <v>34</v>
      </c>
      <c r="J154">
        <f t="shared" si="113"/>
        <v>3.5553480614894135</v>
      </c>
      <c r="K154">
        <f t="shared" si="114"/>
        <v>1500</v>
      </c>
      <c r="L154">
        <f t="shared" si="115"/>
        <v>1500</v>
      </c>
      <c r="M154">
        <f t="shared" si="116"/>
        <v>1</v>
      </c>
      <c r="N154" s="3">
        <f t="shared" si="157"/>
        <v>1535.5534806148942</v>
      </c>
    </row>
    <row r="155" spans="1:14">
      <c r="A155" t="str">
        <f t="shared" ref="A155:B155" si="162">C70</f>
        <v>Penn State</v>
      </c>
      <c r="B155">
        <f t="shared" si="162"/>
        <v>45</v>
      </c>
      <c r="C155" t="str">
        <f t="shared" ref="C155:D155" si="163">A70</f>
        <v>Appalachian State</v>
      </c>
      <c r="D155">
        <f t="shared" si="163"/>
        <v>38</v>
      </c>
      <c r="E155" s="3">
        <f>VLOOKUP(A155,'Week 1'!$Q$4:R$138,2,FALSE)</f>
        <v>1500</v>
      </c>
      <c r="F155" s="3">
        <f>VLOOKUP(C155,'Week 1'!$Q$4:R$138,2,FALSE)</f>
        <v>1500</v>
      </c>
      <c r="G155" s="5">
        <f t="shared" si="160"/>
        <v>0.5</v>
      </c>
      <c r="H155">
        <f t="shared" si="161"/>
        <v>1</v>
      </c>
      <c r="I155">
        <f t="shared" si="112"/>
        <v>7</v>
      </c>
      <c r="J155">
        <f t="shared" si="113"/>
        <v>2.0794415416798357</v>
      </c>
      <c r="K155">
        <f t="shared" si="114"/>
        <v>1500</v>
      </c>
      <c r="L155">
        <f t="shared" si="115"/>
        <v>1500</v>
      </c>
      <c r="M155">
        <f t="shared" si="116"/>
        <v>1</v>
      </c>
      <c r="N155" s="3">
        <f t="shared" si="157"/>
        <v>1520.7944154167983</v>
      </c>
    </row>
    <row r="156" spans="1:14">
      <c r="A156" t="str">
        <f t="shared" ref="A156:B156" si="164">C71</f>
        <v>Pittsburgh</v>
      </c>
      <c r="B156">
        <f t="shared" si="164"/>
        <v>33</v>
      </c>
      <c r="C156" t="str">
        <f t="shared" ref="C156:D156" si="165">A71</f>
        <v>AA</v>
      </c>
      <c r="D156">
        <f t="shared" si="165"/>
        <v>7</v>
      </c>
      <c r="E156" s="3">
        <f>VLOOKUP(A156,'Week 1'!$Q$4:R$138,2,FALSE)</f>
        <v>1500</v>
      </c>
      <c r="F156" s="3">
        <f>VLOOKUP(C156,'Week 1'!$Q$4:R$138,2,FALSE)</f>
        <v>1468.2790360804513</v>
      </c>
      <c r="G156" s="5">
        <f t="shared" si="160"/>
        <v>0.45447628438652116</v>
      </c>
      <c r="H156">
        <f t="shared" si="161"/>
        <v>1</v>
      </c>
      <c r="I156">
        <f t="shared" si="112"/>
        <v>26</v>
      </c>
      <c r="J156">
        <f t="shared" si="113"/>
        <v>3.2958368660043291</v>
      </c>
      <c r="K156">
        <f t="shared" si="114"/>
        <v>1500</v>
      </c>
      <c r="L156">
        <f t="shared" si="115"/>
        <v>1468.2790360804513</v>
      </c>
      <c r="M156">
        <f t="shared" si="116"/>
        <v>2.2000693547650565</v>
      </c>
      <c r="N156" s="3">
        <f t="shared" si="157"/>
        <v>1579.1126095586835</v>
      </c>
    </row>
    <row r="157" spans="1:14">
      <c r="A157" t="str">
        <f t="shared" ref="A157:B157" si="166">C72</f>
        <v>Rutgers</v>
      </c>
      <c r="B157">
        <f t="shared" si="166"/>
        <v>35</v>
      </c>
      <c r="C157" t="str">
        <f t="shared" ref="C157:D157" si="167">A72</f>
        <v>Texas State</v>
      </c>
      <c r="D157">
        <f t="shared" si="167"/>
        <v>7</v>
      </c>
      <c r="E157" s="3">
        <f>VLOOKUP(A157,'Week 1'!$Q$4:R$138,2,FALSE)</f>
        <v>1500</v>
      </c>
      <c r="F157" s="3">
        <f>VLOOKUP(C157,'Week 1'!$Q$4:R$138,2,FALSE)</f>
        <v>1500</v>
      </c>
      <c r="G157" s="5">
        <f t="shared" si="160"/>
        <v>0.5</v>
      </c>
      <c r="H157">
        <f t="shared" si="161"/>
        <v>1</v>
      </c>
      <c r="I157">
        <f t="shared" si="112"/>
        <v>28</v>
      </c>
      <c r="J157">
        <f t="shared" si="113"/>
        <v>3.3672958299864741</v>
      </c>
      <c r="K157">
        <f t="shared" si="114"/>
        <v>1500</v>
      </c>
      <c r="L157">
        <f t="shared" si="115"/>
        <v>1500</v>
      </c>
      <c r="M157">
        <f t="shared" si="116"/>
        <v>1</v>
      </c>
      <c r="N157" s="3">
        <f t="shared" si="157"/>
        <v>1533.6729582998648</v>
      </c>
    </row>
    <row r="158" spans="1:14">
      <c r="A158" t="str">
        <f t="shared" ref="A158:B158" si="168">C73</f>
        <v>South Carolina</v>
      </c>
      <c r="B158">
        <f t="shared" si="168"/>
        <v>49</v>
      </c>
      <c r="C158" t="str">
        <f t="shared" ref="C158:D158" si="169">A73</f>
        <v>Coastal Carolina</v>
      </c>
      <c r="D158">
        <f t="shared" si="169"/>
        <v>15</v>
      </c>
      <c r="E158" s="3">
        <f>VLOOKUP(A158,'Week 1'!$Q$4:R$138,2,FALSE)</f>
        <v>1500</v>
      </c>
      <c r="F158" s="3">
        <f>VLOOKUP(C158,'Week 1'!$Q$4:R$138,2,FALSE)</f>
        <v>1500</v>
      </c>
      <c r="G158" s="5">
        <f t="shared" si="160"/>
        <v>0.5</v>
      </c>
      <c r="H158">
        <f t="shared" si="161"/>
        <v>1</v>
      </c>
      <c r="I158">
        <f t="shared" si="112"/>
        <v>34</v>
      </c>
      <c r="J158">
        <f t="shared" si="113"/>
        <v>3.5553480614894135</v>
      </c>
      <c r="K158">
        <f t="shared" si="114"/>
        <v>1500</v>
      </c>
      <c r="L158">
        <f t="shared" si="115"/>
        <v>1500</v>
      </c>
      <c r="M158">
        <f t="shared" si="116"/>
        <v>1</v>
      </c>
      <c r="N158" s="3">
        <f t="shared" si="157"/>
        <v>1535.5534806148942</v>
      </c>
    </row>
    <row r="159" spans="1:14">
      <c r="A159" t="str">
        <f t="shared" ref="A159:B159" si="170">C74</f>
        <v>South Florida</v>
      </c>
      <c r="B159">
        <f t="shared" si="170"/>
        <v>34</v>
      </c>
      <c r="C159" t="str">
        <f t="shared" ref="C159:D159" si="171">A74</f>
        <v>AA</v>
      </c>
      <c r="D159">
        <f t="shared" si="171"/>
        <v>14</v>
      </c>
      <c r="E159" s="3">
        <f>VLOOKUP(A159,'Week 1'!$Q$4:R$138,2,FALSE)</f>
        <v>1500</v>
      </c>
      <c r="F159" s="3">
        <f>VLOOKUP(C159,'Week 1'!$Q$4:R$138,2,FALSE)</f>
        <v>1468.2790360804513</v>
      </c>
      <c r="G159" s="5">
        <f t="shared" si="160"/>
        <v>0.45447628438652116</v>
      </c>
      <c r="H159">
        <f t="shared" si="161"/>
        <v>1</v>
      </c>
      <c r="I159">
        <f t="shared" si="112"/>
        <v>20</v>
      </c>
      <c r="J159">
        <f t="shared" si="113"/>
        <v>3.044522437723423</v>
      </c>
      <c r="K159">
        <f t="shared" si="114"/>
        <v>1500</v>
      </c>
      <c r="L159">
        <f t="shared" si="115"/>
        <v>1468.2790360804513</v>
      </c>
      <c r="M159">
        <f t="shared" si="116"/>
        <v>2.2000693547650565</v>
      </c>
      <c r="N159" s="3">
        <f t="shared" si="157"/>
        <v>1573.0801082397832</v>
      </c>
    </row>
    <row r="160" spans="1:14">
      <c r="A160" t="str">
        <f t="shared" ref="A160:B160" si="172">C75</f>
        <v>Southern California</v>
      </c>
      <c r="B160">
        <f t="shared" si="172"/>
        <v>43</v>
      </c>
      <c r="C160" t="str">
        <f t="shared" ref="C160:D160" si="173">A75</f>
        <v>Nevada-Las Vegas</v>
      </c>
      <c r="D160">
        <f t="shared" si="173"/>
        <v>21</v>
      </c>
      <c r="E160" s="3">
        <f>VLOOKUP(A160,'Week 1'!$Q$4:R$138,2,FALSE)</f>
        <v>1500</v>
      </c>
      <c r="F160" s="3">
        <f>VLOOKUP(C160,'Week 1'!$Q$4:R$138,2,FALSE)</f>
        <v>1500</v>
      </c>
      <c r="G160" s="5">
        <f t="shared" si="160"/>
        <v>0.5</v>
      </c>
      <c r="H160">
        <f t="shared" si="161"/>
        <v>1</v>
      </c>
      <c r="I160">
        <f t="shared" si="112"/>
        <v>22</v>
      </c>
      <c r="J160">
        <f t="shared" si="113"/>
        <v>3.1354942159291497</v>
      </c>
      <c r="K160">
        <f t="shared" si="114"/>
        <v>1500</v>
      </c>
      <c r="L160">
        <f t="shared" si="115"/>
        <v>1500</v>
      </c>
      <c r="M160">
        <f t="shared" si="116"/>
        <v>1</v>
      </c>
      <c r="N160" s="3">
        <f t="shared" si="157"/>
        <v>1531.3549421592916</v>
      </c>
    </row>
    <row r="161" spans="1:14">
      <c r="A161" t="str">
        <f t="shared" ref="A161:B161" si="174">C76</f>
        <v>Southern Mississippi</v>
      </c>
      <c r="B161">
        <f t="shared" si="174"/>
        <v>55</v>
      </c>
      <c r="C161" t="str">
        <f t="shared" ref="C161:D161" si="175">A76</f>
        <v>AA</v>
      </c>
      <c r="D161">
        <f t="shared" si="175"/>
        <v>7</v>
      </c>
      <c r="E161" s="3">
        <f>VLOOKUP(A161,'Week 1'!$Q$4:R$138,2,FALSE)</f>
        <v>1500</v>
      </c>
      <c r="F161" s="3">
        <f>VLOOKUP(C161,'Week 1'!$Q$4:R$138,2,FALSE)</f>
        <v>1468.2790360804513</v>
      </c>
      <c r="G161" s="5">
        <f t="shared" si="160"/>
        <v>0.45447628438652116</v>
      </c>
      <c r="H161">
        <f t="shared" si="161"/>
        <v>1</v>
      </c>
      <c r="I161">
        <f t="shared" si="112"/>
        <v>48</v>
      </c>
      <c r="J161">
        <f t="shared" si="113"/>
        <v>3.8918202981106265</v>
      </c>
      <c r="K161">
        <f t="shared" si="114"/>
        <v>1500</v>
      </c>
      <c r="L161">
        <f t="shared" si="115"/>
        <v>1468.2790360804513</v>
      </c>
      <c r="M161">
        <f t="shared" si="116"/>
        <v>2.2000693547650565</v>
      </c>
      <c r="N161" s="3">
        <f t="shared" si="157"/>
        <v>1593.4184767737775</v>
      </c>
    </row>
    <row r="162" spans="1:14">
      <c r="A162" t="str">
        <f t="shared" ref="A162:B162" si="176">C77</f>
        <v>Texas Christian</v>
      </c>
      <c r="B162">
        <f t="shared" si="176"/>
        <v>55</v>
      </c>
      <c r="C162" t="str">
        <f t="shared" ref="C162:D162" si="177">A77</f>
        <v>AA</v>
      </c>
      <c r="D162">
        <f t="shared" si="177"/>
        <v>7</v>
      </c>
      <c r="E162" s="3">
        <f>VLOOKUP(A162,'Week 1'!$Q$4:R$138,2,FALSE)</f>
        <v>1500</v>
      </c>
      <c r="F162" s="3">
        <f>VLOOKUP(C162,'Week 1'!$Q$4:R$138,2,FALSE)</f>
        <v>1468.2790360804513</v>
      </c>
      <c r="G162" s="5">
        <f t="shared" si="160"/>
        <v>0.45447628438652116</v>
      </c>
      <c r="H162">
        <f t="shared" si="161"/>
        <v>1</v>
      </c>
      <c r="I162">
        <f t="shared" si="112"/>
        <v>48</v>
      </c>
      <c r="J162">
        <f t="shared" si="113"/>
        <v>3.8918202981106265</v>
      </c>
      <c r="K162">
        <f t="shared" si="114"/>
        <v>1500</v>
      </c>
      <c r="L162">
        <f t="shared" si="115"/>
        <v>1468.2790360804513</v>
      </c>
      <c r="M162">
        <f t="shared" si="116"/>
        <v>2.2000693547650565</v>
      </c>
      <c r="N162" s="3">
        <f t="shared" si="157"/>
        <v>1593.4184767737775</v>
      </c>
    </row>
    <row r="163" spans="1:14">
      <c r="A163" t="str">
        <f t="shared" ref="A163:B163" si="178">C78</f>
        <v>Toledo</v>
      </c>
      <c r="B163">
        <f t="shared" si="178"/>
        <v>66</v>
      </c>
      <c r="C163" t="str">
        <f t="shared" ref="C163:D163" si="179">A78</f>
        <v>AA</v>
      </c>
      <c r="D163">
        <f t="shared" si="179"/>
        <v>3</v>
      </c>
      <c r="E163" s="3">
        <f>VLOOKUP(A163,'Week 1'!$Q$4:R$138,2,FALSE)</f>
        <v>1500</v>
      </c>
      <c r="F163" s="3">
        <f>VLOOKUP(C163,'Week 1'!$Q$4:R$138,2,FALSE)</f>
        <v>1468.2790360804513</v>
      </c>
      <c r="G163" s="5">
        <f t="shared" si="160"/>
        <v>0.45447628438652116</v>
      </c>
      <c r="H163">
        <f t="shared" si="161"/>
        <v>1</v>
      </c>
      <c r="I163">
        <f t="shared" si="112"/>
        <v>63</v>
      </c>
      <c r="J163">
        <f t="shared" si="113"/>
        <v>4.1588830833596715</v>
      </c>
      <c r="K163">
        <f t="shared" si="114"/>
        <v>1500</v>
      </c>
      <c r="L163">
        <f t="shared" si="115"/>
        <v>1468.2790360804513</v>
      </c>
      <c r="M163">
        <f t="shared" si="116"/>
        <v>2.2000693547650565</v>
      </c>
      <c r="N163" s="3">
        <f t="shared" si="157"/>
        <v>1599.8289985065101</v>
      </c>
    </row>
    <row r="164" spans="1:14">
      <c r="A164" t="str">
        <f t="shared" ref="A164:B164" si="180">C79</f>
        <v>Tulsa</v>
      </c>
      <c r="B164">
        <f t="shared" si="180"/>
        <v>38</v>
      </c>
      <c r="C164" t="str">
        <f t="shared" ref="C164:D164" si="181">A79</f>
        <v>AA</v>
      </c>
      <c r="D164">
        <f t="shared" si="181"/>
        <v>27</v>
      </c>
      <c r="E164" s="3">
        <f>VLOOKUP(A164,'Week 1'!$Q$4:R$138,2,FALSE)</f>
        <v>1500</v>
      </c>
      <c r="F164" s="3">
        <f>VLOOKUP(C164,'Week 1'!$Q$4:R$138,2,FALSE)</f>
        <v>1468.2790360804513</v>
      </c>
      <c r="G164" s="5">
        <f t="shared" si="160"/>
        <v>0.45447628438652116</v>
      </c>
      <c r="H164">
        <f t="shared" si="161"/>
        <v>1</v>
      </c>
      <c r="I164">
        <f t="shared" si="112"/>
        <v>11</v>
      </c>
      <c r="J164">
        <f t="shared" si="113"/>
        <v>2.4849066497880004</v>
      </c>
      <c r="K164">
        <f t="shared" si="114"/>
        <v>1500</v>
      </c>
      <c r="L164">
        <f t="shared" si="115"/>
        <v>1468.2790360804513</v>
      </c>
      <c r="M164">
        <f t="shared" si="116"/>
        <v>2.2000693547650565</v>
      </c>
      <c r="N164" s="3">
        <f t="shared" si="157"/>
        <v>1559.6472026883978</v>
      </c>
    </row>
    <row r="165" spans="1:14">
      <c r="A165" t="str">
        <f t="shared" ref="A165:B165" si="182">C80</f>
        <v>Vanderbilt</v>
      </c>
      <c r="B165">
        <f t="shared" si="182"/>
        <v>35</v>
      </c>
      <c r="C165" t="str">
        <f t="shared" ref="C165:D165" si="183">A80</f>
        <v>Middle Tennessee State</v>
      </c>
      <c r="D165">
        <f t="shared" si="183"/>
        <v>7</v>
      </c>
      <c r="E165" s="3">
        <f>VLOOKUP(A165,'Week 1'!$Q$4:R$138,2,FALSE)</f>
        <v>1500</v>
      </c>
      <c r="F165" s="3">
        <f>VLOOKUP(C165,'Week 1'!$Q$4:R$138,2,FALSE)</f>
        <v>1500</v>
      </c>
      <c r="G165" s="5">
        <f t="shared" si="160"/>
        <v>0.5</v>
      </c>
      <c r="H165">
        <f t="shared" si="161"/>
        <v>1</v>
      </c>
      <c r="I165">
        <f t="shared" si="112"/>
        <v>28</v>
      </c>
      <c r="J165">
        <f t="shared" si="113"/>
        <v>3.3672958299864741</v>
      </c>
      <c r="K165">
        <f t="shared" si="114"/>
        <v>1500</v>
      </c>
      <c r="L165">
        <f t="shared" si="115"/>
        <v>1500</v>
      </c>
      <c r="M165">
        <f t="shared" si="116"/>
        <v>1</v>
      </c>
      <c r="N165" s="3">
        <f t="shared" si="157"/>
        <v>1533.6729582998648</v>
      </c>
    </row>
    <row r="166" spans="1:14">
      <c r="A166" t="str">
        <f t="shared" ref="A166:B166" si="184">C81</f>
        <v>Temple</v>
      </c>
      <c r="B166">
        <f t="shared" si="184"/>
        <v>17</v>
      </c>
      <c r="C166" t="str">
        <f t="shared" ref="C166:D166" si="185">A81</f>
        <v>AA</v>
      </c>
      <c r="D166">
        <f t="shared" si="185"/>
        <v>19</v>
      </c>
      <c r="E166" s="3">
        <f>VLOOKUP(A166,'Week 1'!$Q$4:R$138,2,FALSE)</f>
        <v>1500</v>
      </c>
      <c r="F166" s="3">
        <f>VLOOKUP(C166,'Week 1'!$Q$4:R$138,2,FALSE)</f>
        <v>1468.2790360804513</v>
      </c>
      <c r="G166" s="5">
        <f t="shared" si="160"/>
        <v>0.45447628438652116</v>
      </c>
      <c r="H166">
        <f t="shared" si="161"/>
        <v>0</v>
      </c>
      <c r="I166">
        <f t="shared" si="112"/>
        <v>-2</v>
      </c>
      <c r="J166">
        <f t="shared" si="113"/>
        <v>1.0986122886681098</v>
      </c>
      <c r="K166">
        <f t="shared" si="114"/>
        <v>1468.2790360804513</v>
      </c>
      <c r="L166">
        <f t="shared" si="115"/>
        <v>1500</v>
      </c>
      <c r="M166">
        <f t="shared" si="116"/>
        <v>2.1999306452349439</v>
      </c>
      <c r="N166" s="3">
        <f t="shared" si="157"/>
        <v>1478.0317904061433</v>
      </c>
    </row>
    <row r="167" spans="1:14">
      <c r="A167" t="str">
        <f t="shared" ref="A167:B167" si="186">C82</f>
        <v>Virginia</v>
      </c>
      <c r="B167">
        <f t="shared" si="186"/>
        <v>42</v>
      </c>
      <c r="C167" t="str">
        <f t="shared" ref="C167:D167" si="187">A82</f>
        <v>AA</v>
      </c>
      <c r="D167">
        <f t="shared" si="187"/>
        <v>13</v>
      </c>
      <c r="E167" s="3">
        <f>VLOOKUP(A167,'Week 1'!$Q$4:R$138,2,FALSE)</f>
        <v>1500</v>
      </c>
      <c r="F167" s="3">
        <f>VLOOKUP(C167,'Week 1'!$Q$4:R$138,2,FALSE)</f>
        <v>1468.2790360804513</v>
      </c>
      <c r="G167" s="5">
        <f t="shared" si="160"/>
        <v>0.45447628438652116</v>
      </c>
      <c r="H167">
        <f t="shared" si="161"/>
        <v>1</v>
      </c>
      <c r="I167">
        <f t="shared" si="112"/>
        <v>29</v>
      </c>
      <c r="J167">
        <f t="shared" si="113"/>
        <v>3.4011973816621555</v>
      </c>
      <c r="K167">
        <f t="shared" si="114"/>
        <v>1500</v>
      </c>
      <c r="L167">
        <f t="shared" si="115"/>
        <v>1468.2790360804513</v>
      </c>
      <c r="M167">
        <f t="shared" si="116"/>
        <v>2.2000693547650565</v>
      </c>
      <c r="N167" s="3">
        <f t="shared" si="157"/>
        <v>1581.6416623234352</v>
      </c>
    </row>
    <row r="168" spans="1:14">
      <c r="A168" t="str">
        <f t="shared" ref="A168:B168" si="188">C83</f>
        <v>Wyoming</v>
      </c>
      <c r="B168">
        <f t="shared" si="188"/>
        <v>19</v>
      </c>
      <c r="C168" t="str">
        <f t="shared" ref="C168:D168" si="189">A83</f>
        <v>Washington State</v>
      </c>
      <c r="D168">
        <f t="shared" si="189"/>
        <v>41</v>
      </c>
      <c r="E168" s="3">
        <f>VLOOKUP(A168,'Week 1'!$Q$4:R$138,2,FALSE)</f>
        <v>1537.1534887826103</v>
      </c>
      <c r="F168" s="3">
        <f>VLOOKUP(C168,'Week 1'!$Q$4:R$138,2,FALSE)</f>
        <v>1500</v>
      </c>
      <c r="G168" s="5">
        <f t="shared" si="160"/>
        <v>0.44673471325929287</v>
      </c>
      <c r="H168">
        <f t="shared" si="161"/>
        <v>0</v>
      </c>
      <c r="I168">
        <f t="shared" si="112"/>
        <v>-22</v>
      </c>
      <c r="J168">
        <f t="shared" si="113"/>
        <v>3.1354942159291497</v>
      </c>
      <c r="K168">
        <f t="shared" si="114"/>
        <v>1500</v>
      </c>
      <c r="L168">
        <f t="shared" si="115"/>
        <v>1537.1534887826103</v>
      </c>
      <c r="M168">
        <f t="shared" si="116"/>
        <v>2.1999407861799232</v>
      </c>
      <c r="N168" s="3">
        <f t="shared" si="157"/>
        <v>1475.5228468218727</v>
      </c>
    </row>
    <row r="169" spans="1:14">
      <c r="A169" t="str">
        <f t="shared" ref="A169:B169" si="190">C84</f>
        <v>West Virginia</v>
      </c>
      <c r="B169">
        <f t="shared" si="190"/>
        <v>40</v>
      </c>
      <c r="C169" t="str">
        <f t="shared" ref="C169:D169" si="191">A84</f>
        <v>Tennessee</v>
      </c>
      <c r="D169">
        <f t="shared" si="191"/>
        <v>14</v>
      </c>
      <c r="E169" s="3">
        <f>VLOOKUP(A169,'Week 1'!$Q$4:R$138,2,FALSE)</f>
        <v>1500</v>
      </c>
      <c r="F169" s="3">
        <f>VLOOKUP(C169,'Week 1'!$Q$4:R$138,2,FALSE)</f>
        <v>1500</v>
      </c>
      <c r="G169" s="5">
        <f t="shared" si="160"/>
        <v>0.5</v>
      </c>
      <c r="H169">
        <f t="shared" si="161"/>
        <v>1</v>
      </c>
      <c r="I169">
        <f t="shared" si="112"/>
        <v>26</v>
      </c>
      <c r="J169">
        <f t="shared" si="113"/>
        <v>3.2958368660043291</v>
      </c>
      <c r="K169">
        <f t="shared" si="114"/>
        <v>1500</v>
      </c>
      <c r="L169">
        <f t="shared" si="115"/>
        <v>1500</v>
      </c>
      <c r="M169">
        <f t="shared" si="116"/>
        <v>1</v>
      </c>
      <c r="N169" s="3">
        <f t="shared" si="157"/>
        <v>1532.9583686600433</v>
      </c>
    </row>
    <row r="170" spans="1:14">
      <c r="A170" t="str">
        <f t="shared" ref="A170:B170" si="192">C85</f>
        <v>Louisiana State</v>
      </c>
      <c r="B170">
        <f t="shared" si="192"/>
        <v>33</v>
      </c>
      <c r="C170" t="str">
        <f t="shared" ref="C170:D170" si="193">A85</f>
        <v>Miami (FL)</v>
      </c>
      <c r="D170">
        <f t="shared" si="193"/>
        <v>17</v>
      </c>
      <c r="E170" s="3">
        <f>VLOOKUP(A170,'Week 1'!$Q$4:R$138,2,FALSE)</f>
        <v>1500</v>
      </c>
      <c r="F170" s="3">
        <f>VLOOKUP(C170,'Week 1'!$Q$4:R$138,2,FALSE)</f>
        <v>1500</v>
      </c>
      <c r="G170" s="5">
        <f t="shared" si="160"/>
        <v>0.5</v>
      </c>
      <c r="H170">
        <f t="shared" si="161"/>
        <v>1</v>
      </c>
      <c r="I170">
        <f t="shared" si="112"/>
        <v>16</v>
      </c>
      <c r="J170">
        <f t="shared" si="113"/>
        <v>2.8332133440562162</v>
      </c>
      <c r="K170">
        <f t="shared" si="114"/>
        <v>1500</v>
      </c>
      <c r="L170">
        <f t="shared" si="115"/>
        <v>1500</v>
      </c>
      <c r="M170">
        <f t="shared" si="116"/>
        <v>1</v>
      </c>
      <c r="N170" s="3">
        <f t="shared" si="157"/>
        <v>1528.3321334405621</v>
      </c>
    </row>
    <row r="171" spans="1:14">
      <c r="A171" t="str">
        <f t="shared" ref="A171:B171" si="194">C86</f>
        <v>East Carolina</v>
      </c>
      <c r="B171">
        <f t="shared" si="194"/>
        <v>23</v>
      </c>
      <c r="C171" t="str">
        <f t="shared" ref="C171:D171" si="195">A86</f>
        <v>AA</v>
      </c>
      <c r="D171">
        <f t="shared" si="195"/>
        <v>28</v>
      </c>
      <c r="E171" s="3">
        <f>VLOOKUP(A171,'Week 1'!$Q$4:R$138,2,FALSE)</f>
        <v>1500</v>
      </c>
      <c r="F171" s="3">
        <f>VLOOKUP(C171,'Week 1'!$Q$4:R$138,2,FALSE)</f>
        <v>1468.2790360804513</v>
      </c>
      <c r="G171" s="5">
        <f t="shared" si="160"/>
        <v>0.45447628438652116</v>
      </c>
      <c r="H171">
        <f t="shared" si="161"/>
        <v>0</v>
      </c>
      <c r="I171">
        <f t="shared" si="112"/>
        <v>-5</v>
      </c>
      <c r="J171">
        <f t="shared" si="113"/>
        <v>1.791759469228055</v>
      </c>
      <c r="K171">
        <f t="shared" si="114"/>
        <v>1468.2790360804513</v>
      </c>
      <c r="L171">
        <f t="shared" si="115"/>
        <v>1500</v>
      </c>
      <c r="M171">
        <f t="shared" si="116"/>
        <v>2.1999306452349439</v>
      </c>
      <c r="N171" s="3">
        <f t="shared" si="157"/>
        <v>1464.1713933406852</v>
      </c>
    </row>
    <row r="172" spans="1:14">
      <c r="A172" t="str">
        <f t="shared" ref="A172:B172" si="196">C87</f>
        <v>Florida State</v>
      </c>
      <c r="B172">
        <f t="shared" si="196"/>
        <v>3</v>
      </c>
      <c r="C172" t="str">
        <f t="shared" ref="C172:D172" si="197">A87</f>
        <v>Virginia Tech</v>
      </c>
      <c r="D172">
        <f t="shared" si="197"/>
        <v>24</v>
      </c>
      <c r="E172" s="3">
        <f>VLOOKUP(A172,'Week 1'!$Q$4:R$138,2,FALSE)</f>
        <v>1500</v>
      </c>
      <c r="F172" s="3">
        <f>VLOOKUP(C172,'Week 1'!$Q$4:R$138,2,FALSE)</f>
        <v>1500</v>
      </c>
      <c r="G172" s="5">
        <f t="shared" si="160"/>
        <v>0.5</v>
      </c>
      <c r="H172">
        <f t="shared" si="161"/>
        <v>0</v>
      </c>
      <c r="I172">
        <f t="shared" si="112"/>
        <v>-21</v>
      </c>
      <c r="J172">
        <f t="shared" si="113"/>
        <v>3.0910424533583161</v>
      </c>
      <c r="K172">
        <f t="shared" si="114"/>
        <v>1500</v>
      </c>
      <c r="L172">
        <f t="shared" si="115"/>
        <v>1500</v>
      </c>
      <c r="M172">
        <f t="shared" si="116"/>
        <v>1</v>
      </c>
      <c r="N172" s="3">
        <f t="shared" si="157"/>
        <v>1469.0895754664168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024-C1D8-CB4E-906F-94C8DF1E9255}">
  <dimension ref="A1:R229"/>
  <sheetViews>
    <sheetView topLeftCell="D1" workbookViewId="0">
      <selection activeCell="G7" sqref="G7"/>
    </sheetView>
  </sheetViews>
  <sheetFormatPr baseColWidth="10" defaultRowHeight="16"/>
  <cols>
    <col min="1" max="1" width="26.5" customWidth="1"/>
    <col min="3" max="3" width="22.1640625" customWidth="1"/>
    <col min="5" max="6" width="10.83203125" style="3"/>
    <col min="14" max="14" width="10.83203125" style="3"/>
    <col min="17" max="17" width="20" customWidth="1"/>
    <col min="18" max="18" width="10.83203125" style="3"/>
  </cols>
  <sheetData>
    <row r="1" spans="1:18">
      <c r="A1" s="1" t="s">
        <v>683</v>
      </c>
      <c r="B1" s="1">
        <v>3</v>
      </c>
    </row>
    <row r="3" spans="1:18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1" t="s">
        <v>698</v>
      </c>
      <c r="J3" s="1" t="s">
        <v>699</v>
      </c>
      <c r="K3" s="1" t="s">
        <v>700</v>
      </c>
      <c r="L3" s="1" t="s">
        <v>701</v>
      </c>
      <c r="M3" s="1" t="s">
        <v>702</v>
      </c>
      <c r="N3" s="4" t="s">
        <v>690</v>
      </c>
      <c r="Q3" s="1" t="s">
        <v>134</v>
      </c>
      <c r="R3" s="4" t="s">
        <v>691</v>
      </c>
    </row>
    <row r="4" spans="1:18">
      <c r="A4" t="str">
        <f>IF('All scores'!$B90=$B$1,'All scores'!R90)</f>
        <v>Texas Christian</v>
      </c>
      <c r="B4">
        <f>IF('All scores'!$B90=$B$1,'All scores'!S90)</f>
        <v>42</v>
      </c>
      <c r="C4" t="str">
        <f>IF('All scores'!$B90=$B$1,'All scores'!T90)</f>
        <v>Southern Methodist</v>
      </c>
      <c r="D4">
        <f>IF('All scores'!$B90=$B$1,'All scores'!U90)</f>
        <v>12</v>
      </c>
      <c r="E4" s="3">
        <f>VLOOKUP(A4,'Week 2'!$Q$4:R$138,2,FALSE)</f>
        <v>1593.4184767737775</v>
      </c>
      <c r="F4" s="3">
        <f>VLOOKUP(C4,'Week 2'!$Q$4:R$138,2,FALSE)</f>
        <v>1468.2194616965205</v>
      </c>
      <c r="G4" s="5">
        <f t="shared" ref="G4:G35" si="0">1/(1+(10^((F4-E4+HFA)/400)))</f>
        <v>0.58577668259921112</v>
      </c>
      <c r="H4">
        <f>IF(B4&gt;D4,1,0)</f>
        <v>1</v>
      </c>
      <c r="I4">
        <f>B4-D4</f>
        <v>30</v>
      </c>
      <c r="J4">
        <f>LN(1+ABS(I4))</f>
        <v>3.4339872044851463</v>
      </c>
      <c r="K4">
        <f>IF($H4=1,$E4,$F4)</f>
        <v>1593.4184767737775</v>
      </c>
      <c r="L4">
        <f>IF($H4=1,$F4,$E4)</f>
        <v>1468.2194616965205</v>
      </c>
      <c r="M4">
        <f t="shared" ref="M4:M35" si="1">IFERROR((MVC*0.001/(K4-L4))+MVC,1)</f>
        <v>2.2000175720232198</v>
      </c>
      <c r="N4" s="3">
        <f t="shared" ref="N4:N35" si="2">E4+k*J4*M4*(H4-G4)</f>
        <v>1656.0062298330611</v>
      </c>
      <c r="Q4" t="str">
        <f>'PRE-POST'!A7</f>
        <v>AA</v>
      </c>
      <c r="R4" s="3">
        <f>IFERROR(VLOOKUP(Q4,$A$4:$N$160,14,FALSE),VLOOKUP(Q4,'Week 2'!Q$4:R$134,2,FALSE))</f>
        <v>1347.2339327724467</v>
      </c>
    </row>
    <row r="5" spans="1:18">
      <c r="A5" t="s">
        <v>135</v>
      </c>
      <c r="B5">
        <f>IF('All scores'!$B91=$B$1,'All scores'!S91)</f>
        <v>7</v>
      </c>
      <c r="C5" t="str">
        <f>IF('All scores'!$B91=$B$1,'All scores'!T91)</f>
        <v>Akron</v>
      </c>
      <c r="D5">
        <f>IF('All scores'!$B91=$B$1,'All scores'!U91)</f>
        <v>41</v>
      </c>
      <c r="E5" s="3">
        <f>VLOOKUP(A5,'Week 2'!$Q$4:R$138,2,FALSE)</f>
        <v>1388.8827784615669</v>
      </c>
      <c r="F5" s="3">
        <f>VLOOKUP(C5,'Week 2'!$Q$4:R$138,2,FALSE)</f>
        <v>1500</v>
      </c>
      <c r="G5" s="5">
        <f t="shared" si="0"/>
        <v>0.26623445576781546</v>
      </c>
      <c r="H5">
        <f t="shared" ref="H5:H68" si="3">IF(B5&gt;D5,1,0)</f>
        <v>0</v>
      </c>
      <c r="I5">
        <f t="shared" ref="I5:I68" si="4">B5-D5</f>
        <v>-34</v>
      </c>
      <c r="J5">
        <f t="shared" ref="J5:J68" si="5">LN(1+ABS(I5))</f>
        <v>3.5553480614894135</v>
      </c>
      <c r="K5">
        <f t="shared" ref="K5:K68" si="6">IF($H5=1,$E5,$F5)</f>
        <v>1500</v>
      </c>
      <c r="L5">
        <f t="shared" ref="L5:L68" si="7">IF($H5=1,$F5,$E5)</f>
        <v>1388.8827784615669</v>
      </c>
      <c r="M5">
        <f t="shared" si="1"/>
        <v>2.2000197989111818</v>
      </c>
      <c r="N5" s="3">
        <f t="shared" si="2"/>
        <v>1347.2339327724467</v>
      </c>
      <c r="Q5" t="str">
        <f>'PRE-POST'!A8</f>
        <v>Air Force</v>
      </c>
      <c r="R5" s="3">
        <f>IFERROR(VLOOKUP(Q5,$A$4:$N$160,14,FALSE),VLOOKUP(Q5,'Week 2'!Q$4:R$134,2,FALSE))</f>
        <v>1537.5632650648602</v>
      </c>
    </row>
    <row r="6" spans="1:18">
      <c r="A6" t="str">
        <f>IF('All scores'!$B92=$B$1,'All scores'!R92)</f>
        <v>Arkansas State</v>
      </c>
      <c r="B6">
        <f>IF('All scores'!$B92=$B$1,'All scores'!S92)</f>
        <v>7</v>
      </c>
      <c r="C6" t="str">
        <f>IF('All scores'!$B92=$B$1,'All scores'!T92)</f>
        <v>Alabama</v>
      </c>
      <c r="D6">
        <f>IF('All scores'!$B92=$B$1,'All scores'!U92)</f>
        <v>57</v>
      </c>
      <c r="E6" s="3">
        <f>VLOOKUP(A6,'Week 2'!$Q$4:R$138,2,FALSE)</f>
        <v>1579.9855712223921</v>
      </c>
      <c r="F6" s="3">
        <f>VLOOKUP(C6,'Week 2'!$Q$4:R$138,2,FALSE)</f>
        <v>1536.3758615972638</v>
      </c>
      <c r="G6" s="5">
        <f t="shared" si="0"/>
        <v>0.46925573217542987</v>
      </c>
      <c r="H6">
        <f t="shared" si="3"/>
        <v>0</v>
      </c>
      <c r="I6">
        <f t="shared" si="4"/>
        <v>-50</v>
      </c>
      <c r="J6">
        <f t="shared" si="5"/>
        <v>3.9318256327243257</v>
      </c>
      <c r="K6">
        <f t="shared" si="6"/>
        <v>1536.3758615972638</v>
      </c>
      <c r="L6">
        <f t="shared" si="7"/>
        <v>1579.9855712223921</v>
      </c>
      <c r="M6">
        <f t="shared" si="1"/>
        <v>2.1999495525189481</v>
      </c>
      <c r="N6" s="3">
        <f t="shared" si="2"/>
        <v>1498.806037259355</v>
      </c>
      <c r="Q6" t="str">
        <f>'PRE-POST'!A9</f>
        <v>Akron</v>
      </c>
      <c r="R6" s="3">
        <f>IFERROR(VLOOKUP(Q6,$A$4:$N$160,14,FALSE),VLOOKUP(Q6,'Week 2'!Q$4:R$134,2,FALSE))</f>
        <v>1541.6488456891202</v>
      </c>
    </row>
    <row r="7" spans="1:18">
      <c r="A7" t="str">
        <f>IF('All scores'!$B93=$B$1,'All scores'!R93)</f>
        <v>Appalachian State</v>
      </c>
      <c r="B7">
        <f>IF('All scores'!$B93=$B$1,'All scores'!S93)</f>
        <v>45</v>
      </c>
      <c r="C7" t="str">
        <f>IF('All scores'!$B93=$B$1,'All scores'!T93)</f>
        <v>Charlotte</v>
      </c>
      <c r="D7">
        <f>IF('All scores'!$B93=$B$1,'All scores'!U93)</f>
        <v>9</v>
      </c>
      <c r="E7" s="3">
        <f>VLOOKUP(A7,'Week 2'!$Q$4:R$138,2,FALSE)</f>
        <v>1479.2055845832017</v>
      </c>
      <c r="F7" s="3">
        <f>VLOOKUP(C7,'Week 2'!$Q$4:R$138,2,FALSE)</f>
        <v>1577.2652521055782</v>
      </c>
      <c r="G7" s="5">
        <f t="shared" si="0"/>
        <v>0.2811737436388379</v>
      </c>
      <c r="H7">
        <f t="shared" si="3"/>
        <v>1</v>
      </c>
      <c r="I7">
        <f t="shared" si="4"/>
        <v>36</v>
      </c>
      <c r="J7">
        <f t="shared" si="5"/>
        <v>3.6109179126442243</v>
      </c>
      <c r="K7">
        <f t="shared" si="6"/>
        <v>1479.2055845832017</v>
      </c>
      <c r="L7">
        <f t="shared" si="7"/>
        <v>1577.2652521055782</v>
      </c>
      <c r="M7">
        <f t="shared" si="1"/>
        <v>2.1999775646802036</v>
      </c>
      <c r="N7" s="3">
        <f t="shared" si="2"/>
        <v>1593.4118145383718</v>
      </c>
      <c r="Q7" t="str">
        <f>'PRE-POST'!A10</f>
        <v>Alabama</v>
      </c>
      <c r="R7" s="3">
        <f>IFERROR(VLOOKUP(Q7,$A$4:$N$160,14,FALSE),VLOOKUP(Q7,'Week 2'!Q$4:R$134,2,FALSE))</f>
        <v>1617.5553955603009</v>
      </c>
    </row>
    <row r="8" spans="1:18">
      <c r="A8" t="str">
        <f>IF('All scores'!$B94=$B$1,'All scores'!R94)</f>
        <v>Michigan State</v>
      </c>
      <c r="B8">
        <f>IF('All scores'!$B94=$B$1,'All scores'!S94)</f>
        <v>13</v>
      </c>
      <c r="C8" t="str">
        <f>IF('All scores'!$B94=$B$1,'All scores'!T94)</f>
        <v>Arizona State</v>
      </c>
      <c r="D8">
        <f>IF('All scores'!$B94=$B$1,'All scores'!U94)</f>
        <v>16</v>
      </c>
      <c r="E8" s="3">
        <f>VLOOKUP(A8,'Week 2'!$Q$4:R$138,2,FALSE)</f>
        <v>1520.7944154167983</v>
      </c>
      <c r="F8" s="3">
        <f>VLOOKUP(C8,'Week 2'!$Q$4:R$138,2,FALSE)</f>
        <v>1537.6120011569355</v>
      </c>
      <c r="G8" s="5">
        <f t="shared" si="0"/>
        <v>0.38438434464039734</v>
      </c>
      <c r="H8">
        <f t="shared" si="3"/>
        <v>0</v>
      </c>
      <c r="I8">
        <f t="shared" si="4"/>
        <v>-3</v>
      </c>
      <c r="J8">
        <f t="shared" si="5"/>
        <v>1.3862943611198906</v>
      </c>
      <c r="K8">
        <f t="shared" si="6"/>
        <v>1537.6120011569355</v>
      </c>
      <c r="L8">
        <f t="shared" si="7"/>
        <v>1520.7944154167983</v>
      </c>
      <c r="M8">
        <f t="shared" si="1"/>
        <v>2.2001308154472348</v>
      </c>
      <c r="N8" s="3">
        <f t="shared" si="2"/>
        <v>1497.3467478876239</v>
      </c>
      <c r="Q8" t="str">
        <f>'PRE-POST'!A11</f>
        <v>Alabama-Birmingham</v>
      </c>
      <c r="R8" s="3">
        <f>IFERROR(VLOOKUP(Q8,$A$4:$N$160,14,FALSE),VLOOKUP(Q8,'Week 2'!Q$4:R$134,2,FALSE))</f>
        <v>1512.2893773558799</v>
      </c>
    </row>
    <row r="9" spans="1:18">
      <c r="A9" t="str">
        <f>IF('All scores'!$B95=$B$1,'All scores'!R95)</f>
        <v>Liberty</v>
      </c>
      <c r="B9">
        <f>IF('All scores'!$B95=$B$1,'All scores'!S95)</f>
        <v>14</v>
      </c>
      <c r="C9" t="str">
        <f>IF('All scores'!$B95=$B$1,'All scores'!T95)</f>
        <v>Army</v>
      </c>
      <c r="D9">
        <f>IF('All scores'!$B95=$B$1,'All scores'!U95)</f>
        <v>38</v>
      </c>
      <c r="E9" s="3">
        <f>VLOOKUP(A9,'Week 2'!$Q$4:R$138,2,FALSE)</f>
        <v>1537.6120011569355</v>
      </c>
      <c r="F9" s="3">
        <f>VLOOKUP(C9,'Week 2'!$Q$4:R$138,2,FALSE)</f>
        <v>1469.5547756227659</v>
      </c>
      <c r="G9" s="5">
        <f t="shared" si="0"/>
        <v>0.5043995876610492</v>
      </c>
      <c r="H9">
        <f t="shared" si="3"/>
        <v>0</v>
      </c>
      <c r="I9">
        <f t="shared" si="4"/>
        <v>-24</v>
      </c>
      <c r="J9">
        <f t="shared" si="5"/>
        <v>3.2188758248682006</v>
      </c>
      <c r="K9">
        <f t="shared" si="6"/>
        <v>1469.5547756227659</v>
      </c>
      <c r="L9">
        <f t="shared" si="7"/>
        <v>1537.6120011569355</v>
      </c>
      <c r="M9">
        <f t="shared" si="1"/>
        <v>2.199967674262612</v>
      </c>
      <c r="N9" s="3">
        <f t="shared" si="2"/>
        <v>1466.1746667310383</v>
      </c>
      <c r="Q9" t="str">
        <f>'PRE-POST'!A12</f>
        <v>Appalachian State</v>
      </c>
      <c r="R9" s="3">
        <f>IFERROR(VLOOKUP(Q9,$A$4:$N$160,14,FALSE),VLOOKUP(Q9,'Week 2'!Q$4:R$134,2,FALSE))</f>
        <v>1593.4118145383718</v>
      </c>
    </row>
    <row r="10" spans="1:18">
      <c r="A10" t="s">
        <v>135</v>
      </c>
      <c r="B10">
        <f>IF('All scores'!$B96=$B$1,'All scores'!S96)</f>
        <v>9</v>
      </c>
      <c r="C10" t="str">
        <f>IF('All scores'!$B96=$B$1,'All scores'!T96)</f>
        <v>Auburn</v>
      </c>
      <c r="D10">
        <f>IF('All scores'!$B96=$B$1,'All scores'!U96)</f>
        <v>63</v>
      </c>
      <c r="E10" s="3">
        <f>VLOOKUP(A10,'Week 2'!$Q$4:R$138,2,FALSE)</f>
        <v>1388.8827784615669</v>
      </c>
      <c r="F10" s="3">
        <f>VLOOKUP(C10,'Week 2'!$Q$4:R$138,2,FALSE)</f>
        <v>1517.9175946922805</v>
      </c>
      <c r="G10" s="5">
        <f t="shared" si="0"/>
        <v>0.24657668728162055</v>
      </c>
      <c r="H10">
        <f t="shared" si="3"/>
        <v>0</v>
      </c>
      <c r="I10">
        <f t="shared" si="4"/>
        <v>-54</v>
      </c>
      <c r="J10">
        <f t="shared" si="5"/>
        <v>4.0073331852324712</v>
      </c>
      <c r="K10">
        <f t="shared" si="6"/>
        <v>1517.9175946922805</v>
      </c>
      <c r="L10">
        <f t="shared" si="7"/>
        <v>1388.8827784615669</v>
      </c>
      <c r="M10">
        <f t="shared" si="1"/>
        <v>2.2000170496619771</v>
      </c>
      <c r="N10" s="3">
        <f t="shared" si="2"/>
        <v>1345.4053840885256</v>
      </c>
      <c r="Q10" t="str">
        <f>'PRE-POST'!A13</f>
        <v>Arizona</v>
      </c>
      <c r="R10" s="3">
        <f>IFERROR(VLOOKUP(Q10,$A$4:$N$160,14,FALSE),VLOOKUP(Q10,'Week 2'!Q$4:R$134,2,FALSE))</f>
        <v>1438.5570339937246</v>
      </c>
    </row>
    <row r="11" spans="1:18">
      <c r="A11" t="str">
        <f>IF('All scores'!$B97=$B$1,'All scores'!R97)</f>
        <v>Baylor</v>
      </c>
      <c r="B11">
        <f>IF('All scores'!$B97=$B$1,'All scores'!S97)</f>
        <v>37</v>
      </c>
      <c r="C11" t="str">
        <f>IF('All scores'!$B97=$B$1,'All scores'!T97)</f>
        <v>Texas-San Antonio</v>
      </c>
      <c r="D11">
        <f>IF('All scores'!$B97=$B$1,'All scores'!U97)</f>
        <v>20</v>
      </c>
      <c r="E11" s="3">
        <f>VLOOKUP(A11,'Week 2'!$Q$4:R$138,2,FALSE)</f>
        <v>1580.8278962512074</v>
      </c>
      <c r="F11" s="3">
        <f>VLOOKUP(C11,'Week 2'!$Q$4:R$138,2,FALSE)</f>
        <v>1462.3879988430645</v>
      </c>
      <c r="G11" s="5">
        <f t="shared" si="0"/>
        <v>0.5763053907271154</v>
      </c>
      <c r="H11">
        <f t="shared" si="3"/>
        <v>1</v>
      </c>
      <c r="I11">
        <f t="shared" si="4"/>
        <v>17</v>
      </c>
      <c r="J11">
        <f t="shared" si="5"/>
        <v>2.8903717578961645</v>
      </c>
      <c r="K11">
        <f t="shared" si="6"/>
        <v>1580.8278962512074</v>
      </c>
      <c r="L11">
        <f t="shared" si="7"/>
        <v>1462.3879988430645</v>
      </c>
      <c r="M11">
        <f t="shared" si="1"/>
        <v>2.2000185748218986</v>
      </c>
      <c r="N11" s="3">
        <f t="shared" si="2"/>
        <v>1634.7122882337915</v>
      </c>
      <c r="Q11" t="str">
        <f>'PRE-POST'!A14</f>
        <v>Arizona State</v>
      </c>
      <c r="R11" s="3">
        <f>IFERROR(VLOOKUP(Q11,$A$4:$N$160,14,FALSE),VLOOKUP(Q11,'Week 2'!Q$4:R$134,2,FALSE))</f>
        <v>1561.0596686861099</v>
      </c>
    </row>
    <row r="12" spans="1:18">
      <c r="A12" t="str">
        <f>IF('All scores'!$B98=$B$1,'All scores'!R98)</f>
        <v>Connecticut</v>
      </c>
      <c r="B12">
        <f>IF('All scores'!$B98=$B$1,'All scores'!S98)</f>
        <v>7</v>
      </c>
      <c r="C12" t="str">
        <f>IF('All scores'!$B98=$B$1,'All scores'!T98)</f>
        <v>Boise State</v>
      </c>
      <c r="D12">
        <f>IF('All scores'!$B98=$B$1,'All scores'!U98)</f>
        <v>62</v>
      </c>
      <c r="E12" s="3">
        <f>VLOOKUP(A12,'Week 2'!$Q$4:R$138,2,FALSE)</f>
        <v>1463.1112054588607</v>
      </c>
      <c r="F12" s="3">
        <f>VLOOKUP(C12,'Week 2'!$Q$4:R$138,2,FALSE)</f>
        <v>1536.1091791264423</v>
      </c>
      <c r="G12" s="5">
        <f t="shared" si="0"/>
        <v>0.31122893179347816</v>
      </c>
      <c r="H12">
        <f t="shared" si="3"/>
        <v>0</v>
      </c>
      <c r="I12">
        <f t="shared" si="4"/>
        <v>-55</v>
      </c>
      <c r="J12">
        <f t="shared" si="5"/>
        <v>4.0253516907351496</v>
      </c>
      <c r="K12">
        <f t="shared" si="6"/>
        <v>1536.1091791264423</v>
      </c>
      <c r="L12">
        <f t="shared" si="7"/>
        <v>1463.1112054588607</v>
      </c>
      <c r="M12">
        <f t="shared" si="1"/>
        <v>2.2000301378228664</v>
      </c>
      <c r="N12" s="3">
        <f t="shared" si="2"/>
        <v>1407.9869904227855</v>
      </c>
      <c r="Q12" t="str">
        <f>'PRE-POST'!A15</f>
        <v>Arkansas</v>
      </c>
      <c r="R12" s="3">
        <f>IFERROR(VLOOKUP(Q12,$A$4:$N$160,14,FALSE),VLOOKUP(Q12,'Week 2'!Q$4:R$134,2,FALSE))</f>
        <v>1525.163525133871</v>
      </c>
    </row>
    <row r="13" spans="1:18">
      <c r="A13" t="s">
        <v>135</v>
      </c>
      <c r="B13">
        <f>IF('All scores'!$B99=$B$1,'All scores'!S99)</f>
        <v>14</v>
      </c>
      <c r="C13" t="str">
        <f>IF('All scores'!$B99=$B$1,'All scores'!T99)</f>
        <v>Boston College</v>
      </c>
      <c r="D13">
        <f>IF('All scores'!$B99=$B$1,'All scores'!U99)</f>
        <v>62</v>
      </c>
      <c r="E13" s="3">
        <f>VLOOKUP(A13,'Week 2'!$Q$4:R$138,2,FALSE)</f>
        <v>1388.8827784615669</v>
      </c>
      <c r="F13" s="3">
        <f>VLOOKUP(C13,'Week 2'!$Q$4:R$138,2,FALSE)</f>
        <v>1571.0938992759682</v>
      </c>
      <c r="G13" s="5">
        <f t="shared" si="0"/>
        <v>0.19418206930639406</v>
      </c>
      <c r="H13">
        <f t="shared" si="3"/>
        <v>0</v>
      </c>
      <c r="I13">
        <f t="shared" si="4"/>
        <v>-48</v>
      </c>
      <c r="J13">
        <f t="shared" si="5"/>
        <v>3.8918202981106265</v>
      </c>
      <c r="K13">
        <f t="shared" si="6"/>
        <v>1571.0938992759682</v>
      </c>
      <c r="L13">
        <f t="shared" si="7"/>
        <v>1388.8827784615669</v>
      </c>
      <c r="M13">
        <f t="shared" si="1"/>
        <v>2.2000120739063029</v>
      </c>
      <c r="N13" s="3">
        <f t="shared" si="2"/>
        <v>1355.6308403416494</v>
      </c>
      <c r="Q13" t="str">
        <f>'PRE-POST'!A16</f>
        <v>Arkansas State</v>
      </c>
      <c r="R13" s="3">
        <f>IFERROR(VLOOKUP(Q13,$A$4:$N$160,14,FALSE),VLOOKUP(Q13,'Week 2'!Q$4:R$134,2,FALSE))</f>
        <v>1498.806037259355</v>
      </c>
    </row>
    <row r="14" spans="1:18">
      <c r="A14" t="str">
        <f>IF('All scores'!$B100=$B$1,'All scores'!R100)</f>
        <v>Buffalo</v>
      </c>
      <c r="B14">
        <f>IF('All scores'!$B100=$B$1,'All scores'!S100)</f>
        <v>36</v>
      </c>
      <c r="C14" t="str">
        <f>IF('All scores'!$B100=$B$1,'All scores'!T100)</f>
        <v>Temple</v>
      </c>
      <c r="D14">
        <f>IF('All scores'!$B100=$B$1,'All scores'!U100)</f>
        <v>29</v>
      </c>
      <c r="E14" s="3">
        <f>VLOOKUP(A14,'Week 2'!$Q$4:R$138,2,FALSE)</f>
        <v>1587.9394017021841</v>
      </c>
      <c r="F14" s="3">
        <f>VLOOKUP(C14,'Week 2'!$Q$4:R$138,2,FALSE)</f>
        <v>1478.0317904061433</v>
      </c>
      <c r="G14" s="5">
        <f t="shared" si="0"/>
        <v>0.56426973346512954</v>
      </c>
      <c r="H14">
        <f t="shared" si="3"/>
        <v>1</v>
      </c>
      <c r="I14">
        <f t="shared" si="4"/>
        <v>7</v>
      </c>
      <c r="J14">
        <f t="shared" si="5"/>
        <v>2.0794415416798357</v>
      </c>
      <c r="K14">
        <f t="shared" si="6"/>
        <v>1587.9394017021841</v>
      </c>
      <c r="L14">
        <f t="shared" si="7"/>
        <v>1478.0317904061433</v>
      </c>
      <c r="M14">
        <f t="shared" si="1"/>
        <v>2.2000200168120667</v>
      </c>
      <c r="N14" s="3">
        <f t="shared" si="2"/>
        <v>1627.8070915938838</v>
      </c>
      <c r="Q14" t="str">
        <f>'PRE-POST'!A17</f>
        <v>Army</v>
      </c>
      <c r="R14" s="3">
        <f>IFERROR(VLOOKUP(Q14,$A$4:$N$160,14,FALSE),VLOOKUP(Q14,'Week 2'!Q$4:R$134,2,FALSE))</f>
        <v>1540.9921100486631</v>
      </c>
    </row>
    <row r="15" spans="1:18">
      <c r="A15" t="str">
        <f>IF('All scores'!$B101=$B$1,'All scores'!R101)</f>
        <v>California</v>
      </c>
      <c r="B15">
        <f>IF('All scores'!$B101=$B$1,'All scores'!S101)</f>
        <v>21</v>
      </c>
      <c r="C15" t="str">
        <f>IF('All scores'!$B101=$B$1,'All scores'!T101)</f>
        <v>Brigham Young</v>
      </c>
      <c r="D15">
        <f>IF('All scores'!$B101=$B$1,'All scores'!U101)</f>
        <v>18</v>
      </c>
      <c r="E15" s="3">
        <f>VLOOKUP(A15,'Week 2'!$Q$4:R$138,2,FALSE)</f>
        <v>1520.7944154167983</v>
      </c>
      <c r="F15" s="3">
        <f>VLOOKUP(C15,'Week 2'!$Q$4:R$138,2,FALSE)</f>
        <v>1517.9175946922805</v>
      </c>
      <c r="G15" s="5">
        <f t="shared" si="0"/>
        <v>0.41153829700694855</v>
      </c>
      <c r="H15">
        <f t="shared" si="3"/>
        <v>1</v>
      </c>
      <c r="I15">
        <f t="shared" si="4"/>
        <v>3</v>
      </c>
      <c r="J15">
        <f t="shared" si="5"/>
        <v>1.3862943611198906</v>
      </c>
      <c r="K15">
        <f t="shared" si="6"/>
        <v>1520.7944154167983</v>
      </c>
      <c r="L15">
        <f t="shared" si="7"/>
        <v>1517.9175946922805</v>
      </c>
      <c r="M15">
        <f t="shared" si="1"/>
        <v>2.2007647330892923</v>
      </c>
      <c r="N15" s="3">
        <f t="shared" si="2"/>
        <v>1556.7012626995831</v>
      </c>
      <c r="Q15" t="str">
        <f>'PRE-POST'!A18</f>
        <v>Auburn</v>
      </c>
      <c r="R15" s="3">
        <f>IFERROR(VLOOKUP(Q15,$A$4:$N$160,14,FALSE),VLOOKUP(Q15,'Week 2'!Q$4:R$134,2,FALSE))</f>
        <v>1561.3949890653219</v>
      </c>
    </row>
    <row r="16" spans="1:18">
      <c r="A16" t="s">
        <v>135</v>
      </c>
      <c r="B16">
        <f>IF('All scores'!$B102=$B$1,'All scores'!S102)</f>
        <v>0</v>
      </c>
      <c r="C16" t="str">
        <f>IF('All scores'!$B102=$B$1,'All scores'!T102)</f>
        <v>Central Florida</v>
      </c>
      <c r="D16">
        <f>IF('All scores'!$B102=$B$1,'All scores'!U102)</f>
        <v>38</v>
      </c>
      <c r="E16" s="3">
        <f>VLOOKUP(A16,'Week 2'!$Q$4:R$138,2,FALSE)</f>
        <v>1388.8827784615669</v>
      </c>
      <c r="F16" s="3">
        <f>VLOOKUP(C16,'Week 2'!$Q$4:R$138,2,FALSE)</f>
        <v>1536.8887945411393</v>
      </c>
      <c r="G16" s="5">
        <f t="shared" si="0"/>
        <v>0.22685401283145851</v>
      </c>
      <c r="H16">
        <f t="shared" si="3"/>
        <v>0</v>
      </c>
      <c r="I16">
        <f t="shared" si="4"/>
        <v>-38</v>
      </c>
      <c r="J16">
        <f t="shared" si="5"/>
        <v>3.6635616461296463</v>
      </c>
      <c r="K16">
        <f t="shared" si="6"/>
        <v>1536.8887945411393</v>
      </c>
      <c r="L16">
        <f t="shared" si="7"/>
        <v>1388.8827784615669</v>
      </c>
      <c r="M16">
        <f t="shared" si="1"/>
        <v>2.2000148642606447</v>
      </c>
      <c r="N16" s="3">
        <f t="shared" si="2"/>
        <v>1352.314410319794</v>
      </c>
      <c r="Q16" t="str">
        <f>'PRE-POST'!A19</f>
        <v>Ball State</v>
      </c>
      <c r="R16" s="3">
        <f>IFERROR(VLOOKUP(Q16,$A$4:$N$160,14,FALSE),VLOOKUP(Q16,'Week 2'!Q$4:R$134,2,FALSE))</f>
        <v>1538.2149262507298</v>
      </c>
    </row>
    <row r="17" spans="1:18">
      <c r="A17" t="str">
        <f>IF('All scores'!$B103=$B$1,'All scores'!R103)</f>
        <v>Cincinnati</v>
      </c>
      <c r="B17">
        <f>IF('All scores'!$B103=$B$1,'All scores'!S103)</f>
        <v>21</v>
      </c>
      <c r="C17" t="str">
        <f>IF('All scores'!$B103=$B$1,'All scores'!T103)</f>
        <v>Miami (OH)</v>
      </c>
      <c r="D17">
        <f>IF('All scores'!$B103=$B$1,'All scores'!U103)</f>
        <v>0</v>
      </c>
      <c r="E17" s="3">
        <f>VLOOKUP(A17,'Week 2'!$Q$4:R$138,2,FALSE)</f>
        <v>1523.0258509299404</v>
      </c>
      <c r="F17" s="3">
        <f>VLOOKUP(C17,'Week 2'!$Q$4:R$138,2,FALSE)</f>
        <v>1479.2055845832017</v>
      </c>
      <c r="G17" s="5">
        <f t="shared" si="0"/>
        <v>0.46955761321495687</v>
      </c>
      <c r="H17">
        <f t="shared" si="3"/>
        <v>1</v>
      </c>
      <c r="I17">
        <f t="shared" si="4"/>
        <v>21</v>
      </c>
      <c r="J17">
        <f t="shared" si="5"/>
        <v>3.0910424533583161</v>
      </c>
      <c r="K17">
        <f t="shared" si="6"/>
        <v>1523.0258509299404</v>
      </c>
      <c r="L17">
        <f t="shared" si="7"/>
        <v>1479.2055845832017</v>
      </c>
      <c r="M17">
        <f t="shared" si="1"/>
        <v>2.2000502050805122</v>
      </c>
      <c r="N17" s="3">
        <f t="shared" si="2"/>
        <v>1595.1707744859432</v>
      </c>
      <c r="Q17" t="str">
        <f>'PRE-POST'!A20</f>
        <v>Baylor</v>
      </c>
      <c r="R17" s="3">
        <f>IFERROR(VLOOKUP(Q17,$A$4:$N$160,14,FALSE),VLOOKUP(Q17,'Week 2'!Q$4:R$134,2,FALSE))</f>
        <v>1634.7122882337915</v>
      </c>
    </row>
    <row r="18" spans="1:18">
      <c r="A18" t="str">
        <f>IF('All scores'!$B104=$B$1,'All scores'!R104)</f>
        <v>Clemson</v>
      </c>
      <c r="B18">
        <f>IF('All scores'!$B104=$B$1,'All scores'!S104)</f>
        <v>28</v>
      </c>
      <c r="C18" t="str">
        <f>IF('All scores'!$B104=$B$1,'All scores'!T104)</f>
        <v>Texas A&amp;M</v>
      </c>
      <c r="D18">
        <f>IF('All scores'!$B104=$B$1,'All scores'!U104)</f>
        <v>26</v>
      </c>
      <c r="E18" s="3">
        <f>VLOOKUP(A18,'Week 2'!$Q$4:R$138,2,FALSE)</f>
        <v>1589.7182746575349</v>
      </c>
      <c r="F18" s="3">
        <f>VLOOKUP(C18,'Week 2'!$Q$4:R$138,2,FALSE)</f>
        <v>1595.3020937506665</v>
      </c>
      <c r="G18" s="5">
        <f t="shared" si="0"/>
        <v>0.39979649342557871</v>
      </c>
      <c r="H18">
        <f t="shared" si="3"/>
        <v>1</v>
      </c>
      <c r="I18">
        <f t="shared" si="4"/>
        <v>2</v>
      </c>
      <c r="J18">
        <f t="shared" si="5"/>
        <v>1.0986122886681098</v>
      </c>
      <c r="K18">
        <f t="shared" si="6"/>
        <v>1589.7182746575349</v>
      </c>
      <c r="L18">
        <f t="shared" si="7"/>
        <v>1595.3020937506665</v>
      </c>
      <c r="M18">
        <f t="shared" si="1"/>
        <v>2.1996060044275603</v>
      </c>
      <c r="N18" s="3">
        <f t="shared" si="2"/>
        <v>1618.7262804283257</v>
      </c>
      <c r="Q18" t="str">
        <f>'PRE-POST'!A21</f>
        <v>Boise State</v>
      </c>
      <c r="R18" s="3">
        <f>IFERROR(VLOOKUP(Q18,$A$4:$N$160,14,FALSE),VLOOKUP(Q18,'Week 2'!Q$4:R$134,2,FALSE))</f>
        <v>1591.2333941625175</v>
      </c>
    </row>
    <row r="19" spans="1:18">
      <c r="A19" t="str">
        <f>IF('All scores'!$B105=$B$1,'All scores'!R105)</f>
        <v>Alabama-Birmingham</v>
      </c>
      <c r="B19">
        <f>IF('All scores'!$B105=$B$1,'All scores'!S105)</f>
        <v>24</v>
      </c>
      <c r="C19" t="str">
        <f>IF('All scores'!$B105=$B$1,'All scores'!T105)</f>
        <v>Coastal Carolina</v>
      </c>
      <c r="D19">
        <f>IF('All scores'!$B105=$B$1,'All scores'!U105)</f>
        <v>47</v>
      </c>
      <c r="E19" s="3">
        <f>VLOOKUP(A19,'Week 2'!$Q$4:R$138,2,FALSE)</f>
        <v>1595.3020937506665</v>
      </c>
      <c r="F19" s="3">
        <f>VLOOKUP(C19,'Week 2'!$Q$4:R$138,2,FALSE)</f>
        <v>1464.4465193851058</v>
      </c>
      <c r="G19" s="5">
        <f t="shared" si="0"/>
        <v>0.59365484789907264</v>
      </c>
      <c r="H19">
        <f t="shared" si="3"/>
        <v>0</v>
      </c>
      <c r="I19">
        <f t="shared" si="4"/>
        <v>-23</v>
      </c>
      <c r="J19">
        <f t="shared" si="5"/>
        <v>3.1780538303479458</v>
      </c>
      <c r="K19">
        <f t="shared" si="6"/>
        <v>1464.4465193851058</v>
      </c>
      <c r="L19">
        <f t="shared" si="7"/>
        <v>1595.3020937506665</v>
      </c>
      <c r="M19">
        <f t="shared" si="1"/>
        <v>2.1999831875714073</v>
      </c>
      <c r="N19" s="3">
        <f t="shared" si="2"/>
        <v>1512.2893773558799</v>
      </c>
      <c r="Q19" t="str">
        <f>'PRE-POST'!A22</f>
        <v>Boston College</v>
      </c>
      <c r="R19" s="3">
        <f>IFERROR(VLOOKUP(Q19,$A$4:$N$160,14,FALSE),VLOOKUP(Q19,'Week 2'!Q$4:R$134,2,FALSE))</f>
        <v>1604.3458373958856</v>
      </c>
    </row>
    <row r="20" spans="1:18">
      <c r="A20" t="str">
        <f>IF('All scores'!$B106=$B$1,'All scores'!R106)</f>
        <v>Colorado</v>
      </c>
      <c r="B20">
        <f>IF('All scores'!$B106=$B$1,'All scores'!S106)</f>
        <v>33</v>
      </c>
      <c r="C20" t="str">
        <f>IF('All scores'!$B106=$B$1,'All scores'!T106)</f>
        <v>Nebraska</v>
      </c>
      <c r="D20">
        <f>IF('All scores'!$B106=$B$1,'All scores'!U106)</f>
        <v>28</v>
      </c>
      <c r="E20" s="3">
        <f>VLOOKUP(A20,'Week 2'!$Q$4:R$138,2,FALSE)</f>
        <v>1582.9545872775852</v>
      </c>
      <c r="F20" s="3">
        <f>VLOOKUP(C20,'Week 2'!$Q$4:R$138,2,FALSE)</f>
        <v>1500</v>
      </c>
      <c r="G20" s="5">
        <f t="shared" si="0"/>
        <v>0.52581575139228665</v>
      </c>
      <c r="H20">
        <f t="shared" si="3"/>
        <v>1</v>
      </c>
      <c r="I20">
        <f t="shared" si="4"/>
        <v>5</v>
      </c>
      <c r="J20">
        <f t="shared" si="5"/>
        <v>1.791759469228055</v>
      </c>
      <c r="K20">
        <f t="shared" si="6"/>
        <v>1582.9545872775852</v>
      </c>
      <c r="L20">
        <f t="shared" si="7"/>
        <v>1500</v>
      </c>
      <c r="M20">
        <f t="shared" si="1"/>
        <v>2.2000265205345744</v>
      </c>
      <c r="N20" s="3">
        <f t="shared" si="2"/>
        <v>1620.338499101774</v>
      </c>
      <c r="Q20" t="str">
        <f>'PRE-POST'!A23</f>
        <v>Bowling Green State</v>
      </c>
      <c r="R20" s="3">
        <f>IFERROR(VLOOKUP(Q20,$A$4:$N$160,14,FALSE),VLOOKUP(Q20,'Week 2'!Q$4:R$134,2,FALSE))</f>
        <v>1385.6697138475458</v>
      </c>
    </row>
    <row r="21" spans="1:18">
      <c r="A21" t="str">
        <f>IF('All scores'!$B107=$B$1,'All scores'!R107)</f>
        <v>Arkansas</v>
      </c>
      <c r="B21">
        <f>IF('All scores'!$B107=$B$1,'All scores'!S107)</f>
        <v>27</v>
      </c>
      <c r="C21" t="str">
        <f>IF('All scores'!$B107=$B$1,'All scores'!T107)</f>
        <v>Colorado State</v>
      </c>
      <c r="D21">
        <f>IF('All scores'!$B107=$B$1,'All scores'!U107)</f>
        <v>34</v>
      </c>
      <c r="E21" s="3">
        <f>VLOOKUP(A21,'Week 2'!$Q$4:R$138,2,FALSE)</f>
        <v>1586.0180725412924</v>
      </c>
      <c r="F21" s="3">
        <f>VLOOKUP(C21,'Week 2'!$Q$4:R$138,2,FALSE)</f>
        <v>1401.8185376747711</v>
      </c>
      <c r="G21" s="5">
        <f t="shared" si="0"/>
        <v>0.66511386659289606</v>
      </c>
      <c r="H21">
        <f t="shared" si="3"/>
        <v>0</v>
      </c>
      <c r="I21">
        <f t="shared" si="4"/>
        <v>-7</v>
      </c>
      <c r="J21">
        <f t="shared" si="5"/>
        <v>2.0794415416798357</v>
      </c>
      <c r="K21">
        <f t="shared" si="6"/>
        <v>1401.8185376747711</v>
      </c>
      <c r="L21">
        <f t="shared" si="7"/>
        <v>1586.0180725412924</v>
      </c>
      <c r="M21">
        <f t="shared" si="1"/>
        <v>2.1999880564302101</v>
      </c>
      <c r="N21" s="3">
        <f t="shared" si="2"/>
        <v>1525.163525133871</v>
      </c>
      <c r="Q21" t="str">
        <f>'PRE-POST'!A24</f>
        <v>Buffalo</v>
      </c>
      <c r="R21" s="3">
        <f>IFERROR(VLOOKUP(Q21,$A$4:$N$160,14,FALSE),VLOOKUP(Q21,'Week 2'!Q$4:R$134,2,FALSE))</f>
        <v>1627.8070915938838</v>
      </c>
    </row>
    <row r="22" spans="1:18">
      <c r="A22" t="str">
        <f>IF('All scores'!$B108=$B$1,'All scores'!R108)</f>
        <v>Duke</v>
      </c>
      <c r="B22">
        <f>IF('All scores'!$B108=$B$1,'All scores'!S108)</f>
        <v>21</v>
      </c>
      <c r="C22" t="str">
        <f>IF('All scores'!$B108=$B$1,'All scores'!T108)</f>
        <v>Northwestern</v>
      </c>
      <c r="D22">
        <f>IF('All scores'!$B108=$B$1,'All scores'!U108)</f>
        <v>7</v>
      </c>
      <c r="E22" s="3">
        <f>VLOOKUP(A22,'Week 2'!$Q$4:R$138,2,FALSE)</f>
        <v>1530.4452243772341</v>
      </c>
      <c r="F22" s="3">
        <f>VLOOKUP(C22,'Week 2'!$Q$4:R$138,2,FALSE)</f>
        <v>1516.094379124341</v>
      </c>
      <c r="G22" s="5">
        <f t="shared" si="0"/>
        <v>0.42762200312520765</v>
      </c>
      <c r="H22">
        <f t="shared" si="3"/>
        <v>1</v>
      </c>
      <c r="I22">
        <f t="shared" si="4"/>
        <v>14</v>
      </c>
      <c r="J22">
        <f t="shared" si="5"/>
        <v>2.7080502011022101</v>
      </c>
      <c r="K22">
        <f t="shared" si="6"/>
        <v>1530.4452243772341</v>
      </c>
      <c r="L22">
        <f t="shared" si="7"/>
        <v>1516.094379124341</v>
      </c>
      <c r="M22">
        <f t="shared" si="1"/>
        <v>2.2001533010746916</v>
      </c>
      <c r="N22" s="3">
        <f t="shared" si="2"/>
        <v>1598.6512241773735</v>
      </c>
      <c r="Q22" t="str">
        <f>'PRE-POST'!A25</f>
        <v>Brigham Young</v>
      </c>
      <c r="R22" s="3">
        <f>IFERROR(VLOOKUP(Q22,$A$4:$N$160,14,FALSE),VLOOKUP(Q22,'Week 2'!Q$4:R$134,2,FALSE))</f>
        <v>1482.0107474094957</v>
      </c>
    </row>
    <row r="23" spans="1:18">
      <c r="A23" t="str">
        <f>IF('All scores'!$B109=$B$1,'All scores'!R109)</f>
        <v>North Carolina</v>
      </c>
      <c r="B23">
        <f>IF('All scores'!$B109=$B$1,'All scores'!S109)</f>
        <v>19</v>
      </c>
      <c r="C23" t="str">
        <f>IF('All scores'!$B109=$B$1,'All scores'!T109)</f>
        <v>East Carolina</v>
      </c>
      <c r="D23">
        <f>IF('All scores'!$B109=$B$1,'All scores'!U109)</f>
        <v>41</v>
      </c>
      <c r="E23" s="3">
        <f>VLOOKUP(A23,'Week 2'!$Q$4:R$138,2,FALSE)</f>
        <v>1479.2055845832017</v>
      </c>
      <c r="F23" s="3">
        <f>VLOOKUP(C23,'Week 2'!$Q$4:R$138,2,FALSE)</f>
        <v>1464.1713933406852</v>
      </c>
      <c r="G23" s="5">
        <f t="shared" si="0"/>
        <v>0.42858508326438144</v>
      </c>
      <c r="H23">
        <f t="shared" si="3"/>
        <v>0</v>
      </c>
      <c r="I23">
        <f t="shared" si="4"/>
        <v>-22</v>
      </c>
      <c r="J23">
        <f t="shared" si="5"/>
        <v>3.1354942159291497</v>
      </c>
      <c r="K23">
        <f t="shared" si="6"/>
        <v>1464.1713933406852</v>
      </c>
      <c r="L23">
        <f t="shared" si="7"/>
        <v>1479.2055845832017</v>
      </c>
      <c r="M23">
        <f t="shared" si="1"/>
        <v>2.1998536668873965</v>
      </c>
      <c r="N23" s="3">
        <f t="shared" si="2"/>
        <v>1420.0811713253793</v>
      </c>
      <c r="Q23" t="str">
        <f>'PRE-POST'!A26</f>
        <v>California</v>
      </c>
      <c r="R23" s="3">
        <f>IFERROR(VLOOKUP(Q23,$A$4:$N$160,14,FALSE),VLOOKUP(Q23,'Week 2'!Q$4:R$134,2,FALSE))</f>
        <v>1556.7012626995831</v>
      </c>
    </row>
    <row r="24" spans="1:18">
      <c r="A24" t="str">
        <f>IF('All scores'!$B110=$B$1,'All scores'!R110)</f>
        <v>Eastern Michigan</v>
      </c>
      <c r="B24">
        <f>IF('All scores'!$B110=$B$1,'All scores'!S110)</f>
        <v>20</v>
      </c>
      <c r="C24" t="str">
        <f>IF('All scores'!$B110=$B$1,'All scores'!T110)</f>
        <v>Purdue</v>
      </c>
      <c r="D24">
        <f>IF('All scores'!$B110=$B$1,'All scores'!U110)</f>
        <v>19</v>
      </c>
      <c r="E24" s="3">
        <f>VLOOKUP(A24,'Week 2'!$Q$4:R$138,2,FALSE)</f>
        <v>1585.3418644396779</v>
      </c>
      <c r="F24" s="3">
        <f>VLOOKUP(C24,'Week 2'!$Q$4:R$138,2,FALSE)</f>
        <v>1483.905620875659</v>
      </c>
      <c r="G24" s="5">
        <f t="shared" si="0"/>
        <v>0.55224457905257363</v>
      </c>
      <c r="H24">
        <f t="shared" si="3"/>
        <v>1</v>
      </c>
      <c r="I24">
        <f t="shared" si="4"/>
        <v>1</v>
      </c>
      <c r="J24">
        <f t="shared" si="5"/>
        <v>0.69314718055994529</v>
      </c>
      <c r="K24">
        <f t="shared" si="6"/>
        <v>1585.3418644396779</v>
      </c>
      <c r="L24">
        <f t="shared" si="7"/>
        <v>1483.905620875659</v>
      </c>
      <c r="M24">
        <f t="shared" si="1"/>
        <v>2.2000216885003105</v>
      </c>
      <c r="N24" s="3">
        <f t="shared" si="2"/>
        <v>1598.9978569995601</v>
      </c>
      <c r="Q24" t="str">
        <f>'PRE-POST'!A27</f>
        <v>UCLA</v>
      </c>
      <c r="R24" s="3">
        <f>IFERROR(VLOOKUP(Q24,$A$4:$N$160,14,FALSE),VLOOKUP(Q24,'Week 2'!Q$4:R$134,2,FALSE))</f>
        <v>1428.8543268023398</v>
      </c>
    </row>
    <row r="25" spans="1:18">
      <c r="A25" t="str">
        <f>IF('All scores'!$B111=$B$1,'All scores'!R111)</f>
        <v>Air Force</v>
      </c>
      <c r="B25">
        <f>IF('All scores'!$B111=$B$1,'All scores'!S111)</f>
        <v>27</v>
      </c>
      <c r="C25" t="str">
        <f>IF('All scores'!$B111=$B$1,'All scores'!T111)</f>
        <v>Florida Atlantic</v>
      </c>
      <c r="D25">
        <f>IF('All scores'!$B111=$B$1,'All scores'!U111)</f>
        <v>33</v>
      </c>
      <c r="E25" s="3">
        <f>VLOOKUP(A25,'Week 2'!$Q$4:R$138,2,FALSE)</f>
        <v>1587.9394017021841</v>
      </c>
      <c r="F25" s="3">
        <f>VLOOKUP(C25,'Week 2'!$Q$4:R$138,2,FALSE)</f>
        <v>1460.8797699457186</v>
      </c>
      <c r="G25" s="5">
        <f t="shared" si="0"/>
        <v>0.58837311052376706</v>
      </c>
      <c r="H25">
        <f t="shared" si="3"/>
        <v>0</v>
      </c>
      <c r="I25">
        <f t="shared" si="4"/>
        <v>-6</v>
      </c>
      <c r="J25">
        <f t="shared" si="5"/>
        <v>1.9459101490553132</v>
      </c>
      <c r="K25">
        <f t="shared" si="6"/>
        <v>1460.8797699457186</v>
      </c>
      <c r="L25">
        <f t="shared" si="7"/>
        <v>1587.9394017021841</v>
      </c>
      <c r="M25">
        <f t="shared" si="1"/>
        <v>2.1999826852953248</v>
      </c>
      <c r="N25" s="3">
        <f t="shared" si="2"/>
        <v>1537.5632650648602</v>
      </c>
      <c r="Q25" t="str">
        <f>'PRE-POST'!A28</f>
        <v>Central Florida</v>
      </c>
      <c r="R25" s="3">
        <f>IFERROR(VLOOKUP(Q25,$A$4:$N$160,14,FALSE),VLOOKUP(Q25,'Week 2'!Q$4:R$134,2,FALSE))</f>
        <v>1573.4571626829122</v>
      </c>
    </row>
    <row r="26" spans="1:18">
      <c r="A26" t="str">
        <f>IF('All scores'!$B112=$B$1,'All scores'!R112)</f>
        <v>Florida International</v>
      </c>
      <c r="B26">
        <f>IF('All scores'!$B112=$B$1,'All scores'!S112)</f>
        <v>28</v>
      </c>
      <c r="C26" t="str">
        <f>IF('All scores'!$B112=$B$1,'All scores'!T112)</f>
        <v>Old Dominion</v>
      </c>
      <c r="D26">
        <f>IF('All scores'!$B112=$B$1,'All scores'!U112)</f>
        <v>20</v>
      </c>
      <c r="E26" s="3">
        <f>VLOOKUP(A26,'Week 2'!$Q$4:R$138,2,FALSE)</f>
        <v>1476.0210472720164</v>
      </c>
      <c r="F26" s="3">
        <f>VLOOKUP(C26,'Week 2'!$Q$4:R$138,2,FALSE)</f>
        <v>1462.3879988430645</v>
      </c>
      <c r="G26" s="5">
        <f t="shared" si="0"/>
        <v>0.42661095989933023</v>
      </c>
      <c r="H26">
        <f t="shared" si="3"/>
        <v>1</v>
      </c>
      <c r="I26">
        <f t="shared" si="4"/>
        <v>8</v>
      </c>
      <c r="J26">
        <f t="shared" si="5"/>
        <v>2.1972245773362196</v>
      </c>
      <c r="K26">
        <f t="shared" si="6"/>
        <v>1476.0210472720164</v>
      </c>
      <c r="L26">
        <f t="shared" si="7"/>
        <v>1462.3879988430645</v>
      </c>
      <c r="M26">
        <f t="shared" si="1"/>
        <v>2.2001613725654585</v>
      </c>
      <c r="N26" s="3">
        <f t="shared" si="2"/>
        <v>1531.4591510398325</v>
      </c>
      <c r="Q26" t="str">
        <f>'PRE-POST'!A29</f>
        <v>Central Michigan</v>
      </c>
      <c r="R26" s="3">
        <f>IFERROR(VLOOKUP(Q26,$A$4:$N$160,14,FALSE),VLOOKUP(Q26,'Week 2'!Q$4:R$134,2,FALSE))</f>
        <v>1371.8884862879345</v>
      </c>
    </row>
    <row r="27" spans="1:18">
      <c r="A27" t="s">
        <v>135</v>
      </c>
      <c r="B27">
        <f>IF('All scores'!$B113=$B$1,'All scores'!S113)</f>
        <v>26</v>
      </c>
      <c r="C27" t="str">
        <f>IF('All scores'!$B113=$B$1,'All scores'!T113)</f>
        <v>Florida State</v>
      </c>
      <c r="D27">
        <f>IF('All scores'!$B113=$B$1,'All scores'!U113)</f>
        <v>36</v>
      </c>
      <c r="E27" s="3">
        <f>VLOOKUP(A27,'Week 2'!$Q$4:R$138,2,FALSE)</f>
        <v>1388.8827784615669</v>
      </c>
      <c r="F27" s="3">
        <f>VLOOKUP(C27,'Week 2'!$Q$4:R$138,2,FALSE)</f>
        <v>1469.0895754664168</v>
      </c>
      <c r="G27" s="5">
        <f t="shared" si="0"/>
        <v>0.30240373660912956</v>
      </c>
      <c r="H27">
        <f t="shared" si="3"/>
        <v>0</v>
      </c>
      <c r="I27">
        <f t="shared" si="4"/>
        <v>-10</v>
      </c>
      <c r="J27">
        <f t="shared" si="5"/>
        <v>2.3978952727983707</v>
      </c>
      <c r="K27">
        <f t="shared" si="6"/>
        <v>1469.0895754664168</v>
      </c>
      <c r="L27">
        <f t="shared" si="7"/>
        <v>1388.8827784615669</v>
      </c>
      <c r="M27">
        <f t="shared" si="1"/>
        <v>2.2000274290968118</v>
      </c>
      <c r="N27" s="3">
        <f t="shared" si="2"/>
        <v>1356.976551085351</v>
      </c>
      <c r="Q27" t="str">
        <f>'PRE-POST'!A30</f>
        <v>Charlotte</v>
      </c>
      <c r="R27" s="3">
        <f>IFERROR(VLOOKUP(Q27,$A$4:$N$160,14,FALSE),VLOOKUP(Q27,'Week 2'!Q$4:R$134,2,FALSE))</f>
        <v>1463.0590221504081</v>
      </c>
    </row>
    <row r="28" spans="1:18">
      <c r="A28" t="str">
        <f>IF('All scores'!$B114=$B$1,'All scores'!R114)</f>
        <v>Georgia</v>
      </c>
      <c r="B28">
        <f>IF('All scores'!$B114=$B$1,'All scores'!S114)</f>
        <v>41</v>
      </c>
      <c r="C28" t="str">
        <f>IF('All scores'!$B114=$B$1,'All scores'!T114)</f>
        <v>South Carolina</v>
      </c>
      <c r="D28">
        <f>IF('All scores'!$B114=$B$1,'All scores'!U114)</f>
        <v>17</v>
      </c>
      <c r="E28" s="3">
        <f>VLOOKUP(A28,'Week 2'!$Q$4:R$138,2,FALSE)</f>
        <v>1591.9019430436385</v>
      </c>
      <c r="F28" s="3">
        <f>VLOOKUP(C28,'Week 2'!$Q$4:R$138,2,FALSE)</f>
        <v>1535.5534806148942</v>
      </c>
      <c r="G28" s="5">
        <f t="shared" si="0"/>
        <v>0.48755200935081489</v>
      </c>
      <c r="H28">
        <f t="shared" si="3"/>
        <v>1</v>
      </c>
      <c r="I28">
        <f t="shared" si="4"/>
        <v>24</v>
      </c>
      <c r="J28">
        <f t="shared" si="5"/>
        <v>3.2188758248682006</v>
      </c>
      <c r="K28">
        <f t="shared" si="6"/>
        <v>1591.9019430436385</v>
      </c>
      <c r="L28">
        <f t="shared" si="7"/>
        <v>1535.5534806148942</v>
      </c>
      <c r="M28">
        <f t="shared" si="1"/>
        <v>2.2000390427689629</v>
      </c>
      <c r="N28" s="3">
        <f t="shared" si="2"/>
        <v>1664.4815148081518</v>
      </c>
      <c r="Q28" t="str">
        <f>'PRE-POST'!A31</f>
        <v>Cincinnati</v>
      </c>
      <c r="R28" s="3">
        <f>IFERROR(VLOOKUP(Q28,$A$4:$N$160,14,FALSE),VLOOKUP(Q28,'Week 2'!Q$4:R$134,2,FALSE))</f>
        <v>1595.1707744859432</v>
      </c>
    </row>
    <row r="29" spans="1:18">
      <c r="A29" t="str">
        <f>IF('All scores'!$B115=$B$1,'All scores'!R115)</f>
        <v>Massachusetts</v>
      </c>
      <c r="B29">
        <f>IF('All scores'!$B115=$B$1,'All scores'!S115)</f>
        <v>13</v>
      </c>
      <c r="C29" t="str">
        <f>IF('All scores'!$B115=$B$1,'All scores'!T115)</f>
        <v>Georgia Southern</v>
      </c>
      <c r="D29">
        <f>IF('All scores'!$B115=$B$1,'All scores'!U115)</f>
        <v>34</v>
      </c>
      <c r="E29" s="3">
        <f>VLOOKUP(A29,'Week 2'!$Q$4:R$138,2,FALSE)</f>
        <v>1446.3844800965726</v>
      </c>
      <c r="F29" s="3">
        <f>VLOOKUP(C29,'Week 2'!$Q$4:R$138,2,FALSE)</f>
        <v>1583.1908320887585</v>
      </c>
      <c r="G29" s="5">
        <f t="shared" si="0"/>
        <v>0.23836020383929085</v>
      </c>
      <c r="H29">
        <f t="shared" si="3"/>
        <v>0</v>
      </c>
      <c r="I29">
        <f t="shared" si="4"/>
        <v>-21</v>
      </c>
      <c r="J29">
        <f t="shared" si="5"/>
        <v>3.0910424533583161</v>
      </c>
      <c r="K29">
        <f t="shared" si="6"/>
        <v>1583.1908320887585</v>
      </c>
      <c r="L29">
        <f t="shared" si="7"/>
        <v>1446.3844800965726</v>
      </c>
      <c r="M29">
        <f t="shared" si="1"/>
        <v>2.2000160811246552</v>
      </c>
      <c r="N29" s="3">
        <f t="shared" si="2"/>
        <v>1413.9658567236975</v>
      </c>
      <c r="Q29" t="str">
        <f>'PRE-POST'!A32</f>
        <v>Clemson</v>
      </c>
      <c r="R29" s="3">
        <f>IFERROR(VLOOKUP(Q29,$A$4:$N$160,14,FALSE),VLOOKUP(Q29,'Week 2'!Q$4:R$134,2,FALSE))</f>
        <v>1618.7262804283257</v>
      </c>
    </row>
    <row r="30" spans="1:18">
      <c r="A30" t="str">
        <f>IF('All scores'!$B116=$B$1,'All scores'!R116)</f>
        <v>Rice</v>
      </c>
      <c r="B30">
        <f>IF('All scores'!$B116=$B$1,'All scores'!S116)</f>
        <v>29</v>
      </c>
      <c r="C30" t="str">
        <f>IF('All scores'!$B116=$B$1,'All scores'!T116)</f>
        <v>Hawaii</v>
      </c>
      <c r="D30">
        <f>IF('All scores'!$B116=$B$1,'All scores'!U116)</f>
        <v>43</v>
      </c>
      <c r="E30" s="3">
        <f>VLOOKUP(A30,'Week 2'!$Q$4:R$138,2,FALSE)</f>
        <v>1448.6330688220798</v>
      </c>
      <c r="F30" s="3">
        <f>VLOOKUP(C30,'Week 2'!$Q$4:R$138,2,FALSE)</f>
        <v>1597.1408469991809</v>
      </c>
      <c r="G30" s="5">
        <f t="shared" si="0"/>
        <v>0.22634781681955141</v>
      </c>
      <c r="H30">
        <f t="shared" si="3"/>
        <v>0</v>
      </c>
      <c r="I30">
        <f t="shared" si="4"/>
        <v>-14</v>
      </c>
      <c r="J30">
        <f t="shared" si="5"/>
        <v>2.7080502011022101</v>
      </c>
      <c r="K30">
        <f t="shared" si="6"/>
        <v>1597.1408469991809</v>
      </c>
      <c r="L30">
        <f t="shared" si="7"/>
        <v>1448.6330688220798</v>
      </c>
      <c r="M30">
        <f t="shared" si="1"/>
        <v>2.2000148140388807</v>
      </c>
      <c r="N30" s="3">
        <f t="shared" si="2"/>
        <v>1421.6625921757256</v>
      </c>
      <c r="Q30" t="str">
        <f>'PRE-POST'!A33</f>
        <v>Coastal Carolina</v>
      </c>
      <c r="R30" s="3">
        <f>IFERROR(VLOOKUP(Q30,$A$4:$N$160,14,FALSE),VLOOKUP(Q30,'Week 2'!Q$4:R$134,2,FALSE))</f>
        <v>1547.4592357798924</v>
      </c>
    </row>
    <row r="31" spans="1:18">
      <c r="A31" t="str">
        <f>IF('All scores'!$B117=$B$1,'All scores'!R117)</f>
        <v>Arizona</v>
      </c>
      <c r="B31">
        <f>IF('All scores'!$B117=$B$1,'All scores'!S117)</f>
        <v>18</v>
      </c>
      <c r="C31" t="str">
        <f>IF('All scores'!$B117=$B$1,'All scores'!T117)</f>
        <v>Houston</v>
      </c>
      <c r="D31">
        <f>IF('All scores'!$B117=$B$1,'All scores'!U117)</f>
        <v>45</v>
      </c>
      <c r="E31" s="3">
        <f>VLOOKUP(A31,'Week 2'!$Q$4:R$138,2,FALSE)</f>
        <v>1482.0824053077195</v>
      </c>
      <c r="F31" s="3">
        <f>VLOOKUP(C31,'Week 2'!$Q$4:R$138,2,FALSE)</f>
        <v>1566.8776827272418</v>
      </c>
      <c r="G31" s="5">
        <f t="shared" si="0"/>
        <v>0.29686092664144331</v>
      </c>
      <c r="H31">
        <f t="shared" si="3"/>
        <v>0</v>
      </c>
      <c r="I31">
        <f t="shared" si="4"/>
        <v>-27</v>
      </c>
      <c r="J31">
        <f t="shared" si="5"/>
        <v>3.3322045101752038</v>
      </c>
      <c r="K31">
        <f t="shared" si="6"/>
        <v>1566.8776827272418</v>
      </c>
      <c r="L31">
        <f t="shared" si="7"/>
        <v>1482.0824053077195</v>
      </c>
      <c r="M31">
        <f t="shared" si="1"/>
        <v>2.2000259448411157</v>
      </c>
      <c r="N31" s="3">
        <f t="shared" si="2"/>
        <v>1438.5570339937246</v>
      </c>
      <c r="Q31" t="str">
        <f>'PRE-POST'!A34</f>
        <v>Colorado</v>
      </c>
      <c r="R31" s="3">
        <f>IFERROR(VLOOKUP(Q31,$A$4:$N$160,14,FALSE),VLOOKUP(Q31,'Week 2'!Q$4:R$134,2,FALSE))</f>
        <v>1620.338499101774</v>
      </c>
    </row>
    <row r="32" spans="1:18">
      <c r="A32" t="s">
        <v>135</v>
      </c>
      <c r="B32">
        <f>IF('All scores'!$B118=$B$1,'All scores'!S118)</f>
        <v>14</v>
      </c>
      <c r="C32" t="str">
        <f>IF('All scores'!$B118=$B$1,'All scores'!T118)</f>
        <v>Illinois</v>
      </c>
      <c r="D32">
        <f>IF('All scores'!$B118=$B$1,'All scores'!U118)</f>
        <v>34</v>
      </c>
      <c r="E32" s="3">
        <f>VLOOKUP(A32,'Week 2'!$Q$4:R$138,2,FALSE)</f>
        <v>1388.8827784615669</v>
      </c>
      <c r="F32" s="3">
        <f>VLOOKUP(C32,'Week 2'!$Q$4:R$138,2,FALSE)</f>
        <v>1520.7944154167983</v>
      </c>
      <c r="G32" s="5">
        <f t="shared" si="0"/>
        <v>0.24351309574832661</v>
      </c>
      <c r="H32">
        <f t="shared" si="3"/>
        <v>0</v>
      </c>
      <c r="I32">
        <f t="shared" si="4"/>
        <v>-20</v>
      </c>
      <c r="J32">
        <f t="shared" si="5"/>
        <v>3.044522437723423</v>
      </c>
      <c r="K32">
        <f t="shared" si="6"/>
        <v>1520.7944154167983</v>
      </c>
      <c r="L32">
        <f t="shared" si="7"/>
        <v>1388.8827784615669</v>
      </c>
      <c r="M32">
        <f t="shared" si="1"/>
        <v>2.2000166778310906</v>
      </c>
      <c r="N32" s="3">
        <f t="shared" si="2"/>
        <v>1356.2617634780452</v>
      </c>
      <c r="Q32" t="str">
        <f>'PRE-POST'!A35</f>
        <v>Colorado State</v>
      </c>
      <c r="R32" s="3">
        <f>IFERROR(VLOOKUP(Q32,$A$4:$N$160,14,FALSE),VLOOKUP(Q32,'Week 2'!Q$4:R$134,2,FALSE))</f>
        <v>1462.6730850821925</v>
      </c>
    </row>
    <row r="33" spans="1:18">
      <c r="A33" t="str">
        <f>IF('All scores'!$B119=$B$1,'All scores'!R119)</f>
        <v>Virginia</v>
      </c>
      <c r="B33">
        <f>IF('All scores'!$B119=$B$1,'All scores'!S119)</f>
        <v>16</v>
      </c>
      <c r="C33" t="str">
        <f>IF('All scores'!$B119=$B$1,'All scores'!T119)</f>
        <v>Indiana</v>
      </c>
      <c r="D33">
        <f>IF('All scores'!$B119=$B$1,'All scores'!U119)</f>
        <v>20</v>
      </c>
      <c r="E33" s="3">
        <f>VLOOKUP(A33,'Week 2'!$Q$4:R$138,2,FALSE)</f>
        <v>1581.6416623234352</v>
      </c>
      <c r="F33" s="3">
        <f>VLOOKUP(C33,'Week 2'!$Q$4:R$138,2,FALSE)</f>
        <v>1523.9789527279836</v>
      </c>
      <c r="G33" s="5">
        <f t="shared" si="0"/>
        <v>0.48944235978620676</v>
      </c>
      <c r="H33">
        <f t="shared" si="3"/>
        <v>0</v>
      </c>
      <c r="I33">
        <f t="shared" si="4"/>
        <v>-4</v>
      </c>
      <c r="J33">
        <f t="shared" si="5"/>
        <v>1.6094379124341003</v>
      </c>
      <c r="K33">
        <f t="shared" si="6"/>
        <v>1523.9789527279836</v>
      </c>
      <c r="L33">
        <f t="shared" si="7"/>
        <v>1581.6416623234352</v>
      </c>
      <c r="M33">
        <f t="shared" si="1"/>
        <v>2.1999618470929407</v>
      </c>
      <c r="N33" s="3">
        <f t="shared" si="2"/>
        <v>1546.9822714541942</v>
      </c>
      <c r="Q33" t="str">
        <f>'PRE-POST'!A36</f>
        <v>Connecticut</v>
      </c>
      <c r="R33" s="3">
        <f>IFERROR(VLOOKUP(Q33,$A$4:$N$160,14,FALSE),VLOOKUP(Q33,'Week 2'!Q$4:R$134,2,FALSE))</f>
        <v>1407.9869904227855</v>
      </c>
    </row>
    <row r="34" spans="1:18">
      <c r="A34" t="str">
        <f>IF('All scores'!$B120=$B$1,'All scores'!R120)</f>
        <v>Iowa State</v>
      </c>
      <c r="B34">
        <f>IF('All scores'!$B120=$B$1,'All scores'!S120)</f>
        <v>3</v>
      </c>
      <c r="C34" t="str">
        <f>IF('All scores'!$B120=$B$1,'All scores'!T120)</f>
        <v>Iowa</v>
      </c>
      <c r="D34">
        <f>IF('All scores'!$B120=$B$1,'All scores'!U120)</f>
        <v>13</v>
      </c>
      <c r="E34" s="3">
        <f>VLOOKUP(A34,'Week 2'!$Q$4:R$138,2,FALSE)</f>
        <v>1500</v>
      </c>
      <c r="F34" s="3">
        <f>VLOOKUP(C34,'Week 2'!$Q$4:R$138,2,FALSE)</f>
        <v>1532.9583686600433</v>
      </c>
      <c r="G34" s="5">
        <f t="shared" si="0"/>
        <v>0.36264701256097209</v>
      </c>
      <c r="H34">
        <f t="shared" si="3"/>
        <v>0</v>
      </c>
      <c r="I34">
        <f t="shared" si="4"/>
        <v>-10</v>
      </c>
      <c r="J34">
        <f t="shared" si="5"/>
        <v>2.3978952727983707</v>
      </c>
      <c r="K34">
        <f t="shared" si="6"/>
        <v>1532.9583686600433</v>
      </c>
      <c r="L34">
        <f t="shared" si="7"/>
        <v>1500</v>
      </c>
      <c r="M34">
        <f t="shared" si="1"/>
        <v>2.2000667508766196</v>
      </c>
      <c r="N34" s="3">
        <f t="shared" si="2"/>
        <v>1461.7368985696614</v>
      </c>
      <c r="Q34" t="str">
        <f>'PRE-POST'!A37</f>
        <v>Duke</v>
      </c>
      <c r="R34" s="3">
        <f>IFERROR(VLOOKUP(Q34,$A$4:$N$160,14,FALSE),VLOOKUP(Q34,'Week 2'!Q$4:R$134,2,FALSE))</f>
        <v>1598.6512241773735</v>
      </c>
    </row>
    <row r="35" spans="1:18">
      <c r="A35" t="str">
        <f>IF('All scores'!$B121=$B$1,'All scores'!R121)</f>
        <v>Kansas</v>
      </c>
      <c r="B35">
        <f>IF('All scores'!$B121=$B$1,'All scores'!S121)</f>
        <v>31</v>
      </c>
      <c r="C35" t="str">
        <f>IF('All scores'!$B121=$B$1,'All scores'!T121)</f>
        <v>Central Michigan</v>
      </c>
      <c r="D35">
        <f>IF('All scores'!$B121=$B$1,'All scores'!U121)</f>
        <v>7</v>
      </c>
      <c r="E35" s="3">
        <f>VLOOKUP(A35,'Week 2'!$Q$4:R$138,2,FALSE)</f>
        <v>1472.2792058690839</v>
      </c>
      <c r="F35" s="3">
        <f>VLOOKUP(C35,'Week 2'!$Q$4:R$138,2,FALSE)</f>
        <v>1472.2741127776021</v>
      </c>
      <c r="G35" s="5">
        <f t="shared" si="0"/>
        <v>0.40754084831203807</v>
      </c>
      <c r="H35">
        <f t="shared" si="3"/>
        <v>1</v>
      </c>
      <c r="I35">
        <f t="shared" si="4"/>
        <v>24</v>
      </c>
      <c r="J35">
        <f t="shared" si="5"/>
        <v>3.2188758248682006</v>
      </c>
      <c r="K35">
        <f t="shared" si="6"/>
        <v>1472.2792058690839</v>
      </c>
      <c r="L35">
        <f t="shared" si="7"/>
        <v>1472.2741127776021</v>
      </c>
      <c r="M35">
        <f t="shared" si="1"/>
        <v>2.6319576838326109</v>
      </c>
      <c r="N35" s="3">
        <f t="shared" si="2"/>
        <v>1572.6648323587515</v>
      </c>
      <c r="Q35" t="str">
        <f>'PRE-POST'!A38</f>
        <v>Eastern Michigan</v>
      </c>
      <c r="R35" s="3">
        <f>IFERROR(VLOOKUP(Q35,$A$4:$N$160,14,FALSE),VLOOKUP(Q35,'Week 2'!Q$4:R$134,2,FALSE))</f>
        <v>1598.9978569995601</v>
      </c>
    </row>
    <row r="36" spans="1:18">
      <c r="A36" t="s">
        <v>135</v>
      </c>
      <c r="B36">
        <f>IF('All scores'!$B122=$B$1,'All scores'!S122)</f>
        <v>14</v>
      </c>
      <c r="C36" t="str">
        <f>IF('All scores'!$B122=$B$1,'All scores'!T122)</f>
        <v>Kent State</v>
      </c>
      <c r="D36">
        <f>IF('All scores'!$B122=$B$1,'All scores'!U122)</f>
        <v>54</v>
      </c>
      <c r="E36" s="3">
        <f>VLOOKUP(A36,'Week 2'!$Q$4:R$138,2,FALSE)</f>
        <v>1388.8827784615669</v>
      </c>
      <c r="F36" s="3">
        <f>VLOOKUP(C36,'Week 2'!$Q$4:R$138,2,FALSE)</f>
        <v>1479.2055845832017</v>
      </c>
      <c r="G36" s="5">
        <f t="shared" ref="G36:G67" si="8">1/(1+(10^((F36-E36+HFA)/400)))</f>
        <v>0.29026240779929219</v>
      </c>
      <c r="H36">
        <f t="shared" si="3"/>
        <v>0</v>
      </c>
      <c r="I36">
        <f t="shared" si="4"/>
        <v>-40</v>
      </c>
      <c r="J36">
        <f t="shared" si="5"/>
        <v>3.713572066704308</v>
      </c>
      <c r="K36">
        <f t="shared" si="6"/>
        <v>1479.2055845832017</v>
      </c>
      <c r="L36">
        <f t="shared" si="7"/>
        <v>1388.8827784615669</v>
      </c>
      <c r="M36">
        <f t="shared" ref="M36:M67" si="9">IFERROR((MVC*0.001/(K36-L36))+MVC,1)</f>
        <v>2.2000243570820537</v>
      </c>
      <c r="N36" s="3">
        <f t="shared" ref="N36:N67" si="10">E36+k*J36*M36*(H36-G36)</f>
        <v>1341.454197103358</v>
      </c>
      <c r="Q36" t="str">
        <f>'PRE-POST'!A39</f>
        <v>East Carolina</v>
      </c>
      <c r="R36" s="3">
        <f>IFERROR(VLOOKUP(Q36,$A$4:$N$160,14,FALSE),VLOOKUP(Q36,'Week 2'!Q$4:R$134,2,FALSE))</f>
        <v>1523.2958065985076</v>
      </c>
    </row>
    <row r="37" spans="1:18">
      <c r="A37" t="str">
        <f>IF('All scores'!$B123=$B$1,'All scores'!R123)</f>
        <v>Kentucky</v>
      </c>
      <c r="B37">
        <f>IF('All scores'!$B123=$B$1,'All scores'!S123)</f>
        <v>27</v>
      </c>
      <c r="C37" t="str">
        <f>IF('All scores'!$B123=$B$1,'All scores'!T123)</f>
        <v>Florida</v>
      </c>
      <c r="D37">
        <f>IF('All scores'!$B123=$B$1,'All scores'!U123)</f>
        <v>16</v>
      </c>
      <c r="E37" s="3">
        <f>VLOOKUP(A37,'Week 2'!$Q$4:R$138,2,FALSE)</f>
        <v>1527.7258872223979</v>
      </c>
      <c r="F37" s="3">
        <f>VLOOKUP(C37,'Week 2'!$Q$4:R$138,2,FALSE)</f>
        <v>1592.9235355239011</v>
      </c>
      <c r="G37" s="5">
        <f t="shared" si="8"/>
        <v>0.32093507219591044</v>
      </c>
      <c r="H37">
        <f t="shared" si="3"/>
        <v>1</v>
      </c>
      <c r="I37">
        <f t="shared" si="4"/>
        <v>11</v>
      </c>
      <c r="J37">
        <f t="shared" si="5"/>
        <v>2.4849066497880004</v>
      </c>
      <c r="K37">
        <f t="shared" si="6"/>
        <v>1527.7258872223979</v>
      </c>
      <c r="L37">
        <f t="shared" si="7"/>
        <v>1592.9235355239011</v>
      </c>
      <c r="M37">
        <f t="shared" si="9"/>
        <v>2.1999662564516158</v>
      </c>
      <c r="N37" s="3">
        <f t="shared" si="10"/>
        <v>1601.9709184448645</v>
      </c>
      <c r="Q37" t="str">
        <f>'PRE-POST'!A40</f>
        <v>Florida International</v>
      </c>
      <c r="R37" s="3">
        <f>IFERROR(VLOOKUP(Q37,$A$4:$N$160,14,FALSE),VLOOKUP(Q37,'Week 2'!Q$4:R$134,2,FALSE))</f>
        <v>1531.4591510398325</v>
      </c>
    </row>
    <row r="38" spans="1:18">
      <c r="A38" t="s">
        <v>135</v>
      </c>
      <c r="B38">
        <f>IF('All scores'!$B124=$B$1,'All scores'!S124)</f>
        <v>0</v>
      </c>
      <c r="C38" t="str">
        <f>IF('All scores'!$B124=$B$1,'All scores'!T124)</f>
        <v>Louisiana State</v>
      </c>
      <c r="D38">
        <f>IF('All scores'!$B124=$B$1,'All scores'!U124)</f>
        <v>31</v>
      </c>
      <c r="E38" s="3">
        <f>VLOOKUP(A38,'Week 2'!$Q$4:R$138,2,FALSE)</f>
        <v>1388.8827784615669</v>
      </c>
      <c r="F38" s="3">
        <f>VLOOKUP(C38,'Week 2'!$Q$4:R$138,2,FALSE)</f>
        <v>1528.3321334405621</v>
      </c>
      <c r="G38" s="5">
        <f t="shared" si="8"/>
        <v>0.23560912505099016</v>
      </c>
      <c r="H38">
        <f t="shared" si="3"/>
        <v>0</v>
      </c>
      <c r="I38">
        <f t="shared" si="4"/>
        <v>-31</v>
      </c>
      <c r="J38">
        <f t="shared" si="5"/>
        <v>3.4657359027997265</v>
      </c>
      <c r="K38">
        <f t="shared" si="6"/>
        <v>1528.3321334405621</v>
      </c>
      <c r="L38">
        <f t="shared" si="7"/>
        <v>1388.8827784615669</v>
      </c>
      <c r="M38">
        <f t="shared" si="9"/>
        <v>2.2000157763368668</v>
      </c>
      <c r="N38" s="3">
        <f t="shared" si="10"/>
        <v>1352.953924651845</v>
      </c>
      <c r="Q38" t="str">
        <f>'PRE-POST'!A41</f>
        <v>Florida</v>
      </c>
      <c r="R38" s="3">
        <f>IFERROR(VLOOKUP(Q38,$A$4:$N$160,14,FALSE),VLOOKUP(Q38,'Week 2'!Q$4:R$134,2,FALSE))</f>
        <v>1518.6785043014345</v>
      </c>
    </row>
    <row r="39" spans="1:18">
      <c r="A39" t="s">
        <v>135</v>
      </c>
      <c r="B39">
        <f>IF('All scores'!$B125=$B$1,'All scores'!S125)</f>
        <v>17</v>
      </c>
      <c r="C39" t="str">
        <f>IF('All scores'!$B125=$B$1,'All scores'!T125)</f>
        <v>Louisiana Tech</v>
      </c>
      <c r="D39">
        <f>IF('All scores'!$B125=$B$1,'All scores'!U125)</f>
        <v>54</v>
      </c>
      <c r="E39" s="3">
        <f>VLOOKUP(A39,'Week 2'!$Q$4:R$138,2,FALSE)</f>
        <v>1388.8827784615669</v>
      </c>
      <c r="F39" s="3">
        <f>VLOOKUP(C39,'Week 2'!$Q$4:R$138,2,FALSE)</f>
        <v>1516.094379124341</v>
      </c>
      <c r="G39" s="5">
        <f t="shared" si="8"/>
        <v>0.24853164532333258</v>
      </c>
      <c r="H39">
        <f t="shared" si="3"/>
        <v>0</v>
      </c>
      <c r="I39">
        <f t="shared" si="4"/>
        <v>-37</v>
      </c>
      <c r="J39">
        <f t="shared" si="5"/>
        <v>3.6375861597263857</v>
      </c>
      <c r="K39">
        <f t="shared" si="6"/>
        <v>1516.094379124341</v>
      </c>
      <c r="L39">
        <f t="shared" si="7"/>
        <v>1388.8827784615669</v>
      </c>
      <c r="M39">
        <f t="shared" si="9"/>
        <v>2.2000172940202667</v>
      </c>
      <c r="N39" s="3">
        <f t="shared" si="10"/>
        <v>1349.1040337421466</v>
      </c>
      <c r="Q39" t="str">
        <f>'PRE-POST'!A42</f>
        <v>Florida Atlantic</v>
      </c>
      <c r="R39" s="3">
        <f>IFERROR(VLOOKUP(Q39,$A$4:$N$160,14,FALSE),VLOOKUP(Q39,'Week 2'!Q$4:R$134,2,FALSE))</f>
        <v>1511.2559065830426</v>
      </c>
    </row>
    <row r="40" spans="1:18">
      <c r="A40" t="str">
        <f>IF('All scores'!$B126=$B$1,'All scores'!R126)</f>
        <v>Louisiana-Monroe</v>
      </c>
      <c r="B40">
        <f>IF('All scores'!$B126=$B$1,'All scores'!S126)</f>
        <v>21</v>
      </c>
      <c r="C40" t="str">
        <f>IF('All scores'!$B126=$B$1,'All scores'!T126)</f>
        <v>Southern Mississippi</v>
      </c>
      <c r="D40">
        <f>IF('All scores'!$B126=$B$1,'All scores'!U126)</f>
        <v>20</v>
      </c>
      <c r="E40" s="3">
        <f>VLOOKUP(A40,'Week 2'!$Q$4:R$138,2,FALSE)</f>
        <v>1533.2763328355034</v>
      </c>
      <c r="F40" s="3">
        <f>VLOOKUP(C40,'Week 2'!$Q$4:R$138,2,FALSE)</f>
        <v>1593.4184767737775</v>
      </c>
      <c r="G40" s="5">
        <f t="shared" si="8"/>
        <v>0.32731017120169303</v>
      </c>
      <c r="H40">
        <f t="shared" si="3"/>
        <v>1</v>
      </c>
      <c r="I40">
        <f t="shared" si="4"/>
        <v>1</v>
      </c>
      <c r="J40">
        <f t="shared" si="5"/>
        <v>0.69314718055994529</v>
      </c>
      <c r="K40">
        <f t="shared" si="6"/>
        <v>1533.2763328355034</v>
      </c>
      <c r="L40">
        <f t="shared" si="7"/>
        <v>1593.4184767737775</v>
      </c>
      <c r="M40">
        <f t="shared" si="9"/>
        <v>2.1999634199937694</v>
      </c>
      <c r="N40" s="3">
        <f t="shared" si="10"/>
        <v>1553.7920062718833</v>
      </c>
      <c r="Q40" t="str">
        <f>'PRE-POST'!A43</f>
        <v>Florida State</v>
      </c>
      <c r="R40" s="3">
        <f>IFERROR(VLOOKUP(Q40,$A$4:$N$160,14,FALSE),VLOOKUP(Q40,'Week 2'!Q$4:R$134,2,FALSE))</f>
        <v>1500.9958028426327</v>
      </c>
    </row>
    <row r="41" spans="1:18">
      <c r="A41" t="s">
        <v>135</v>
      </c>
      <c r="B41">
        <f>IF('All scores'!$B127=$B$1,'All scores'!S127)</f>
        <v>7</v>
      </c>
      <c r="C41" t="str">
        <f>IF('All scores'!$B127=$B$1,'All scores'!T127)</f>
        <v>Louisville</v>
      </c>
      <c r="D41">
        <f>IF('All scores'!$B127=$B$1,'All scores'!U127)</f>
        <v>31</v>
      </c>
      <c r="E41" s="3">
        <f>VLOOKUP(A41,'Week 2'!$Q$4:R$138,2,FALSE)</f>
        <v>1388.8827784615669</v>
      </c>
      <c r="F41" s="3">
        <f>VLOOKUP(C41,'Week 2'!$Q$4:R$138,2,FALSE)</f>
        <v>1463.6241384027362</v>
      </c>
      <c r="G41" s="5">
        <f t="shared" si="8"/>
        <v>0.30908170179426581</v>
      </c>
      <c r="H41">
        <f t="shared" si="3"/>
        <v>0</v>
      </c>
      <c r="I41">
        <f t="shared" si="4"/>
        <v>-24</v>
      </c>
      <c r="J41">
        <f t="shared" si="5"/>
        <v>3.2188758248682006</v>
      </c>
      <c r="K41">
        <f t="shared" si="6"/>
        <v>1463.6241384027362</v>
      </c>
      <c r="L41">
        <f t="shared" si="7"/>
        <v>1388.8827784615669</v>
      </c>
      <c r="M41">
        <f t="shared" si="9"/>
        <v>2.2000294348403848</v>
      </c>
      <c r="N41" s="3">
        <f t="shared" si="10"/>
        <v>1345.1067855858466</v>
      </c>
      <c r="Q41" t="str">
        <f>'PRE-POST'!A44</f>
        <v>Fresno State</v>
      </c>
      <c r="R41" s="3">
        <f>IFERROR(VLOOKUP(Q41,$A$4:$N$160,14,FALSE),VLOOKUP(Q41,'Week 2'!Q$4:R$134,2,FALSE))</f>
        <v>1562.1424348363782</v>
      </c>
    </row>
    <row r="42" spans="1:18">
      <c r="A42" t="s">
        <v>135</v>
      </c>
      <c r="B42">
        <f>IF('All scores'!$B128=$B$1,'All scores'!S128)</f>
        <v>31</v>
      </c>
      <c r="C42" t="str">
        <f>IF('All scores'!$B128=$B$1,'All scores'!T128)</f>
        <v>Western Kentucky</v>
      </c>
      <c r="D42">
        <f>IF('All scores'!$B128=$B$1,'All scores'!U128)</f>
        <v>28</v>
      </c>
      <c r="E42" s="3">
        <f>VLOOKUP(A42,'Week 2'!$Q$4:R$138,2,FALSE)</f>
        <v>1388.8827784615669</v>
      </c>
      <c r="F42" s="3">
        <f>VLOOKUP(C42,'Week 2'!$Q$4:R$138,2,FALSE)</f>
        <v>1465.3426409720028</v>
      </c>
      <c r="G42" s="5">
        <f t="shared" si="8"/>
        <v>0.30697315677903997</v>
      </c>
      <c r="H42">
        <f t="shared" si="3"/>
        <v>1</v>
      </c>
      <c r="I42">
        <f t="shared" si="4"/>
        <v>3</v>
      </c>
      <c r="J42">
        <f t="shared" si="5"/>
        <v>1.3862943611198906</v>
      </c>
      <c r="K42">
        <f t="shared" si="6"/>
        <v>1388.8827784615669</v>
      </c>
      <c r="L42">
        <f t="shared" si="7"/>
        <v>1465.3426409720028</v>
      </c>
      <c r="M42">
        <f t="shared" si="9"/>
        <v>2.1999712267335076</v>
      </c>
      <c r="N42" s="3">
        <f t="shared" si="10"/>
        <v>1431.1547506033887</v>
      </c>
      <c r="Q42" t="str">
        <f>'PRE-POST'!A45</f>
        <v>Georgia</v>
      </c>
      <c r="R42" s="3">
        <f>IFERROR(VLOOKUP(Q42,$A$4:$N$160,14,FALSE),VLOOKUP(Q42,'Week 2'!Q$4:R$134,2,FALSE))</f>
        <v>1664.4815148081518</v>
      </c>
    </row>
    <row r="43" spans="1:18">
      <c r="A43" t="s">
        <v>135</v>
      </c>
      <c r="B43">
        <f>IF('All scores'!$B129=$B$1,'All scores'!S129)</f>
        <v>16</v>
      </c>
      <c r="C43" t="str">
        <f>IF('All scores'!$B129=$B$1,'All scores'!T129)</f>
        <v>Marshall</v>
      </c>
      <c r="D43">
        <f>IF('All scores'!$B129=$B$1,'All scores'!U129)</f>
        <v>32</v>
      </c>
      <c r="E43" s="3">
        <f>VLOOKUP(A43,'Week 2'!$Q$4:R$138,2,FALSE)</f>
        <v>1388.8827784615669</v>
      </c>
      <c r="F43" s="3">
        <f>VLOOKUP(C43,'Week 2'!$Q$4:R$138,2,FALSE)</f>
        <v>1520.7944154167983</v>
      </c>
      <c r="G43" s="5">
        <f t="shared" si="8"/>
        <v>0.24351309574832661</v>
      </c>
      <c r="H43">
        <f t="shared" si="3"/>
        <v>0</v>
      </c>
      <c r="I43">
        <f t="shared" si="4"/>
        <v>-16</v>
      </c>
      <c r="J43">
        <f t="shared" si="5"/>
        <v>2.8332133440562162</v>
      </c>
      <c r="K43">
        <f t="shared" si="6"/>
        <v>1520.7944154167983</v>
      </c>
      <c r="L43">
        <f t="shared" si="7"/>
        <v>1388.8827784615669</v>
      </c>
      <c r="M43">
        <f t="shared" si="9"/>
        <v>2.2000166778310906</v>
      </c>
      <c r="N43" s="3">
        <f t="shared" si="10"/>
        <v>1358.5258680302936</v>
      </c>
      <c r="Q43" t="str">
        <f>'PRE-POST'!A46</f>
        <v>Georgia Southern</v>
      </c>
      <c r="R43" s="3">
        <f>IFERROR(VLOOKUP(Q43,$A$4:$N$160,14,FALSE),VLOOKUP(Q43,'Week 2'!Q$4:R$134,2,FALSE))</f>
        <v>1615.6094554616336</v>
      </c>
    </row>
    <row r="44" spans="1:18">
      <c r="A44" t="str">
        <f>IF('All scores'!$B130=$B$1,'All scores'!R130)</f>
        <v>Maryland</v>
      </c>
      <c r="B44">
        <f>IF('All scores'!$B130=$B$1,'All scores'!S130)</f>
        <v>45</v>
      </c>
      <c r="C44" t="str">
        <f>IF('All scores'!$B130=$B$1,'All scores'!T130)</f>
        <v>Bowling Green State</v>
      </c>
      <c r="D44">
        <f>IF('All scores'!$B130=$B$1,'All scores'!U130)</f>
        <v>14</v>
      </c>
      <c r="E44" s="3">
        <f>VLOOKUP(A44,'Week 2'!$Q$4:R$138,2,FALSE)</f>
        <v>1517.9175946922805</v>
      </c>
      <c r="F44" s="3">
        <f>VLOOKUP(C44,'Week 2'!$Q$4:R$138,2,FALSE)</f>
        <v>1464.4465193851058</v>
      </c>
      <c r="G44" s="5">
        <f t="shared" si="8"/>
        <v>0.48341463063309698</v>
      </c>
      <c r="H44">
        <f t="shared" si="3"/>
        <v>1</v>
      </c>
      <c r="I44">
        <f t="shared" si="4"/>
        <v>31</v>
      </c>
      <c r="J44">
        <f t="shared" si="5"/>
        <v>3.4657359027997265</v>
      </c>
      <c r="K44">
        <f t="shared" si="6"/>
        <v>1517.9175946922805</v>
      </c>
      <c r="L44">
        <f t="shared" si="7"/>
        <v>1464.4465193851058</v>
      </c>
      <c r="M44">
        <f t="shared" si="9"/>
        <v>2.200041143739627</v>
      </c>
      <c r="N44" s="3">
        <f t="shared" si="10"/>
        <v>1596.6944002298405</v>
      </c>
      <c r="Q44" t="str">
        <f>'PRE-POST'!A47</f>
        <v>Georgia State</v>
      </c>
      <c r="R44" s="3">
        <f>IFERROR(VLOOKUP(Q44,$A$4:$N$160,14,FALSE),VLOOKUP(Q44,'Week 2'!Q$4:R$134,2,FALSE))</f>
        <v>1479.3903292402192</v>
      </c>
    </row>
    <row r="45" spans="1:18">
      <c r="A45" t="s">
        <v>135</v>
      </c>
      <c r="B45">
        <f>IF('All scores'!$B131=$B$1,'All scores'!S131)</f>
        <v>0</v>
      </c>
      <c r="C45" t="str">
        <f>IF('All scores'!$B131=$B$1,'All scores'!T131)</f>
        <v>Miami (FL)</v>
      </c>
      <c r="D45">
        <f>IF('All scores'!$B131=$B$1,'All scores'!U131)</f>
        <v>77</v>
      </c>
      <c r="E45" s="3">
        <f>VLOOKUP(A45,'Week 2'!$Q$4:R$138,2,FALSE)</f>
        <v>1388.8827784615669</v>
      </c>
      <c r="F45" s="3">
        <f>VLOOKUP(C45,'Week 2'!$Q$4:R$138,2,FALSE)</f>
        <v>1471.6678665594379</v>
      </c>
      <c r="G45" s="5">
        <f t="shared" si="8"/>
        <v>0.29928197879148555</v>
      </c>
      <c r="H45">
        <f t="shared" si="3"/>
        <v>0</v>
      </c>
      <c r="I45">
        <f t="shared" si="4"/>
        <v>-77</v>
      </c>
      <c r="J45">
        <f t="shared" si="5"/>
        <v>4.3567088266895917</v>
      </c>
      <c r="K45">
        <f t="shared" si="6"/>
        <v>1471.6678665594379</v>
      </c>
      <c r="L45">
        <f t="shared" si="7"/>
        <v>1388.8827784615669</v>
      </c>
      <c r="M45">
        <f t="shared" si="9"/>
        <v>2.2000265748343155</v>
      </c>
      <c r="N45" s="3">
        <f t="shared" si="10"/>
        <v>1331.5111701498288</v>
      </c>
      <c r="Q45" t="str">
        <f>'PRE-POST'!A48</f>
        <v>Georgia Tech</v>
      </c>
      <c r="R45" s="3">
        <f>IFERROR(VLOOKUP(Q45,$A$4:$N$160,14,FALSE),VLOOKUP(Q45,'Week 2'!Q$4:R$134,2,FALSE))</f>
        <v>1542.6139799044556</v>
      </c>
    </row>
    <row r="46" spans="1:18">
      <c r="A46" t="str">
        <f>IF('All scores'!$B132=$B$1,'All scores'!R132)</f>
        <v>Western Michigan</v>
      </c>
      <c r="B46">
        <f>IF('All scores'!$B132=$B$1,'All scores'!S132)</f>
        <v>3</v>
      </c>
      <c r="C46" t="str">
        <f>IF('All scores'!$B132=$B$1,'All scores'!T132)</f>
        <v>Michigan</v>
      </c>
      <c r="D46">
        <f>IF('All scores'!$B132=$B$1,'All scores'!U132)</f>
        <v>49</v>
      </c>
      <c r="E46" s="3">
        <f>VLOOKUP(A46,'Week 2'!$Q$4:R$138,2,FALSE)</f>
        <v>1473.6094267038475</v>
      </c>
      <c r="F46" s="3">
        <f>VLOOKUP(C46,'Week 2'!$Q$4:R$138,2,FALSE)</f>
        <v>1479.2055845832017</v>
      </c>
      <c r="G46" s="5">
        <f t="shared" si="8"/>
        <v>0.39977944977762114</v>
      </c>
      <c r="H46">
        <f t="shared" si="3"/>
        <v>0</v>
      </c>
      <c r="I46">
        <f t="shared" si="4"/>
        <v>-46</v>
      </c>
      <c r="J46">
        <f t="shared" si="5"/>
        <v>3.8501476017100584</v>
      </c>
      <c r="K46">
        <f t="shared" si="6"/>
        <v>1479.2055845832017</v>
      </c>
      <c r="L46">
        <f t="shared" si="7"/>
        <v>1473.6094267038475</v>
      </c>
      <c r="M46">
        <f t="shared" si="9"/>
        <v>2.2003931268644363</v>
      </c>
      <c r="N46" s="3">
        <f t="shared" si="10"/>
        <v>1405.8720894586259</v>
      </c>
      <c r="Q46" t="str">
        <f>'PRE-POST'!A49</f>
        <v>Hawaii</v>
      </c>
      <c r="R46" s="3">
        <f>IFERROR(VLOOKUP(Q46,$A$4:$N$160,14,FALSE),VLOOKUP(Q46,'Week 2'!Q$4:R$134,2,FALSE))</f>
        <v>1624.1113236455351</v>
      </c>
    </row>
    <row r="47" spans="1:18">
      <c r="A47" t="s">
        <v>135</v>
      </c>
      <c r="B47">
        <f>IF('All scores'!$B133=$B$1,'All scores'!S133)</f>
        <v>37</v>
      </c>
      <c r="C47" t="str">
        <f>IF('All scores'!$B133=$B$1,'All scores'!T133)</f>
        <v>Middle Tennessee State</v>
      </c>
      <c r="D47">
        <f>IF('All scores'!$B133=$B$1,'All scores'!U133)</f>
        <v>61</v>
      </c>
      <c r="E47" s="3">
        <f>VLOOKUP(A47,'Week 2'!$Q$4:R$138,2,FALSE)</f>
        <v>1388.8827784615669</v>
      </c>
      <c r="F47" s="3">
        <f>VLOOKUP(C47,'Week 2'!$Q$4:R$138,2,FALSE)</f>
        <v>1466.3270417001352</v>
      </c>
      <c r="G47" s="5">
        <f t="shared" si="8"/>
        <v>0.305768947027098</v>
      </c>
      <c r="H47">
        <f t="shared" si="3"/>
        <v>0</v>
      </c>
      <c r="I47">
        <f t="shared" si="4"/>
        <v>-24</v>
      </c>
      <c r="J47">
        <f t="shared" si="5"/>
        <v>3.2188758248682006</v>
      </c>
      <c r="K47">
        <f t="shared" si="6"/>
        <v>1466.3270417001352</v>
      </c>
      <c r="L47">
        <f t="shared" si="7"/>
        <v>1388.8827784615669</v>
      </c>
      <c r="M47">
        <f t="shared" si="9"/>
        <v>2.200028407527014</v>
      </c>
      <c r="N47" s="3">
        <f t="shared" si="10"/>
        <v>1345.575999319909</v>
      </c>
      <c r="Q47" t="str">
        <f>'PRE-POST'!A50</f>
        <v>Houston</v>
      </c>
      <c r="R47" s="3">
        <f>IFERROR(VLOOKUP(Q47,$A$4:$N$160,14,FALSE),VLOOKUP(Q47,'Week 2'!Q$4:R$134,2,FALSE))</f>
        <v>1610.4030540412366</v>
      </c>
    </row>
    <row r="48" spans="1:18">
      <c r="A48" t="str">
        <f>IF('All scores'!$B134=$B$1,'All scores'!R134)</f>
        <v>Fresno State</v>
      </c>
      <c r="B48">
        <f>IF('All scores'!$B134=$B$1,'All scores'!S134)</f>
        <v>14</v>
      </c>
      <c r="C48" t="str">
        <f>IF('All scores'!$B134=$B$1,'All scores'!T134)</f>
        <v>Minnesota</v>
      </c>
      <c r="D48">
        <f>IF('All scores'!$B134=$B$1,'All scores'!U134)</f>
        <v>21</v>
      </c>
      <c r="E48" s="3">
        <f>VLOOKUP(A48,'Week 2'!$Q$4:R$138,2,FALSE)</f>
        <v>1600.9286014557611</v>
      </c>
      <c r="F48" s="3">
        <f>VLOOKUP(C48,'Week 2'!$Q$4:R$138,2,FALSE)</f>
        <v>1589.1869457593618</v>
      </c>
      <c r="G48" s="5">
        <f t="shared" si="8"/>
        <v>0.42394982039265072</v>
      </c>
      <c r="H48">
        <f t="shared" si="3"/>
        <v>0</v>
      </c>
      <c r="I48">
        <f t="shared" si="4"/>
        <v>-7</v>
      </c>
      <c r="J48">
        <f t="shared" si="5"/>
        <v>2.0794415416798357</v>
      </c>
      <c r="K48">
        <f t="shared" si="6"/>
        <v>1589.1869457593618</v>
      </c>
      <c r="L48">
        <f t="shared" si="7"/>
        <v>1600.9286014557611</v>
      </c>
      <c r="M48">
        <f t="shared" si="9"/>
        <v>2.1998126328980443</v>
      </c>
      <c r="N48" s="3">
        <f t="shared" si="10"/>
        <v>1562.1424348363782</v>
      </c>
      <c r="Q48" t="str">
        <f>'PRE-POST'!A51</f>
        <v>Illinois</v>
      </c>
      <c r="R48" s="3">
        <f>IFERROR(VLOOKUP(Q48,$A$4:$N$160,14,FALSE),VLOOKUP(Q48,'Week 2'!Q$4:R$134,2,FALSE))</f>
        <v>1553.41543040032</v>
      </c>
    </row>
    <row r="49" spans="1:18">
      <c r="A49" t="s">
        <v>135</v>
      </c>
      <c r="B49">
        <f>IF('All scores'!$B135=$B$1,'All scores'!S135)</f>
        <v>41</v>
      </c>
      <c r="C49" t="str">
        <f>IF('All scores'!$B135=$B$1,'All scores'!T135)</f>
        <v>Mississippi</v>
      </c>
      <c r="D49">
        <f>IF('All scores'!$B135=$B$1,'All scores'!U135)</f>
        <v>76</v>
      </c>
      <c r="E49" s="3">
        <f>VLOOKUP(A49,'Week 2'!$Q$4:R$138,2,FALSE)</f>
        <v>1388.8827784615669</v>
      </c>
      <c r="F49" s="3">
        <f>VLOOKUP(C49,'Week 2'!$Q$4:R$138,2,FALSE)</f>
        <v>1530.4452243772341</v>
      </c>
      <c r="G49" s="5">
        <f t="shared" si="8"/>
        <v>0.23342548182048553</v>
      </c>
      <c r="H49">
        <f t="shared" si="3"/>
        <v>0</v>
      </c>
      <c r="I49">
        <f t="shared" si="4"/>
        <v>-35</v>
      </c>
      <c r="J49">
        <f t="shared" si="5"/>
        <v>3.5835189384561099</v>
      </c>
      <c r="K49">
        <f t="shared" si="6"/>
        <v>1530.4452243772341</v>
      </c>
      <c r="L49">
        <f t="shared" si="7"/>
        <v>1388.8827784615669</v>
      </c>
      <c r="M49">
        <f t="shared" si="9"/>
        <v>2.2000155408447899</v>
      </c>
      <c r="N49" s="3">
        <f t="shared" si="10"/>
        <v>1352.0771945358433</v>
      </c>
      <c r="Q49" t="str">
        <f>'PRE-POST'!A52</f>
        <v>Indiana</v>
      </c>
      <c r="R49" s="3">
        <f>IFERROR(VLOOKUP(Q49,$A$4:$N$160,14,FALSE),VLOOKUP(Q49,'Week 2'!Q$4:R$134,2,FALSE))</f>
        <v>1558.6383435972245</v>
      </c>
    </row>
    <row r="50" spans="1:18">
      <c r="A50" t="str">
        <f>IF('All scores'!$B136=$B$1,'All scores'!R136)</f>
        <v>Mississippi State</v>
      </c>
      <c r="B50">
        <f>IF('All scores'!$B136=$B$1,'All scores'!S136)</f>
        <v>31</v>
      </c>
      <c r="C50" t="str">
        <f>IF('All scores'!$B136=$B$1,'All scores'!T136)</f>
        <v>Kansas State</v>
      </c>
      <c r="D50">
        <f>IF('All scores'!$B136=$B$1,'All scores'!U136)</f>
        <v>10</v>
      </c>
      <c r="E50" s="3">
        <f>VLOOKUP(A50,'Week 2'!$Q$4:R$138,2,FALSE)</f>
        <v>1597.4660626689592</v>
      </c>
      <c r="F50" s="3">
        <f>VLOOKUP(C50,'Week 2'!$Q$4:R$138,2,FALSE)</f>
        <v>1533.2763328355034</v>
      </c>
      <c r="G50" s="5">
        <f t="shared" si="8"/>
        <v>0.4988339296098071</v>
      </c>
      <c r="H50">
        <f t="shared" si="3"/>
        <v>1</v>
      </c>
      <c r="I50">
        <f t="shared" si="4"/>
        <v>21</v>
      </c>
      <c r="J50">
        <f t="shared" si="5"/>
        <v>3.0910424533583161</v>
      </c>
      <c r="K50">
        <f t="shared" si="6"/>
        <v>1597.4660626689592</v>
      </c>
      <c r="L50">
        <f t="shared" si="7"/>
        <v>1533.2763328355034</v>
      </c>
      <c r="M50">
        <f t="shared" si="9"/>
        <v>2.2000342733955374</v>
      </c>
      <c r="N50" s="3">
        <f t="shared" si="10"/>
        <v>1665.6286509342369</v>
      </c>
      <c r="Q50" t="str">
        <f>'PRE-POST'!A53</f>
        <v>Iowa</v>
      </c>
      <c r="R50" s="3">
        <f>IFERROR(VLOOKUP(Q50,$A$4:$N$160,14,FALSE),VLOOKUP(Q50,'Week 2'!Q$4:R$134,2,FALSE))</f>
        <v>1571.2214700903819</v>
      </c>
    </row>
    <row r="51" spans="1:18">
      <c r="A51" t="str">
        <f>IF('All scores'!$B137=$B$1,'All scores'!R137)</f>
        <v>Wyoming</v>
      </c>
      <c r="B51">
        <f>IF('All scores'!$B137=$B$1,'All scores'!S137)</f>
        <v>13</v>
      </c>
      <c r="C51" t="str">
        <f>IF('All scores'!$B137=$B$1,'All scores'!T137)</f>
        <v>Missouri</v>
      </c>
      <c r="D51">
        <f>IF('All scores'!$B137=$B$1,'All scores'!U137)</f>
        <v>40</v>
      </c>
      <c r="E51" s="3">
        <f>VLOOKUP(A51,'Week 2'!$Q$4:R$138,2,FALSE)</f>
        <v>1475.5228468218727</v>
      </c>
      <c r="F51" s="3">
        <f>VLOOKUP(C51,'Week 2'!$Q$4:R$138,2,FALSE)</f>
        <v>1587.3158913169723</v>
      </c>
      <c r="G51" s="5">
        <f t="shared" si="8"/>
        <v>0.2654751531721195</v>
      </c>
      <c r="H51">
        <f t="shared" si="3"/>
        <v>0</v>
      </c>
      <c r="I51">
        <f t="shared" si="4"/>
        <v>-27</v>
      </c>
      <c r="J51">
        <f t="shared" si="5"/>
        <v>3.3322045101752038</v>
      </c>
      <c r="K51">
        <f t="shared" si="6"/>
        <v>1587.3158913169723</v>
      </c>
      <c r="L51">
        <f t="shared" si="7"/>
        <v>1475.5228468218727</v>
      </c>
      <c r="M51">
        <f t="shared" si="9"/>
        <v>2.200019679220742</v>
      </c>
      <c r="N51" s="3">
        <f t="shared" si="10"/>
        <v>1436.5993285296686</v>
      </c>
      <c r="Q51" t="str">
        <f>'PRE-POST'!A54</f>
        <v>Iowa State</v>
      </c>
      <c r="R51" s="3">
        <f>IFERROR(VLOOKUP(Q51,$A$4:$N$160,14,FALSE),VLOOKUP(Q51,'Week 2'!Q$4:R$134,2,FALSE))</f>
        <v>1461.7368985696614</v>
      </c>
    </row>
    <row r="52" spans="1:18">
      <c r="A52" t="str">
        <f>IF('All scores'!$B138=$B$1,'All scores'!R138)</f>
        <v>Memphis</v>
      </c>
      <c r="B52">
        <f>IF('All scores'!$B138=$B$1,'All scores'!S138)</f>
        <v>21</v>
      </c>
      <c r="C52" t="str">
        <f>IF('All scores'!$B138=$B$1,'All scores'!T138)</f>
        <v>Navy</v>
      </c>
      <c r="D52">
        <f>IF('All scores'!$B138=$B$1,'All scores'!U138)</f>
        <v>22</v>
      </c>
      <c r="E52" s="3">
        <f>VLOOKUP(A52,'Week 2'!$Q$4:R$138,2,FALSE)</f>
        <v>1595.3020937506665</v>
      </c>
      <c r="F52" s="3">
        <f>VLOOKUP(C52,'Week 2'!$Q$4:R$138,2,FALSE)</f>
        <v>1440.2967053176706</v>
      </c>
      <c r="G52" s="5">
        <f t="shared" si="8"/>
        <v>0.62670633829028466</v>
      </c>
      <c r="H52">
        <f t="shared" si="3"/>
        <v>0</v>
      </c>
      <c r="I52">
        <f t="shared" si="4"/>
        <v>-1</v>
      </c>
      <c r="J52">
        <f t="shared" si="5"/>
        <v>0.69314718055994529</v>
      </c>
      <c r="K52">
        <f t="shared" si="6"/>
        <v>1440.2967053176706</v>
      </c>
      <c r="L52">
        <f t="shared" si="7"/>
        <v>1595.3020937506665</v>
      </c>
      <c r="M52">
        <f t="shared" si="9"/>
        <v>2.1999858069450218</v>
      </c>
      <c r="N52" s="3">
        <f t="shared" si="10"/>
        <v>1576.1886288771536</v>
      </c>
      <c r="Q52" t="str">
        <f>'PRE-POST'!A55</f>
        <v>Kansas</v>
      </c>
      <c r="R52" s="3">
        <f>IFERROR(VLOOKUP(Q52,$A$4:$N$160,14,FALSE),VLOOKUP(Q52,'Week 2'!Q$4:R$134,2,FALSE))</f>
        <v>1572.6648323587515</v>
      </c>
    </row>
    <row r="53" spans="1:18">
      <c r="A53" t="str">
        <f>IF('All scores'!$B139=$B$1,'All scores'!R139)</f>
        <v>Texas-El Paso</v>
      </c>
      <c r="B53">
        <f>IF('All scores'!$B139=$B$1,'All scores'!S139)</f>
        <v>24</v>
      </c>
      <c r="C53" t="str">
        <f>IF('All scores'!$B139=$B$1,'All scores'!T139)</f>
        <v>Nevada-Las Vegas</v>
      </c>
      <c r="D53">
        <f>IF('All scores'!$B139=$B$1,'All scores'!U139)</f>
        <v>52</v>
      </c>
      <c r="E53" s="3">
        <f>VLOOKUP(A53,'Week 2'!$Q$4:R$138,2,FALSE)</f>
        <v>1439.1207364827567</v>
      </c>
      <c r="F53" s="3">
        <f>VLOOKUP(C53,'Week 2'!$Q$4:R$138,2,FALSE)</f>
        <v>1468.6450578407084</v>
      </c>
      <c r="G53" s="5">
        <f t="shared" si="8"/>
        <v>0.36722835457910147</v>
      </c>
      <c r="H53">
        <f t="shared" si="3"/>
        <v>0</v>
      </c>
      <c r="I53">
        <f t="shared" si="4"/>
        <v>-28</v>
      </c>
      <c r="J53">
        <f t="shared" si="5"/>
        <v>3.3672958299864741</v>
      </c>
      <c r="K53">
        <f t="shared" si="6"/>
        <v>1468.6450578407084</v>
      </c>
      <c r="L53">
        <f t="shared" si="7"/>
        <v>1439.1207364827567</v>
      </c>
      <c r="M53">
        <f t="shared" si="9"/>
        <v>2.2000745148372194</v>
      </c>
      <c r="N53" s="3">
        <f t="shared" si="10"/>
        <v>1384.7099673225289</v>
      </c>
      <c r="Q53" t="str">
        <f>'PRE-POST'!A56</f>
        <v>Kansas State</v>
      </c>
      <c r="R53" s="3">
        <f>IFERROR(VLOOKUP(Q53,$A$4:$N$160,14,FALSE),VLOOKUP(Q53,'Week 2'!Q$4:R$134,2,FALSE))</f>
        <v>1465.1137445702257</v>
      </c>
    </row>
    <row r="54" spans="1:18">
      <c r="A54" t="str">
        <f>IF('All scores'!$B140=$B$1,'All scores'!R140)</f>
        <v>Georgia State</v>
      </c>
      <c r="B54">
        <f>IF('All scores'!$B140=$B$1,'All scores'!S140)</f>
        <v>7</v>
      </c>
      <c r="C54" t="str">
        <f>IF('All scores'!$B140=$B$1,'All scores'!T140)</f>
        <v>North Carolina State</v>
      </c>
      <c r="D54">
        <f>IF('All scores'!$B140=$B$1,'All scores'!U140)</f>
        <v>41</v>
      </c>
      <c r="E54" s="3">
        <f>VLOOKUP(A54,'Week 2'!$Q$4:R$138,2,FALSE)</f>
        <v>1538.632626052789</v>
      </c>
      <c r="F54" s="3">
        <f>VLOOKUP(C54,'Week 2'!$Q$4:R$138,2,FALSE)</f>
        <v>1559.6472026883978</v>
      </c>
      <c r="G54" s="5">
        <f t="shared" si="8"/>
        <v>0.37868353417054412</v>
      </c>
      <c r="H54">
        <f t="shared" si="3"/>
        <v>0</v>
      </c>
      <c r="I54">
        <f t="shared" si="4"/>
        <v>-34</v>
      </c>
      <c r="J54">
        <f t="shared" si="5"/>
        <v>3.5553480614894135</v>
      </c>
      <c r="K54">
        <f t="shared" si="6"/>
        <v>1559.6472026883978</v>
      </c>
      <c r="L54">
        <f t="shared" si="7"/>
        <v>1538.632626052789</v>
      </c>
      <c r="M54">
        <f t="shared" si="9"/>
        <v>2.2001046892372922</v>
      </c>
      <c r="N54" s="3">
        <f t="shared" si="10"/>
        <v>1479.3903292402192</v>
      </c>
      <c r="Q54" t="str">
        <f>'PRE-POST'!A57</f>
        <v>Kent State</v>
      </c>
      <c r="R54" s="3">
        <f>IFERROR(VLOOKUP(Q54,$A$4:$N$160,14,FALSE),VLOOKUP(Q54,'Week 2'!Q$4:R$134,2,FALSE))</f>
        <v>1526.6341659414106</v>
      </c>
    </row>
    <row r="55" spans="1:18">
      <c r="A55" t="s">
        <v>135</v>
      </c>
      <c r="B55">
        <f>IF('All scores'!$B141=$B$1,'All scores'!S141)</f>
        <v>16</v>
      </c>
      <c r="C55" t="str">
        <f>IF('All scores'!$B141=$B$1,'All scores'!T141)</f>
        <v>North Texas</v>
      </c>
      <c r="D55">
        <f>IF('All scores'!$B141=$B$1,'All scores'!U141)</f>
        <v>58</v>
      </c>
      <c r="E55" s="3">
        <f>VLOOKUP(A55,'Week 2'!$Q$4:R$138,2,FALSE)</f>
        <v>1388.8827784615669</v>
      </c>
      <c r="F55" s="3">
        <f>VLOOKUP(C55,'Week 2'!$Q$4:R$138,2,FALSE)</f>
        <v>1531.7805383034795</v>
      </c>
      <c r="G55" s="5">
        <f t="shared" si="8"/>
        <v>0.23205286096508199</v>
      </c>
      <c r="H55">
        <f t="shared" si="3"/>
        <v>0</v>
      </c>
      <c r="I55">
        <f t="shared" si="4"/>
        <v>-42</v>
      </c>
      <c r="J55">
        <f t="shared" si="5"/>
        <v>3.7612001156935624</v>
      </c>
      <c r="K55">
        <f t="shared" si="6"/>
        <v>1531.7805383034795</v>
      </c>
      <c r="L55">
        <f t="shared" si="7"/>
        <v>1388.8827784615669</v>
      </c>
      <c r="M55">
        <f t="shared" si="9"/>
        <v>2.2000153956227337</v>
      </c>
      <c r="N55" s="3">
        <f t="shared" si="10"/>
        <v>1350.479430826033</v>
      </c>
      <c r="Q55" t="str">
        <f>'PRE-POST'!A58</f>
        <v>Kentucky</v>
      </c>
      <c r="R55" s="3">
        <f>IFERROR(VLOOKUP(Q55,$A$4:$N$160,14,FALSE),VLOOKUP(Q55,'Week 2'!Q$4:R$134,2,FALSE))</f>
        <v>1601.9709184448645</v>
      </c>
    </row>
    <row r="56" spans="1:18">
      <c r="A56" t="str">
        <f>IF('All scores'!$B142=$B$1,'All scores'!R142)</f>
        <v>Ball State</v>
      </c>
      <c r="B56">
        <f>IF('All scores'!$B142=$B$1,'All scores'!S142)</f>
        <v>16</v>
      </c>
      <c r="C56" t="str">
        <f>IF('All scores'!$B142=$B$1,'All scores'!T142)</f>
        <v>Notre Dame</v>
      </c>
      <c r="D56">
        <f>IF('All scores'!$B142=$B$1,'All scores'!U142)</f>
        <v>24</v>
      </c>
      <c r="E56" s="3">
        <f>VLOOKUP(A56,'Week 2'!$Q$4:R$138,2,FALSE)</f>
        <v>1586.6757520428512</v>
      </c>
      <c r="F56" s="3">
        <f>VLOOKUP(C56,'Week 2'!$Q$4:R$138,2,FALSE)</f>
        <v>1520.7944154167983</v>
      </c>
      <c r="G56" s="5">
        <f t="shared" si="8"/>
        <v>0.50126834264015274</v>
      </c>
      <c r="H56">
        <f t="shared" si="3"/>
        <v>0</v>
      </c>
      <c r="I56">
        <f t="shared" si="4"/>
        <v>-8</v>
      </c>
      <c r="J56">
        <f t="shared" si="5"/>
        <v>2.1972245773362196</v>
      </c>
      <c r="K56">
        <f t="shared" si="6"/>
        <v>1520.7944154167983</v>
      </c>
      <c r="L56">
        <f t="shared" si="7"/>
        <v>1586.6757520428512</v>
      </c>
      <c r="M56">
        <f t="shared" si="9"/>
        <v>2.1999666066277239</v>
      </c>
      <c r="N56" s="3">
        <f t="shared" si="10"/>
        <v>1538.2149262507298</v>
      </c>
      <c r="Q56" t="str">
        <f>'PRE-POST'!A59</f>
        <v>Liberty</v>
      </c>
      <c r="R56" s="3">
        <f>IFERROR(VLOOKUP(Q56,$A$4:$N$160,14,FALSE),VLOOKUP(Q56,'Week 2'!Q$4:R$134,2,FALSE))</f>
        <v>1466.1746667310383</v>
      </c>
    </row>
    <row r="57" spans="1:18">
      <c r="A57" t="str">
        <f>IF('All scores'!$B143=$B$1,'All scores'!R143)</f>
        <v>Rutgers</v>
      </c>
      <c r="B57">
        <f>IF('All scores'!$B143=$B$1,'All scores'!S143)</f>
        <v>3</v>
      </c>
      <c r="C57" t="str">
        <f>IF('All scores'!$B143=$B$1,'All scores'!T143)</f>
        <v>Ohio State</v>
      </c>
      <c r="D57">
        <f>IF('All scores'!$B143=$B$1,'All scores'!U143)</f>
        <v>52</v>
      </c>
      <c r="E57" s="3">
        <f>VLOOKUP(A57,'Week 2'!$Q$4:R$138,2,FALSE)</f>
        <v>1533.6729582998648</v>
      </c>
      <c r="F57" s="3">
        <f>VLOOKUP(C57,'Week 2'!$Q$4:R$138,2,FALSE)</f>
        <v>1538.5014760171007</v>
      </c>
      <c r="G57" s="5">
        <f t="shared" si="8"/>
        <v>0.40084025678844643</v>
      </c>
      <c r="H57">
        <f t="shared" si="3"/>
        <v>0</v>
      </c>
      <c r="I57">
        <f t="shared" si="4"/>
        <v>-49</v>
      </c>
      <c r="J57">
        <f t="shared" si="5"/>
        <v>3.912023005428146</v>
      </c>
      <c r="K57">
        <f t="shared" si="6"/>
        <v>1538.5014760171007</v>
      </c>
      <c r="L57">
        <f t="shared" si="7"/>
        <v>1533.6729582998648</v>
      </c>
      <c r="M57">
        <f t="shared" si="9"/>
        <v>2.2004556263700032</v>
      </c>
      <c r="N57" s="3">
        <f t="shared" si="10"/>
        <v>1464.6624315127524</v>
      </c>
      <c r="Q57" t="str">
        <f>'PRE-POST'!A60</f>
        <v>Louisiana State</v>
      </c>
      <c r="R57" s="3">
        <f>IFERROR(VLOOKUP(Q57,$A$4:$N$160,14,FALSE),VLOOKUP(Q57,'Week 2'!Q$4:R$134,2,FALSE))</f>
        <v>1564.260987250284</v>
      </c>
    </row>
    <row r="58" spans="1:18">
      <c r="A58" t="str">
        <f>IF('All scores'!$B144=$B$1,'All scores'!R144)</f>
        <v>UCLA</v>
      </c>
      <c r="B58">
        <f>IF('All scores'!$B144=$B$1,'All scores'!S144)</f>
        <v>21</v>
      </c>
      <c r="C58" t="str">
        <f>IF('All scores'!$B144=$B$1,'All scores'!T144)</f>
        <v>Oklahoma</v>
      </c>
      <c r="D58">
        <f>IF('All scores'!$B144=$B$1,'All scores'!U144)</f>
        <v>49</v>
      </c>
      <c r="E58" s="3">
        <f>VLOOKUP(A58,'Week 2'!$Q$4:R$138,2,FALSE)</f>
        <v>1476.9741490700596</v>
      </c>
      <c r="F58" s="3">
        <f>VLOOKUP(C58,'Week 2'!$Q$4:R$138,2,FALSE)</f>
        <v>1539.1202300542814</v>
      </c>
      <c r="G58" s="5">
        <f t="shared" si="8"/>
        <v>0.32477536337690061</v>
      </c>
      <c r="H58">
        <f t="shared" si="3"/>
        <v>0</v>
      </c>
      <c r="I58">
        <f t="shared" si="4"/>
        <v>-28</v>
      </c>
      <c r="J58">
        <f t="shared" si="5"/>
        <v>3.3672958299864741</v>
      </c>
      <c r="K58">
        <f t="shared" si="6"/>
        <v>1539.1202300542814</v>
      </c>
      <c r="L58">
        <f t="shared" si="7"/>
        <v>1476.9741490700596</v>
      </c>
      <c r="M58">
        <f t="shared" si="9"/>
        <v>2.2000354004623488</v>
      </c>
      <c r="N58" s="3">
        <f t="shared" si="10"/>
        <v>1428.8543268023398</v>
      </c>
      <c r="Q58" t="str">
        <f>'PRE-POST'!A61</f>
        <v>Louisiana Tech</v>
      </c>
      <c r="R58" s="3">
        <f>IFERROR(VLOOKUP(Q58,$A$4:$N$160,14,FALSE),VLOOKUP(Q58,'Week 2'!Q$4:R$134,2,FALSE))</f>
        <v>1555.8731238437613</v>
      </c>
    </row>
    <row r="59" spans="1:18">
      <c r="A59" t="str">
        <f>IF('All scores'!$B145=$B$1,'All scores'!R145)</f>
        <v>South Alabama</v>
      </c>
      <c r="B59">
        <f>IF('All scores'!$B145=$B$1,'All scores'!S145)</f>
        <v>13</v>
      </c>
      <c r="C59" t="str">
        <f>IF('All scores'!$B145=$B$1,'All scores'!T145)</f>
        <v>Oklahoma State</v>
      </c>
      <c r="D59">
        <f>IF('All scores'!$B145=$B$1,'All scores'!U145)</f>
        <v>55</v>
      </c>
      <c r="E59" s="3">
        <f>VLOOKUP(A59,'Week 2'!$Q$4:R$138,2,FALSE)</f>
        <v>1483.905620875659</v>
      </c>
      <c r="F59" s="3">
        <f>VLOOKUP(C59,'Week 2'!$Q$4:R$138,2,FALSE)</f>
        <v>1589.7182746575349</v>
      </c>
      <c r="G59" s="5">
        <f t="shared" si="8"/>
        <v>0.27224210361894896</v>
      </c>
      <c r="H59">
        <f t="shared" si="3"/>
        <v>0</v>
      </c>
      <c r="I59">
        <f t="shared" si="4"/>
        <v>-42</v>
      </c>
      <c r="J59">
        <f t="shared" si="5"/>
        <v>3.7612001156935624</v>
      </c>
      <c r="K59">
        <f t="shared" si="6"/>
        <v>1589.7182746575349</v>
      </c>
      <c r="L59">
        <f t="shared" si="7"/>
        <v>1483.905620875659</v>
      </c>
      <c r="M59">
        <f t="shared" si="9"/>
        <v>2.2000207914641718</v>
      </c>
      <c r="N59" s="3">
        <f t="shared" si="10"/>
        <v>1438.8510856926973</v>
      </c>
      <c r="Q59" t="str">
        <f>'PRE-POST'!A62</f>
        <v>Louisiana</v>
      </c>
      <c r="R59" s="3">
        <f>IFERROR(VLOOKUP(Q59,$A$4:$N$160,14,FALSE),VLOOKUP(Q59,'Week 2'!Q$4:R$134,2,FALSE))</f>
        <v>1583.929468834614</v>
      </c>
    </row>
    <row r="60" spans="1:18">
      <c r="A60" t="s">
        <v>135</v>
      </c>
      <c r="B60">
        <f>IF('All scores'!$B146=$B$1,'All scores'!S146)</f>
        <v>14</v>
      </c>
      <c r="C60" t="str">
        <f>IF('All scores'!$B146=$B$1,'All scores'!T146)</f>
        <v>Oregon</v>
      </c>
      <c r="D60">
        <f>IF('All scores'!$B146=$B$1,'All scores'!U146)</f>
        <v>62</v>
      </c>
      <c r="E60" s="3">
        <f>VLOOKUP(A60,'Week 2'!$Q$4:R$138,2,FALSE)</f>
        <v>1388.8827784615669</v>
      </c>
      <c r="F60" s="3">
        <f>VLOOKUP(C60,'Week 2'!$Q$4:R$138,2,FALSE)</f>
        <v>1535.5534806148942</v>
      </c>
      <c r="G60" s="5">
        <f t="shared" si="8"/>
        <v>0.22820502015303584</v>
      </c>
      <c r="H60">
        <f t="shared" si="3"/>
        <v>0</v>
      </c>
      <c r="I60">
        <f t="shared" si="4"/>
        <v>-48</v>
      </c>
      <c r="J60">
        <f t="shared" si="5"/>
        <v>3.8918202981106265</v>
      </c>
      <c r="K60">
        <f t="shared" si="6"/>
        <v>1535.5534806148942</v>
      </c>
      <c r="L60">
        <f t="shared" si="7"/>
        <v>1388.8827784615669</v>
      </c>
      <c r="M60">
        <f t="shared" si="9"/>
        <v>2.2000149995872915</v>
      </c>
      <c r="N60" s="3">
        <f t="shared" si="10"/>
        <v>1349.8046631282764</v>
      </c>
      <c r="Q60" t="str">
        <f>'PRE-POST'!A63</f>
        <v>Louisiana-Monroe</v>
      </c>
      <c r="R60" s="3">
        <f>IFERROR(VLOOKUP(Q60,$A$4:$N$160,14,FALSE),VLOOKUP(Q60,'Week 2'!Q$4:R$134,2,FALSE))</f>
        <v>1553.7920062718833</v>
      </c>
    </row>
    <row r="61" spans="1:18">
      <c r="A61" t="s">
        <v>135</v>
      </c>
      <c r="B61">
        <f>IF('All scores'!$B147=$B$1,'All scores'!S147)</f>
        <v>25</v>
      </c>
      <c r="C61" t="str">
        <f>IF('All scores'!$B147=$B$1,'All scores'!T147)</f>
        <v>Oregon State</v>
      </c>
      <c r="D61">
        <f>IF('All scores'!$B147=$B$1,'All scores'!U147)</f>
        <v>48</v>
      </c>
      <c r="E61" s="3">
        <f>VLOOKUP(A61,'Week 2'!$Q$4:R$138,2,FALSE)</f>
        <v>1388.8827784615669</v>
      </c>
      <c r="F61" s="3">
        <f>VLOOKUP(C61,'Week 2'!$Q$4:R$138,2,FALSE)</f>
        <v>1461.4985239828993</v>
      </c>
      <c r="G61" s="5">
        <f t="shared" si="8"/>
        <v>0.3117007921225306</v>
      </c>
      <c r="H61">
        <f t="shared" si="3"/>
        <v>0</v>
      </c>
      <c r="I61">
        <f t="shared" si="4"/>
        <v>-23</v>
      </c>
      <c r="J61">
        <f t="shared" si="5"/>
        <v>3.1780538303479458</v>
      </c>
      <c r="K61">
        <f t="shared" si="6"/>
        <v>1461.4985239828993</v>
      </c>
      <c r="L61">
        <f t="shared" si="7"/>
        <v>1388.8827784615669</v>
      </c>
      <c r="M61">
        <f t="shared" si="9"/>
        <v>2.2000302964595932</v>
      </c>
      <c r="N61" s="3">
        <f t="shared" si="10"/>
        <v>1345.2956947885505</v>
      </c>
      <c r="Q61" t="str">
        <f>'PRE-POST'!A64</f>
        <v>Louisville</v>
      </c>
      <c r="R61" s="3">
        <f>IFERROR(VLOOKUP(Q61,$A$4:$N$160,14,FALSE),VLOOKUP(Q61,'Week 2'!Q$4:R$134,2,FALSE))</f>
        <v>1507.4001312784565</v>
      </c>
    </row>
    <row r="62" spans="1:18">
      <c r="A62" t="str">
        <f>IF('All scores'!$B148=$B$1,'All scores'!R148)</f>
        <v>Penn State</v>
      </c>
      <c r="B62">
        <f>IF('All scores'!$B148=$B$1,'All scores'!S148)</f>
        <v>51</v>
      </c>
      <c r="C62" t="str">
        <f>IF('All scores'!$B148=$B$1,'All scores'!T148)</f>
        <v>Pittsburgh</v>
      </c>
      <c r="D62">
        <f>IF('All scores'!$B148=$B$1,'All scores'!U148)</f>
        <v>6</v>
      </c>
      <c r="E62" s="3">
        <f>VLOOKUP(A62,'Week 2'!$Q$4:R$138,2,FALSE)</f>
        <v>1520.7944154167983</v>
      </c>
      <c r="F62" s="3">
        <f>VLOOKUP(C62,'Week 2'!$Q$4:R$138,2,FALSE)</f>
        <v>1579.1126095586835</v>
      </c>
      <c r="G62" s="5">
        <f t="shared" si="8"/>
        <v>0.32962611012509596</v>
      </c>
      <c r="H62">
        <f t="shared" si="3"/>
        <v>1</v>
      </c>
      <c r="I62">
        <f t="shared" si="4"/>
        <v>45</v>
      </c>
      <c r="J62">
        <f t="shared" si="5"/>
        <v>3.8286413964890951</v>
      </c>
      <c r="K62">
        <f t="shared" si="6"/>
        <v>1520.7944154167983</v>
      </c>
      <c r="L62">
        <f t="shared" si="7"/>
        <v>1579.1126095586835</v>
      </c>
      <c r="M62">
        <f t="shared" si="9"/>
        <v>2.1999622759237942</v>
      </c>
      <c r="N62" s="3">
        <f t="shared" si="10"/>
        <v>1633.7238128881252</v>
      </c>
      <c r="Q62" t="str">
        <f>'PRE-POST'!A65</f>
        <v>Marshall</v>
      </c>
      <c r="R62" s="3">
        <f>IFERROR(VLOOKUP(Q62,$A$4:$N$160,14,FALSE),VLOOKUP(Q62,'Week 2'!Q$4:R$134,2,FALSE))</f>
        <v>1551.1513258480716</v>
      </c>
    </row>
    <row r="63" spans="1:18">
      <c r="A63" t="s">
        <v>135</v>
      </c>
      <c r="B63">
        <f>IF('All scores'!$B149=$B$1,'All scores'!S149)</f>
        <v>14</v>
      </c>
      <c r="C63" t="str">
        <f>IF('All scores'!$B149=$B$1,'All scores'!T149)</f>
        <v>San Diego State</v>
      </c>
      <c r="D63">
        <f>IF('All scores'!$B149=$B$1,'All scores'!U149)</f>
        <v>28</v>
      </c>
      <c r="E63" s="3">
        <f>VLOOKUP(A63,'Week 2'!$Q$4:R$138,2,FALSE)</f>
        <v>1388.8827784615669</v>
      </c>
      <c r="F63" s="3">
        <f>VLOOKUP(C63,'Week 2'!$Q$4:R$138,2,FALSE)</f>
        <v>1469.0895754664168</v>
      </c>
      <c r="G63" s="5">
        <f t="shared" si="8"/>
        <v>0.30240373660912956</v>
      </c>
      <c r="H63">
        <f t="shared" si="3"/>
        <v>0</v>
      </c>
      <c r="I63">
        <f t="shared" si="4"/>
        <v>-14</v>
      </c>
      <c r="J63">
        <f t="shared" si="5"/>
        <v>2.7080502011022101</v>
      </c>
      <c r="K63">
        <f t="shared" si="6"/>
        <v>1469.0895754664168</v>
      </c>
      <c r="L63">
        <f t="shared" si="7"/>
        <v>1388.8827784615669</v>
      </c>
      <c r="M63">
        <f t="shared" si="9"/>
        <v>2.2000274290968118</v>
      </c>
      <c r="N63" s="3">
        <f t="shared" si="10"/>
        <v>1352.8496512258889</v>
      </c>
      <c r="Q63" t="str">
        <f>'PRE-POST'!A66</f>
        <v>Maryland</v>
      </c>
      <c r="R63" s="3">
        <f>IFERROR(VLOOKUP(Q63,$A$4:$N$160,14,FALSE),VLOOKUP(Q63,'Week 2'!Q$4:R$134,2,FALSE))</f>
        <v>1596.6944002298405</v>
      </c>
    </row>
    <row r="64" spans="1:18">
      <c r="A64" t="str">
        <f>IF('All scores'!$B150=$B$1,'All scores'!R150)</f>
        <v>Georgia Tech</v>
      </c>
      <c r="B64">
        <f>IF('All scores'!$B150=$B$1,'All scores'!S150)</f>
        <v>38</v>
      </c>
      <c r="C64" t="str">
        <f>IF('All scores'!$B150=$B$1,'All scores'!T150)</f>
        <v>South Florida</v>
      </c>
      <c r="D64">
        <f>IF('All scores'!$B150=$B$1,'All scores'!U150)</f>
        <v>49</v>
      </c>
      <c r="E64" s="3">
        <f>VLOOKUP(A64,'Week 2'!$Q$4:R$138,2,FALSE)</f>
        <v>1589.7182746575349</v>
      </c>
      <c r="F64" s="3">
        <f>VLOOKUP(C64,'Week 2'!$Q$4:R$138,2,FALSE)</f>
        <v>1573.0801082397832</v>
      </c>
      <c r="G64" s="5">
        <f t="shared" si="8"/>
        <v>0.43084777474228897</v>
      </c>
      <c r="H64">
        <f t="shared" si="3"/>
        <v>0</v>
      </c>
      <c r="I64">
        <f t="shared" si="4"/>
        <v>-11</v>
      </c>
      <c r="J64">
        <f t="shared" si="5"/>
        <v>2.4849066497880004</v>
      </c>
      <c r="K64">
        <f t="shared" si="6"/>
        <v>1573.0801082397832</v>
      </c>
      <c r="L64">
        <f t="shared" si="7"/>
        <v>1589.7182746575349</v>
      </c>
      <c r="M64">
        <f t="shared" si="9"/>
        <v>2.1998677738913797</v>
      </c>
      <c r="N64" s="3">
        <f t="shared" si="10"/>
        <v>1542.6139799044556</v>
      </c>
      <c r="Q64" t="str">
        <f>'PRE-POST'!A67</f>
        <v>Massachusetts</v>
      </c>
      <c r="R64" s="3">
        <f>IFERROR(VLOOKUP(Q64,$A$4:$N$160,14,FALSE),VLOOKUP(Q64,'Week 2'!Q$4:R$134,2,FALSE))</f>
        <v>1413.9658567236975</v>
      </c>
    </row>
    <row r="65" spans="1:18">
      <c r="A65" t="str">
        <f>IF('All scores'!$B151=$B$1,'All scores'!R151)</f>
        <v>Southern California</v>
      </c>
      <c r="B65">
        <f>IF('All scores'!$B151=$B$1,'All scores'!S151)</f>
        <v>3</v>
      </c>
      <c r="C65" t="str">
        <f>IF('All scores'!$B151=$B$1,'All scores'!T151)</f>
        <v>Stanford</v>
      </c>
      <c r="D65">
        <f>IF('All scores'!$B151=$B$1,'All scores'!U151)</f>
        <v>17</v>
      </c>
      <c r="E65" s="3">
        <f>VLOOKUP(A65,'Week 2'!$Q$4:R$138,2,FALSE)</f>
        <v>1531.3549421592916</v>
      </c>
      <c r="F65" s="3">
        <f>VLOOKUP(C65,'Week 2'!$Q$4:R$138,2,FALSE)</f>
        <v>1530.9104245335832</v>
      </c>
      <c r="G65" s="5">
        <f t="shared" si="8"/>
        <v>0.40815174941360904</v>
      </c>
      <c r="H65">
        <f t="shared" si="3"/>
        <v>0</v>
      </c>
      <c r="I65">
        <f t="shared" si="4"/>
        <v>-14</v>
      </c>
      <c r="J65">
        <f t="shared" si="5"/>
        <v>2.7080502011022101</v>
      </c>
      <c r="K65">
        <f t="shared" si="6"/>
        <v>1530.9104245335832</v>
      </c>
      <c r="L65">
        <f t="shared" si="7"/>
        <v>1531.3549421592916</v>
      </c>
      <c r="M65">
        <f t="shared" si="9"/>
        <v>2.1950508149221442</v>
      </c>
      <c r="N65" s="3">
        <f t="shared" si="10"/>
        <v>1482.8313496004694</v>
      </c>
      <c r="Q65" t="str">
        <f>'PRE-POST'!A68</f>
        <v>Memphis</v>
      </c>
      <c r="R65" s="3">
        <f>IFERROR(VLOOKUP(Q65,$A$4:$N$160,14,FALSE),VLOOKUP(Q65,'Week 2'!Q$4:R$134,2,FALSE))</f>
        <v>1576.1886288771536</v>
      </c>
    </row>
    <row r="66" spans="1:18">
      <c r="A66" t="s">
        <v>135</v>
      </c>
      <c r="B66">
        <f>IF('All scores'!$B152=$B$1,'All scores'!S152)</f>
        <v>10</v>
      </c>
      <c r="C66" t="str">
        <f>IF('All scores'!$B152=$B$1,'All scores'!T152)</f>
        <v>Syracuse</v>
      </c>
      <c r="D66">
        <f>IF('All scores'!$B152=$B$1,'All scores'!U152)</f>
        <v>62</v>
      </c>
      <c r="E66" s="3">
        <f>VLOOKUP(A66,'Week 2'!$Q$4:R$138,2,FALSE)</f>
        <v>1388.8827784615669</v>
      </c>
      <c r="F66" s="3">
        <f>VLOOKUP(C66,'Week 2'!$Q$4:R$138,2,FALSE)</f>
        <v>1526.3905732961525</v>
      </c>
      <c r="G66" s="5">
        <f t="shared" si="8"/>
        <v>0.23762793222251591</v>
      </c>
      <c r="H66">
        <f t="shared" si="3"/>
        <v>0</v>
      </c>
      <c r="I66">
        <f t="shared" si="4"/>
        <v>-52</v>
      </c>
      <c r="J66">
        <f t="shared" si="5"/>
        <v>3.970291913552122</v>
      </c>
      <c r="K66">
        <f t="shared" si="6"/>
        <v>1526.3905732961525</v>
      </c>
      <c r="L66">
        <f t="shared" si="7"/>
        <v>1388.8827784615669</v>
      </c>
      <c r="M66">
        <f t="shared" si="9"/>
        <v>2.2000159990930164</v>
      </c>
      <c r="N66" s="3">
        <f t="shared" si="10"/>
        <v>1347.3705772335229</v>
      </c>
      <c r="Q66" t="str">
        <f>'PRE-POST'!A69</f>
        <v>Miami (FL)</v>
      </c>
      <c r="R66" s="3">
        <f>IFERROR(VLOOKUP(Q66,$A$4:$N$160,14,FALSE),VLOOKUP(Q66,'Week 2'!Q$4:R$134,2,FALSE))</f>
        <v>1529.039474871176</v>
      </c>
    </row>
    <row r="67" spans="1:18">
      <c r="A67" t="s">
        <v>135</v>
      </c>
      <c r="B67">
        <f>IF('All scores'!$B153=$B$1,'All scores'!S153)</f>
        <v>3</v>
      </c>
      <c r="C67" t="str">
        <f>IF('All scores'!$B153=$B$1,'All scores'!T153)</f>
        <v>Tennessee</v>
      </c>
      <c r="D67">
        <f>IF('All scores'!$B153=$B$1,'All scores'!U153)</f>
        <v>59</v>
      </c>
      <c r="E67" s="3">
        <f>VLOOKUP(A67,'Week 2'!$Q$4:R$138,2,FALSE)</f>
        <v>1388.8827784615669</v>
      </c>
      <c r="F67" s="3">
        <f>VLOOKUP(C67,'Week 2'!$Q$4:R$138,2,FALSE)</f>
        <v>1467.0416313399567</v>
      </c>
      <c r="G67" s="5">
        <f t="shared" si="8"/>
        <v>0.30489645319760939</v>
      </c>
      <c r="H67">
        <f t="shared" si="3"/>
        <v>0</v>
      </c>
      <c r="I67">
        <f t="shared" si="4"/>
        <v>-56</v>
      </c>
      <c r="J67">
        <f t="shared" si="5"/>
        <v>4.0430512678345503</v>
      </c>
      <c r="K67">
        <f t="shared" si="6"/>
        <v>1467.0416313399567</v>
      </c>
      <c r="L67">
        <f t="shared" si="7"/>
        <v>1388.8827784615669</v>
      </c>
      <c r="M67">
        <f t="shared" si="9"/>
        <v>2.2000281478030832</v>
      </c>
      <c r="N67" s="3">
        <f t="shared" si="10"/>
        <v>1334.6427568658894</v>
      </c>
      <c r="Q67" t="str">
        <f>'PRE-POST'!A70</f>
        <v>Miami (OH)</v>
      </c>
      <c r="R67" s="3">
        <f>IFERROR(VLOOKUP(Q67,$A$4:$N$160,14,FALSE),VLOOKUP(Q67,'Week 2'!Q$4:R$134,2,FALSE))</f>
        <v>1407.0606610271989</v>
      </c>
    </row>
    <row r="68" spans="1:18">
      <c r="A68" t="str">
        <f>IF('All scores'!$B154=$B$1,'All scores'!R154)</f>
        <v>Tulsa</v>
      </c>
      <c r="B68">
        <f>IF('All scores'!$B154=$B$1,'All scores'!S154)</f>
        <v>21</v>
      </c>
      <c r="C68" t="str">
        <f>IF('All scores'!$B154=$B$1,'All scores'!T154)</f>
        <v>Texas</v>
      </c>
      <c r="D68">
        <f>IF('All scores'!$B154=$B$1,'All scores'!U154)</f>
        <v>28</v>
      </c>
      <c r="E68" s="3">
        <f>VLOOKUP(A68,'Week 2'!$Q$4:R$138,2,FALSE)</f>
        <v>1559.6472026883978</v>
      </c>
      <c r="F68" s="3">
        <f>VLOOKUP(C68,'Week 2'!$Q$4:R$138,2,FALSE)</f>
        <v>1482.0824053077195</v>
      </c>
      <c r="G68" s="5">
        <f t="shared" ref="G68:G99" si="11">1/(1+(10^((F68-E68+HFA)/400)))</f>
        <v>0.51807431807309112</v>
      </c>
      <c r="H68">
        <f t="shared" si="3"/>
        <v>0</v>
      </c>
      <c r="I68">
        <f t="shared" si="4"/>
        <v>-7</v>
      </c>
      <c r="J68">
        <f t="shared" si="5"/>
        <v>2.0794415416798357</v>
      </c>
      <c r="K68">
        <f t="shared" si="6"/>
        <v>1482.0824053077195</v>
      </c>
      <c r="L68">
        <f t="shared" si="7"/>
        <v>1559.6472026883978</v>
      </c>
      <c r="M68">
        <f t="shared" ref="M68:M99" si="12">IFERROR((MVC*0.001/(K68-L68))+MVC,1)</f>
        <v>2.1999716366177147</v>
      </c>
      <c r="N68" s="3">
        <f t="shared" ref="N68:N99" si="13">E68+k*J68*M68*(H68-G68)</f>
        <v>1512.2463824269555</v>
      </c>
      <c r="Q68" t="str">
        <f>'PRE-POST'!A71</f>
        <v>Michigan</v>
      </c>
      <c r="R68" s="3">
        <f>IFERROR(VLOOKUP(Q68,$A$4:$N$160,14,FALSE),VLOOKUP(Q68,'Week 2'!Q$4:R$134,2,FALSE))</f>
        <v>1546.9429218284233</v>
      </c>
    </row>
    <row r="69" spans="1:18">
      <c r="A69" t="s">
        <v>135</v>
      </c>
      <c r="B69">
        <f>IF('All scores'!$B155=$B$1,'All scores'!S155)</f>
        <v>20</v>
      </c>
      <c r="C69" t="str">
        <f>IF('All scores'!$B155=$B$1,'All scores'!T155)</f>
        <v>Texas State</v>
      </c>
      <c r="D69">
        <f>IF('All scores'!$B155=$B$1,'All scores'!U155)</f>
        <v>36</v>
      </c>
      <c r="E69" s="3">
        <f>VLOOKUP(A69,'Week 2'!$Q$4:R$138,2,FALSE)</f>
        <v>1388.8827784615669</v>
      </c>
      <c r="F69" s="3">
        <f>VLOOKUP(C69,'Week 2'!$Q$4:R$138,2,FALSE)</f>
        <v>1466.3270417001352</v>
      </c>
      <c r="G69" s="5">
        <f t="shared" si="11"/>
        <v>0.305768947027098</v>
      </c>
      <c r="H69">
        <f t="shared" ref="H69:H81" si="14">IF(B69&gt;D69,1,0)</f>
        <v>0</v>
      </c>
      <c r="I69">
        <f t="shared" ref="I69:I132" si="15">B69-D69</f>
        <v>-16</v>
      </c>
      <c r="J69">
        <f t="shared" ref="J69:J132" si="16">LN(1+ABS(I69))</f>
        <v>2.8332133440562162</v>
      </c>
      <c r="K69">
        <f t="shared" ref="K69:K132" si="17">IF($H69=1,$E69,$F69)</f>
        <v>1466.3270417001352</v>
      </c>
      <c r="L69">
        <f t="shared" ref="L69:L132" si="18">IF($H69=1,$F69,$E69)</f>
        <v>1388.8827784615669</v>
      </c>
      <c r="M69">
        <f t="shared" si="12"/>
        <v>2.200028407527014</v>
      </c>
      <c r="N69" s="3">
        <f t="shared" si="13"/>
        <v>1350.7647051875647</v>
      </c>
      <c r="Q69" t="str">
        <f>'PRE-POST'!A72</f>
        <v>Michigan State</v>
      </c>
      <c r="R69" s="3">
        <f>IFERROR(VLOOKUP(Q69,$A$4:$N$160,14,FALSE),VLOOKUP(Q69,'Week 2'!Q$4:R$134,2,FALSE))</f>
        <v>1497.3467478876239</v>
      </c>
    </row>
    <row r="70" spans="1:18">
      <c r="A70" t="s">
        <v>135</v>
      </c>
      <c r="B70">
        <f>IF('All scores'!$B156=$B$1,'All scores'!S156)</f>
        <v>0</v>
      </c>
      <c r="C70" t="str">
        <f>IF('All scores'!$B156=$B$1,'All scores'!T156)</f>
        <v>Texas Tech</v>
      </c>
      <c r="D70">
        <f>IF('All scores'!$B156=$B$1,'All scores'!U156)</f>
        <v>77</v>
      </c>
      <c r="E70" s="3">
        <f>VLOOKUP(A70,'Week 2'!$Q$4:R$138,2,FALSE)</f>
        <v>1388.8827784615669</v>
      </c>
      <c r="F70" s="3">
        <f>VLOOKUP(C70,'Week 2'!$Q$4:R$138,2,FALSE)</f>
        <v>1469.5547756227659</v>
      </c>
      <c r="G70" s="5">
        <f t="shared" si="11"/>
        <v>0.30183911584547407</v>
      </c>
      <c r="H70">
        <f t="shared" si="14"/>
        <v>0</v>
      </c>
      <c r="I70">
        <f t="shared" si="15"/>
        <v>-77</v>
      </c>
      <c r="J70">
        <f t="shared" si="16"/>
        <v>4.3567088266895917</v>
      </c>
      <c r="K70">
        <f t="shared" si="17"/>
        <v>1469.5547756227659</v>
      </c>
      <c r="L70">
        <f t="shared" si="18"/>
        <v>1388.8827784615669</v>
      </c>
      <c r="M70">
        <f t="shared" si="12"/>
        <v>2.2000272709251965</v>
      </c>
      <c r="N70" s="3">
        <f t="shared" si="13"/>
        <v>1331.0209550517793</v>
      </c>
      <c r="Q70" t="str">
        <f>'PRE-POST'!A73</f>
        <v>Middle Tennessee State</v>
      </c>
      <c r="R70" s="3">
        <f>IFERROR(VLOOKUP(Q70,$A$4:$N$160,14,FALSE),VLOOKUP(Q70,'Week 2'!Q$4:R$134,2,FALSE))</f>
        <v>1509.6338208417931</v>
      </c>
    </row>
    <row r="71" spans="1:18">
      <c r="A71" t="s">
        <v>135</v>
      </c>
      <c r="B71">
        <f>IF('All scores'!$B157=$B$1,'All scores'!S157)</f>
        <v>7</v>
      </c>
      <c r="C71" t="str">
        <f>IF('All scores'!$B157=$B$1,'All scores'!T157)</f>
        <v>Troy</v>
      </c>
      <c r="D71">
        <f>IF('All scores'!$B157=$B$1,'All scores'!U157)</f>
        <v>59</v>
      </c>
      <c r="E71" s="3">
        <f>VLOOKUP(A71,'Week 2'!$Q$4:R$138,2,FALSE)</f>
        <v>1388.8827784615669</v>
      </c>
      <c r="F71" s="3">
        <f>VLOOKUP(C71,'Week 2'!$Q$4:R$138,2,FALSE)</f>
        <v>1463.8908208735577</v>
      </c>
      <c r="G71" s="5">
        <f t="shared" si="11"/>
        <v>0.30875396680914974</v>
      </c>
      <c r="H71">
        <f t="shared" si="14"/>
        <v>0</v>
      </c>
      <c r="I71">
        <f t="shared" si="15"/>
        <v>-52</v>
      </c>
      <c r="J71">
        <f t="shared" si="16"/>
        <v>3.970291913552122</v>
      </c>
      <c r="K71">
        <f t="shared" si="17"/>
        <v>1463.8908208735577</v>
      </c>
      <c r="L71">
        <f t="shared" si="18"/>
        <v>1388.8827784615669</v>
      </c>
      <c r="M71">
        <f t="shared" si="12"/>
        <v>2.2000293301881939</v>
      </c>
      <c r="N71" s="3">
        <f t="shared" si="13"/>
        <v>1334.9449507584493</v>
      </c>
      <c r="Q71" t="str">
        <f>'PRE-POST'!A74</f>
        <v>Minnesota</v>
      </c>
      <c r="R71" s="3">
        <f>IFERROR(VLOOKUP(Q71,$A$4:$N$160,14,FALSE),VLOOKUP(Q71,'Week 2'!Q$4:R$134,2,FALSE))</f>
        <v>1627.9731123787446</v>
      </c>
    </row>
    <row r="72" spans="1:18">
      <c r="A72" t="s">
        <v>135</v>
      </c>
      <c r="B72">
        <f>IF('All scores'!$B158=$B$1,'All scores'!S158)</f>
        <v>17</v>
      </c>
      <c r="C72" t="str">
        <f>IF('All scores'!$B158=$B$1,'All scores'!T158)</f>
        <v>Tulane</v>
      </c>
      <c r="D72">
        <f>IF('All scores'!$B158=$B$1,'All scores'!U158)</f>
        <v>42</v>
      </c>
      <c r="E72" s="3">
        <f>VLOOKUP(A72,'Week 2'!$Q$4:R$138,2,FALSE)</f>
        <v>1388.8827784615669</v>
      </c>
      <c r="F72" s="3">
        <f>VLOOKUP(C72,'Week 2'!$Q$4:R$138,2,FALSE)</f>
        <v>1480.5408985094468</v>
      </c>
      <c r="G72" s="5">
        <f t="shared" si="11"/>
        <v>0.28868142937494257</v>
      </c>
      <c r="H72">
        <f t="shared" si="14"/>
        <v>0</v>
      </c>
      <c r="I72">
        <f t="shared" si="15"/>
        <v>-25</v>
      </c>
      <c r="J72">
        <f t="shared" si="16"/>
        <v>3.2580965380214821</v>
      </c>
      <c r="K72">
        <f t="shared" si="17"/>
        <v>1480.5408985094468</v>
      </c>
      <c r="L72">
        <f t="shared" si="18"/>
        <v>1388.8827784615669</v>
      </c>
      <c r="M72">
        <f t="shared" si="12"/>
        <v>2.200024002237869</v>
      </c>
      <c r="N72" s="3">
        <f t="shared" si="13"/>
        <v>1347.4980404664727</v>
      </c>
      <c r="Q72" t="str">
        <f>'PRE-POST'!A75</f>
        <v>Mississippi</v>
      </c>
      <c r="R72" s="3">
        <f>IFERROR(VLOOKUP(Q72,$A$4:$N$160,14,FALSE),VLOOKUP(Q72,'Week 2'!Q$4:R$134,2,FALSE))</f>
        <v>1567.2508083029577</v>
      </c>
    </row>
    <row r="73" spans="1:18">
      <c r="A73" t="str">
        <f>IF('All scores'!$B159=$B$1,'All scores'!R159)</f>
        <v>Utah</v>
      </c>
      <c r="B73">
        <f>IF('All scores'!$B159=$B$1,'All scores'!S159)</f>
        <v>17</v>
      </c>
      <c r="C73" t="str">
        <f>IF('All scores'!$B159=$B$1,'All scores'!T159)</f>
        <v>Northern Illinois</v>
      </c>
      <c r="D73">
        <f>IF('All scores'!$B159=$B$1,'All scores'!U159)</f>
        <v>6</v>
      </c>
      <c r="E73" s="3">
        <f>VLOOKUP(A73,'Week 2'!$Q$4:R$138,2,FALSE)</f>
        <v>1583.1908320887585</v>
      </c>
      <c r="F73" s="3">
        <f>VLOOKUP(C73,'Week 2'!$Q$4:R$138,2,FALSE)</f>
        <v>1467.0416313399567</v>
      </c>
      <c r="G73" s="5">
        <f t="shared" si="11"/>
        <v>0.57308239446124454</v>
      </c>
      <c r="H73">
        <f t="shared" si="14"/>
        <v>1</v>
      </c>
      <c r="I73">
        <f t="shared" si="15"/>
        <v>11</v>
      </c>
      <c r="J73">
        <f t="shared" si="16"/>
        <v>2.4849066497880004</v>
      </c>
      <c r="K73">
        <f t="shared" si="17"/>
        <v>1583.1908320887585</v>
      </c>
      <c r="L73">
        <f t="shared" si="18"/>
        <v>1467.0416313399567</v>
      </c>
      <c r="M73">
        <f t="shared" si="12"/>
        <v>2.2000189411548754</v>
      </c>
      <c r="N73" s="3">
        <f t="shared" si="13"/>
        <v>1629.8686514276442</v>
      </c>
      <c r="Q73" t="str">
        <f>'PRE-POST'!A76</f>
        <v>Mississippi State</v>
      </c>
      <c r="R73" s="3">
        <f>IFERROR(VLOOKUP(Q73,$A$4:$N$160,14,FALSE),VLOOKUP(Q73,'Week 2'!Q$4:R$134,2,FALSE))</f>
        <v>1665.6286509342369</v>
      </c>
    </row>
    <row r="74" spans="1:18">
      <c r="A74" t="str">
        <f>IF('All scores'!$B160=$B$1,'All scores'!R160)</f>
        <v>New Mexico State</v>
      </c>
      <c r="B74">
        <f>IF('All scores'!$B160=$B$1,'All scores'!S160)</f>
        <v>13</v>
      </c>
      <c r="C74" t="str">
        <f>IF('All scores'!$B160=$B$1,'All scores'!T160)</f>
        <v>Utah State</v>
      </c>
      <c r="D74">
        <f>IF('All scores'!$B160=$B$1,'All scores'!U160)</f>
        <v>60</v>
      </c>
      <c r="E74" s="3">
        <f>VLOOKUP(A74,'Week 2'!$Q$4:R$138,2,FALSE)</f>
        <v>1390.8324058774438</v>
      </c>
      <c r="F74" s="3">
        <f>VLOOKUP(C74,'Week 2'!$Q$4:R$138,2,FALSE)</f>
        <v>1479.2055845832017</v>
      </c>
      <c r="G74" s="5">
        <f t="shared" si="11"/>
        <v>0.29257988160644138</v>
      </c>
      <c r="H74">
        <f t="shared" si="14"/>
        <v>0</v>
      </c>
      <c r="I74">
        <f t="shared" si="15"/>
        <v>-47</v>
      </c>
      <c r="J74">
        <f t="shared" si="16"/>
        <v>3.8712010109078911</v>
      </c>
      <c r="K74">
        <f t="shared" si="17"/>
        <v>1479.2055845832017</v>
      </c>
      <c r="L74">
        <f t="shared" si="18"/>
        <v>1390.8324058774438</v>
      </c>
      <c r="M74">
        <f t="shared" si="12"/>
        <v>2.2000248944310052</v>
      </c>
      <c r="N74" s="3">
        <f t="shared" si="13"/>
        <v>1340.9958784794696</v>
      </c>
      <c r="Q74" t="str">
        <f>'PRE-POST'!A77</f>
        <v>Missouri</v>
      </c>
      <c r="R74" s="3">
        <f>IFERROR(VLOOKUP(Q74,$A$4:$N$160,14,FALSE),VLOOKUP(Q74,'Week 2'!Q$4:R$134,2,FALSE))</f>
        <v>1626.2394096091764</v>
      </c>
    </row>
    <row r="75" spans="1:18">
      <c r="A75" t="str">
        <f>IF('All scores'!$B161=$B$1,'All scores'!R161)</f>
        <v>Nevada</v>
      </c>
      <c r="B75">
        <f>IF('All scores'!$B161=$B$1,'All scores'!S161)</f>
        <v>10</v>
      </c>
      <c r="C75" t="str">
        <f>IF('All scores'!$B161=$B$1,'All scores'!T161)</f>
        <v>Vanderbilt</v>
      </c>
      <c r="D75">
        <f>IF('All scores'!$B161=$B$1,'All scores'!U161)</f>
        <v>41</v>
      </c>
      <c r="E75" s="3">
        <f>VLOOKUP(A75,'Week 2'!$Q$4:R$138,2,FALSE)</f>
        <v>1595.7507759764351</v>
      </c>
      <c r="F75" s="3">
        <f>VLOOKUP(C75,'Week 2'!$Q$4:R$138,2,FALSE)</f>
        <v>1533.6729582998648</v>
      </c>
      <c r="G75" s="5">
        <f t="shared" si="11"/>
        <v>0.49579474074917868</v>
      </c>
      <c r="H75">
        <f t="shared" si="14"/>
        <v>0</v>
      </c>
      <c r="I75">
        <f t="shared" si="15"/>
        <v>-31</v>
      </c>
      <c r="J75">
        <f t="shared" si="16"/>
        <v>3.4657359027997265</v>
      </c>
      <c r="K75">
        <f t="shared" si="17"/>
        <v>1533.6729582998648</v>
      </c>
      <c r="L75">
        <f t="shared" si="18"/>
        <v>1595.7507759764351</v>
      </c>
      <c r="M75">
        <f t="shared" si="12"/>
        <v>2.199964560609855</v>
      </c>
      <c r="N75" s="3">
        <f t="shared" si="13"/>
        <v>1520.147074010921</v>
      </c>
      <c r="Q75" t="str">
        <f>'PRE-POST'!A78</f>
        <v>Navy</v>
      </c>
      <c r="R75" s="3">
        <f>IFERROR(VLOOKUP(Q75,$A$4:$N$160,14,FALSE),VLOOKUP(Q75,'Week 2'!Q$4:R$134,2,FALSE))</f>
        <v>1459.4101701911834</v>
      </c>
    </row>
    <row r="76" spans="1:18">
      <c r="A76" t="s">
        <v>135</v>
      </c>
      <c r="B76">
        <f>IF('All scores'!$B162=$B$1,'All scores'!S162)</f>
        <v>17</v>
      </c>
      <c r="C76" t="str">
        <f>IF('All scores'!$B162=$B$1,'All scores'!T162)</f>
        <v>Virginia Tech</v>
      </c>
      <c r="D76">
        <f>IF('All scores'!$B162=$B$1,'All scores'!U162)</f>
        <v>62</v>
      </c>
      <c r="E76" s="3">
        <f>VLOOKUP(A76,'Week 2'!$Q$4:R$138,2,FALSE)</f>
        <v>1388.8827784615669</v>
      </c>
      <c r="F76" s="3">
        <f>VLOOKUP(C76,'Week 2'!$Q$4:R$138,2,FALSE)</f>
        <v>1530.9104245335832</v>
      </c>
      <c r="G76" s="5">
        <f t="shared" si="11"/>
        <v>0.23294664447229502</v>
      </c>
      <c r="H76">
        <f t="shared" si="14"/>
        <v>0</v>
      </c>
      <c r="I76">
        <f t="shared" si="15"/>
        <v>-45</v>
      </c>
      <c r="J76">
        <f t="shared" si="16"/>
        <v>3.8286413964890951</v>
      </c>
      <c r="K76">
        <f t="shared" si="17"/>
        <v>1530.9104245335832</v>
      </c>
      <c r="L76">
        <f t="shared" si="18"/>
        <v>1388.8827784615669</v>
      </c>
      <c r="M76">
        <f t="shared" si="12"/>
        <v>2.2000154899419999</v>
      </c>
      <c r="N76" s="3">
        <f t="shared" si="13"/>
        <v>1349.6402588487401</v>
      </c>
      <c r="Q76" t="str">
        <f>'PRE-POST'!A79</f>
        <v>Nebraska</v>
      </c>
      <c r="R76" s="3">
        <f>IFERROR(VLOOKUP(Q76,$A$4:$N$160,14,FALSE),VLOOKUP(Q76,'Week 2'!Q$4:R$134,2,FALSE))</f>
        <v>1462.6160881758112</v>
      </c>
    </row>
    <row r="77" spans="1:18">
      <c r="A77" t="s">
        <v>135</v>
      </c>
      <c r="B77">
        <f>IF('All scores'!$B163=$B$1,'All scores'!S163)</f>
        <v>20</v>
      </c>
      <c r="C77" t="str">
        <f>IF('All scores'!$B163=$B$1,'All scores'!T163)</f>
        <v>Wake Forest</v>
      </c>
      <c r="D77">
        <f>IF('All scores'!$B163=$B$1,'All scores'!U163)</f>
        <v>51</v>
      </c>
      <c r="E77" s="3">
        <f>VLOOKUP(A77,'Week 2'!$Q$4:R$138,2,FALSE)</f>
        <v>1388.8827784615669</v>
      </c>
      <c r="F77" s="3">
        <f>VLOOKUP(C77,'Week 2'!$Q$4:R$138,2,FALSE)</f>
        <v>1519.4591014905532</v>
      </c>
      <c r="G77" s="5">
        <f t="shared" si="11"/>
        <v>0.24493188451324982</v>
      </c>
      <c r="H77">
        <f t="shared" si="14"/>
        <v>0</v>
      </c>
      <c r="I77">
        <f t="shared" si="15"/>
        <v>-31</v>
      </c>
      <c r="J77">
        <f t="shared" si="16"/>
        <v>3.4657359027997265</v>
      </c>
      <c r="K77">
        <f t="shared" si="17"/>
        <v>1519.4591014905532</v>
      </c>
      <c r="L77">
        <f t="shared" si="18"/>
        <v>1388.8827784615669</v>
      </c>
      <c r="M77">
        <f t="shared" si="12"/>
        <v>2.2000168483837572</v>
      </c>
      <c r="N77" s="3">
        <f t="shared" si="13"/>
        <v>1351.5322464805668</v>
      </c>
      <c r="Q77" t="str">
        <f>'PRE-POST'!A80</f>
        <v>Nevada</v>
      </c>
      <c r="R77" s="3">
        <f>IFERROR(VLOOKUP(Q77,$A$4:$N$160,14,FALSE),VLOOKUP(Q77,'Week 2'!Q$4:R$134,2,FALSE))</f>
        <v>1520.147074010921</v>
      </c>
    </row>
    <row r="78" spans="1:18">
      <c r="A78" t="s">
        <v>135</v>
      </c>
      <c r="B78">
        <f>IF('All scores'!$B164=$B$1,'All scores'!S164)</f>
        <v>3</v>
      </c>
      <c r="C78" t="str">
        <f>IF('All scores'!$B164=$B$1,'All scores'!T164)</f>
        <v>Washington</v>
      </c>
      <c r="D78">
        <f>IF('All scores'!$B164=$B$1,'All scores'!U164)</f>
        <v>45</v>
      </c>
      <c r="E78" s="3">
        <f>VLOOKUP(A78,'Week 2'!$Q$4:R$138,2,FALSE)</f>
        <v>1388.8827784615669</v>
      </c>
      <c r="F78" s="3">
        <f>VLOOKUP(C78,'Week 2'!$Q$4:R$138,2,FALSE)</f>
        <v>1482.0824053077195</v>
      </c>
      <c r="G78" s="5">
        <f t="shared" si="11"/>
        <v>0.2868627016742395</v>
      </c>
      <c r="H78">
        <f t="shared" si="14"/>
        <v>0</v>
      </c>
      <c r="I78">
        <f t="shared" si="15"/>
        <v>-42</v>
      </c>
      <c r="J78">
        <f t="shared" si="16"/>
        <v>3.7612001156935624</v>
      </c>
      <c r="K78">
        <f t="shared" si="17"/>
        <v>1482.0824053077195</v>
      </c>
      <c r="L78">
        <f t="shared" si="18"/>
        <v>1388.8827784615669</v>
      </c>
      <c r="M78">
        <f t="shared" si="12"/>
        <v>2.2000236052447253</v>
      </c>
      <c r="N78" s="3">
        <f t="shared" si="13"/>
        <v>1341.4085559090086</v>
      </c>
      <c r="Q78" t="str">
        <f>'PRE-POST'!A81</f>
        <v>Nevada-Las Vegas</v>
      </c>
      <c r="R78" s="3">
        <f>IFERROR(VLOOKUP(Q78,$A$4:$N$160,14,FALSE),VLOOKUP(Q78,'Week 2'!Q$4:R$134,2,FALSE))</f>
        <v>1523.0558270009362</v>
      </c>
    </row>
    <row r="79" spans="1:18">
      <c r="A79" t="str">
        <f>IF('All scores'!$B165=$B$1,'All scores'!R165)</f>
        <v>San Jose State</v>
      </c>
      <c r="B79">
        <f>IF('All scores'!$B165=$B$1,'All scores'!S165)</f>
        <v>0</v>
      </c>
      <c r="C79" t="str">
        <f>IF('All scores'!$B165=$B$1,'All scores'!T165)</f>
        <v>Washington State</v>
      </c>
      <c r="D79">
        <f>IF('All scores'!$B165=$B$1,'All scores'!U165)</f>
        <v>31</v>
      </c>
      <c r="E79" s="3">
        <f>VLOOKUP(A79,'Week 2'!$Q$4:R$138,2,FALSE)</f>
        <v>1461.0889460766134</v>
      </c>
      <c r="F79" s="3">
        <f>VLOOKUP(C79,'Week 2'!$Q$4:R$138,2,FALSE)</f>
        <v>1576.3273902483379</v>
      </c>
      <c r="G79" s="5">
        <f t="shared" si="11"/>
        <v>0.26162572596611305</v>
      </c>
      <c r="H79">
        <f t="shared" si="14"/>
        <v>0</v>
      </c>
      <c r="I79">
        <f t="shared" si="15"/>
        <v>-31</v>
      </c>
      <c r="J79">
        <f t="shared" si="16"/>
        <v>3.4657359027997265</v>
      </c>
      <c r="K79">
        <f t="shared" si="17"/>
        <v>1576.3273902483379</v>
      </c>
      <c r="L79">
        <f t="shared" si="18"/>
        <v>1461.0889460766134</v>
      </c>
      <c r="M79">
        <f t="shared" si="12"/>
        <v>2.2000190908512853</v>
      </c>
      <c r="N79" s="3">
        <f t="shared" si="13"/>
        <v>1421.1926703239351</v>
      </c>
      <c r="Q79" t="str">
        <f>'PRE-POST'!A82</f>
        <v>New Mexico</v>
      </c>
      <c r="R79" s="3">
        <f>IFERROR(VLOOKUP(Q79,$A$4:$N$160,14,FALSE),VLOOKUP(Q79,'Week 2'!Q$4:R$134,2,FALSE))</f>
        <v>1511.1339518396248</v>
      </c>
    </row>
    <row r="80" spans="1:18">
      <c r="A80" t="s">
        <v>135</v>
      </c>
      <c r="B80">
        <f>IF('All scores'!$B166=$B$1,'All scores'!S166)</f>
        <v>17</v>
      </c>
      <c r="C80" t="str">
        <f>IF('All scores'!$B166=$B$1,'All scores'!T166)</f>
        <v>West Virginia</v>
      </c>
      <c r="D80">
        <f>IF('All scores'!$B166=$B$1,'All scores'!U166)</f>
        <v>52</v>
      </c>
      <c r="E80" s="3">
        <f>VLOOKUP(A80,'Week 2'!$Q$4:R$138,2,FALSE)</f>
        <v>1388.8827784615669</v>
      </c>
      <c r="F80" s="3">
        <f>VLOOKUP(C80,'Week 2'!$Q$4:R$138,2,FALSE)</f>
        <v>1532.9583686600433</v>
      </c>
      <c r="G80" s="5">
        <f t="shared" si="11"/>
        <v>0.2308468069492442</v>
      </c>
      <c r="H80">
        <f t="shared" si="14"/>
        <v>0</v>
      </c>
      <c r="I80">
        <f t="shared" si="15"/>
        <v>-35</v>
      </c>
      <c r="J80">
        <f t="shared" si="16"/>
        <v>3.5835189384561099</v>
      </c>
      <c r="K80">
        <f t="shared" si="17"/>
        <v>1532.9583686600433</v>
      </c>
      <c r="L80">
        <f t="shared" si="18"/>
        <v>1388.8827784615669</v>
      </c>
      <c r="M80">
        <f t="shared" si="12"/>
        <v>2.2000152697621922</v>
      </c>
      <c r="N80" s="3">
        <f t="shared" si="13"/>
        <v>1352.4837940234845</v>
      </c>
      <c r="Q80" t="str">
        <f>'PRE-POST'!A83</f>
        <v>New Mexico State</v>
      </c>
      <c r="R80" s="3">
        <f>IFERROR(VLOOKUP(Q80,$A$4:$N$160,14,FALSE),VLOOKUP(Q80,'Week 2'!Q$4:R$134,2,FALSE))</f>
        <v>1340.9958784794696</v>
      </c>
    </row>
    <row r="81" spans="1:18">
      <c r="A81" t="str">
        <f>IF('All scores'!$B167=$B$1,'All scores'!R167)</f>
        <v>New Mexico</v>
      </c>
      <c r="B81">
        <f>IF('All scores'!$B167=$B$1,'All scores'!S167)</f>
        <v>14</v>
      </c>
      <c r="C81" t="str">
        <f>IF('All scores'!$B167=$B$1,'All scores'!T167)</f>
        <v>Wisconsin</v>
      </c>
      <c r="D81">
        <f>IF('All scores'!$B167=$B$1,'All scores'!U167)</f>
        <v>45</v>
      </c>
      <c r="E81" s="3">
        <f>VLOOKUP(A81,'Week 2'!$Q$4:R$138,2,FALSE)</f>
        <v>1583.929468834614</v>
      </c>
      <c r="F81" s="3">
        <f>VLOOKUP(C81,'Week 2'!$Q$4:R$138,2,FALSE)</f>
        <v>1534.6573590279972</v>
      </c>
      <c r="G81" s="5">
        <f t="shared" si="11"/>
        <v>0.47738119488610015</v>
      </c>
      <c r="H81">
        <f t="shared" si="14"/>
        <v>0</v>
      </c>
      <c r="I81">
        <f t="shared" si="15"/>
        <v>-31</v>
      </c>
      <c r="J81">
        <f t="shared" si="16"/>
        <v>3.4657359027997265</v>
      </c>
      <c r="K81">
        <f t="shared" si="17"/>
        <v>1534.6573590279972</v>
      </c>
      <c r="L81">
        <f t="shared" si="18"/>
        <v>1583.929468834614</v>
      </c>
      <c r="M81">
        <f t="shared" si="12"/>
        <v>2.1999553499939699</v>
      </c>
      <c r="N81" s="3">
        <f t="shared" si="13"/>
        <v>1511.1339518396248</v>
      </c>
      <c r="Q81" t="str">
        <f>'PRE-POST'!A84</f>
        <v>North Carolina</v>
      </c>
      <c r="R81" s="3">
        <f>IFERROR(VLOOKUP(Q81,$A$4:$N$160,14,FALSE),VLOOKUP(Q81,'Week 2'!Q$4:R$134,2,FALSE))</f>
        <v>1420.0811713253793</v>
      </c>
    </row>
    <row r="82" spans="1:18">
      <c r="Q82" t="str">
        <f>'PRE-POST'!A85</f>
        <v>North Carolina State</v>
      </c>
      <c r="R82" s="3">
        <f>IFERROR(VLOOKUP(Q82,$A$4:$N$160,14,FALSE),VLOOKUP(Q82,'Week 2'!Q$4:R$134,2,FALSE))</f>
        <v>1618.8894995009675</v>
      </c>
    </row>
    <row r="83" spans="1:18">
      <c r="A83" t="str">
        <f>C4</f>
        <v>Southern Methodist</v>
      </c>
      <c r="B83">
        <f>D4</f>
        <v>12</v>
      </c>
      <c r="C83" t="str">
        <f>A4</f>
        <v>Texas Christian</v>
      </c>
      <c r="D83">
        <f>B4</f>
        <v>42</v>
      </c>
      <c r="E83" s="3">
        <f>VLOOKUP(A83,'Week 2'!$Q$4:R$138,2,FALSE)</f>
        <v>1468.2194616965205</v>
      </c>
      <c r="F83" s="3">
        <f>VLOOKUP(C83,'Week 2'!$Q$4:R$138,2,FALSE)</f>
        <v>1593.4184767737775</v>
      </c>
      <c r="G83" s="5">
        <f t="shared" ref="G83:G114" si="19">1/(1+(10^((F83-E83-HFA)/400)))</f>
        <v>0.41422331740078888</v>
      </c>
      <c r="H83">
        <f>IF(B83&gt;D83,1,0)</f>
        <v>0</v>
      </c>
      <c r="I83">
        <f t="shared" si="15"/>
        <v>-30</v>
      </c>
      <c r="J83">
        <f t="shared" si="16"/>
        <v>3.4339872044851463</v>
      </c>
      <c r="K83">
        <f t="shared" si="17"/>
        <v>1593.4184767737775</v>
      </c>
      <c r="L83">
        <f t="shared" si="18"/>
        <v>1468.2194616965205</v>
      </c>
      <c r="M83">
        <f t="shared" ref="M83:M114" si="20">IFERROR((MVC*0.001/(K83-L83))+MVC,1)</f>
        <v>2.2000175720232198</v>
      </c>
      <c r="N83" s="3">
        <f t="shared" ref="N83:N114" si="21">E83+k*J83*M83*(H83-G83)</f>
        <v>1405.6317086372369</v>
      </c>
      <c r="Q83" t="str">
        <f>'PRE-POST'!A86</f>
        <v>North Texas</v>
      </c>
      <c r="R83" s="3">
        <f>IFERROR(VLOOKUP(Q83,$A$4:$N$160,14,FALSE),VLOOKUP(Q83,'Week 2'!Q$4:R$134,2,FALSE))</f>
        <v>1570.1838859390134</v>
      </c>
    </row>
    <row r="84" spans="1:18">
      <c r="A84" t="str">
        <f t="shared" ref="A84:B84" si="22">C5</f>
        <v>Akron</v>
      </c>
      <c r="B84">
        <f t="shared" si="22"/>
        <v>41</v>
      </c>
      <c r="C84" t="str">
        <f t="shared" ref="C84:D84" si="23">A5</f>
        <v>AA</v>
      </c>
      <c r="D84">
        <f t="shared" si="23"/>
        <v>7</v>
      </c>
      <c r="E84" s="3">
        <f>VLOOKUP(A84,'Week 2'!$Q$4:R$138,2,FALSE)</f>
        <v>1500</v>
      </c>
      <c r="F84" s="3">
        <f>VLOOKUP(C84,'Week 2'!$Q$4:R$138,2,FALSE)</f>
        <v>1388.8827784615669</v>
      </c>
      <c r="G84" s="5">
        <f t="shared" si="19"/>
        <v>0.73376554423218454</v>
      </c>
      <c r="H84">
        <f t="shared" ref="H84:H140" si="24">IF(B84&gt;D84,1,0)</f>
        <v>1</v>
      </c>
      <c r="I84">
        <f t="shared" si="15"/>
        <v>34</v>
      </c>
      <c r="J84">
        <f t="shared" si="16"/>
        <v>3.5553480614894135</v>
      </c>
      <c r="K84">
        <f t="shared" si="17"/>
        <v>1500</v>
      </c>
      <c r="L84">
        <f t="shared" si="18"/>
        <v>1388.8827784615669</v>
      </c>
      <c r="M84">
        <f t="shared" si="20"/>
        <v>2.2000197989111818</v>
      </c>
      <c r="N84" s="3">
        <f t="shared" si="21"/>
        <v>1541.6488456891202</v>
      </c>
      <c r="Q84" t="str">
        <f>'PRE-POST'!A87</f>
        <v>Northern Illinois</v>
      </c>
      <c r="R84" s="3">
        <f>IFERROR(VLOOKUP(Q84,$A$4:$N$160,14,FALSE),VLOOKUP(Q84,'Week 2'!Q$4:R$134,2,FALSE))</f>
        <v>1420.363812001071</v>
      </c>
    </row>
    <row r="85" spans="1:18">
      <c r="A85" t="str">
        <f t="shared" ref="A85:B85" si="25">C6</f>
        <v>Alabama</v>
      </c>
      <c r="B85">
        <f t="shared" si="25"/>
        <v>57</v>
      </c>
      <c r="C85" t="str">
        <f t="shared" ref="C85:D85" si="26">A6</f>
        <v>Arkansas State</v>
      </c>
      <c r="D85">
        <f t="shared" si="26"/>
        <v>7</v>
      </c>
      <c r="E85" s="3">
        <f>VLOOKUP(A85,'Week 2'!$Q$4:R$138,2,FALSE)</f>
        <v>1536.3758615972638</v>
      </c>
      <c r="F85" s="3">
        <f>VLOOKUP(C85,'Week 2'!$Q$4:R$138,2,FALSE)</f>
        <v>1579.9855712223921</v>
      </c>
      <c r="G85" s="5">
        <f t="shared" si="19"/>
        <v>0.53074426782457018</v>
      </c>
      <c r="H85">
        <f t="shared" si="24"/>
        <v>1</v>
      </c>
      <c r="I85">
        <f t="shared" si="15"/>
        <v>50</v>
      </c>
      <c r="J85">
        <f t="shared" si="16"/>
        <v>3.9318256327243257</v>
      </c>
      <c r="K85">
        <f t="shared" si="17"/>
        <v>1536.3758615972638</v>
      </c>
      <c r="L85">
        <f t="shared" si="18"/>
        <v>1579.9855712223921</v>
      </c>
      <c r="M85">
        <f t="shared" si="20"/>
        <v>2.1999495525189481</v>
      </c>
      <c r="N85" s="3">
        <f t="shared" si="21"/>
        <v>1617.5553955603009</v>
      </c>
      <c r="Q85" t="str">
        <f>'PRE-POST'!A88</f>
        <v>Northwestern</v>
      </c>
      <c r="R85" s="3">
        <f>IFERROR(VLOOKUP(Q85,$A$4:$N$160,14,FALSE),VLOOKUP(Q85,'Week 2'!Q$4:R$134,2,FALSE))</f>
        <v>1447.8883793242017</v>
      </c>
    </row>
    <row r="86" spans="1:18">
      <c r="A86" t="str">
        <f t="shared" ref="A86:B86" si="27">C7</f>
        <v>Charlotte</v>
      </c>
      <c r="B86">
        <f t="shared" si="27"/>
        <v>9</v>
      </c>
      <c r="C86" t="str">
        <f t="shared" ref="C86:D86" si="28">A7</f>
        <v>Appalachian State</v>
      </c>
      <c r="D86">
        <f t="shared" si="28"/>
        <v>45</v>
      </c>
      <c r="E86" s="3">
        <f>VLOOKUP(A86,'Week 2'!$Q$4:R$138,2,FALSE)</f>
        <v>1577.2652521055782</v>
      </c>
      <c r="F86" s="3">
        <f>VLOOKUP(C86,'Week 2'!$Q$4:R$138,2,FALSE)</f>
        <v>1479.2055845832017</v>
      </c>
      <c r="G86" s="5">
        <f t="shared" si="19"/>
        <v>0.71882625636116204</v>
      </c>
      <c r="H86">
        <f t="shared" si="24"/>
        <v>0</v>
      </c>
      <c r="I86">
        <f t="shared" si="15"/>
        <v>-36</v>
      </c>
      <c r="J86">
        <f t="shared" si="16"/>
        <v>3.6109179126442243</v>
      </c>
      <c r="K86">
        <f t="shared" si="17"/>
        <v>1479.2055845832017</v>
      </c>
      <c r="L86">
        <f t="shared" si="18"/>
        <v>1577.2652521055782</v>
      </c>
      <c r="M86">
        <f t="shared" si="20"/>
        <v>2.1999775646802036</v>
      </c>
      <c r="N86" s="3">
        <f t="shared" si="21"/>
        <v>1463.0590221504081</v>
      </c>
      <c r="Q86" t="str">
        <f>'PRE-POST'!A89</f>
        <v>Notre Dame</v>
      </c>
      <c r="R86" s="3">
        <f>IFERROR(VLOOKUP(Q86,$A$4:$N$160,14,FALSE),VLOOKUP(Q86,'Week 2'!Q$4:R$134,2,FALSE))</f>
        <v>1569.2552412089196</v>
      </c>
    </row>
    <row r="87" spans="1:18">
      <c r="A87" t="str">
        <f t="shared" ref="A87:B87" si="29">C8</f>
        <v>Arizona State</v>
      </c>
      <c r="B87">
        <f t="shared" si="29"/>
        <v>16</v>
      </c>
      <c r="C87" t="str">
        <f t="shared" ref="C87:D87" si="30">A8</f>
        <v>Michigan State</v>
      </c>
      <c r="D87">
        <f t="shared" si="30"/>
        <v>13</v>
      </c>
      <c r="E87" s="3">
        <f>VLOOKUP(A87,'Week 2'!$Q$4:R$138,2,FALSE)</f>
        <v>1537.6120011569355</v>
      </c>
      <c r="F87" s="3">
        <f>VLOOKUP(C87,'Week 2'!$Q$4:R$138,2,FALSE)</f>
        <v>1520.7944154167983</v>
      </c>
      <c r="G87" s="5">
        <f t="shared" si="19"/>
        <v>0.61561565535960261</v>
      </c>
      <c r="H87">
        <f t="shared" si="24"/>
        <v>1</v>
      </c>
      <c r="I87">
        <f t="shared" si="15"/>
        <v>3</v>
      </c>
      <c r="J87">
        <f t="shared" si="16"/>
        <v>1.3862943611198906</v>
      </c>
      <c r="K87">
        <f t="shared" si="17"/>
        <v>1537.6120011569355</v>
      </c>
      <c r="L87">
        <f t="shared" si="18"/>
        <v>1520.7944154167983</v>
      </c>
      <c r="M87">
        <f t="shared" si="20"/>
        <v>2.2001308154472348</v>
      </c>
      <c r="N87" s="3">
        <f t="shared" si="21"/>
        <v>1561.0596686861099</v>
      </c>
      <c r="Q87" t="str">
        <f>'PRE-POST'!A90</f>
        <v>Ohio</v>
      </c>
      <c r="R87" s="3">
        <f>IFERROR(VLOOKUP(Q87,$A$4:$N$160,14,FALSE),VLOOKUP(Q87,'Week 2'!Q$4:R$134,2,FALSE))</f>
        <v>1546.7092383868887</v>
      </c>
    </row>
    <row r="88" spans="1:18">
      <c r="A88" t="str">
        <f t="shared" ref="A88:B88" si="31">C9</f>
        <v>Army</v>
      </c>
      <c r="B88">
        <f t="shared" si="31"/>
        <v>38</v>
      </c>
      <c r="C88" t="str">
        <f t="shared" ref="C88:D88" si="32">A9</f>
        <v>Liberty</v>
      </c>
      <c r="D88">
        <f t="shared" si="32"/>
        <v>14</v>
      </c>
      <c r="E88" s="3">
        <f>VLOOKUP(A88,'Week 2'!$Q$4:R$138,2,FALSE)</f>
        <v>1469.5547756227659</v>
      </c>
      <c r="F88" s="3">
        <f>VLOOKUP(C88,'Week 2'!$Q$4:R$138,2,FALSE)</f>
        <v>1537.6120011569355</v>
      </c>
      <c r="G88" s="5">
        <f t="shared" si="19"/>
        <v>0.4956004123389508</v>
      </c>
      <c r="H88">
        <f t="shared" si="24"/>
        <v>1</v>
      </c>
      <c r="I88">
        <f t="shared" si="15"/>
        <v>24</v>
      </c>
      <c r="J88">
        <f t="shared" si="16"/>
        <v>3.2188758248682006</v>
      </c>
      <c r="K88">
        <f t="shared" si="17"/>
        <v>1469.5547756227659</v>
      </c>
      <c r="L88">
        <f t="shared" si="18"/>
        <v>1537.6120011569355</v>
      </c>
      <c r="M88">
        <f t="shared" si="20"/>
        <v>2.199967674262612</v>
      </c>
      <c r="N88" s="3">
        <f t="shared" si="21"/>
        <v>1540.9921100486631</v>
      </c>
      <c r="Q88" t="str">
        <f>'PRE-POST'!A91</f>
        <v>Ohio State</v>
      </c>
      <c r="R88" s="3">
        <f>IFERROR(VLOOKUP(Q88,$A$4:$N$160,14,FALSE),VLOOKUP(Q88,'Week 2'!Q$4:R$134,2,FALSE))</f>
        <v>1607.5120028042131</v>
      </c>
    </row>
    <row r="89" spans="1:18">
      <c r="A89" t="str">
        <f t="shared" ref="A89:B89" si="33">C10</f>
        <v>Auburn</v>
      </c>
      <c r="B89">
        <f t="shared" si="33"/>
        <v>63</v>
      </c>
      <c r="C89" t="str">
        <f t="shared" ref="C89:D89" si="34">A10</f>
        <v>AA</v>
      </c>
      <c r="D89">
        <f t="shared" si="34"/>
        <v>9</v>
      </c>
      <c r="E89" s="3">
        <f>VLOOKUP(A89,'Week 2'!$Q$4:R$138,2,FALSE)</f>
        <v>1517.9175946922805</v>
      </c>
      <c r="F89" s="3">
        <f>VLOOKUP(C89,'Week 2'!$Q$4:R$138,2,FALSE)</f>
        <v>1388.8827784615669</v>
      </c>
      <c r="G89" s="5">
        <f t="shared" si="19"/>
        <v>0.75342331271837948</v>
      </c>
      <c r="H89">
        <f t="shared" si="24"/>
        <v>1</v>
      </c>
      <c r="I89">
        <f t="shared" si="15"/>
        <v>54</v>
      </c>
      <c r="J89">
        <f t="shared" si="16"/>
        <v>4.0073331852324712</v>
      </c>
      <c r="K89">
        <f t="shared" si="17"/>
        <v>1517.9175946922805</v>
      </c>
      <c r="L89">
        <f t="shared" si="18"/>
        <v>1388.8827784615669</v>
      </c>
      <c r="M89">
        <f t="shared" si="20"/>
        <v>2.2000170496619771</v>
      </c>
      <c r="N89" s="3">
        <f t="shared" si="21"/>
        <v>1561.3949890653219</v>
      </c>
      <c r="Q89" t="str">
        <f>'PRE-POST'!A92</f>
        <v>Oklahoma</v>
      </c>
      <c r="R89" s="3">
        <f>IFERROR(VLOOKUP(Q89,$A$4:$N$160,14,FALSE),VLOOKUP(Q89,'Week 2'!Q$4:R$134,2,FALSE))</f>
        <v>1587.2400523220012</v>
      </c>
    </row>
    <row r="90" spans="1:18">
      <c r="A90" t="str">
        <f t="shared" ref="A90:B90" si="35">C11</f>
        <v>Texas-San Antonio</v>
      </c>
      <c r="B90">
        <f t="shared" si="35"/>
        <v>20</v>
      </c>
      <c r="C90" t="str">
        <f t="shared" ref="C90:D90" si="36">A11</f>
        <v>Baylor</v>
      </c>
      <c r="D90">
        <f t="shared" si="36"/>
        <v>37</v>
      </c>
      <c r="E90" s="3">
        <f>VLOOKUP(A90,'Week 2'!$Q$4:R$138,2,FALSE)</f>
        <v>1462.3879988430645</v>
      </c>
      <c r="F90" s="3">
        <f>VLOOKUP(C90,'Week 2'!$Q$4:R$138,2,FALSE)</f>
        <v>1580.8278962512074</v>
      </c>
      <c r="G90" s="5">
        <f t="shared" si="19"/>
        <v>0.4236946092728846</v>
      </c>
      <c r="H90">
        <f t="shared" si="24"/>
        <v>0</v>
      </c>
      <c r="I90">
        <f t="shared" si="15"/>
        <v>-17</v>
      </c>
      <c r="J90">
        <f t="shared" si="16"/>
        <v>2.8903717578961645</v>
      </c>
      <c r="K90">
        <f t="shared" si="17"/>
        <v>1580.8278962512074</v>
      </c>
      <c r="L90">
        <f t="shared" si="18"/>
        <v>1462.3879988430645</v>
      </c>
      <c r="M90">
        <f t="shared" si="20"/>
        <v>2.2000185748218986</v>
      </c>
      <c r="N90" s="3">
        <f t="shared" si="21"/>
        <v>1408.5036068604804</v>
      </c>
      <c r="Q90" t="str">
        <f>'PRE-POST'!A93</f>
        <v>Oklahoma State</v>
      </c>
      <c r="R90" s="3">
        <f>IFERROR(VLOOKUP(Q90,$A$4:$N$160,14,FALSE),VLOOKUP(Q90,'Week 2'!Q$4:R$134,2,FALSE))</f>
        <v>1634.7728098404966</v>
      </c>
    </row>
    <row r="91" spans="1:18">
      <c r="A91" t="str">
        <f t="shared" ref="A91:B91" si="37">C12</f>
        <v>Boise State</v>
      </c>
      <c r="B91">
        <f t="shared" si="37"/>
        <v>62</v>
      </c>
      <c r="C91" t="str">
        <f t="shared" ref="C91:D91" si="38">A12</f>
        <v>Connecticut</v>
      </c>
      <c r="D91">
        <f t="shared" si="38"/>
        <v>7</v>
      </c>
      <c r="E91" s="3">
        <f>VLOOKUP(A91,'Week 2'!$Q$4:R$138,2,FALSE)</f>
        <v>1536.1091791264423</v>
      </c>
      <c r="F91" s="3">
        <f>VLOOKUP(C91,'Week 2'!$Q$4:R$138,2,FALSE)</f>
        <v>1463.1112054588607</v>
      </c>
      <c r="G91" s="5">
        <f t="shared" si="19"/>
        <v>0.68877106820652179</v>
      </c>
      <c r="H91">
        <f t="shared" si="24"/>
        <v>1</v>
      </c>
      <c r="I91">
        <f t="shared" si="15"/>
        <v>55</v>
      </c>
      <c r="J91">
        <f t="shared" si="16"/>
        <v>4.0253516907351496</v>
      </c>
      <c r="K91">
        <f t="shared" si="17"/>
        <v>1536.1091791264423</v>
      </c>
      <c r="L91">
        <f t="shared" si="18"/>
        <v>1463.1112054588607</v>
      </c>
      <c r="M91">
        <f t="shared" si="20"/>
        <v>2.2000301378228664</v>
      </c>
      <c r="N91" s="3">
        <f t="shared" si="21"/>
        <v>1591.2333941625175</v>
      </c>
      <c r="Q91" t="str">
        <f>'PRE-POST'!A94</f>
        <v>Old Dominion</v>
      </c>
      <c r="R91" s="3">
        <f>IFERROR(VLOOKUP(Q91,$A$4:$N$160,14,FALSE),VLOOKUP(Q91,'Week 2'!Q$4:R$134,2,FALSE))</f>
        <v>1406.9498950752484</v>
      </c>
    </row>
    <row r="92" spans="1:18">
      <c r="A92" t="str">
        <f t="shared" ref="A92:B92" si="39">C13</f>
        <v>Boston College</v>
      </c>
      <c r="B92">
        <f t="shared" si="39"/>
        <v>62</v>
      </c>
      <c r="C92" t="str">
        <f t="shared" ref="C92:D92" si="40">A13</f>
        <v>AA</v>
      </c>
      <c r="D92">
        <f t="shared" si="40"/>
        <v>14</v>
      </c>
      <c r="E92" s="3">
        <f>VLOOKUP(A92,'Week 2'!$Q$4:R$138,2,FALSE)</f>
        <v>1571.0938992759682</v>
      </c>
      <c r="F92" s="3">
        <f>VLOOKUP(C92,'Week 2'!$Q$4:R$138,2,FALSE)</f>
        <v>1388.8827784615669</v>
      </c>
      <c r="G92" s="5">
        <f t="shared" si="19"/>
        <v>0.80581793069360597</v>
      </c>
      <c r="H92">
        <f t="shared" si="24"/>
        <v>1</v>
      </c>
      <c r="I92">
        <f t="shared" si="15"/>
        <v>48</v>
      </c>
      <c r="J92">
        <f t="shared" si="16"/>
        <v>3.8918202981106265</v>
      </c>
      <c r="K92">
        <f t="shared" si="17"/>
        <v>1571.0938992759682</v>
      </c>
      <c r="L92">
        <f t="shared" si="18"/>
        <v>1388.8827784615669</v>
      </c>
      <c r="M92">
        <f t="shared" si="20"/>
        <v>2.2000120739063029</v>
      </c>
      <c r="N92" s="3">
        <f t="shared" si="21"/>
        <v>1604.3458373958856</v>
      </c>
      <c r="Q92" t="str">
        <f>'PRE-POST'!A95</f>
        <v>Oregon</v>
      </c>
      <c r="R92" s="3">
        <f>IFERROR(VLOOKUP(Q92,$A$4:$N$160,14,FALSE),VLOOKUP(Q92,'Week 2'!Q$4:R$134,2,FALSE))</f>
        <v>1574.6315959481847</v>
      </c>
    </row>
    <row r="93" spans="1:18">
      <c r="A93" t="str">
        <f t="shared" ref="A93:B93" si="41">C14</f>
        <v>Temple</v>
      </c>
      <c r="B93">
        <f t="shared" si="41"/>
        <v>29</v>
      </c>
      <c r="C93" t="str">
        <f t="shared" ref="C93:D93" si="42">A14</f>
        <v>Buffalo</v>
      </c>
      <c r="D93">
        <f t="shared" si="42"/>
        <v>36</v>
      </c>
      <c r="E93" s="3">
        <f>VLOOKUP(A93,'Week 2'!$Q$4:R$138,2,FALSE)</f>
        <v>1478.0317904061433</v>
      </c>
      <c r="F93" s="3">
        <f>VLOOKUP(C93,'Week 2'!$Q$4:R$138,2,FALSE)</f>
        <v>1587.9394017021841</v>
      </c>
      <c r="G93" s="5">
        <f t="shared" si="19"/>
        <v>0.43573026653487046</v>
      </c>
      <c r="H93">
        <f t="shared" si="24"/>
        <v>0</v>
      </c>
      <c r="I93">
        <f t="shared" si="15"/>
        <v>-7</v>
      </c>
      <c r="J93">
        <f t="shared" si="16"/>
        <v>2.0794415416798357</v>
      </c>
      <c r="K93">
        <f t="shared" si="17"/>
        <v>1587.9394017021841</v>
      </c>
      <c r="L93">
        <f t="shared" si="18"/>
        <v>1478.0317904061433</v>
      </c>
      <c r="M93">
        <f t="shared" si="20"/>
        <v>2.2000200168120667</v>
      </c>
      <c r="N93" s="3">
        <f t="shared" si="21"/>
        <v>1438.1641005144436</v>
      </c>
      <c r="Q93" t="str">
        <f>'PRE-POST'!A96</f>
        <v>Oregon State</v>
      </c>
      <c r="R93" s="3">
        <f>IFERROR(VLOOKUP(Q93,$A$4:$N$160,14,FALSE),VLOOKUP(Q93,'Week 2'!Q$4:R$134,2,FALSE))</f>
        <v>1505.0856076559157</v>
      </c>
    </row>
    <row r="94" spans="1:18">
      <c r="A94" t="str">
        <f t="shared" ref="A94:B94" si="43">C15</f>
        <v>Brigham Young</v>
      </c>
      <c r="B94">
        <f t="shared" si="43"/>
        <v>18</v>
      </c>
      <c r="C94" t="str">
        <f t="shared" ref="C94:D94" si="44">A15</f>
        <v>California</v>
      </c>
      <c r="D94">
        <f t="shared" si="44"/>
        <v>21</v>
      </c>
      <c r="E94" s="3">
        <f>VLOOKUP(A94,'Week 2'!$Q$4:R$138,2,FALSE)</f>
        <v>1517.9175946922805</v>
      </c>
      <c r="F94" s="3">
        <f>VLOOKUP(C94,'Week 2'!$Q$4:R$138,2,FALSE)</f>
        <v>1520.7944154167983</v>
      </c>
      <c r="G94" s="5">
        <f t="shared" si="19"/>
        <v>0.58846170299305145</v>
      </c>
      <c r="H94">
        <f t="shared" si="24"/>
        <v>0</v>
      </c>
      <c r="I94">
        <f t="shared" si="15"/>
        <v>-3</v>
      </c>
      <c r="J94">
        <f t="shared" si="16"/>
        <v>1.3862943611198906</v>
      </c>
      <c r="K94">
        <f t="shared" si="17"/>
        <v>1520.7944154167983</v>
      </c>
      <c r="L94">
        <f t="shared" si="18"/>
        <v>1517.9175946922805</v>
      </c>
      <c r="M94">
        <f t="shared" si="20"/>
        <v>2.2007647330892923</v>
      </c>
      <c r="N94" s="3">
        <f t="shared" si="21"/>
        <v>1482.0107474094957</v>
      </c>
      <c r="Q94" t="str">
        <f>'PRE-POST'!A97</f>
        <v>Penn State</v>
      </c>
      <c r="R94" s="3">
        <f>IFERROR(VLOOKUP(Q94,$A$4:$N$160,14,FALSE),VLOOKUP(Q94,'Week 2'!Q$4:R$134,2,FALSE))</f>
        <v>1633.7238128881252</v>
      </c>
    </row>
    <row r="95" spans="1:18">
      <c r="A95" t="str">
        <f t="shared" ref="A95:B95" si="45">C16</f>
        <v>Central Florida</v>
      </c>
      <c r="B95">
        <f t="shared" si="45"/>
        <v>38</v>
      </c>
      <c r="C95" t="str">
        <f t="shared" ref="C95:D95" si="46">A16</f>
        <v>AA</v>
      </c>
      <c r="D95">
        <f t="shared" si="46"/>
        <v>0</v>
      </c>
      <c r="E95" s="3">
        <f>VLOOKUP(A95,'Week 2'!$Q$4:R$138,2,FALSE)</f>
        <v>1536.8887945411393</v>
      </c>
      <c r="F95" s="3">
        <f>VLOOKUP(C95,'Week 2'!$Q$4:R$138,2,FALSE)</f>
        <v>1388.8827784615669</v>
      </c>
      <c r="G95" s="5">
        <f t="shared" si="19"/>
        <v>0.77314598716854144</v>
      </c>
      <c r="H95">
        <f t="shared" si="24"/>
        <v>1</v>
      </c>
      <c r="I95">
        <f t="shared" si="15"/>
        <v>38</v>
      </c>
      <c r="J95">
        <f t="shared" si="16"/>
        <v>3.6635616461296463</v>
      </c>
      <c r="K95">
        <f t="shared" si="17"/>
        <v>1536.8887945411393</v>
      </c>
      <c r="L95">
        <f t="shared" si="18"/>
        <v>1388.8827784615669</v>
      </c>
      <c r="M95">
        <f t="shared" si="20"/>
        <v>2.2000148642606447</v>
      </c>
      <c r="N95" s="3">
        <f t="shared" si="21"/>
        <v>1573.4571626829122</v>
      </c>
      <c r="Q95" t="str">
        <f>'PRE-POST'!A98</f>
        <v>Pittsburgh</v>
      </c>
      <c r="R95" s="3">
        <f>IFERROR(VLOOKUP(Q95,$A$4:$N$160,14,FALSE),VLOOKUP(Q95,'Week 2'!Q$4:R$134,2,FALSE))</f>
        <v>1466.1832120873569</v>
      </c>
    </row>
    <row r="96" spans="1:18">
      <c r="A96" t="str">
        <f t="shared" ref="A96:B96" si="47">C17</f>
        <v>Miami (OH)</v>
      </c>
      <c r="B96">
        <f t="shared" si="47"/>
        <v>0</v>
      </c>
      <c r="C96" t="str">
        <f t="shared" ref="C96:D96" si="48">A17</f>
        <v>Cincinnati</v>
      </c>
      <c r="D96">
        <f t="shared" si="48"/>
        <v>21</v>
      </c>
      <c r="E96" s="3">
        <f>VLOOKUP(A96,'Week 2'!$Q$4:R$138,2,FALSE)</f>
        <v>1479.2055845832017</v>
      </c>
      <c r="F96" s="3">
        <f>VLOOKUP(C96,'Week 2'!$Q$4:R$138,2,FALSE)</f>
        <v>1523.0258509299404</v>
      </c>
      <c r="G96" s="5">
        <f t="shared" si="19"/>
        <v>0.53044238678504319</v>
      </c>
      <c r="H96">
        <f t="shared" si="24"/>
        <v>0</v>
      </c>
      <c r="I96">
        <f t="shared" si="15"/>
        <v>-21</v>
      </c>
      <c r="J96">
        <f t="shared" si="16"/>
        <v>3.0910424533583161</v>
      </c>
      <c r="K96">
        <f t="shared" si="17"/>
        <v>1523.0258509299404</v>
      </c>
      <c r="L96">
        <f t="shared" si="18"/>
        <v>1479.2055845832017</v>
      </c>
      <c r="M96">
        <f t="shared" si="20"/>
        <v>2.2000502050805122</v>
      </c>
      <c r="N96" s="3">
        <f t="shared" si="21"/>
        <v>1407.0606610271989</v>
      </c>
      <c r="Q96" t="str">
        <f>'PRE-POST'!A99</f>
        <v>Purdue</v>
      </c>
      <c r="R96" s="3">
        <f>IFERROR(VLOOKUP(Q96,$A$4:$N$160,14,FALSE),VLOOKUP(Q96,'Week 2'!Q$4:R$134,2,FALSE))</f>
        <v>1470.2496283157768</v>
      </c>
    </row>
    <row r="97" spans="1:18">
      <c r="A97" t="str">
        <f t="shared" ref="A97:B97" si="49">C18</f>
        <v>Texas A&amp;M</v>
      </c>
      <c r="B97">
        <f t="shared" si="49"/>
        <v>26</v>
      </c>
      <c r="C97" t="str">
        <f t="shared" ref="C97:D97" si="50">A18</f>
        <v>Clemson</v>
      </c>
      <c r="D97">
        <f t="shared" si="50"/>
        <v>28</v>
      </c>
      <c r="E97" s="3">
        <f>VLOOKUP(A97,'Week 2'!$Q$4:R$138,2,FALSE)</f>
        <v>1595.3020937506665</v>
      </c>
      <c r="F97" s="3">
        <f>VLOOKUP(C97,'Week 2'!$Q$4:R$138,2,FALSE)</f>
        <v>1589.7182746575349</v>
      </c>
      <c r="G97" s="5">
        <f t="shared" si="19"/>
        <v>0.60020350657442123</v>
      </c>
      <c r="H97">
        <f t="shared" si="24"/>
        <v>0</v>
      </c>
      <c r="I97">
        <f t="shared" si="15"/>
        <v>-2</v>
      </c>
      <c r="J97">
        <f t="shared" si="16"/>
        <v>1.0986122886681098</v>
      </c>
      <c r="K97">
        <f t="shared" si="17"/>
        <v>1589.7182746575349</v>
      </c>
      <c r="L97">
        <f t="shared" si="18"/>
        <v>1595.3020937506665</v>
      </c>
      <c r="M97">
        <f t="shared" si="20"/>
        <v>2.1996060044275603</v>
      </c>
      <c r="N97" s="3">
        <f t="shared" si="21"/>
        <v>1566.2940879798757</v>
      </c>
      <c r="Q97" t="str">
        <f>'PRE-POST'!A100</f>
        <v>Rice</v>
      </c>
      <c r="R97" s="3">
        <f>IFERROR(VLOOKUP(Q97,$A$4:$N$160,14,FALSE),VLOOKUP(Q97,'Week 2'!Q$4:R$134,2,FALSE))</f>
        <v>1421.6625921757256</v>
      </c>
    </row>
    <row r="98" spans="1:18">
      <c r="A98" t="str">
        <f t="shared" ref="A98:B98" si="51">C19</f>
        <v>Coastal Carolina</v>
      </c>
      <c r="B98">
        <f t="shared" si="51"/>
        <v>47</v>
      </c>
      <c r="C98" t="str">
        <f t="shared" ref="C98:D98" si="52">A19</f>
        <v>Alabama-Birmingham</v>
      </c>
      <c r="D98">
        <f t="shared" si="52"/>
        <v>24</v>
      </c>
      <c r="E98" s="3">
        <f>VLOOKUP(A98,'Week 2'!$Q$4:R$138,2,FALSE)</f>
        <v>1464.4465193851058</v>
      </c>
      <c r="F98" s="3">
        <f>VLOOKUP(C98,'Week 2'!$Q$4:R$138,2,FALSE)</f>
        <v>1595.3020937506665</v>
      </c>
      <c r="G98" s="5">
        <f t="shared" si="19"/>
        <v>0.40634515210092742</v>
      </c>
      <c r="H98">
        <f t="shared" si="24"/>
        <v>1</v>
      </c>
      <c r="I98">
        <f t="shared" si="15"/>
        <v>23</v>
      </c>
      <c r="J98">
        <f t="shared" si="16"/>
        <v>3.1780538303479458</v>
      </c>
      <c r="K98">
        <f t="shared" si="17"/>
        <v>1464.4465193851058</v>
      </c>
      <c r="L98">
        <f t="shared" si="18"/>
        <v>1595.3020937506665</v>
      </c>
      <c r="M98">
        <f t="shared" si="20"/>
        <v>2.1999831875714073</v>
      </c>
      <c r="N98" s="3">
        <f t="shared" si="21"/>
        <v>1547.4592357798924</v>
      </c>
      <c r="Q98" t="str">
        <f>'PRE-POST'!A101</f>
        <v>Rutgers</v>
      </c>
      <c r="R98" s="3">
        <f>IFERROR(VLOOKUP(Q98,$A$4:$N$160,14,FALSE),VLOOKUP(Q98,'Week 2'!Q$4:R$134,2,FALSE))</f>
        <v>1464.6624315127524</v>
      </c>
    </row>
    <row r="99" spans="1:18">
      <c r="A99" t="str">
        <f t="shared" ref="A99:B99" si="53">C20</f>
        <v>Nebraska</v>
      </c>
      <c r="B99">
        <f t="shared" si="53"/>
        <v>28</v>
      </c>
      <c r="C99" t="str">
        <f t="shared" ref="C99:D99" si="54">A20</f>
        <v>Colorado</v>
      </c>
      <c r="D99">
        <f t="shared" si="54"/>
        <v>33</v>
      </c>
      <c r="E99" s="3">
        <f>VLOOKUP(A99,'Week 2'!$Q$4:R$138,2,FALSE)</f>
        <v>1500</v>
      </c>
      <c r="F99" s="3">
        <f>VLOOKUP(C99,'Week 2'!$Q$4:R$138,2,FALSE)</f>
        <v>1582.9545872775852</v>
      </c>
      <c r="G99" s="5">
        <f t="shared" si="19"/>
        <v>0.4741842486077133</v>
      </c>
      <c r="H99">
        <f t="shared" si="24"/>
        <v>0</v>
      </c>
      <c r="I99">
        <f t="shared" si="15"/>
        <v>-5</v>
      </c>
      <c r="J99">
        <f t="shared" si="16"/>
        <v>1.791759469228055</v>
      </c>
      <c r="K99">
        <f t="shared" si="17"/>
        <v>1582.9545872775852</v>
      </c>
      <c r="L99">
        <f t="shared" si="18"/>
        <v>1500</v>
      </c>
      <c r="M99">
        <f t="shared" si="20"/>
        <v>2.2000265205345744</v>
      </c>
      <c r="N99" s="3">
        <f t="shared" si="21"/>
        <v>1462.6160881758112</v>
      </c>
      <c r="Q99" t="str">
        <f>'PRE-POST'!A102</f>
        <v>San Diego State</v>
      </c>
      <c r="R99" s="3">
        <f>IFERROR(VLOOKUP(Q99,$A$4:$N$160,14,FALSE),VLOOKUP(Q99,'Week 2'!Q$4:R$134,2,FALSE))</f>
        <v>1505.1227027020948</v>
      </c>
    </row>
    <row r="100" spans="1:18">
      <c r="A100" t="str">
        <f t="shared" ref="A100:B100" si="55">C21</f>
        <v>Colorado State</v>
      </c>
      <c r="B100">
        <f t="shared" si="55"/>
        <v>34</v>
      </c>
      <c r="C100" t="str">
        <f t="shared" ref="C100:D100" si="56">A21</f>
        <v>Arkansas</v>
      </c>
      <c r="D100">
        <f t="shared" si="56"/>
        <v>27</v>
      </c>
      <c r="E100" s="3">
        <f>VLOOKUP(A100,'Week 2'!$Q$4:R$138,2,FALSE)</f>
        <v>1401.8185376747711</v>
      </c>
      <c r="F100" s="3">
        <f>VLOOKUP(C100,'Week 2'!$Q$4:R$138,2,FALSE)</f>
        <v>1586.0180725412924</v>
      </c>
      <c r="G100" s="5">
        <f t="shared" si="19"/>
        <v>0.33488613340710388</v>
      </c>
      <c r="H100">
        <f t="shared" si="24"/>
        <v>1</v>
      </c>
      <c r="I100">
        <f t="shared" si="15"/>
        <v>7</v>
      </c>
      <c r="J100">
        <f t="shared" si="16"/>
        <v>2.0794415416798357</v>
      </c>
      <c r="K100">
        <f t="shared" si="17"/>
        <v>1401.8185376747711</v>
      </c>
      <c r="L100">
        <f t="shared" si="18"/>
        <v>1586.0180725412924</v>
      </c>
      <c r="M100">
        <f t="shared" si="20"/>
        <v>2.1999880564302101</v>
      </c>
      <c r="N100" s="3">
        <f t="shared" si="21"/>
        <v>1462.6730850821925</v>
      </c>
      <c r="Q100" t="str">
        <f>'PRE-POST'!A103</f>
        <v>San Jose State</v>
      </c>
      <c r="R100" s="3">
        <f>IFERROR(VLOOKUP(Q100,$A$4:$N$160,14,FALSE),VLOOKUP(Q100,'Week 2'!Q$4:R$134,2,FALSE))</f>
        <v>1421.1926703239351</v>
      </c>
    </row>
    <row r="101" spans="1:18">
      <c r="A101" t="str">
        <f t="shared" ref="A101:B101" si="57">C22</f>
        <v>Northwestern</v>
      </c>
      <c r="B101">
        <f t="shared" si="57"/>
        <v>7</v>
      </c>
      <c r="C101" t="str">
        <f t="shared" ref="C101:D101" si="58">A22</f>
        <v>Duke</v>
      </c>
      <c r="D101">
        <f t="shared" si="58"/>
        <v>21</v>
      </c>
      <c r="E101" s="3">
        <f>VLOOKUP(A101,'Week 2'!$Q$4:R$138,2,FALSE)</f>
        <v>1516.094379124341</v>
      </c>
      <c r="F101" s="3">
        <f>VLOOKUP(C101,'Week 2'!$Q$4:R$138,2,FALSE)</f>
        <v>1530.4452243772341</v>
      </c>
      <c r="G101" s="5">
        <f t="shared" si="19"/>
        <v>0.57237799687479241</v>
      </c>
      <c r="H101">
        <f t="shared" si="24"/>
        <v>0</v>
      </c>
      <c r="I101">
        <f t="shared" si="15"/>
        <v>-14</v>
      </c>
      <c r="J101">
        <f t="shared" si="16"/>
        <v>2.7080502011022101</v>
      </c>
      <c r="K101">
        <f t="shared" si="17"/>
        <v>1530.4452243772341</v>
      </c>
      <c r="L101">
        <f t="shared" si="18"/>
        <v>1516.094379124341</v>
      </c>
      <c r="M101">
        <f t="shared" si="20"/>
        <v>2.2001533010746916</v>
      </c>
      <c r="N101" s="3">
        <f t="shared" si="21"/>
        <v>1447.8883793242017</v>
      </c>
      <c r="Q101" t="str">
        <f>'PRE-POST'!A104</f>
        <v>South Alabama</v>
      </c>
      <c r="R101" s="3">
        <f>IFERROR(VLOOKUP(Q101,$A$4:$N$160,14,FALSE),VLOOKUP(Q101,'Week 2'!Q$4:R$134,2,FALSE))</f>
        <v>1438.8510856926973</v>
      </c>
    </row>
    <row r="102" spans="1:18">
      <c r="A102" t="str">
        <f t="shared" ref="A102:B102" si="59">C23</f>
        <v>East Carolina</v>
      </c>
      <c r="B102">
        <f t="shared" si="59"/>
        <v>41</v>
      </c>
      <c r="C102" t="str">
        <f t="shared" ref="C102:D102" si="60">A23</f>
        <v>North Carolina</v>
      </c>
      <c r="D102">
        <f t="shared" si="60"/>
        <v>19</v>
      </c>
      <c r="E102" s="3">
        <f>VLOOKUP(A102,'Week 2'!$Q$4:R$138,2,FALSE)</f>
        <v>1464.1713933406852</v>
      </c>
      <c r="F102" s="3">
        <f>VLOOKUP(C102,'Week 2'!$Q$4:R$138,2,FALSE)</f>
        <v>1479.2055845832017</v>
      </c>
      <c r="G102" s="5">
        <f t="shared" si="19"/>
        <v>0.57141491673561851</v>
      </c>
      <c r="H102">
        <f t="shared" si="24"/>
        <v>1</v>
      </c>
      <c r="I102">
        <f t="shared" si="15"/>
        <v>22</v>
      </c>
      <c r="J102">
        <f t="shared" si="16"/>
        <v>3.1354942159291497</v>
      </c>
      <c r="K102">
        <f t="shared" si="17"/>
        <v>1464.1713933406852</v>
      </c>
      <c r="L102">
        <f t="shared" si="18"/>
        <v>1479.2055845832017</v>
      </c>
      <c r="M102">
        <f t="shared" si="20"/>
        <v>2.1998536668873965</v>
      </c>
      <c r="N102" s="3">
        <f t="shared" si="21"/>
        <v>1523.2958065985076</v>
      </c>
      <c r="Q102" t="str">
        <f>'PRE-POST'!A105</f>
        <v>South Carolina</v>
      </c>
      <c r="R102" s="3">
        <f>IFERROR(VLOOKUP(Q102,$A$4:$N$160,14,FALSE),VLOOKUP(Q102,'Week 2'!Q$4:R$134,2,FALSE))</f>
        <v>1462.9739088503809</v>
      </c>
    </row>
    <row r="103" spans="1:18">
      <c r="A103" t="str">
        <f t="shared" ref="A103:B103" si="61">C24</f>
        <v>Purdue</v>
      </c>
      <c r="B103">
        <f t="shared" si="61"/>
        <v>19</v>
      </c>
      <c r="C103" t="str">
        <f t="shared" ref="C103:D103" si="62">A24</f>
        <v>Eastern Michigan</v>
      </c>
      <c r="D103">
        <f t="shared" si="62"/>
        <v>20</v>
      </c>
      <c r="E103" s="3">
        <f>VLOOKUP(A103,'Week 2'!$Q$4:R$138,2,FALSE)</f>
        <v>1483.905620875659</v>
      </c>
      <c r="F103" s="3">
        <f>VLOOKUP(C103,'Week 2'!$Q$4:R$138,2,FALSE)</f>
        <v>1585.3418644396779</v>
      </c>
      <c r="G103" s="5">
        <f t="shared" si="19"/>
        <v>0.44775542094742626</v>
      </c>
      <c r="H103">
        <f t="shared" si="24"/>
        <v>0</v>
      </c>
      <c r="I103">
        <f t="shared" si="15"/>
        <v>-1</v>
      </c>
      <c r="J103">
        <f t="shared" si="16"/>
        <v>0.69314718055994529</v>
      </c>
      <c r="K103">
        <f t="shared" si="17"/>
        <v>1585.3418644396779</v>
      </c>
      <c r="L103">
        <f t="shared" si="18"/>
        <v>1483.905620875659</v>
      </c>
      <c r="M103">
        <f t="shared" si="20"/>
        <v>2.2000216885003105</v>
      </c>
      <c r="N103" s="3">
        <f t="shared" si="21"/>
        <v>1470.2496283157768</v>
      </c>
      <c r="Q103" t="str">
        <f>'PRE-POST'!A106</f>
        <v>South Florida</v>
      </c>
      <c r="R103" s="3">
        <f>IFERROR(VLOOKUP(Q103,$A$4:$N$160,14,FALSE),VLOOKUP(Q103,'Week 2'!Q$4:R$134,2,FALSE))</f>
        <v>1620.1844029928625</v>
      </c>
    </row>
    <row r="104" spans="1:18">
      <c r="A104" t="str">
        <f t="shared" ref="A104:B104" si="63">C25</f>
        <v>Florida Atlantic</v>
      </c>
      <c r="B104">
        <f t="shared" si="63"/>
        <v>33</v>
      </c>
      <c r="C104" t="str">
        <f t="shared" ref="C104:D104" si="64">A25</f>
        <v>Air Force</v>
      </c>
      <c r="D104">
        <f t="shared" si="64"/>
        <v>27</v>
      </c>
      <c r="E104" s="3">
        <f>VLOOKUP(A104,'Week 2'!$Q$4:R$138,2,FALSE)</f>
        <v>1460.8797699457186</v>
      </c>
      <c r="F104" s="3">
        <f>VLOOKUP(C104,'Week 2'!$Q$4:R$138,2,FALSE)</f>
        <v>1587.9394017021841</v>
      </c>
      <c r="G104" s="5">
        <f t="shared" si="19"/>
        <v>0.41162688947623294</v>
      </c>
      <c r="H104">
        <f t="shared" si="24"/>
        <v>1</v>
      </c>
      <c r="I104">
        <f t="shared" si="15"/>
        <v>6</v>
      </c>
      <c r="J104">
        <f t="shared" si="16"/>
        <v>1.9459101490553132</v>
      </c>
      <c r="K104">
        <f t="shared" si="17"/>
        <v>1460.8797699457186</v>
      </c>
      <c r="L104">
        <f t="shared" si="18"/>
        <v>1587.9394017021841</v>
      </c>
      <c r="M104">
        <f t="shared" si="20"/>
        <v>2.1999826852953248</v>
      </c>
      <c r="N104" s="3">
        <f t="shared" si="21"/>
        <v>1511.2559065830426</v>
      </c>
      <c r="Q104" t="str">
        <f>'PRE-POST'!A107</f>
        <v>Southern California</v>
      </c>
      <c r="R104" s="3">
        <f>IFERROR(VLOOKUP(Q104,$A$4:$N$160,14,FALSE),VLOOKUP(Q104,'Week 2'!Q$4:R$134,2,FALSE))</f>
        <v>1482.8313496004694</v>
      </c>
    </row>
    <row r="105" spans="1:18">
      <c r="A105" t="str">
        <f t="shared" ref="A105:B105" si="65">C26</f>
        <v>Old Dominion</v>
      </c>
      <c r="B105">
        <f t="shared" si="65"/>
        <v>20</v>
      </c>
      <c r="C105" t="str">
        <f t="shared" ref="C105:D105" si="66">A26</f>
        <v>Florida International</v>
      </c>
      <c r="D105">
        <f t="shared" si="66"/>
        <v>28</v>
      </c>
      <c r="E105" s="3">
        <f>VLOOKUP(A105,'Week 2'!$Q$4:R$138,2,FALSE)</f>
        <v>1462.3879988430645</v>
      </c>
      <c r="F105" s="3">
        <f>VLOOKUP(C105,'Week 2'!$Q$4:R$138,2,FALSE)</f>
        <v>1476.0210472720164</v>
      </c>
      <c r="G105" s="5">
        <f t="shared" si="19"/>
        <v>0.57338904010066971</v>
      </c>
      <c r="H105">
        <f t="shared" si="24"/>
        <v>0</v>
      </c>
      <c r="I105">
        <f t="shared" si="15"/>
        <v>-8</v>
      </c>
      <c r="J105">
        <f t="shared" si="16"/>
        <v>2.1972245773362196</v>
      </c>
      <c r="K105">
        <f t="shared" si="17"/>
        <v>1476.0210472720164</v>
      </c>
      <c r="L105">
        <f t="shared" si="18"/>
        <v>1462.3879988430645</v>
      </c>
      <c r="M105">
        <f t="shared" si="20"/>
        <v>2.2001613725654585</v>
      </c>
      <c r="N105" s="3">
        <f t="shared" si="21"/>
        <v>1406.9498950752484</v>
      </c>
      <c r="Q105" t="str">
        <f>'PRE-POST'!A108</f>
        <v>Southern Methodist</v>
      </c>
      <c r="R105" s="3">
        <f>IFERROR(VLOOKUP(Q105,$A$4:$N$160,14,FALSE),VLOOKUP(Q105,'Week 2'!Q$4:R$134,2,FALSE))</f>
        <v>1405.6317086372369</v>
      </c>
    </row>
    <row r="106" spans="1:18">
      <c r="A106" t="str">
        <f t="shared" ref="A106:B106" si="67">C27</f>
        <v>Florida State</v>
      </c>
      <c r="B106">
        <f t="shared" si="67"/>
        <v>36</v>
      </c>
      <c r="C106" t="str">
        <f t="shared" ref="C106:D106" si="68">A27</f>
        <v>AA</v>
      </c>
      <c r="D106">
        <f t="shared" si="68"/>
        <v>26</v>
      </c>
      <c r="E106" s="3">
        <f>VLOOKUP(A106,'Week 2'!$Q$4:R$138,2,FALSE)</f>
        <v>1469.0895754664168</v>
      </c>
      <c r="F106" s="3">
        <f>VLOOKUP(C106,'Week 2'!$Q$4:R$138,2,FALSE)</f>
        <v>1388.8827784615669</v>
      </c>
      <c r="G106" s="5">
        <f t="shared" si="19"/>
        <v>0.69759626339087055</v>
      </c>
      <c r="H106">
        <f t="shared" si="24"/>
        <v>1</v>
      </c>
      <c r="I106">
        <f t="shared" si="15"/>
        <v>10</v>
      </c>
      <c r="J106">
        <f t="shared" si="16"/>
        <v>2.3978952727983707</v>
      </c>
      <c r="K106">
        <f t="shared" si="17"/>
        <v>1469.0895754664168</v>
      </c>
      <c r="L106">
        <f t="shared" si="18"/>
        <v>1388.8827784615669</v>
      </c>
      <c r="M106">
        <f t="shared" si="20"/>
        <v>2.2000274290968118</v>
      </c>
      <c r="N106" s="3">
        <f t="shared" si="21"/>
        <v>1500.9958028426327</v>
      </c>
      <c r="Q106" t="str">
        <f>'PRE-POST'!A109</f>
        <v>Southern MissIssippi</v>
      </c>
      <c r="R106" s="3">
        <f>IFERROR(VLOOKUP(Q106,$A$4:$N$160,14,FALSE),VLOOKUP(Q106,'Week 2'!Q$4:R$134,2,FALSE))</f>
        <v>1572.9028033373975</v>
      </c>
    </row>
    <row r="107" spans="1:18">
      <c r="A107" t="str">
        <f t="shared" ref="A107:B107" si="69">C28</f>
        <v>South Carolina</v>
      </c>
      <c r="B107">
        <f t="shared" si="69"/>
        <v>17</v>
      </c>
      <c r="C107" t="str">
        <f t="shared" ref="C107:D107" si="70">A28</f>
        <v>Georgia</v>
      </c>
      <c r="D107">
        <f t="shared" si="70"/>
        <v>41</v>
      </c>
      <c r="E107" s="3">
        <f>VLOOKUP(A107,'Week 2'!$Q$4:R$138,2,FALSE)</f>
        <v>1535.5534806148942</v>
      </c>
      <c r="F107" s="3">
        <f>VLOOKUP(C107,'Week 2'!$Q$4:R$138,2,FALSE)</f>
        <v>1591.9019430436385</v>
      </c>
      <c r="G107" s="5">
        <f t="shared" si="19"/>
        <v>0.51244799064918511</v>
      </c>
      <c r="H107">
        <f t="shared" si="24"/>
        <v>0</v>
      </c>
      <c r="I107">
        <f t="shared" si="15"/>
        <v>-24</v>
      </c>
      <c r="J107">
        <f t="shared" si="16"/>
        <v>3.2188758248682006</v>
      </c>
      <c r="K107">
        <f t="shared" si="17"/>
        <v>1591.9019430436385</v>
      </c>
      <c r="L107">
        <f t="shared" si="18"/>
        <v>1535.5534806148942</v>
      </c>
      <c r="M107">
        <f t="shared" si="20"/>
        <v>2.2000390427689629</v>
      </c>
      <c r="N107" s="3">
        <f t="shared" si="21"/>
        <v>1462.9739088503809</v>
      </c>
      <c r="Q107" t="str">
        <f>'PRE-POST'!A110</f>
        <v>Stanford</v>
      </c>
      <c r="R107" s="3">
        <f>IFERROR(VLOOKUP(Q107,$A$4:$N$160,14,FALSE),VLOOKUP(Q107,'Week 2'!Q$4:R$134,2,FALSE))</f>
        <v>1579.4340170924054</v>
      </c>
    </row>
    <row r="108" spans="1:18">
      <c r="A108" t="str">
        <f t="shared" ref="A108:B108" si="71">C29</f>
        <v>Georgia Southern</v>
      </c>
      <c r="B108">
        <f t="shared" si="71"/>
        <v>34</v>
      </c>
      <c r="C108" t="str">
        <f t="shared" ref="C108:D108" si="72">A29</f>
        <v>Massachusetts</v>
      </c>
      <c r="D108">
        <f t="shared" si="72"/>
        <v>13</v>
      </c>
      <c r="E108" s="3">
        <f>VLOOKUP(A108,'Week 2'!$Q$4:R$138,2,FALSE)</f>
        <v>1583.1908320887585</v>
      </c>
      <c r="F108" s="3">
        <f>VLOOKUP(C108,'Week 2'!$Q$4:R$138,2,FALSE)</f>
        <v>1446.3844800965726</v>
      </c>
      <c r="G108" s="5">
        <f t="shared" si="19"/>
        <v>0.7616397961607092</v>
      </c>
      <c r="H108">
        <f t="shared" si="24"/>
        <v>1</v>
      </c>
      <c r="I108">
        <f t="shared" si="15"/>
        <v>21</v>
      </c>
      <c r="J108">
        <f t="shared" si="16"/>
        <v>3.0910424533583161</v>
      </c>
      <c r="K108">
        <f t="shared" si="17"/>
        <v>1583.1908320887585</v>
      </c>
      <c r="L108">
        <f t="shared" si="18"/>
        <v>1446.3844800965726</v>
      </c>
      <c r="M108">
        <f t="shared" si="20"/>
        <v>2.2000160811246552</v>
      </c>
      <c r="N108" s="3">
        <f t="shared" si="21"/>
        <v>1615.6094554616336</v>
      </c>
      <c r="Q108" t="str">
        <f>'PRE-POST'!A111</f>
        <v>Syracuse</v>
      </c>
      <c r="R108" s="3">
        <f>IFERROR(VLOOKUP(Q108,$A$4:$N$160,14,FALSE),VLOOKUP(Q108,'Week 2'!Q$4:R$134,2,FALSE))</f>
        <v>1567.9027745241965</v>
      </c>
    </row>
    <row r="109" spans="1:18">
      <c r="A109" t="str">
        <f t="shared" ref="A109:B109" si="73">C30</f>
        <v>Hawaii</v>
      </c>
      <c r="B109">
        <f t="shared" si="73"/>
        <v>43</v>
      </c>
      <c r="C109" t="str">
        <f t="shared" ref="C109:D109" si="74">A30</f>
        <v>Rice</v>
      </c>
      <c r="D109">
        <f t="shared" si="74"/>
        <v>29</v>
      </c>
      <c r="E109" s="3">
        <f>VLOOKUP(A109,'Week 2'!$Q$4:R$138,2,FALSE)</f>
        <v>1597.1408469991809</v>
      </c>
      <c r="F109" s="3">
        <f>VLOOKUP(C109,'Week 2'!$Q$4:R$138,2,FALSE)</f>
        <v>1448.6330688220798</v>
      </c>
      <c r="G109" s="5">
        <f t="shared" si="19"/>
        <v>0.77365218318044859</v>
      </c>
      <c r="H109">
        <f t="shared" si="24"/>
        <v>1</v>
      </c>
      <c r="I109">
        <f t="shared" si="15"/>
        <v>14</v>
      </c>
      <c r="J109">
        <f t="shared" si="16"/>
        <v>2.7080502011022101</v>
      </c>
      <c r="K109">
        <f t="shared" si="17"/>
        <v>1597.1408469991809</v>
      </c>
      <c r="L109">
        <f t="shared" si="18"/>
        <v>1448.6330688220798</v>
      </c>
      <c r="M109">
        <f t="shared" si="20"/>
        <v>2.2000148140388807</v>
      </c>
      <c r="N109" s="3">
        <f t="shared" si="21"/>
        <v>1624.1113236455351</v>
      </c>
      <c r="Q109" t="str">
        <f>'PRE-POST'!A112</f>
        <v>Texas Christian</v>
      </c>
      <c r="R109" s="3">
        <f>IFERROR(VLOOKUP(Q109,$A$4:$N$160,14,FALSE),VLOOKUP(Q109,'Week 2'!Q$4:R$134,2,FALSE))</f>
        <v>1656.0062298330611</v>
      </c>
    </row>
    <row r="110" spans="1:18">
      <c r="A110" t="str">
        <f t="shared" ref="A110:B110" si="75">C31</f>
        <v>Houston</v>
      </c>
      <c r="B110">
        <f t="shared" si="75"/>
        <v>45</v>
      </c>
      <c r="C110" t="str">
        <f t="shared" ref="C110:D110" si="76">A31</f>
        <v>Arizona</v>
      </c>
      <c r="D110">
        <f t="shared" si="76"/>
        <v>18</v>
      </c>
      <c r="E110" s="3">
        <f>VLOOKUP(A110,'Week 2'!$Q$4:R$138,2,FALSE)</f>
        <v>1566.8776827272418</v>
      </c>
      <c r="F110" s="3">
        <f>VLOOKUP(C110,'Week 2'!$Q$4:R$138,2,FALSE)</f>
        <v>1482.0824053077195</v>
      </c>
      <c r="G110" s="5">
        <f t="shared" si="19"/>
        <v>0.70313907335855663</v>
      </c>
      <c r="H110">
        <f t="shared" si="24"/>
        <v>1</v>
      </c>
      <c r="I110">
        <f t="shared" si="15"/>
        <v>27</v>
      </c>
      <c r="J110">
        <f t="shared" si="16"/>
        <v>3.3322045101752038</v>
      </c>
      <c r="K110">
        <f t="shared" si="17"/>
        <v>1566.8776827272418</v>
      </c>
      <c r="L110">
        <f t="shared" si="18"/>
        <v>1482.0824053077195</v>
      </c>
      <c r="M110">
        <f t="shared" si="20"/>
        <v>2.2000259448411157</v>
      </c>
      <c r="N110" s="3">
        <f t="shared" si="21"/>
        <v>1610.4030540412366</v>
      </c>
      <c r="Q110" t="str">
        <f>'PRE-POST'!A113</f>
        <v>Temple</v>
      </c>
      <c r="R110" s="3">
        <f>IFERROR(VLOOKUP(Q110,$A$4:$N$160,14,FALSE),VLOOKUP(Q110,'Week 2'!Q$4:R$134,2,FALSE))</f>
        <v>1438.1641005144436</v>
      </c>
    </row>
    <row r="111" spans="1:18">
      <c r="A111" t="str">
        <f t="shared" ref="A111:B111" si="77">C32</f>
        <v>Illinois</v>
      </c>
      <c r="B111">
        <f t="shared" si="77"/>
        <v>34</v>
      </c>
      <c r="C111" t="str">
        <f t="shared" ref="C111:D111" si="78">A32</f>
        <v>AA</v>
      </c>
      <c r="D111">
        <f t="shared" si="78"/>
        <v>14</v>
      </c>
      <c r="E111" s="3">
        <f>VLOOKUP(A111,'Week 2'!$Q$4:R$138,2,FALSE)</f>
        <v>1520.7944154167983</v>
      </c>
      <c r="F111" s="3">
        <f>VLOOKUP(C111,'Week 2'!$Q$4:R$138,2,FALSE)</f>
        <v>1388.8827784615669</v>
      </c>
      <c r="G111" s="5">
        <f t="shared" si="19"/>
        <v>0.75648690425167331</v>
      </c>
      <c r="H111">
        <f t="shared" si="24"/>
        <v>1</v>
      </c>
      <c r="I111">
        <f t="shared" si="15"/>
        <v>20</v>
      </c>
      <c r="J111">
        <f t="shared" si="16"/>
        <v>3.044522437723423</v>
      </c>
      <c r="K111">
        <f t="shared" si="17"/>
        <v>1520.7944154167983</v>
      </c>
      <c r="L111">
        <f t="shared" si="18"/>
        <v>1388.8827784615669</v>
      </c>
      <c r="M111">
        <f t="shared" si="20"/>
        <v>2.2000166778310906</v>
      </c>
      <c r="N111" s="3">
        <f t="shared" si="21"/>
        <v>1553.41543040032</v>
      </c>
      <c r="Q111" t="str">
        <f>'PRE-POST'!A114</f>
        <v>Tennessee</v>
      </c>
      <c r="R111" s="3">
        <f>IFERROR(VLOOKUP(Q111,$A$4:$N$160,14,FALSE),VLOOKUP(Q111,'Week 2'!Q$4:R$134,2,FALSE))</f>
        <v>1521.2816529356342</v>
      </c>
    </row>
    <row r="112" spans="1:18">
      <c r="A112" t="str">
        <f t="shared" ref="A112:B112" si="79">C33</f>
        <v>Indiana</v>
      </c>
      <c r="B112">
        <f t="shared" si="79"/>
        <v>20</v>
      </c>
      <c r="C112" t="str">
        <f t="shared" ref="C112:D112" si="80">A33</f>
        <v>Virginia</v>
      </c>
      <c r="D112">
        <f t="shared" si="80"/>
        <v>16</v>
      </c>
      <c r="E112" s="3">
        <f>VLOOKUP(A112,'Week 2'!$Q$4:R$138,2,FALSE)</f>
        <v>1523.9789527279836</v>
      </c>
      <c r="F112" s="3">
        <f>VLOOKUP(C112,'Week 2'!$Q$4:R$138,2,FALSE)</f>
        <v>1581.6416623234352</v>
      </c>
      <c r="G112" s="5">
        <f t="shared" si="19"/>
        <v>0.51055764021379324</v>
      </c>
      <c r="H112">
        <f t="shared" si="24"/>
        <v>1</v>
      </c>
      <c r="I112">
        <f t="shared" si="15"/>
        <v>4</v>
      </c>
      <c r="J112">
        <f t="shared" si="16"/>
        <v>1.6094379124341003</v>
      </c>
      <c r="K112">
        <f t="shared" si="17"/>
        <v>1523.9789527279836</v>
      </c>
      <c r="L112">
        <f t="shared" si="18"/>
        <v>1581.6416623234352</v>
      </c>
      <c r="M112">
        <f t="shared" si="20"/>
        <v>2.1999618470929407</v>
      </c>
      <c r="N112" s="3">
        <f t="shared" si="21"/>
        <v>1558.6383435972245</v>
      </c>
      <c r="Q112" t="str">
        <f>'PRE-POST'!A115</f>
        <v>Texas</v>
      </c>
      <c r="R112" s="3">
        <f>IFERROR(VLOOKUP(Q112,$A$4:$N$160,14,FALSE),VLOOKUP(Q112,'Week 2'!Q$4:R$134,2,FALSE))</f>
        <v>1529.4832255691617</v>
      </c>
    </row>
    <row r="113" spans="1:18">
      <c r="A113" t="str">
        <f t="shared" ref="A113:B113" si="81">C34</f>
        <v>Iowa</v>
      </c>
      <c r="B113">
        <f t="shared" si="81"/>
        <v>13</v>
      </c>
      <c r="C113" t="str">
        <f t="shared" ref="C113:D113" si="82">A34</f>
        <v>Iowa State</v>
      </c>
      <c r="D113">
        <f t="shared" si="82"/>
        <v>3</v>
      </c>
      <c r="E113" s="3">
        <f>VLOOKUP(A113,'Week 2'!$Q$4:R$138,2,FALSE)</f>
        <v>1532.9583686600433</v>
      </c>
      <c r="F113" s="3">
        <f>VLOOKUP(C113,'Week 2'!$Q$4:R$138,2,FALSE)</f>
        <v>1500</v>
      </c>
      <c r="G113" s="5">
        <f t="shared" si="19"/>
        <v>0.63735298743902791</v>
      </c>
      <c r="H113">
        <f t="shared" si="24"/>
        <v>1</v>
      </c>
      <c r="I113">
        <f t="shared" si="15"/>
        <v>10</v>
      </c>
      <c r="J113">
        <f t="shared" si="16"/>
        <v>2.3978952727983707</v>
      </c>
      <c r="K113">
        <f t="shared" si="17"/>
        <v>1532.9583686600433</v>
      </c>
      <c r="L113">
        <f t="shared" si="18"/>
        <v>1500</v>
      </c>
      <c r="M113">
        <f t="shared" si="20"/>
        <v>2.2000667508766196</v>
      </c>
      <c r="N113" s="3">
        <f t="shared" si="21"/>
        <v>1571.2214700903819</v>
      </c>
      <c r="Q113" t="str">
        <f>'PRE-POST'!A116</f>
        <v>Texas A&amp;M</v>
      </c>
      <c r="R113" s="3">
        <f>IFERROR(VLOOKUP(Q113,$A$4:$N$160,14,FALSE),VLOOKUP(Q113,'Week 2'!Q$4:R$134,2,FALSE))</f>
        <v>1566.2940879798757</v>
      </c>
    </row>
    <row r="114" spans="1:18">
      <c r="A114" t="str">
        <f t="shared" ref="A114:B114" si="83">C35</f>
        <v>Central Michigan</v>
      </c>
      <c r="B114">
        <f t="shared" si="83"/>
        <v>7</v>
      </c>
      <c r="C114" t="str">
        <f t="shared" ref="C114:D114" si="84">A35</f>
        <v>Kansas</v>
      </c>
      <c r="D114">
        <f t="shared" si="84"/>
        <v>31</v>
      </c>
      <c r="E114" s="3">
        <f>VLOOKUP(A114,'Week 2'!$Q$4:R$138,2,FALSE)</f>
        <v>1472.2741127776021</v>
      </c>
      <c r="F114" s="3">
        <f>VLOOKUP(C114,'Week 2'!$Q$4:R$138,2,FALSE)</f>
        <v>1472.2792058690839</v>
      </c>
      <c r="G114" s="5">
        <f t="shared" si="19"/>
        <v>0.59245915168796193</v>
      </c>
      <c r="H114">
        <f t="shared" si="24"/>
        <v>0</v>
      </c>
      <c r="I114">
        <f t="shared" si="15"/>
        <v>-24</v>
      </c>
      <c r="J114">
        <f t="shared" si="16"/>
        <v>3.2188758248682006</v>
      </c>
      <c r="K114">
        <f t="shared" si="17"/>
        <v>1472.2792058690839</v>
      </c>
      <c r="L114">
        <f t="shared" si="18"/>
        <v>1472.2741127776021</v>
      </c>
      <c r="M114">
        <f t="shared" si="20"/>
        <v>2.6319576838326109</v>
      </c>
      <c r="N114" s="3">
        <f t="shared" si="21"/>
        <v>1371.8884862879345</v>
      </c>
      <c r="Q114" t="str">
        <f>'PRE-POST'!A117</f>
        <v>Texas State</v>
      </c>
      <c r="R114" s="3">
        <f>IFERROR(VLOOKUP(Q114,$A$4:$N$160,14,FALSE),VLOOKUP(Q114,'Week 2'!Q$4:R$134,2,FALSE))</f>
        <v>1504.4451149741374</v>
      </c>
    </row>
    <row r="115" spans="1:18">
      <c r="A115" t="str">
        <f t="shared" ref="A115:B115" si="85">C36</f>
        <v>Kent State</v>
      </c>
      <c r="B115">
        <f t="shared" si="85"/>
        <v>54</v>
      </c>
      <c r="C115" t="str">
        <f t="shared" ref="C115:D115" si="86">A36</f>
        <v>AA</v>
      </c>
      <c r="D115">
        <f t="shared" si="86"/>
        <v>14</v>
      </c>
      <c r="E115" s="3">
        <f>VLOOKUP(A115,'Week 2'!$Q$4:R$138,2,FALSE)</f>
        <v>1479.2055845832017</v>
      </c>
      <c r="F115" s="3">
        <f>VLOOKUP(C115,'Week 2'!$Q$4:R$138,2,FALSE)</f>
        <v>1388.8827784615669</v>
      </c>
      <c r="G115" s="5">
        <f t="shared" ref="G115:G146" si="87">1/(1+(10^((F115-E115-HFA)/400)))</f>
        <v>0.70973759220070776</v>
      </c>
      <c r="H115">
        <f t="shared" si="24"/>
        <v>1</v>
      </c>
      <c r="I115">
        <f t="shared" si="15"/>
        <v>40</v>
      </c>
      <c r="J115">
        <f t="shared" si="16"/>
        <v>3.713572066704308</v>
      </c>
      <c r="K115">
        <f t="shared" si="17"/>
        <v>1479.2055845832017</v>
      </c>
      <c r="L115">
        <f t="shared" si="18"/>
        <v>1388.8827784615669</v>
      </c>
      <c r="M115">
        <f t="shared" ref="M115:M146" si="88">IFERROR((MVC*0.001/(K115-L115))+MVC,1)</f>
        <v>2.2000243570820537</v>
      </c>
      <c r="N115" s="3">
        <f t="shared" ref="N115:N146" si="89">E115+k*J115*M115*(H115-G115)</f>
        <v>1526.6341659414106</v>
      </c>
      <c r="Q115" t="str">
        <f>'PRE-POST'!A118</f>
        <v>Texas Tech</v>
      </c>
      <c r="R115" s="3">
        <f>IFERROR(VLOOKUP(Q115,$A$4:$N$160,14,FALSE),VLOOKUP(Q115,'Week 2'!Q$4:R$134,2,FALSE))</f>
        <v>1527.4165990325534</v>
      </c>
    </row>
    <row r="116" spans="1:18">
      <c r="A116" t="str">
        <f t="shared" ref="A116:B116" si="90">C37</f>
        <v>Florida</v>
      </c>
      <c r="B116">
        <f t="shared" si="90"/>
        <v>16</v>
      </c>
      <c r="C116" t="str">
        <f t="shared" ref="C116:D116" si="91">A37</f>
        <v>Kentucky</v>
      </c>
      <c r="D116">
        <f t="shared" si="91"/>
        <v>27</v>
      </c>
      <c r="E116" s="3">
        <f>VLOOKUP(A116,'Week 2'!$Q$4:R$138,2,FALSE)</f>
        <v>1592.9235355239011</v>
      </c>
      <c r="F116" s="3">
        <f>VLOOKUP(C116,'Week 2'!$Q$4:R$138,2,FALSE)</f>
        <v>1527.7258872223979</v>
      </c>
      <c r="G116" s="5">
        <f t="shared" si="87"/>
        <v>0.67906492780408956</v>
      </c>
      <c r="H116">
        <f t="shared" si="24"/>
        <v>0</v>
      </c>
      <c r="I116">
        <f t="shared" si="15"/>
        <v>-11</v>
      </c>
      <c r="J116">
        <f t="shared" si="16"/>
        <v>2.4849066497880004</v>
      </c>
      <c r="K116">
        <f t="shared" si="17"/>
        <v>1527.7258872223979</v>
      </c>
      <c r="L116">
        <f t="shared" si="18"/>
        <v>1592.9235355239011</v>
      </c>
      <c r="M116">
        <f t="shared" si="88"/>
        <v>2.1999662564516158</v>
      </c>
      <c r="N116" s="3">
        <f t="shared" si="89"/>
        <v>1518.6785043014345</v>
      </c>
      <c r="Q116" t="str">
        <f>'PRE-POST'!A119</f>
        <v>Texas-El Paso</v>
      </c>
      <c r="R116" s="3">
        <f>IFERROR(VLOOKUP(Q116,$A$4:$N$160,14,FALSE),VLOOKUP(Q116,'Week 2'!Q$4:R$134,2,FALSE))</f>
        <v>1384.7099673225289</v>
      </c>
    </row>
    <row r="117" spans="1:18">
      <c r="A117" t="str">
        <f t="shared" ref="A117:B117" si="92">C38</f>
        <v>Louisiana State</v>
      </c>
      <c r="B117">
        <f t="shared" si="92"/>
        <v>31</v>
      </c>
      <c r="C117" t="str">
        <f t="shared" ref="C117:D117" si="93">A38</f>
        <v>AA</v>
      </c>
      <c r="D117">
        <f t="shared" si="93"/>
        <v>0</v>
      </c>
      <c r="E117" s="3">
        <f>VLOOKUP(A117,'Week 2'!$Q$4:R$138,2,FALSE)</f>
        <v>1528.3321334405621</v>
      </c>
      <c r="F117" s="3">
        <f>VLOOKUP(C117,'Week 2'!$Q$4:R$138,2,FALSE)</f>
        <v>1388.8827784615669</v>
      </c>
      <c r="G117" s="5">
        <f t="shared" si="87"/>
        <v>0.76439087494900981</v>
      </c>
      <c r="H117">
        <f t="shared" si="24"/>
        <v>1</v>
      </c>
      <c r="I117">
        <f t="shared" si="15"/>
        <v>31</v>
      </c>
      <c r="J117">
        <f t="shared" si="16"/>
        <v>3.4657359027997265</v>
      </c>
      <c r="K117">
        <f t="shared" si="17"/>
        <v>1528.3321334405621</v>
      </c>
      <c r="L117">
        <f t="shared" si="18"/>
        <v>1388.8827784615669</v>
      </c>
      <c r="M117">
        <f t="shared" si="88"/>
        <v>2.2000157763368668</v>
      </c>
      <c r="N117" s="3">
        <f t="shared" si="89"/>
        <v>1564.260987250284</v>
      </c>
      <c r="Q117" t="str">
        <f>'PRE-POST'!A120</f>
        <v>Texas-San Antonio</v>
      </c>
      <c r="R117" s="3">
        <f>IFERROR(VLOOKUP(Q117,$A$4:$N$160,14,FALSE),VLOOKUP(Q117,'Week 2'!Q$4:R$134,2,FALSE))</f>
        <v>1408.5036068604804</v>
      </c>
    </row>
    <row r="118" spans="1:18">
      <c r="A118" t="str">
        <f t="shared" ref="A118:B118" si="94">C39</f>
        <v>Louisiana Tech</v>
      </c>
      <c r="B118">
        <f t="shared" si="94"/>
        <v>54</v>
      </c>
      <c r="C118" t="str">
        <f t="shared" ref="C118:D118" si="95">A39</f>
        <v>AA</v>
      </c>
      <c r="D118">
        <f t="shared" si="95"/>
        <v>17</v>
      </c>
      <c r="E118" s="3">
        <f>VLOOKUP(A118,'Week 2'!$Q$4:R$138,2,FALSE)</f>
        <v>1516.094379124341</v>
      </c>
      <c r="F118" s="3">
        <f>VLOOKUP(C118,'Week 2'!$Q$4:R$138,2,FALSE)</f>
        <v>1388.8827784615669</v>
      </c>
      <c r="G118" s="5">
        <f t="shared" si="87"/>
        <v>0.75146835467666739</v>
      </c>
      <c r="H118">
        <f t="shared" si="24"/>
        <v>1</v>
      </c>
      <c r="I118">
        <f t="shared" si="15"/>
        <v>37</v>
      </c>
      <c r="J118">
        <f t="shared" si="16"/>
        <v>3.6375861597263857</v>
      </c>
      <c r="K118">
        <f t="shared" si="17"/>
        <v>1516.094379124341</v>
      </c>
      <c r="L118">
        <f t="shared" si="18"/>
        <v>1388.8827784615669</v>
      </c>
      <c r="M118">
        <f t="shared" si="88"/>
        <v>2.2000172940202667</v>
      </c>
      <c r="N118" s="3">
        <f t="shared" si="89"/>
        <v>1555.8731238437613</v>
      </c>
      <c r="Q118" t="str">
        <f>'PRE-POST'!A121</f>
        <v>Toledo</v>
      </c>
      <c r="R118" s="3">
        <f>IFERROR(VLOOKUP(Q118,$A$4:$N$160,14,FALSE),VLOOKUP(Q118,'Week 2'!Q$4:R$134,2,FALSE))</f>
        <v>1599.8289985065101</v>
      </c>
    </row>
    <row r="119" spans="1:18">
      <c r="A119" t="str">
        <f t="shared" ref="A119:B119" si="96">C40</f>
        <v>Southern Mississippi</v>
      </c>
      <c r="B119">
        <f t="shared" si="96"/>
        <v>20</v>
      </c>
      <c r="C119" t="str">
        <f t="shared" ref="C119:D119" si="97">A40</f>
        <v>Louisiana-Monroe</v>
      </c>
      <c r="D119">
        <f t="shared" si="97"/>
        <v>21</v>
      </c>
      <c r="E119" s="3">
        <f>VLOOKUP(A119,'Week 2'!$Q$4:R$138,2,FALSE)</f>
        <v>1593.4184767737775</v>
      </c>
      <c r="F119" s="3">
        <f>VLOOKUP(C119,'Week 2'!$Q$4:R$138,2,FALSE)</f>
        <v>1533.2763328355034</v>
      </c>
      <c r="G119" s="5">
        <f t="shared" si="87"/>
        <v>0.67268982879830685</v>
      </c>
      <c r="H119">
        <f t="shared" si="24"/>
        <v>0</v>
      </c>
      <c r="I119">
        <f t="shared" si="15"/>
        <v>-1</v>
      </c>
      <c r="J119">
        <f t="shared" si="16"/>
        <v>0.69314718055994529</v>
      </c>
      <c r="K119">
        <f t="shared" si="17"/>
        <v>1533.2763328355034</v>
      </c>
      <c r="L119">
        <f t="shared" si="18"/>
        <v>1593.4184767737775</v>
      </c>
      <c r="M119">
        <f t="shared" si="88"/>
        <v>2.1999634199937694</v>
      </c>
      <c r="N119" s="3">
        <f t="shared" si="89"/>
        <v>1572.9028033373975</v>
      </c>
      <c r="Q119" t="str">
        <f>'PRE-POST'!A122</f>
        <v>Troy</v>
      </c>
      <c r="R119" s="3">
        <f>IFERROR(VLOOKUP(Q119,$A$4:$N$160,14,FALSE),VLOOKUP(Q119,'Week 2'!Q$4:R$134,2,FALSE))</f>
        <v>1517.8286485766753</v>
      </c>
    </row>
    <row r="120" spans="1:18">
      <c r="A120" t="str">
        <f t="shared" ref="A120:B120" si="98">C41</f>
        <v>Louisville</v>
      </c>
      <c r="B120">
        <f t="shared" si="98"/>
        <v>31</v>
      </c>
      <c r="C120" t="str">
        <f t="shared" ref="C120:D120" si="99">A41</f>
        <v>AA</v>
      </c>
      <c r="D120">
        <f t="shared" si="99"/>
        <v>7</v>
      </c>
      <c r="E120" s="3">
        <f>VLOOKUP(A120,'Week 2'!$Q$4:R$138,2,FALSE)</f>
        <v>1463.6241384027362</v>
      </c>
      <c r="F120" s="3">
        <f>VLOOKUP(C120,'Week 2'!$Q$4:R$138,2,FALSE)</f>
        <v>1388.8827784615669</v>
      </c>
      <c r="G120" s="5">
        <f t="shared" si="87"/>
        <v>0.69091829820573414</v>
      </c>
      <c r="H120">
        <f t="shared" si="24"/>
        <v>1</v>
      </c>
      <c r="I120">
        <f t="shared" si="15"/>
        <v>24</v>
      </c>
      <c r="J120">
        <f t="shared" si="16"/>
        <v>3.2188758248682006</v>
      </c>
      <c r="K120">
        <f t="shared" si="17"/>
        <v>1463.6241384027362</v>
      </c>
      <c r="L120">
        <f t="shared" si="18"/>
        <v>1388.8827784615669</v>
      </c>
      <c r="M120">
        <f t="shared" si="88"/>
        <v>2.2000294348403848</v>
      </c>
      <c r="N120" s="3">
        <f t="shared" si="89"/>
        <v>1507.4001312784565</v>
      </c>
      <c r="Q120" t="str">
        <f>'PRE-POST'!A123</f>
        <v>Tulane</v>
      </c>
      <c r="R120" s="3">
        <f>IFERROR(VLOOKUP(Q120,$A$4:$N$160,14,FALSE),VLOOKUP(Q120,'Week 2'!Q$4:R$134,2,FALSE))</f>
        <v>1521.925636504541</v>
      </c>
    </row>
    <row r="121" spans="1:18">
      <c r="A121" t="str">
        <f t="shared" ref="A121:B121" si="100">C42</f>
        <v>Western Kentucky</v>
      </c>
      <c r="B121">
        <f t="shared" si="100"/>
        <v>28</v>
      </c>
      <c r="C121" t="str">
        <f t="shared" ref="C121:D121" si="101">A42</f>
        <v>AA</v>
      </c>
      <c r="D121">
        <f t="shared" si="101"/>
        <v>31</v>
      </c>
      <c r="E121" s="3">
        <f>VLOOKUP(A121,'Week 2'!$Q$4:R$138,2,FALSE)</f>
        <v>1465.3426409720028</v>
      </c>
      <c r="F121" s="3">
        <f>VLOOKUP(C121,'Week 2'!$Q$4:R$138,2,FALSE)</f>
        <v>1388.8827784615669</v>
      </c>
      <c r="G121" s="5">
        <f t="shared" si="87"/>
        <v>0.69302684322096009</v>
      </c>
      <c r="H121">
        <f t="shared" si="24"/>
        <v>0</v>
      </c>
      <c r="I121">
        <f t="shared" si="15"/>
        <v>-3</v>
      </c>
      <c r="J121">
        <f t="shared" si="16"/>
        <v>1.3862943611198906</v>
      </c>
      <c r="K121">
        <f t="shared" si="17"/>
        <v>1388.8827784615669</v>
      </c>
      <c r="L121">
        <f t="shared" si="18"/>
        <v>1465.3426409720028</v>
      </c>
      <c r="M121">
        <f t="shared" si="88"/>
        <v>2.1999712267335076</v>
      </c>
      <c r="N121" s="3">
        <f t="shared" si="89"/>
        <v>1423.0706688301809</v>
      </c>
      <c r="Q121" t="str">
        <f>'PRE-POST'!A124</f>
        <v>Tulsa</v>
      </c>
      <c r="R121" s="3">
        <f>IFERROR(VLOOKUP(Q121,$A$4:$N$160,14,FALSE),VLOOKUP(Q121,'Week 2'!Q$4:R$134,2,FALSE))</f>
        <v>1512.2463824269555</v>
      </c>
    </row>
    <row r="122" spans="1:18">
      <c r="A122" t="str">
        <f t="shared" ref="A122:B122" si="102">C43</f>
        <v>Marshall</v>
      </c>
      <c r="B122">
        <f t="shared" si="102"/>
        <v>32</v>
      </c>
      <c r="C122" t="str">
        <f t="shared" ref="C122:D122" si="103">A43</f>
        <v>AA</v>
      </c>
      <c r="D122">
        <f t="shared" si="103"/>
        <v>16</v>
      </c>
      <c r="E122" s="3">
        <f>VLOOKUP(A122,'Week 2'!$Q$4:R$138,2,FALSE)</f>
        <v>1520.7944154167983</v>
      </c>
      <c r="F122" s="3">
        <f>VLOOKUP(C122,'Week 2'!$Q$4:R$138,2,FALSE)</f>
        <v>1388.8827784615669</v>
      </c>
      <c r="G122" s="5">
        <f t="shared" si="87"/>
        <v>0.75648690425167331</v>
      </c>
      <c r="H122">
        <f t="shared" si="24"/>
        <v>1</v>
      </c>
      <c r="I122">
        <f t="shared" si="15"/>
        <v>16</v>
      </c>
      <c r="J122">
        <f t="shared" si="16"/>
        <v>2.8332133440562162</v>
      </c>
      <c r="K122">
        <f t="shared" si="17"/>
        <v>1520.7944154167983</v>
      </c>
      <c r="L122">
        <f t="shared" si="18"/>
        <v>1388.8827784615669</v>
      </c>
      <c r="M122">
        <f t="shared" si="88"/>
        <v>2.2000166778310906</v>
      </c>
      <c r="N122" s="3">
        <f t="shared" si="89"/>
        <v>1551.1513258480716</v>
      </c>
      <c r="Q122" t="str">
        <f>'PRE-POST'!A125</f>
        <v>Utah</v>
      </c>
      <c r="R122" s="3">
        <f>IFERROR(VLOOKUP(Q122,$A$4:$N$160,14,FALSE),VLOOKUP(Q122,'Week 2'!Q$4:R$134,2,FALSE))</f>
        <v>1629.8686514276442</v>
      </c>
    </row>
    <row r="123" spans="1:18">
      <c r="A123" t="str">
        <f t="shared" ref="A123:B123" si="104">C44</f>
        <v>Bowling Green State</v>
      </c>
      <c r="B123">
        <f t="shared" si="104"/>
        <v>14</v>
      </c>
      <c r="C123" t="str">
        <f t="shared" ref="C123:D123" si="105">A44</f>
        <v>Maryland</v>
      </c>
      <c r="D123">
        <f t="shared" si="105"/>
        <v>45</v>
      </c>
      <c r="E123" s="3">
        <f>VLOOKUP(A123,'Week 2'!$Q$4:R$138,2,FALSE)</f>
        <v>1464.4465193851058</v>
      </c>
      <c r="F123" s="3">
        <f>VLOOKUP(C123,'Week 2'!$Q$4:R$138,2,FALSE)</f>
        <v>1517.9175946922805</v>
      </c>
      <c r="G123" s="5">
        <f t="shared" si="87"/>
        <v>0.51658536936690302</v>
      </c>
      <c r="H123">
        <f t="shared" si="24"/>
        <v>0</v>
      </c>
      <c r="I123">
        <f t="shared" si="15"/>
        <v>-31</v>
      </c>
      <c r="J123">
        <f t="shared" si="16"/>
        <v>3.4657359027997265</v>
      </c>
      <c r="K123">
        <f t="shared" si="17"/>
        <v>1517.9175946922805</v>
      </c>
      <c r="L123">
        <f t="shared" si="18"/>
        <v>1464.4465193851058</v>
      </c>
      <c r="M123">
        <f t="shared" si="88"/>
        <v>2.200041143739627</v>
      </c>
      <c r="N123" s="3">
        <f t="shared" si="89"/>
        <v>1385.6697138475458</v>
      </c>
      <c r="Q123" t="str">
        <f>'PRE-POST'!A126</f>
        <v>Utah State</v>
      </c>
      <c r="R123" s="3">
        <f>IFERROR(VLOOKUP(Q123,$A$4:$N$160,14,FALSE),VLOOKUP(Q123,'Week 2'!Q$4:R$134,2,FALSE))</f>
        <v>1529.0421119811758</v>
      </c>
    </row>
    <row r="124" spans="1:18">
      <c r="A124" t="str">
        <f t="shared" ref="A124:B124" si="106">C45</f>
        <v>Miami (FL)</v>
      </c>
      <c r="B124">
        <f t="shared" si="106"/>
        <v>77</v>
      </c>
      <c r="C124" t="str">
        <f t="shared" ref="C124:D124" si="107">A45</f>
        <v>AA</v>
      </c>
      <c r="D124">
        <f t="shared" si="107"/>
        <v>0</v>
      </c>
      <c r="E124" s="3">
        <f>VLOOKUP(A124,'Week 2'!$Q$4:R$138,2,FALSE)</f>
        <v>1471.6678665594379</v>
      </c>
      <c r="F124" s="3">
        <f>VLOOKUP(C124,'Week 2'!$Q$4:R$138,2,FALSE)</f>
        <v>1388.8827784615669</v>
      </c>
      <c r="G124" s="5">
        <f t="shared" si="87"/>
        <v>0.70071802120851445</v>
      </c>
      <c r="H124">
        <f t="shared" si="24"/>
        <v>1</v>
      </c>
      <c r="I124">
        <f t="shared" si="15"/>
        <v>77</v>
      </c>
      <c r="J124">
        <f t="shared" si="16"/>
        <v>4.3567088266895917</v>
      </c>
      <c r="K124">
        <f t="shared" si="17"/>
        <v>1471.6678665594379</v>
      </c>
      <c r="L124">
        <f t="shared" si="18"/>
        <v>1388.8827784615669</v>
      </c>
      <c r="M124">
        <f t="shared" si="88"/>
        <v>2.2000265748343155</v>
      </c>
      <c r="N124" s="3">
        <f t="shared" si="89"/>
        <v>1529.039474871176</v>
      </c>
      <c r="Q124" t="str">
        <f>'PRE-POST'!A127</f>
        <v>Vanderbilt</v>
      </c>
      <c r="R124" s="3">
        <f>IFERROR(VLOOKUP(Q124,$A$4:$N$160,14,FALSE),VLOOKUP(Q124,'Week 2'!Q$4:R$134,2,FALSE))</f>
        <v>1609.276660265379</v>
      </c>
    </row>
    <row r="125" spans="1:18">
      <c r="A125" t="str">
        <f t="shared" ref="A125:B125" si="108">C46</f>
        <v>Michigan</v>
      </c>
      <c r="B125">
        <f t="shared" si="108"/>
        <v>49</v>
      </c>
      <c r="C125" t="str">
        <f t="shared" ref="C125:D125" si="109">A46</f>
        <v>Western Michigan</v>
      </c>
      <c r="D125">
        <f t="shared" si="109"/>
        <v>3</v>
      </c>
      <c r="E125" s="3">
        <f>VLOOKUP(A125,'Week 2'!$Q$4:R$138,2,FALSE)</f>
        <v>1479.2055845832017</v>
      </c>
      <c r="F125" s="3">
        <f>VLOOKUP(C125,'Week 2'!$Q$4:R$138,2,FALSE)</f>
        <v>1473.6094267038475</v>
      </c>
      <c r="G125" s="5">
        <f t="shared" si="87"/>
        <v>0.60022055022237875</v>
      </c>
      <c r="H125">
        <f t="shared" si="24"/>
        <v>1</v>
      </c>
      <c r="I125">
        <f t="shared" si="15"/>
        <v>46</v>
      </c>
      <c r="J125">
        <f t="shared" si="16"/>
        <v>3.8501476017100584</v>
      </c>
      <c r="K125">
        <f t="shared" si="17"/>
        <v>1479.2055845832017</v>
      </c>
      <c r="L125">
        <f t="shared" si="18"/>
        <v>1473.6094267038475</v>
      </c>
      <c r="M125">
        <f t="shared" si="88"/>
        <v>2.2003931268644363</v>
      </c>
      <c r="N125" s="3">
        <f t="shared" si="89"/>
        <v>1546.9429218284233</v>
      </c>
      <c r="Q125" t="str">
        <f>'PRE-POST'!A128</f>
        <v>Virginia</v>
      </c>
      <c r="R125" s="3">
        <f>IFERROR(VLOOKUP(Q125,$A$4:$N$160,14,FALSE),VLOOKUP(Q125,'Week 2'!Q$4:R$134,2,FALSE))</f>
        <v>1546.9822714541942</v>
      </c>
    </row>
    <row r="126" spans="1:18">
      <c r="A126" t="str">
        <f t="shared" ref="A126:B126" si="110">C47</f>
        <v>Middle Tennessee State</v>
      </c>
      <c r="B126">
        <f t="shared" si="110"/>
        <v>61</v>
      </c>
      <c r="C126" t="str">
        <f t="shared" ref="C126:D126" si="111">A47</f>
        <v>AA</v>
      </c>
      <c r="D126">
        <f t="shared" si="111"/>
        <v>37</v>
      </c>
      <c r="E126" s="3">
        <f>VLOOKUP(A126,'Week 2'!$Q$4:R$138,2,FALSE)</f>
        <v>1466.3270417001352</v>
      </c>
      <c r="F126" s="3">
        <f>VLOOKUP(C126,'Week 2'!$Q$4:R$138,2,FALSE)</f>
        <v>1388.8827784615669</v>
      </c>
      <c r="G126" s="5">
        <f t="shared" si="87"/>
        <v>0.694231052972902</v>
      </c>
      <c r="H126">
        <f t="shared" si="24"/>
        <v>1</v>
      </c>
      <c r="I126">
        <f t="shared" si="15"/>
        <v>24</v>
      </c>
      <c r="J126">
        <f t="shared" si="16"/>
        <v>3.2188758248682006</v>
      </c>
      <c r="K126">
        <f t="shared" si="17"/>
        <v>1466.3270417001352</v>
      </c>
      <c r="L126">
        <f t="shared" si="18"/>
        <v>1388.8827784615669</v>
      </c>
      <c r="M126">
        <f t="shared" si="88"/>
        <v>2.200028407527014</v>
      </c>
      <c r="N126" s="3">
        <f t="shared" si="89"/>
        <v>1509.6338208417931</v>
      </c>
      <c r="Q126" t="str">
        <f>'PRE-POST'!A129</f>
        <v>Virginia Tech</v>
      </c>
      <c r="R126" s="3">
        <f>IFERROR(VLOOKUP(Q126,$A$4:$N$160,14,FALSE),VLOOKUP(Q126,'Week 2'!Q$4:R$134,2,FALSE))</f>
        <v>1570.1529441464099</v>
      </c>
    </row>
    <row r="127" spans="1:18">
      <c r="A127" t="str">
        <f t="shared" ref="A127:B127" si="112">C48</f>
        <v>Minnesota</v>
      </c>
      <c r="B127">
        <f t="shared" si="112"/>
        <v>21</v>
      </c>
      <c r="C127" t="str">
        <f t="shared" ref="C127:D127" si="113">A48</f>
        <v>Fresno State</v>
      </c>
      <c r="D127">
        <f t="shared" si="113"/>
        <v>14</v>
      </c>
      <c r="E127" s="3">
        <f>VLOOKUP(A127,'Week 2'!$Q$4:R$138,2,FALSE)</f>
        <v>1589.1869457593618</v>
      </c>
      <c r="F127" s="3">
        <f>VLOOKUP(C127,'Week 2'!$Q$4:R$138,2,FALSE)</f>
        <v>1600.9286014557611</v>
      </c>
      <c r="G127" s="5">
        <f t="shared" si="87"/>
        <v>0.57605017960734928</v>
      </c>
      <c r="H127">
        <f t="shared" si="24"/>
        <v>1</v>
      </c>
      <c r="I127">
        <f t="shared" si="15"/>
        <v>7</v>
      </c>
      <c r="J127">
        <f t="shared" si="16"/>
        <v>2.0794415416798357</v>
      </c>
      <c r="K127">
        <f t="shared" si="17"/>
        <v>1589.1869457593618</v>
      </c>
      <c r="L127">
        <f t="shared" si="18"/>
        <v>1600.9286014557611</v>
      </c>
      <c r="M127">
        <f t="shared" si="88"/>
        <v>2.1998126328980443</v>
      </c>
      <c r="N127" s="3">
        <f t="shared" si="89"/>
        <v>1627.9731123787446</v>
      </c>
      <c r="Q127" t="str">
        <f>'PRE-POST'!A130</f>
        <v>Wake Forest</v>
      </c>
      <c r="R127" s="3">
        <f>IFERROR(VLOOKUP(Q127,$A$4:$N$160,14,FALSE),VLOOKUP(Q127,'Week 2'!Q$4:R$134,2,FALSE))</f>
        <v>1556.8096334715533</v>
      </c>
    </row>
    <row r="128" spans="1:18">
      <c r="A128" t="str">
        <f t="shared" ref="A128:B128" si="114">C49</f>
        <v>Mississippi</v>
      </c>
      <c r="B128">
        <f t="shared" si="114"/>
        <v>76</v>
      </c>
      <c r="C128" t="str">
        <f t="shared" ref="C128:D128" si="115">A49</f>
        <v>AA</v>
      </c>
      <c r="D128">
        <f t="shared" si="115"/>
        <v>41</v>
      </c>
      <c r="E128" s="3">
        <f>VLOOKUP(A128,'Week 2'!$Q$4:R$138,2,FALSE)</f>
        <v>1530.4452243772341</v>
      </c>
      <c r="F128" s="3">
        <f>VLOOKUP(C128,'Week 2'!$Q$4:R$138,2,FALSE)</f>
        <v>1388.8827784615669</v>
      </c>
      <c r="G128" s="5">
        <f t="shared" si="87"/>
        <v>0.7665745181795145</v>
      </c>
      <c r="H128">
        <f t="shared" si="24"/>
        <v>1</v>
      </c>
      <c r="I128">
        <f t="shared" si="15"/>
        <v>35</v>
      </c>
      <c r="J128">
        <f t="shared" si="16"/>
        <v>3.5835189384561099</v>
      </c>
      <c r="K128">
        <f t="shared" si="17"/>
        <v>1530.4452243772341</v>
      </c>
      <c r="L128">
        <f t="shared" si="18"/>
        <v>1388.8827784615669</v>
      </c>
      <c r="M128">
        <f t="shared" si="88"/>
        <v>2.2000155408447899</v>
      </c>
      <c r="N128" s="3">
        <f t="shared" si="89"/>
        <v>1567.2508083029577</v>
      </c>
      <c r="Q128" t="str">
        <f>'PRE-POST'!A131</f>
        <v>Washington</v>
      </c>
      <c r="R128" s="3">
        <f>IFERROR(VLOOKUP(Q128,$A$4:$N$160,14,FALSE),VLOOKUP(Q128,'Week 2'!Q$4:R$134,2,FALSE))</f>
        <v>1529.5566278602778</v>
      </c>
    </row>
    <row r="129" spans="1:18">
      <c r="A129" t="str">
        <f t="shared" ref="A129:B129" si="116">C50</f>
        <v>Kansas State</v>
      </c>
      <c r="B129">
        <f t="shared" si="116"/>
        <v>10</v>
      </c>
      <c r="C129" t="str">
        <f t="shared" ref="C129:D129" si="117">A50</f>
        <v>Mississippi State</v>
      </c>
      <c r="D129">
        <f t="shared" si="117"/>
        <v>31</v>
      </c>
      <c r="E129" s="3">
        <f>VLOOKUP(A129,'Week 2'!$Q$4:R$138,2,FALSE)</f>
        <v>1533.2763328355034</v>
      </c>
      <c r="F129" s="3">
        <f>VLOOKUP(C129,'Week 2'!$Q$4:R$138,2,FALSE)</f>
        <v>1597.4660626689592</v>
      </c>
      <c r="G129" s="5">
        <f t="shared" si="87"/>
        <v>0.50116607039019279</v>
      </c>
      <c r="H129">
        <f t="shared" si="24"/>
        <v>0</v>
      </c>
      <c r="I129">
        <f t="shared" si="15"/>
        <v>-21</v>
      </c>
      <c r="J129">
        <f t="shared" si="16"/>
        <v>3.0910424533583161</v>
      </c>
      <c r="K129">
        <f t="shared" si="17"/>
        <v>1597.4660626689592</v>
      </c>
      <c r="L129">
        <f t="shared" si="18"/>
        <v>1533.2763328355034</v>
      </c>
      <c r="M129">
        <f t="shared" si="88"/>
        <v>2.2000342733955374</v>
      </c>
      <c r="N129" s="3">
        <f t="shared" si="89"/>
        <v>1465.1137445702257</v>
      </c>
      <c r="Q129" t="str">
        <f>'PRE-POST'!A132</f>
        <v>Washington State</v>
      </c>
      <c r="R129" s="3">
        <f>IFERROR(VLOOKUP(Q129,$A$4:$N$160,14,FALSE),VLOOKUP(Q129,'Week 2'!Q$4:R$134,2,FALSE))</f>
        <v>1616.2236660010162</v>
      </c>
    </row>
    <row r="130" spans="1:18">
      <c r="A130" t="str">
        <f t="shared" ref="A130:B130" si="118">C51</f>
        <v>Missouri</v>
      </c>
      <c r="B130">
        <f t="shared" si="118"/>
        <v>40</v>
      </c>
      <c r="C130" t="str">
        <f t="shared" ref="C130:D130" si="119">A51</f>
        <v>Wyoming</v>
      </c>
      <c r="D130">
        <f t="shared" si="119"/>
        <v>13</v>
      </c>
      <c r="E130" s="3">
        <f>VLOOKUP(A130,'Week 2'!$Q$4:R$138,2,FALSE)</f>
        <v>1587.3158913169723</v>
      </c>
      <c r="F130" s="3">
        <f>VLOOKUP(C130,'Week 2'!$Q$4:R$138,2,FALSE)</f>
        <v>1475.5228468218727</v>
      </c>
      <c r="G130" s="5">
        <f t="shared" si="87"/>
        <v>0.73452484682788044</v>
      </c>
      <c r="H130">
        <f t="shared" si="24"/>
        <v>1</v>
      </c>
      <c r="I130">
        <f t="shared" si="15"/>
        <v>27</v>
      </c>
      <c r="J130">
        <f t="shared" si="16"/>
        <v>3.3322045101752038</v>
      </c>
      <c r="K130">
        <f t="shared" si="17"/>
        <v>1587.3158913169723</v>
      </c>
      <c r="L130">
        <f t="shared" si="18"/>
        <v>1475.5228468218727</v>
      </c>
      <c r="M130">
        <f t="shared" si="88"/>
        <v>2.200019679220742</v>
      </c>
      <c r="N130" s="3">
        <f t="shared" si="89"/>
        <v>1626.2394096091764</v>
      </c>
      <c r="Q130" t="str">
        <f>'PRE-POST'!A133</f>
        <v>West Virginia</v>
      </c>
      <c r="R130" s="3">
        <f>IFERROR(VLOOKUP(Q130,$A$4:$N$160,14,FALSE),VLOOKUP(Q130,'Week 2'!Q$4:R$134,2,FALSE))</f>
        <v>1569.3573530981257</v>
      </c>
    </row>
    <row r="131" spans="1:18">
      <c r="A131" t="str">
        <f t="shared" ref="A131:B131" si="120">C52</f>
        <v>Navy</v>
      </c>
      <c r="B131">
        <f t="shared" si="120"/>
        <v>22</v>
      </c>
      <c r="C131" t="str">
        <f t="shared" ref="C131:D131" si="121">A52</f>
        <v>Memphis</v>
      </c>
      <c r="D131">
        <f t="shared" si="121"/>
        <v>21</v>
      </c>
      <c r="E131" s="3">
        <f>VLOOKUP(A131,'Week 2'!$Q$4:R$138,2,FALSE)</f>
        <v>1440.2967053176706</v>
      </c>
      <c r="F131" s="3">
        <f>VLOOKUP(C131,'Week 2'!$Q$4:R$138,2,FALSE)</f>
        <v>1595.3020937506665</v>
      </c>
      <c r="G131" s="5">
        <f t="shared" si="87"/>
        <v>0.37329366170971529</v>
      </c>
      <c r="H131">
        <f t="shared" si="24"/>
        <v>1</v>
      </c>
      <c r="I131">
        <f t="shared" si="15"/>
        <v>1</v>
      </c>
      <c r="J131">
        <f t="shared" si="16"/>
        <v>0.69314718055994529</v>
      </c>
      <c r="K131">
        <f t="shared" si="17"/>
        <v>1440.2967053176706</v>
      </c>
      <c r="L131">
        <f t="shared" si="18"/>
        <v>1595.3020937506665</v>
      </c>
      <c r="M131">
        <f t="shared" si="88"/>
        <v>2.1999858069450218</v>
      </c>
      <c r="N131" s="3">
        <f t="shared" si="89"/>
        <v>1459.4101701911834</v>
      </c>
      <c r="Q131" t="str">
        <f>'PRE-POST'!A134</f>
        <v>Western Kentucky</v>
      </c>
      <c r="R131" s="3">
        <f>IFERROR(VLOOKUP(Q131,$A$4:$N$160,14,FALSE),VLOOKUP(Q131,'Week 2'!Q$4:R$134,2,FALSE))</f>
        <v>1423.0706688301809</v>
      </c>
    </row>
    <row r="132" spans="1:18">
      <c r="A132" t="str">
        <f t="shared" ref="A132:B132" si="122">C53</f>
        <v>Nevada-Las Vegas</v>
      </c>
      <c r="B132">
        <f t="shared" si="122"/>
        <v>52</v>
      </c>
      <c r="C132" t="str">
        <f t="shared" ref="C132:D132" si="123">A53</f>
        <v>Texas-El Paso</v>
      </c>
      <c r="D132">
        <f t="shared" si="123"/>
        <v>24</v>
      </c>
      <c r="E132" s="3">
        <f>VLOOKUP(A132,'Week 2'!$Q$4:R$138,2,FALSE)</f>
        <v>1468.6450578407084</v>
      </c>
      <c r="F132" s="3">
        <f>VLOOKUP(C132,'Week 2'!$Q$4:R$138,2,FALSE)</f>
        <v>1439.1207364827567</v>
      </c>
      <c r="G132" s="5">
        <f t="shared" si="87"/>
        <v>0.63277164542089859</v>
      </c>
      <c r="H132">
        <f t="shared" si="24"/>
        <v>1</v>
      </c>
      <c r="I132">
        <f t="shared" si="15"/>
        <v>28</v>
      </c>
      <c r="J132">
        <f t="shared" si="16"/>
        <v>3.3672958299864741</v>
      </c>
      <c r="K132">
        <f t="shared" si="17"/>
        <v>1468.6450578407084</v>
      </c>
      <c r="L132">
        <f t="shared" si="18"/>
        <v>1439.1207364827567</v>
      </c>
      <c r="M132">
        <f t="shared" si="88"/>
        <v>2.2000745148372194</v>
      </c>
      <c r="N132" s="3">
        <f t="shared" si="89"/>
        <v>1523.0558270009362</v>
      </c>
      <c r="Q132" t="str">
        <f>'PRE-POST'!A135</f>
        <v>Western Michigan</v>
      </c>
      <c r="R132" s="3">
        <f>IFERROR(VLOOKUP(Q132,$A$4:$N$160,14,FALSE),VLOOKUP(Q132,'Week 2'!Q$4:R$134,2,FALSE))</f>
        <v>1405.8720894586259</v>
      </c>
    </row>
    <row r="133" spans="1:18">
      <c r="A133" t="str">
        <f t="shared" ref="A133:B133" si="124">C54</f>
        <v>North Carolina State</v>
      </c>
      <c r="B133">
        <f t="shared" si="124"/>
        <v>41</v>
      </c>
      <c r="C133" t="str">
        <f t="shared" ref="C133:D133" si="125">A54</f>
        <v>Georgia State</v>
      </c>
      <c r="D133">
        <f t="shared" si="125"/>
        <v>7</v>
      </c>
      <c r="E133" s="3">
        <f>VLOOKUP(A133,'Week 2'!$Q$4:R$138,2,FALSE)</f>
        <v>1559.6472026883978</v>
      </c>
      <c r="F133" s="3">
        <f>VLOOKUP(C133,'Week 2'!$Q$4:R$138,2,FALSE)</f>
        <v>1538.632626052789</v>
      </c>
      <c r="G133" s="5">
        <f t="shared" si="87"/>
        <v>0.62131646582945588</v>
      </c>
      <c r="H133">
        <f t="shared" si="24"/>
        <v>1</v>
      </c>
      <c r="I133">
        <f t="shared" ref="I133:I160" si="126">B133-D133</f>
        <v>34</v>
      </c>
      <c r="J133">
        <f t="shared" ref="J133:J160" si="127">LN(1+ABS(I133))</f>
        <v>3.5553480614894135</v>
      </c>
      <c r="K133">
        <f t="shared" ref="K133:K160" si="128">IF($H133=1,$E133,$F133)</f>
        <v>1559.6472026883978</v>
      </c>
      <c r="L133">
        <f t="shared" ref="L133:L160" si="129">IF($H133=1,$F133,$E133)</f>
        <v>1538.632626052789</v>
      </c>
      <c r="M133">
        <f t="shared" si="88"/>
        <v>2.2001046892372922</v>
      </c>
      <c r="N133" s="3">
        <f t="shared" si="89"/>
        <v>1618.8894995009675</v>
      </c>
      <c r="Q133" t="str">
        <f>'PRE-POST'!A136</f>
        <v>Wisconsin</v>
      </c>
      <c r="R133" s="3">
        <f>IFERROR(VLOOKUP(Q133,$A$4:$N$160,14,FALSE),VLOOKUP(Q133,'Week 2'!Q$4:R$134,2,FALSE))</f>
        <v>1607.4528760229864</v>
      </c>
    </row>
    <row r="134" spans="1:18">
      <c r="A134" t="str">
        <f t="shared" ref="A134:B134" si="130">C55</f>
        <v>North Texas</v>
      </c>
      <c r="B134">
        <f t="shared" si="130"/>
        <v>58</v>
      </c>
      <c r="C134" t="str">
        <f t="shared" ref="C134:D134" si="131">A55</f>
        <v>AA</v>
      </c>
      <c r="D134">
        <f t="shared" si="131"/>
        <v>16</v>
      </c>
      <c r="E134" s="3">
        <f>VLOOKUP(A134,'Week 2'!$Q$4:R$138,2,FALSE)</f>
        <v>1531.7805383034795</v>
      </c>
      <c r="F134" s="3">
        <f>VLOOKUP(C134,'Week 2'!$Q$4:R$138,2,FALSE)</f>
        <v>1388.8827784615669</v>
      </c>
      <c r="G134" s="5">
        <f t="shared" si="87"/>
        <v>0.76794713903491807</v>
      </c>
      <c r="H134">
        <f t="shared" si="24"/>
        <v>1</v>
      </c>
      <c r="I134">
        <f t="shared" si="126"/>
        <v>42</v>
      </c>
      <c r="J134">
        <f t="shared" si="127"/>
        <v>3.7612001156935624</v>
      </c>
      <c r="K134">
        <f t="shared" si="128"/>
        <v>1531.7805383034795</v>
      </c>
      <c r="L134">
        <f t="shared" si="129"/>
        <v>1388.8827784615669</v>
      </c>
      <c r="M134">
        <f t="shared" si="88"/>
        <v>2.2000153956227337</v>
      </c>
      <c r="N134" s="3">
        <f t="shared" si="89"/>
        <v>1570.1838859390134</v>
      </c>
      <c r="Q134" t="str">
        <f>'PRE-POST'!A137</f>
        <v>Wyoming</v>
      </c>
      <c r="R134" s="3">
        <f>IFERROR(VLOOKUP(Q134,$A$4:$N$160,14,FALSE),VLOOKUP(Q134,'Week 2'!Q$4:R$134,2,FALSE))</f>
        <v>1436.5993285296686</v>
      </c>
    </row>
    <row r="135" spans="1:18">
      <c r="A135" t="str">
        <f t="shared" ref="A135:B135" si="132">C56</f>
        <v>Notre Dame</v>
      </c>
      <c r="B135">
        <f t="shared" si="132"/>
        <v>24</v>
      </c>
      <c r="C135" t="str">
        <f t="shared" ref="C135:D135" si="133">A56</f>
        <v>Ball State</v>
      </c>
      <c r="D135">
        <f t="shared" si="133"/>
        <v>16</v>
      </c>
      <c r="E135" s="3">
        <f>VLOOKUP(A135,'Week 2'!$Q$4:R$138,2,FALSE)</f>
        <v>1520.7944154167983</v>
      </c>
      <c r="F135" s="3">
        <f>VLOOKUP(C135,'Week 2'!$Q$4:R$138,2,FALSE)</f>
        <v>1586.6757520428512</v>
      </c>
      <c r="G135" s="5">
        <f t="shared" si="87"/>
        <v>0.49873165735984726</v>
      </c>
      <c r="H135">
        <f t="shared" si="24"/>
        <v>1</v>
      </c>
      <c r="I135">
        <f t="shared" si="126"/>
        <v>8</v>
      </c>
      <c r="J135">
        <f t="shared" si="127"/>
        <v>2.1972245773362196</v>
      </c>
      <c r="K135">
        <f t="shared" si="128"/>
        <v>1520.7944154167983</v>
      </c>
      <c r="L135">
        <f t="shared" si="129"/>
        <v>1586.6757520428512</v>
      </c>
      <c r="M135">
        <f t="shared" si="88"/>
        <v>2.1999666066277239</v>
      </c>
      <c r="N135" s="3">
        <f t="shared" si="89"/>
        <v>1569.2552412089196</v>
      </c>
    </row>
    <row r="136" spans="1:18">
      <c r="A136" t="str">
        <f t="shared" ref="A136:B136" si="134">C57</f>
        <v>Ohio State</v>
      </c>
      <c r="B136">
        <f t="shared" si="134"/>
        <v>52</v>
      </c>
      <c r="C136" t="str">
        <f t="shared" ref="C136:D136" si="135">A57</f>
        <v>Rutgers</v>
      </c>
      <c r="D136">
        <f t="shared" si="135"/>
        <v>3</v>
      </c>
      <c r="E136" s="3">
        <f>VLOOKUP(A136,'Week 2'!$Q$4:R$138,2,FALSE)</f>
        <v>1538.5014760171007</v>
      </c>
      <c r="F136" s="3">
        <f>VLOOKUP(C136,'Week 2'!$Q$4:R$138,2,FALSE)</f>
        <v>1533.6729582998648</v>
      </c>
      <c r="G136" s="5">
        <f t="shared" si="87"/>
        <v>0.59915974321155363</v>
      </c>
      <c r="H136">
        <f t="shared" si="24"/>
        <v>1</v>
      </c>
      <c r="I136">
        <f t="shared" si="126"/>
        <v>49</v>
      </c>
      <c r="J136">
        <f t="shared" si="127"/>
        <v>3.912023005428146</v>
      </c>
      <c r="K136">
        <f t="shared" si="128"/>
        <v>1538.5014760171007</v>
      </c>
      <c r="L136">
        <f t="shared" si="129"/>
        <v>1533.6729582998648</v>
      </c>
      <c r="M136">
        <f t="shared" si="88"/>
        <v>2.2004556263700032</v>
      </c>
      <c r="N136" s="3">
        <f t="shared" si="89"/>
        <v>1607.5120028042131</v>
      </c>
    </row>
    <row r="137" spans="1:18">
      <c r="A137" t="str">
        <f t="shared" ref="A137:B137" si="136">C58</f>
        <v>Oklahoma</v>
      </c>
      <c r="B137">
        <f t="shared" si="136"/>
        <v>49</v>
      </c>
      <c r="C137" t="str">
        <f t="shared" ref="C137:D137" si="137">A58</f>
        <v>UCLA</v>
      </c>
      <c r="D137">
        <f t="shared" si="137"/>
        <v>21</v>
      </c>
      <c r="E137" s="3">
        <f>VLOOKUP(A137,'Week 2'!$Q$4:R$138,2,FALSE)</f>
        <v>1539.1202300542814</v>
      </c>
      <c r="F137" s="3">
        <f>VLOOKUP(C137,'Week 2'!$Q$4:R$138,2,FALSE)</f>
        <v>1476.9741490700596</v>
      </c>
      <c r="G137" s="5">
        <f t="shared" si="87"/>
        <v>0.67522463662309939</v>
      </c>
      <c r="H137">
        <f t="shared" si="24"/>
        <v>1</v>
      </c>
      <c r="I137">
        <f t="shared" si="126"/>
        <v>28</v>
      </c>
      <c r="J137">
        <f t="shared" si="127"/>
        <v>3.3672958299864741</v>
      </c>
      <c r="K137">
        <f t="shared" si="128"/>
        <v>1539.1202300542814</v>
      </c>
      <c r="L137">
        <f t="shared" si="129"/>
        <v>1476.9741490700596</v>
      </c>
      <c r="M137">
        <f t="shared" si="88"/>
        <v>2.2000354004623488</v>
      </c>
      <c r="N137" s="3">
        <f t="shared" si="89"/>
        <v>1587.2400523220012</v>
      </c>
    </row>
    <row r="138" spans="1:18">
      <c r="A138" t="str">
        <f t="shared" ref="A138:B138" si="138">C59</f>
        <v>Oklahoma State</v>
      </c>
      <c r="B138">
        <f t="shared" si="138"/>
        <v>55</v>
      </c>
      <c r="C138" t="str">
        <f t="shared" ref="C138:D138" si="139">A59</f>
        <v>South Alabama</v>
      </c>
      <c r="D138">
        <f t="shared" si="139"/>
        <v>13</v>
      </c>
      <c r="E138" s="3">
        <f>VLOOKUP(A138,'Week 2'!$Q$4:R$138,2,FALSE)</f>
        <v>1589.7182746575349</v>
      </c>
      <c r="F138" s="3">
        <f>VLOOKUP(C138,'Week 2'!$Q$4:R$138,2,FALSE)</f>
        <v>1483.905620875659</v>
      </c>
      <c r="G138" s="5">
        <f t="shared" si="87"/>
        <v>0.72775789638105104</v>
      </c>
      <c r="H138">
        <f t="shared" si="24"/>
        <v>1</v>
      </c>
      <c r="I138">
        <f t="shared" si="126"/>
        <v>42</v>
      </c>
      <c r="J138">
        <f t="shared" si="127"/>
        <v>3.7612001156935624</v>
      </c>
      <c r="K138">
        <f t="shared" si="128"/>
        <v>1589.7182746575349</v>
      </c>
      <c r="L138">
        <f t="shared" si="129"/>
        <v>1483.905620875659</v>
      </c>
      <c r="M138">
        <f t="shared" si="88"/>
        <v>2.2000207914641718</v>
      </c>
      <c r="N138" s="3">
        <f t="shared" si="89"/>
        <v>1634.7728098404966</v>
      </c>
    </row>
    <row r="139" spans="1:18">
      <c r="A139" t="str">
        <f t="shared" ref="A139:B139" si="140">C60</f>
        <v>Oregon</v>
      </c>
      <c r="B139">
        <f t="shared" si="140"/>
        <v>62</v>
      </c>
      <c r="C139" t="str">
        <f t="shared" ref="C139:D139" si="141">A60</f>
        <v>AA</v>
      </c>
      <c r="D139">
        <f t="shared" si="141"/>
        <v>14</v>
      </c>
      <c r="E139" s="3">
        <f>VLOOKUP(A139,'Week 2'!$Q$4:R$138,2,FALSE)</f>
        <v>1535.5534806148942</v>
      </c>
      <c r="F139" s="3">
        <f>VLOOKUP(C139,'Week 2'!$Q$4:R$138,2,FALSE)</f>
        <v>1388.8827784615669</v>
      </c>
      <c r="G139" s="5">
        <f t="shared" si="87"/>
        <v>0.77179497984696421</v>
      </c>
      <c r="H139">
        <f t="shared" si="24"/>
        <v>1</v>
      </c>
      <c r="I139">
        <f t="shared" si="126"/>
        <v>48</v>
      </c>
      <c r="J139">
        <f t="shared" si="127"/>
        <v>3.8918202981106265</v>
      </c>
      <c r="K139">
        <f t="shared" si="128"/>
        <v>1535.5534806148942</v>
      </c>
      <c r="L139">
        <f t="shared" si="129"/>
        <v>1388.8827784615669</v>
      </c>
      <c r="M139">
        <f t="shared" si="88"/>
        <v>2.2000149995872915</v>
      </c>
      <c r="N139" s="3">
        <f t="shared" si="89"/>
        <v>1574.6315959481847</v>
      </c>
    </row>
    <row r="140" spans="1:18">
      <c r="A140" t="str">
        <f t="shared" ref="A140:B140" si="142">C61</f>
        <v>Oregon State</v>
      </c>
      <c r="B140">
        <f t="shared" si="142"/>
        <v>48</v>
      </c>
      <c r="C140" t="str">
        <f t="shared" ref="C140:D140" si="143">A61</f>
        <v>AA</v>
      </c>
      <c r="D140">
        <f t="shared" si="143"/>
        <v>25</v>
      </c>
      <c r="E140" s="3">
        <f>VLOOKUP(A140,'Week 2'!$Q$4:R$138,2,FALSE)</f>
        <v>1461.4985239828993</v>
      </c>
      <c r="F140" s="3">
        <f>VLOOKUP(C140,'Week 2'!$Q$4:R$138,2,FALSE)</f>
        <v>1388.8827784615669</v>
      </c>
      <c r="G140" s="5">
        <f t="shared" si="87"/>
        <v>0.68829920787746945</v>
      </c>
      <c r="H140">
        <f t="shared" si="24"/>
        <v>1</v>
      </c>
      <c r="I140">
        <f t="shared" si="126"/>
        <v>23</v>
      </c>
      <c r="J140">
        <f t="shared" si="127"/>
        <v>3.1780538303479458</v>
      </c>
      <c r="K140">
        <f t="shared" si="128"/>
        <v>1461.4985239828993</v>
      </c>
      <c r="L140">
        <f t="shared" si="129"/>
        <v>1388.8827784615669</v>
      </c>
      <c r="M140">
        <f t="shared" si="88"/>
        <v>2.2000302964595932</v>
      </c>
      <c r="N140" s="3">
        <f t="shared" si="89"/>
        <v>1505.0856076559157</v>
      </c>
    </row>
    <row r="141" spans="1:18">
      <c r="A141" t="str">
        <f t="shared" ref="A141:A160" si="144">C62</f>
        <v>Pittsburgh</v>
      </c>
      <c r="B141">
        <f t="shared" ref="B141:B160" si="145">D62</f>
        <v>6</v>
      </c>
      <c r="C141" t="str">
        <f t="shared" ref="C141:C160" si="146">A62</f>
        <v>Penn State</v>
      </c>
      <c r="D141">
        <f t="shared" ref="D141:D160" si="147">B62</f>
        <v>51</v>
      </c>
      <c r="E141" s="3">
        <f>VLOOKUP(A141,'Week 2'!$Q$4:R$138,2,FALSE)</f>
        <v>1579.1126095586835</v>
      </c>
      <c r="F141" s="3">
        <f>VLOOKUP(C141,'Week 2'!$Q$4:R$138,2,FALSE)</f>
        <v>1520.7944154167983</v>
      </c>
      <c r="G141" s="5">
        <f t="shared" si="87"/>
        <v>0.67037388987490398</v>
      </c>
      <c r="H141">
        <f t="shared" ref="H141:H160" si="148">IF(B141&gt;D141,1,0)</f>
        <v>0</v>
      </c>
      <c r="I141">
        <f t="shared" si="126"/>
        <v>-45</v>
      </c>
      <c r="J141">
        <f t="shared" si="127"/>
        <v>3.8286413964890951</v>
      </c>
      <c r="K141">
        <f t="shared" si="128"/>
        <v>1520.7944154167983</v>
      </c>
      <c r="L141">
        <f t="shared" si="129"/>
        <v>1579.1126095586835</v>
      </c>
      <c r="M141">
        <f t="shared" si="88"/>
        <v>2.1999622759237942</v>
      </c>
      <c r="N141" s="3">
        <f t="shared" si="89"/>
        <v>1466.1832120873569</v>
      </c>
    </row>
    <row r="142" spans="1:18">
      <c r="A142" t="str">
        <f t="shared" si="144"/>
        <v>San Diego State</v>
      </c>
      <c r="B142">
        <f t="shared" si="145"/>
        <v>28</v>
      </c>
      <c r="C142" t="str">
        <f t="shared" si="146"/>
        <v>AA</v>
      </c>
      <c r="D142">
        <f t="shared" si="147"/>
        <v>14</v>
      </c>
      <c r="E142" s="3">
        <f>VLOOKUP(A142,'Week 2'!$Q$4:R$138,2,FALSE)</f>
        <v>1469.0895754664168</v>
      </c>
      <c r="F142" s="3">
        <f>VLOOKUP(C142,'Week 2'!$Q$4:R$138,2,FALSE)</f>
        <v>1388.8827784615669</v>
      </c>
      <c r="G142" s="5">
        <f t="shared" si="87"/>
        <v>0.69759626339087055</v>
      </c>
      <c r="H142">
        <f t="shared" si="148"/>
        <v>1</v>
      </c>
      <c r="I142">
        <f t="shared" si="126"/>
        <v>14</v>
      </c>
      <c r="J142">
        <f t="shared" si="127"/>
        <v>2.7080502011022101</v>
      </c>
      <c r="K142">
        <f t="shared" si="128"/>
        <v>1469.0895754664168</v>
      </c>
      <c r="L142">
        <f t="shared" si="129"/>
        <v>1388.8827784615669</v>
      </c>
      <c r="M142">
        <f t="shared" si="88"/>
        <v>2.2000274290968118</v>
      </c>
      <c r="N142" s="3">
        <f t="shared" si="89"/>
        <v>1505.1227027020948</v>
      </c>
    </row>
    <row r="143" spans="1:18">
      <c r="A143" t="str">
        <f t="shared" si="144"/>
        <v>South Florida</v>
      </c>
      <c r="B143">
        <f t="shared" si="145"/>
        <v>49</v>
      </c>
      <c r="C143" t="str">
        <f t="shared" si="146"/>
        <v>Georgia Tech</v>
      </c>
      <c r="D143">
        <f t="shared" si="147"/>
        <v>38</v>
      </c>
      <c r="E143" s="3">
        <f>VLOOKUP(A143,'Week 2'!$Q$4:R$138,2,FALSE)</f>
        <v>1573.0801082397832</v>
      </c>
      <c r="F143" s="3">
        <f>VLOOKUP(C143,'Week 2'!$Q$4:R$138,2,FALSE)</f>
        <v>1589.7182746575349</v>
      </c>
      <c r="G143" s="5">
        <f t="shared" si="87"/>
        <v>0.56915222525771103</v>
      </c>
      <c r="H143">
        <f t="shared" si="148"/>
        <v>1</v>
      </c>
      <c r="I143">
        <f t="shared" si="126"/>
        <v>11</v>
      </c>
      <c r="J143">
        <f t="shared" si="127"/>
        <v>2.4849066497880004</v>
      </c>
      <c r="K143">
        <f t="shared" si="128"/>
        <v>1573.0801082397832</v>
      </c>
      <c r="L143">
        <f t="shared" si="129"/>
        <v>1589.7182746575349</v>
      </c>
      <c r="M143">
        <f t="shared" si="88"/>
        <v>2.1998677738913797</v>
      </c>
      <c r="N143" s="3">
        <f t="shared" si="89"/>
        <v>1620.1844029928625</v>
      </c>
    </row>
    <row r="144" spans="1:18">
      <c r="A144" t="str">
        <f t="shared" si="144"/>
        <v>Stanford</v>
      </c>
      <c r="B144">
        <f t="shared" si="145"/>
        <v>17</v>
      </c>
      <c r="C144" t="str">
        <f t="shared" si="146"/>
        <v>Southern California</v>
      </c>
      <c r="D144">
        <f t="shared" si="147"/>
        <v>3</v>
      </c>
      <c r="E144" s="3">
        <f>VLOOKUP(A144,'Week 2'!$Q$4:R$138,2,FALSE)</f>
        <v>1530.9104245335832</v>
      </c>
      <c r="F144" s="3">
        <f>VLOOKUP(C144,'Week 2'!$Q$4:R$138,2,FALSE)</f>
        <v>1531.3549421592916</v>
      </c>
      <c r="G144" s="5">
        <f t="shared" si="87"/>
        <v>0.5918482505863909</v>
      </c>
      <c r="H144">
        <f t="shared" si="148"/>
        <v>1</v>
      </c>
      <c r="I144">
        <f t="shared" si="126"/>
        <v>14</v>
      </c>
      <c r="J144">
        <f t="shared" si="127"/>
        <v>2.7080502011022101</v>
      </c>
      <c r="K144">
        <f t="shared" si="128"/>
        <v>1530.9104245335832</v>
      </c>
      <c r="L144">
        <f t="shared" si="129"/>
        <v>1531.3549421592916</v>
      </c>
      <c r="M144">
        <f t="shared" si="88"/>
        <v>2.1950508149221442</v>
      </c>
      <c r="N144" s="3">
        <f t="shared" si="89"/>
        <v>1579.4340170924054</v>
      </c>
    </row>
    <row r="145" spans="1:14">
      <c r="A145" t="str">
        <f t="shared" si="144"/>
        <v>Syracuse</v>
      </c>
      <c r="B145">
        <f t="shared" si="145"/>
        <v>62</v>
      </c>
      <c r="C145" t="str">
        <f t="shared" si="146"/>
        <v>AA</v>
      </c>
      <c r="D145">
        <f t="shared" si="147"/>
        <v>10</v>
      </c>
      <c r="E145" s="3">
        <f>VLOOKUP(A145,'Week 2'!$Q$4:R$138,2,FALSE)</f>
        <v>1526.3905732961525</v>
      </c>
      <c r="F145" s="3">
        <f>VLOOKUP(C145,'Week 2'!$Q$4:R$138,2,FALSE)</f>
        <v>1388.8827784615669</v>
      </c>
      <c r="G145" s="5">
        <f t="shared" si="87"/>
        <v>0.76237206777748412</v>
      </c>
      <c r="H145">
        <f t="shared" si="148"/>
        <v>1</v>
      </c>
      <c r="I145">
        <f t="shared" si="126"/>
        <v>52</v>
      </c>
      <c r="J145">
        <f t="shared" si="127"/>
        <v>3.970291913552122</v>
      </c>
      <c r="K145">
        <f t="shared" si="128"/>
        <v>1526.3905732961525</v>
      </c>
      <c r="L145">
        <f t="shared" si="129"/>
        <v>1388.8827784615669</v>
      </c>
      <c r="M145">
        <f t="shared" si="88"/>
        <v>2.2000159990930164</v>
      </c>
      <c r="N145" s="3">
        <f t="shared" si="89"/>
        <v>1567.9027745241965</v>
      </c>
    </row>
    <row r="146" spans="1:14">
      <c r="A146" t="str">
        <f t="shared" si="144"/>
        <v>Tennessee</v>
      </c>
      <c r="B146">
        <f t="shared" si="145"/>
        <v>59</v>
      </c>
      <c r="C146" t="str">
        <f t="shared" si="146"/>
        <v>AA</v>
      </c>
      <c r="D146">
        <f t="shared" si="147"/>
        <v>3</v>
      </c>
      <c r="E146" s="3">
        <f>VLOOKUP(A146,'Week 2'!$Q$4:R$138,2,FALSE)</f>
        <v>1467.0416313399567</v>
      </c>
      <c r="F146" s="3">
        <f>VLOOKUP(C146,'Week 2'!$Q$4:R$138,2,FALSE)</f>
        <v>1388.8827784615669</v>
      </c>
      <c r="G146" s="5">
        <f t="shared" si="87"/>
        <v>0.69510354680239061</v>
      </c>
      <c r="H146">
        <f t="shared" si="148"/>
        <v>1</v>
      </c>
      <c r="I146">
        <f t="shared" si="126"/>
        <v>56</v>
      </c>
      <c r="J146">
        <f t="shared" si="127"/>
        <v>4.0430512678345503</v>
      </c>
      <c r="K146">
        <f t="shared" si="128"/>
        <v>1467.0416313399567</v>
      </c>
      <c r="L146">
        <f t="shared" si="129"/>
        <v>1388.8827784615669</v>
      </c>
      <c r="M146">
        <f t="shared" si="88"/>
        <v>2.2000281478030832</v>
      </c>
      <c r="N146" s="3">
        <f t="shared" si="89"/>
        <v>1521.2816529356342</v>
      </c>
    </row>
    <row r="147" spans="1:14">
      <c r="A147" t="str">
        <f t="shared" si="144"/>
        <v>Texas</v>
      </c>
      <c r="B147">
        <f t="shared" si="145"/>
        <v>28</v>
      </c>
      <c r="C147" t="str">
        <f t="shared" si="146"/>
        <v>Tulsa</v>
      </c>
      <c r="D147">
        <f t="shared" si="147"/>
        <v>21</v>
      </c>
      <c r="E147" s="3">
        <f>VLOOKUP(A147,'Week 2'!$Q$4:R$138,2,FALSE)</f>
        <v>1482.0824053077195</v>
      </c>
      <c r="F147" s="3">
        <f>VLOOKUP(C147,'Week 2'!$Q$4:R$138,2,FALSE)</f>
        <v>1559.6472026883978</v>
      </c>
      <c r="G147" s="5">
        <f t="shared" ref="G147:G178" si="149">1/(1+(10^((F147-E147-HFA)/400)))</f>
        <v>0.48192568192690882</v>
      </c>
      <c r="H147">
        <f t="shared" si="148"/>
        <v>1</v>
      </c>
      <c r="I147">
        <f t="shared" si="126"/>
        <v>7</v>
      </c>
      <c r="J147">
        <f t="shared" si="127"/>
        <v>2.0794415416798357</v>
      </c>
      <c r="K147">
        <f t="shared" si="128"/>
        <v>1482.0824053077195</v>
      </c>
      <c r="L147">
        <f t="shared" si="129"/>
        <v>1559.6472026883978</v>
      </c>
      <c r="M147">
        <f t="shared" ref="M147:M178" si="150">IFERROR((MVC*0.001/(K147-L147))+MVC,1)</f>
        <v>2.1999716366177147</v>
      </c>
      <c r="N147" s="3">
        <f t="shared" ref="N147:N178" si="151">E147+k*J147*M147*(H147-G147)</f>
        <v>1529.4832255691617</v>
      </c>
    </row>
    <row r="148" spans="1:14">
      <c r="A148" t="str">
        <f t="shared" si="144"/>
        <v>Texas State</v>
      </c>
      <c r="B148">
        <f t="shared" si="145"/>
        <v>36</v>
      </c>
      <c r="C148" t="str">
        <f t="shared" si="146"/>
        <v>AA</v>
      </c>
      <c r="D148">
        <f t="shared" si="147"/>
        <v>20</v>
      </c>
      <c r="E148" s="3">
        <f>VLOOKUP(A148,'Week 2'!$Q$4:R$138,2,FALSE)</f>
        <v>1466.3270417001352</v>
      </c>
      <c r="F148" s="3">
        <f>VLOOKUP(C148,'Week 2'!$Q$4:R$138,2,FALSE)</f>
        <v>1388.8827784615669</v>
      </c>
      <c r="G148" s="5">
        <f t="shared" si="149"/>
        <v>0.694231052972902</v>
      </c>
      <c r="H148">
        <f t="shared" si="148"/>
        <v>1</v>
      </c>
      <c r="I148">
        <f t="shared" si="126"/>
        <v>16</v>
      </c>
      <c r="J148">
        <f t="shared" si="127"/>
        <v>2.8332133440562162</v>
      </c>
      <c r="K148">
        <f t="shared" si="128"/>
        <v>1466.3270417001352</v>
      </c>
      <c r="L148">
        <f t="shared" si="129"/>
        <v>1388.8827784615669</v>
      </c>
      <c r="M148">
        <f t="shared" si="150"/>
        <v>2.200028407527014</v>
      </c>
      <c r="N148" s="3">
        <f t="shared" si="151"/>
        <v>1504.4451149741374</v>
      </c>
    </row>
    <row r="149" spans="1:14">
      <c r="A149" t="str">
        <f t="shared" si="144"/>
        <v>Texas Tech</v>
      </c>
      <c r="B149">
        <f t="shared" si="145"/>
        <v>77</v>
      </c>
      <c r="C149" t="str">
        <f t="shared" si="146"/>
        <v>AA</v>
      </c>
      <c r="D149">
        <f t="shared" si="147"/>
        <v>0</v>
      </c>
      <c r="E149" s="3">
        <f>VLOOKUP(A149,'Week 2'!$Q$4:R$138,2,FALSE)</f>
        <v>1469.5547756227659</v>
      </c>
      <c r="F149" s="3">
        <f>VLOOKUP(C149,'Week 2'!$Q$4:R$138,2,FALSE)</f>
        <v>1388.8827784615669</v>
      </c>
      <c r="G149" s="5">
        <f t="shared" si="149"/>
        <v>0.69816088415452582</v>
      </c>
      <c r="H149">
        <f t="shared" si="148"/>
        <v>1</v>
      </c>
      <c r="I149">
        <f t="shared" si="126"/>
        <v>77</v>
      </c>
      <c r="J149">
        <f t="shared" si="127"/>
        <v>4.3567088266895917</v>
      </c>
      <c r="K149">
        <f t="shared" si="128"/>
        <v>1469.5547756227659</v>
      </c>
      <c r="L149">
        <f t="shared" si="129"/>
        <v>1388.8827784615669</v>
      </c>
      <c r="M149">
        <f t="shared" si="150"/>
        <v>2.2000272709251965</v>
      </c>
      <c r="N149" s="3">
        <f t="shared" si="151"/>
        <v>1527.4165990325534</v>
      </c>
    </row>
    <row r="150" spans="1:14">
      <c r="A150" t="str">
        <f t="shared" si="144"/>
        <v>Troy</v>
      </c>
      <c r="B150">
        <f t="shared" si="145"/>
        <v>59</v>
      </c>
      <c r="C150" t="str">
        <f t="shared" si="146"/>
        <v>AA</v>
      </c>
      <c r="D150">
        <f t="shared" si="147"/>
        <v>7</v>
      </c>
      <c r="E150" s="3">
        <f>VLOOKUP(A150,'Week 2'!$Q$4:R$138,2,FALSE)</f>
        <v>1463.8908208735577</v>
      </c>
      <c r="F150" s="3">
        <f>VLOOKUP(C150,'Week 2'!$Q$4:R$138,2,FALSE)</f>
        <v>1388.8827784615669</v>
      </c>
      <c r="G150" s="5">
        <f t="shared" si="149"/>
        <v>0.69124603319085021</v>
      </c>
      <c r="H150">
        <f t="shared" si="148"/>
        <v>1</v>
      </c>
      <c r="I150">
        <f t="shared" si="126"/>
        <v>52</v>
      </c>
      <c r="J150">
        <f t="shared" si="127"/>
        <v>3.970291913552122</v>
      </c>
      <c r="K150">
        <f t="shared" si="128"/>
        <v>1463.8908208735577</v>
      </c>
      <c r="L150">
        <f t="shared" si="129"/>
        <v>1388.8827784615669</v>
      </c>
      <c r="M150">
        <f t="shared" si="150"/>
        <v>2.2000293301881939</v>
      </c>
      <c r="N150" s="3">
        <f t="shared" si="151"/>
        <v>1517.8286485766753</v>
      </c>
    </row>
    <row r="151" spans="1:14">
      <c r="A151" t="str">
        <f t="shared" si="144"/>
        <v>Tulane</v>
      </c>
      <c r="B151">
        <f t="shared" si="145"/>
        <v>42</v>
      </c>
      <c r="C151" t="str">
        <f t="shared" si="146"/>
        <v>AA</v>
      </c>
      <c r="D151">
        <f t="shared" si="147"/>
        <v>17</v>
      </c>
      <c r="E151" s="3">
        <f>VLOOKUP(A151,'Week 2'!$Q$4:R$138,2,FALSE)</f>
        <v>1480.5408985094468</v>
      </c>
      <c r="F151" s="3">
        <f>VLOOKUP(C151,'Week 2'!$Q$4:R$138,2,FALSE)</f>
        <v>1388.8827784615669</v>
      </c>
      <c r="G151" s="5">
        <f t="shared" si="149"/>
        <v>0.71131857062505743</v>
      </c>
      <c r="H151">
        <f t="shared" si="148"/>
        <v>1</v>
      </c>
      <c r="I151">
        <f t="shared" si="126"/>
        <v>25</v>
      </c>
      <c r="J151">
        <f t="shared" si="127"/>
        <v>3.2580965380214821</v>
      </c>
      <c r="K151">
        <f t="shared" si="128"/>
        <v>1480.5408985094468</v>
      </c>
      <c r="L151">
        <f t="shared" si="129"/>
        <v>1388.8827784615669</v>
      </c>
      <c r="M151">
        <f t="shared" si="150"/>
        <v>2.200024002237869</v>
      </c>
      <c r="N151" s="3">
        <f t="shared" si="151"/>
        <v>1521.925636504541</v>
      </c>
    </row>
    <row r="152" spans="1:14">
      <c r="A152" t="str">
        <f t="shared" si="144"/>
        <v>Northern Illinois</v>
      </c>
      <c r="B152">
        <f t="shared" si="145"/>
        <v>6</v>
      </c>
      <c r="C152" t="str">
        <f t="shared" si="146"/>
        <v>Utah</v>
      </c>
      <c r="D152">
        <f t="shared" si="147"/>
        <v>17</v>
      </c>
      <c r="E152" s="3">
        <f>VLOOKUP(A152,'Week 2'!$Q$4:R$138,2,FALSE)</f>
        <v>1467.0416313399567</v>
      </c>
      <c r="F152" s="3">
        <f>VLOOKUP(C152,'Week 2'!$Q$4:R$138,2,FALSE)</f>
        <v>1583.1908320887585</v>
      </c>
      <c r="G152" s="5">
        <f t="shared" si="149"/>
        <v>0.42691760553875557</v>
      </c>
      <c r="H152">
        <f t="shared" si="148"/>
        <v>0</v>
      </c>
      <c r="I152">
        <f t="shared" si="126"/>
        <v>-11</v>
      </c>
      <c r="J152">
        <f t="shared" si="127"/>
        <v>2.4849066497880004</v>
      </c>
      <c r="K152">
        <f t="shared" si="128"/>
        <v>1583.1908320887585</v>
      </c>
      <c r="L152">
        <f t="shared" si="129"/>
        <v>1467.0416313399567</v>
      </c>
      <c r="M152">
        <f t="shared" si="150"/>
        <v>2.2000189411548754</v>
      </c>
      <c r="N152" s="3">
        <f t="shared" si="151"/>
        <v>1420.363812001071</v>
      </c>
    </row>
    <row r="153" spans="1:14">
      <c r="A153" t="str">
        <f t="shared" si="144"/>
        <v>Utah State</v>
      </c>
      <c r="B153">
        <f t="shared" si="145"/>
        <v>60</v>
      </c>
      <c r="C153" t="str">
        <f t="shared" si="146"/>
        <v>New Mexico State</v>
      </c>
      <c r="D153">
        <f t="shared" si="147"/>
        <v>13</v>
      </c>
      <c r="E153" s="3">
        <f>VLOOKUP(A153,'Week 2'!$Q$4:R$138,2,FALSE)</f>
        <v>1479.2055845832017</v>
      </c>
      <c r="F153" s="3">
        <f>VLOOKUP(C153,'Week 2'!$Q$4:R$138,2,FALSE)</f>
        <v>1390.8324058774438</v>
      </c>
      <c r="G153" s="5">
        <f t="shared" si="149"/>
        <v>0.70742011839355867</v>
      </c>
      <c r="H153">
        <f t="shared" si="148"/>
        <v>1</v>
      </c>
      <c r="I153">
        <f t="shared" si="126"/>
        <v>47</v>
      </c>
      <c r="J153">
        <f t="shared" si="127"/>
        <v>3.8712010109078911</v>
      </c>
      <c r="K153">
        <f t="shared" si="128"/>
        <v>1479.2055845832017</v>
      </c>
      <c r="L153">
        <f t="shared" si="129"/>
        <v>1390.8324058774438</v>
      </c>
      <c r="M153">
        <f t="shared" si="150"/>
        <v>2.2000248944310052</v>
      </c>
      <c r="N153" s="3">
        <f t="shared" si="151"/>
        <v>1529.0421119811758</v>
      </c>
    </row>
    <row r="154" spans="1:14">
      <c r="A154" t="str">
        <f t="shared" si="144"/>
        <v>Vanderbilt</v>
      </c>
      <c r="B154">
        <f t="shared" si="145"/>
        <v>41</v>
      </c>
      <c r="C154" t="str">
        <f t="shared" si="146"/>
        <v>Nevada</v>
      </c>
      <c r="D154">
        <f t="shared" si="147"/>
        <v>10</v>
      </c>
      <c r="E154" s="3">
        <f>VLOOKUP(A154,'Week 2'!$Q$4:R$138,2,FALSE)</f>
        <v>1533.6729582998648</v>
      </c>
      <c r="F154" s="3">
        <f>VLOOKUP(C154,'Week 2'!$Q$4:R$138,2,FALSE)</f>
        <v>1595.7507759764351</v>
      </c>
      <c r="G154" s="5">
        <f t="shared" si="149"/>
        <v>0.50420525925082127</v>
      </c>
      <c r="H154">
        <f t="shared" si="148"/>
        <v>1</v>
      </c>
      <c r="I154">
        <f t="shared" si="126"/>
        <v>31</v>
      </c>
      <c r="J154">
        <f t="shared" si="127"/>
        <v>3.4657359027997265</v>
      </c>
      <c r="K154">
        <f t="shared" si="128"/>
        <v>1533.6729582998648</v>
      </c>
      <c r="L154">
        <f t="shared" si="129"/>
        <v>1595.7507759764351</v>
      </c>
      <c r="M154">
        <f t="shared" si="150"/>
        <v>2.199964560609855</v>
      </c>
      <c r="N154" s="3">
        <f t="shared" si="151"/>
        <v>1609.276660265379</v>
      </c>
    </row>
    <row r="155" spans="1:14">
      <c r="A155" t="str">
        <f t="shared" si="144"/>
        <v>Virginia Tech</v>
      </c>
      <c r="B155">
        <f t="shared" si="145"/>
        <v>62</v>
      </c>
      <c r="C155" t="str">
        <f t="shared" si="146"/>
        <v>AA</v>
      </c>
      <c r="D155">
        <f t="shared" si="147"/>
        <v>17</v>
      </c>
      <c r="E155" s="3">
        <f>VLOOKUP(A155,'Week 2'!$Q$4:R$138,2,FALSE)</f>
        <v>1530.9104245335832</v>
      </c>
      <c r="F155" s="3">
        <f>VLOOKUP(C155,'Week 2'!$Q$4:R$138,2,FALSE)</f>
        <v>1388.8827784615669</v>
      </c>
      <c r="G155" s="5">
        <f t="shared" si="149"/>
        <v>0.76705335552770493</v>
      </c>
      <c r="H155">
        <f t="shared" si="148"/>
        <v>1</v>
      </c>
      <c r="I155">
        <f t="shared" si="126"/>
        <v>45</v>
      </c>
      <c r="J155">
        <f t="shared" si="127"/>
        <v>3.8286413964890951</v>
      </c>
      <c r="K155">
        <f t="shared" si="128"/>
        <v>1530.9104245335832</v>
      </c>
      <c r="L155">
        <f t="shared" si="129"/>
        <v>1388.8827784615669</v>
      </c>
      <c r="M155">
        <f t="shared" si="150"/>
        <v>2.2000154899419999</v>
      </c>
      <c r="N155" s="3">
        <f t="shared" si="151"/>
        <v>1570.1529441464099</v>
      </c>
    </row>
    <row r="156" spans="1:14">
      <c r="A156" t="str">
        <f t="shared" si="144"/>
        <v>Wake Forest</v>
      </c>
      <c r="B156">
        <f t="shared" si="145"/>
        <v>51</v>
      </c>
      <c r="C156" t="str">
        <f t="shared" si="146"/>
        <v>AA</v>
      </c>
      <c r="D156">
        <f t="shared" si="147"/>
        <v>20</v>
      </c>
      <c r="E156" s="3">
        <f>VLOOKUP(A156,'Week 2'!$Q$4:R$138,2,FALSE)</f>
        <v>1519.4591014905532</v>
      </c>
      <c r="F156" s="3">
        <f>VLOOKUP(C156,'Week 2'!$Q$4:R$138,2,FALSE)</f>
        <v>1388.8827784615669</v>
      </c>
      <c r="G156" s="5">
        <f t="shared" si="149"/>
        <v>0.75506811548675024</v>
      </c>
      <c r="H156">
        <f t="shared" si="148"/>
        <v>1</v>
      </c>
      <c r="I156">
        <f t="shared" si="126"/>
        <v>31</v>
      </c>
      <c r="J156">
        <f t="shared" si="127"/>
        <v>3.4657359027997265</v>
      </c>
      <c r="K156">
        <f t="shared" si="128"/>
        <v>1519.4591014905532</v>
      </c>
      <c r="L156">
        <f t="shared" si="129"/>
        <v>1388.8827784615669</v>
      </c>
      <c r="M156">
        <f t="shared" si="150"/>
        <v>2.2000168483837572</v>
      </c>
      <c r="N156" s="3">
        <f t="shared" si="151"/>
        <v>1556.8096334715533</v>
      </c>
    </row>
    <row r="157" spans="1:14">
      <c r="A157" t="str">
        <f t="shared" si="144"/>
        <v>Washington</v>
      </c>
      <c r="B157">
        <f t="shared" si="145"/>
        <v>45</v>
      </c>
      <c r="C157" t="str">
        <f t="shared" si="146"/>
        <v>AA</v>
      </c>
      <c r="D157">
        <f t="shared" si="147"/>
        <v>3</v>
      </c>
      <c r="E157" s="3">
        <f>VLOOKUP(A157,'Week 2'!$Q$4:R$138,2,FALSE)</f>
        <v>1482.0824053077195</v>
      </c>
      <c r="F157" s="3">
        <f>VLOOKUP(C157,'Week 2'!$Q$4:R$138,2,FALSE)</f>
        <v>1388.8827784615669</v>
      </c>
      <c r="G157" s="5">
        <f t="shared" si="149"/>
        <v>0.71313729832576056</v>
      </c>
      <c r="H157">
        <f t="shared" si="148"/>
        <v>1</v>
      </c>
      <c r="I157">
        <f t="shared" si="126"/>
        <v>42</v>
      </c>
      <c r="J157">
        <f t="shared" si="127"/>
        <v>3.7612001156935624</v>
      </c>
      <c r="K157">
        <f t="shared" si="128"/>
        <v>1482.0824053077195</v>
      </c>
      <c r="L157">
        <f t="shared" si="129"/>
        <v>1388.8827784615669</v>
      </c>
      <c r="M157">
        <f t="shared" si="150"/>
        <v>2.2000236052447253</v>
      </c>
      <c r="N157" s="3">
        <f t="shared" si="151"/>
        <v>1529.5566278602778</v>
      </c>
    </row>
    <row r="158" spans="1:14">
      <c r="A158" t="str">
        <f t="shared" si="144"/>
        <v>Washington State</v>
      </c>
      <c r="B158">
        <f t="shared" si="145"/>
        <v>31</v>
      </c>
      <c r="C158" t="str">
        <f t="shared" si="146"/>
        <v>San Jose State</v>
      </c>
      <c r="D158">
        <f t="shared" si="147"/>
        <v>0</v>
      </c>
      <c r="E158" s="3">
        <f>VLOOKUP(A158,'Week 2'!$Q$4:R$138,2,FALSE)</f>
        <v>1576.3273902483379</v>
      </c>
      <c r="F158" s="3">
        <f>VLOOKUP(C158,'Week 2'!$Q$4:R$138,2,FALSE)</f>
        <v>1461.0889460766134</v>
      </c>
      <c r="G158" s="5">
        <f t="shared" si="149"/>
        <v>0.738374274033887</v>
      </c>
      <c r="H158">
        <f t="shared" si="148"/>
        <v>1</v>
      </c>
      <c r="I158">
        <f t="shared" si="126"/>
        <v>31</v>
      </c>
      <c r="J158">
        <f t="shared" si="127"/>
        <v>3.4657359027997265</v>
      </c>
      <c r="K158">
        <f t="shared" si="128"/>
        <v>1576.3273902483379</v>
      </c>
      <c r="L158">
        <f t="shared" si="129"/>
        <v>1461.0889460766134</v>
      </c>
      <c r="M158">
        <f t="shared" si="150"/>
        <v>2.2000190908512853</v>
      </c>
      <c r="N158" s="3">
        <f t="shared" si="151"/>
        <v>1616.2236660010162</v>
      </c>
    </row>
    <row r="159" spans="1:14">
      <c r="A159" t="str">
        <f t="shared" si="144"/>
        <v>West Virginia</v>
      </c>
      <c r="B159">
        <f t="shared" si="145"/>
        <v>52</v>
      </c>
      <c r="C159" t="str">
        <f t="shared" si="146"/>
        <v>AA</v>
      </c>
      <c r="D159">
        <f t="shared" si="147"/>
        <v>17</v>
      </c>
      <c r="E159" s="3">
        <f>VLOOKUP(A159,'Week 2'!$Q$4:R$138,2,FALSE)</f>
        <v>1532.9583686600433</v>
      </c>
      <c r="F159" s="3">
        <f>VLOOKUP(C159,'Week 2'!$Q$4:R$138,2,FALSE)</f>
        <v>1388.8827784615669</v>
      </c>
      <c r="G159" s="5">
        <f t="shared" si="149"/>
        <v>0.7691531930507558</v>
      </c>
      <c r="H159">
        <f t="shared" si="148"/>
        <v>1</v>
      </c>
      <c r="I159">
        <f t="shared" si="126"/>
        <v>35</v>
      </c>
      <c r="J159">
        <f t="shared" si="127"/>
        <v>3.5835189384561099</v>
      </c>
      <c r="K159">
        <f t="shared" si="128"/>
        <v>1532.9583686600433</v>
      </c>
      <c r="L159">
        <f t="shared" si="129"/>
        <v>1388.8827784615669</v>
      </c>
      <c r="M159">
        <f t="shared" si="150"/>
        <v>2.2000152697621922</v>
      </c>
      <c r="N159" s="3">
        <f t="shared" si="151"/>
        <v>1569.3573530981257</v>
      </c>
    </row>
    <row r="160" spans="1:14">
      <c r="A160" t="str">
        <f t="shared" si="144"/>
        <v>Wisconsin</v>
      </c>
      <c r="B160">
        <f t="shared" si="145"/>
        <v>45</v>
      </c>
      <c r="C160" t="str">
        <f t="shared" si="146"/>
        <v>New Mexico</v>
      </c>
      <c r="D160">
        <f t="shared" si="147"/>
        <v>14</v>
      </c>
      <c r="E160" s="3">
        <f>VLOOKUP(A160,'Week 2'!$Q$4:R$138,2,FALSE)</f>
        <v>1534.6573590279972</v>
      </c>
      <c r="F160" s="3">
        <f>VLOOKUP(C160,'Week 2'!$Q$4:R$138,2,FALSE)</f>
        <v>1583.929468834614</v>
      </c>
      <c r="G160" s="5">
        <f t="shared" si="149"/>
        <v>0.52261880511389991</v>
      </c>
      <c r="H160">
        <f t="shared" si="148"/>
        <v>1</v>
      </c>
      <c r="I160">
        <f t="shared" si="126"/>
        <v>31</v>
      </c>
      <c r="J160">
        <f t="shared" si="127"/>
        <v>3.4657359027997265</v>
      </c>
      <c r="K160">
        <f t="shared" si="128"/>
        <v>1534.6573590279972</v>
      </c>
      <c r="L160">
        <f t="shared" si="129"/>
        <v>1583.929468834614</v>
      </c>
      <c r="M160">
        <f t="shared" si="150"/>
        <v>2.1999553499939699</v>
      </c>
      <c r="N160" s="3">
        <f t="shared" si="151"/>
        <v>1607.4528760229864</v>
      </c>
    </row>
    <row r="161" spans="7:7">
      <c r="G161" s="5"/>
    </row>
    <row r="162" spans="7:7">
      <c r="G162" s="5"/>
    </row>
    <row r="163" spans="7:7">
      <c r="G163" s="5"/>
    </row>
    <row r="164" spans="7:7">
      <c r="G164" s="5"/>
    </row>
    <row r="165" spans="7:7">
      <c r="G165" s="5"/>
    </row>
    <row r="166" spans="7:7">
      <c r="G166" s="5"/>
    </row>
    <row r="167" spans="7:7">
      <c r="G167" s="5"/>
    </row>
    <row r="168" spans="7:7">
      <c r="G168" s="5"/>
    </row>
    <row r="169" spans="7:7">
      <c r="G169" s="5"/>
    </row>
    <row r="170" spans="7:7">
      <c r="G170" s="5"/>
    </row>
    <row r="171" spans="7:7">
      <c r="G171" s="5"/>
    </row>
    <row r="172" spans="7:7">
      <c r="G172" s="5"/>
    </row>
    <row r="173" spans="7:7">
      <c r="G173" s="5"/>
    </row>
    <row r="174" spans="7:7">
      <c r="G174" s="5"/>
    </row>
    <row r="175" spans="7:7">
      <c r="G175" s="5"/>
    </row>
    <row r="176" spans="7:7">
      <c r="G176" s="5"/>
    </row>
    <row r="177" spans="7:7">
      <c r="G177" s="5"/>
    </row>
    <row r="178" spans="7:7">
      <c r="G178" s="5"/>
    </row>
    <row r="179" spans="7:7">
      <c r="G179" s="5"/>
    </row>
    <row r="180" spans="7:7">
      <c r="G180" s="5"/>
    </row>
    <row r="181" spans="7:7">
      <c r="G181" s="5"/>
    </row>
    <row r="182" spans="7:7">
      <c r="G182" s="5"/>
    </row>
    <row r="183" spans="7:7">
      <c r="G183" s="5"/>
    </row>
    <row r="184" spans="7:7">
      <c r="G184" s="5"/>
    </row>
    <row r="185" spans="7:7">
      <c r="G185" s="5"/>
    </row>
    <row r="186" spans="7:7">
      <c r="G186" s="5"/>
    </row>
    <row r="187" spans="7:7">
      <c r="G187" s="5"/>
    </row>
    <row r="188" spans="7:7">
      <c r="G188" s="5"/>
    </row>
    <row r="189" spans="7:7">
      <c r="G189" s="5"/>
    </row>
    <row r="190" spans="7:7">
      <c r="G190" s="5"/>
    </row>
    <row r="191" spans="7:7">
      <c r="G191" s="5"/>
    </row>
    <row r="192" spans="7:7">
      <c r="G192" s="5"/>
    </row>
    <row r="193" spans="7:7">
      <c r="G193" s="5"/>
    </row>
    <row r="194" spans="7:7">
      <c r="G194" s="5"/>
    </row>
    <row r="195" spans="7:7">
      <c r="G195" s="5"/>
    </row>
    <row r="196" spans="7:7">
      <c r="G196" s="5"/>
    </row>
    <row r="197" spans="7:7">
      <c r="G197" s="5"/>
    </row>
    <row r="198" spans="7:7">
      <c r="G198" s="5"/>
    </row>
    <row r="199" spans="7:7">
      <c r="G199" s="5"/>
    </row>
    <row r="200" spans="7:7">
      <c r="G200" s="5"/>
    </row>
    <row r="201" spans="7:7">
      <c r="G201" s="5"/>
    </row>
    <row r="202" spans="7:7">
      <c r="G202" s="5"/>
    </row>
    <row r="203" spans="7:7">
      <c r="G203" s="5"/>
    </row>
    <row r="204" spans="7:7">
      <c r="G204" s="5"/>
    </row>
    <row r="205" spans="7:7">
      <c r="G205" s="5"/>
    </row>
    <row r="206" spans="7:7">
      <c r="G206" s="5"/>
    </row>
    <row r="207" spans="7:7">
      <c r="G207" s="5"/>
    </row>
    <row r="208" spans="7:7">
      <c r="G208" s="5"/>
    </row>
    <row r="209" spans="7:7">
      <c r="G209" s="5"/>
    </row>
    <row r="210" spans="7:7">
      <c r="G210" s="5"/>
    </row>
    <row r="211" spans="7:7">
      <c r="G211" s="5"/>
    </row>
    <row r="212" spans="7:7">
      <c r="G212" s="5"/>
    </row>
    <row r="213" spans="7:7">
      <c r="G213" s="5"/>
    </row>
    <row r="214" spans="7:7">
      <c r="G214" s="5"/>
    </row>
    <row r="215" spans="7:7">
      <c r="G215" s="5"/>
    </row>
    <row r="216" spans="7:7">
      <c r="G216" s="5"/>
    </row>
    <row r="217" spans="7:7">
      <c r="G217" s="5"/>
    </row>
    <row r="218" spans="7:7">
      <c r="G218" s="5"/>
    </row>
    <row r="219" spans="7:7">
      <c r="G219" s="5"/>
    </row>
    <row r="220" spans="7:7">
      <c r="G220" s="5"/>
    </row>
    <row r="221" spans="7:7">
      <c r="G221" s="5"/>
    </row>
    <row r="222" spans="7:7">
      <c r="G222" s="5"/>
    </row>
    <row r="223" spans="7:7">
      <c r="G223" s="5"/>
    </row>
    <row r="224" spans="7:7">
      <c r="G224" s="5"/>
    </row>
    <row r="225" spans="7:7">
      <c r="G225" s="5"/>
    </row>
    <row r="226" spans="7:7">
      <c r="G226" s="5"/>
    </row>
    <row r="227" spans="7:7">
      <c r="G227" s="5"/>
    </row>
    <row r="228" spans="7:7">
      <c r="G228" s="5"/>
    </row>
    <row r="229" spans="7:7">
      <c r="G22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EF77D-348F-1D46-9CC5-543CABE41BCC}">
  <dimension ref="A1:R136"/>
  <sheetViews>
    <sheetView topLeftCell="D1" workbookViewId="0">
      <selection activeCell="G6" sqref="G6"/>
    </sheetView>
  </sheetViews>
  <sheetFormatPr baseColWidth="10" defaultRowHeight="16"/>
  <cols>
    <col min="1" max="1" width="26.5" customWidth="1"/>
    <col min="3" max="3" width="22.1640625" customWidth="1"/>
    <col min="5" max="6" width="10.83203125" style="3"/>
    <col min="7" max="7" width="10.83203125" customWidth="1"/>
    <col min="14" max="14" width="10.83203125" style="3"/>
    <col min="17" max="17" width="21" customWidth="1"/>
    <col min="18" max="18" width="10.83203125" style="3"/>
  </cols>
  <sheetData>
    <row r="1" spans="1:18">
      <c r="A1" s="1" t="s">
        <v>683</v>
      </c>
      <c r="B1" s="1">
        <v>4</v>
      </c>
    </row>
    <row r="3" spans="1:18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1" t="s">
        <v>698</v>
      </c>
      <c r="J3" s="1" t="s">
        <v>699</v>
      </c>
      <c r="K3" s="1" t="s">
        <v>700</v>
      </c>
      <c r="L3" s="1" t="s">
        <v>701</v>
      </c>
      <c r="M3" s="1" t="s">
        <v>702</v>
      </c>
      <c r="N3" s="4" t="s">
        <v>690</v>
      </c>
      <c r="Q3" s="1" t="s">
        <v>134</v>
      </c>
      <c r="R3" s="4" t="s">
        <v>691</v>
      </c>
    </row>
    <row r="4" spans="1:18">
      <c r="A4" t="str">
        <f>IF('All scores'!$B168=$B$1,'All scores'!R168)</f>
        <v>Coastal Carolina</v>
      </c>
      <c r="B4">
        <f>IF('All scores'!$B168=$B$1,'All scores'!S168)</f>
        <v>58</v>
      </c>
      <c r="C4" t="s">
        <v>135</v>
      </c>
      <c r="D4">
        <f>IF('All scores'!$B168=$B$1,'All scores'!U168)</f>
        <v>21</v>
      </c>
      <c r="E4" s="3">
        <f>VLOOKUP(A4,'Week 3'!$Q$4:R$138,2,FALSE)</f>
        <v>1547.4592357798924</v>
      </c>
      <c r="F4" s="3">
        <f>VLOOKUP(C4,'Week 3'!$Q$4:S$138,2,FALSE)</f>
        <v>1347.2339327724467</v>
      </c>
      <c r="G4" s="5">
        <f t="shared" ref="G4:G35" si="0">1/(1+(10^((F4-E4+HFA)/400)))</f>
        <v>0.68533936223420777</v>
      </c>
      <c r="H4">
        <f>IF(B4&gt;D4,1,0)</f>
        <v>1</v>
      </c>
      <c r="I4">
        <f>B4-D4</f>
        <v>37</v>
      </c>
      <c r="J4">
        <f>LN(1+ABS(I4))</f>
        <v>3.6375861597263857</v>
      </c>
      <c r="K4">
        <f>IF($H4=1,$E4,$F4)</f>
        <v>1547.4592357798924</v>
      </c>
      <c r="L4">
        <f>IF($H4=1,$F4,$E4)</f>
        <v>1347.2339327724467</v>
      </c>
      <c r="M4">
        <f t="shared" ref="M4:M35" si="1">IFERROR((MVC*0.001/(K4-L4))+MVC,1)</f>
        <v>2.2000109876222784</v>
      </c>
      <c r="N4" s="3">
        <f t="shared" ref="N4:N35" si="2">E4+k*J4*M4*(H4-G4)</f>
        <v>1597.8221152713711</v>
      </c>
      <c r="Q4" t="str">
        <f>'PRE-POST'!A7</f>
        <v>AA</v>
      </c>
      <c r="R4" s="3">
        <f>IFERROR(VLOOKUP(Q4,$A$4:$N$160,14,FALSE),VLOOKUP(Q4,'Week 3'!Q$4:R$134,2,FALSE))</f>
        <v>1311.9055008470341</v>
      </c>
    </row>
    <row r="5" spans="1:18">
      <c r="A5" t="str">
        <f>IF('All scores'!$B169=$B$1,'All scores'!R169)</f>
        <v>Boston College</v>
      </c>
      <c r="B5">
        <f>IF('All scores'!$B169=$B$1,'All scores'!S169)</f>
        <v>41</v>
      </c>
      <c r="C5" t="str">
        <f>IF('All scores'!$B169=$B$1,'All scores'!T169)</f>
        <v>Wake Forest</v>
      </c>
      <c r="D5">
        <f>IF('All scores'!$B169=$B$1,'All scores'!U169)</f>
        <v>34</v>
      </c>
      <c r="E5" s="3">
        <f>VLOOKUP(A5,'Week 3'!$Q$4:R$138,2,FALSE)</f>
        <v>1604.3458373958856</v>
      </c>
      <c r="F5" s="3">
        <f>VLOOKUP(C5,'Week 3'!$Q$4:S$138,2,FALSE)</f>
        <v>1556.8096334715533</v>
      </c>
      <c r="G5" s="5">
        <f t="shared" si="0"/>
        <v>0.47488872195861465</v>
      </c>
      <c r="H5">
        <f t="shared" ref="H5:H68" si="3">IF(B5&gt;D5,1,0)</f>
        <v>1</v>
      </c>
      <c r="I5">
        <f t="shared" ref="I5:I68" si="4">B5-D5</f>
        <v>7</v>
      </c>
      <c r="J5">
        <f t="shared" ref="J5:J68" si="5">LN(1+ABS(I5))</f>
        <v>2.0794415416798357</v>
      </c>
      <c r="K5">
        <f t="shared" ref="K5:K68" si="6">IF($H5=1,$E5,$F5)</f>
        <v>1604.3458373958856</v>
      </c>
      <c r="L5">
        <f t="shared" ref="L5:L68" si="7">IF($H5=1,$F5,$E5)</f>
        <v>1556.8096334715533</v>
      </c>
      <c r="M5">
        <f t="shared" si="1"/>
        <v>2.2000462805150263</v>
      </c>
      <c r="N5" s="3">
        <f t="shared" si="2"/>
        <v>1652.3921291499455</v>
      </c>
      <c r="Q5" t="str">
        <f>'PRE-POST'!A8</f>
        <v>Air Force</v>
      </c>
      <c r="R5" s="3">
        <f>IFERROR(VLOOKUP(Q5,$A$4:$N$160,14,FALSE),VLOOKUP(Q5,'Week 3'!Q$4:R$134,2,FALSE))</f>
        <v>1537.5632650648602</v>
      </c>
    </row>
    <row r="6" spans="1:18">
      <c r="A6" t="s">
        <v>135</v>
      </c>
      <c r="B6">
        <f>IF('All scores'!$B170=$B$1,'All scores'!S170)</f>
        <v>12</v>
      </c>
      <c r="C6" t="str">
        <f>IF('All scores'!$B170=$B$1,'All scores'!T170)</f>
        <v>Utah State</v>
      </c>
      <c r="D6">
        <f>IF('All scores'!$B170=$B$1,'All scores'!U170)</f>
        <v>73</v>
      </c>
      <c r="E6" s="3">
        <f>VLOOKUP(A6,'Week 3'!$Q$4:R$138,2,FALSE)</f>
        <v>1347.2339327724467</v>
      </c>
      <c r="F6" s="3">
        <f>VLOOKUP(C6,'Week 3'!$Q$4:S$138,2,FALSE)</f>
        <v>1529.0421119811758</v>
      </c>
      <c r="G6" s="5">
        <f t="shared" si="0"/>
        <v>0.19454527432702123</v>
      </c>
      <c r="H6">
        <f t="shared" si="3"/>
        <v>0</v>
      </c>
      <c r="I6">
        <f t="shared" si="4"/>
        <v>-61</v>
      </c>
      <c r="J6">
        <f t="shared" si="5"/>
        <v>4.1271343850450917</v>
      </c>
      <c r="K6">
        <f t="shared" si="6"/>
        <v>1529.0421119811758</v>
      </c>
      <c r="L6">
        <f t="shared" si="7"/>
        <v>1347.2339327724467</v>
      </c>
      <c r="M6">
        <f t="shared" si="1"/>
        <v>2.2000121006657105</v>
      </c>
      <c r="N6" s="3">
        <f t="shared" si="2"/>
        <v>1311.9055008470341</v>
      </c>
      <c r="Q6" t="str">
        <f>'PRE-POST'!A9</f>
        <v>Akron</v>
      </c>
      <c r="R6" s="3">
        <f>IFERROR(VLOOKUP(Q6,$A$4:$N$160,14,FALSE),VLOOKUP(Q6,'Week 3'!Q$4:R$134,2,FALSE))</f>
        <v>1577.8123204400683</v>
      </c>
    </row>
    <row r="7" spans="1:18">
      <c r="A7" t="str">
        <f>IF('All scores'!$B171=$B$1,'All scores'!R171)</f>
        <v>Georgia State</v>
      </c>
      <c r="B7">
        <f>IF('All scores'!$B171=$B$1,'All scores'!S171)</f>
        <v>22</v>
      </c>
      <c r="C7" t="str">
        <f>IF('All scores'!$B171=$B$1,'All scores'!T171)</f>
        <v>Memphis</v>
      </c>
      <c r="D7">
        <f>IF('All scores'!$B171=$B$1,'All scores'!U171)</f>
        <v>59</v>
      </c>
      <c r="E7" s="3">
        <f>VLOOKUP(A7,'Week 3'!$Q$4:R$138,2,FALSE)</f>
        <v>1479.3903292402192</v>
      </c>
      <c r="F7" s="3">
        <f>VLOOKUP(C7,'Week 3'!$Q$4:S$138,2,FALSE)</f>
        <v>1576.1886288771536</v>
      </c>
      <c r="G7" s="5">
        <f t="shared" si="0"/>
        <v>0.2826436336920965</v>
      </c>
      <c r="H7">
        <f t="shared" si="3"/>
        <v>0</v>
      </c>
      <c r="I7">
        <f t="shared" si="4"/>
        <v>-37</v>
      </c>
      <c r="J7">
        <f t="shared" si="5"/>
        <v>3.6375861597263857</v>
      </c>
      <c r="K7">
        <f t="shared" si="6"/>
        <v>1576.1886288771536</v>
      </c>
      <c r="L7">
        <f t="shared" si="7"/>
        <v>1479.3903292402192</v>
      </c>
      <c r="M7">
        <f t="shared" si="1"/>
        <v>2.2000227276719557</v>
      </c>
      <c r="N7" s="3">
        <f t="shared" si="2"/>
        <v>1434.1516768130489</v>
      </c>
      <c r="Q7" t="str">
        <f>'PRE-POST'!A10</f>
        <v>Alabama</v>
      </c>
      <c r="R7" s="3">
        <f>IFERROR(VLOOKUP(Q7,$A$4:$N$160,14,FALSE),VLOOKUP(Q7,'Week 3'!Q$4:R$134,2,FALSE))</f>
        <v>1709.8584441981077</v>
      </c>
    </row>
    <row r="8" spans="1:18">
      <c r="A8" t="str">
        <f>IF('All scores'!$B172=$B$1,'All scores'!R172)</f>
        <v>Akron</v>
      </c>
      <c r="B8">
        <f>IF('All scores'!$B172=$B$1,'All scores'!S172)</f>
        <v>39</v>
      </c>
      <c r="C8" t="str">
        <f>IF('All scores'!$B172=$B$1,'All scores'!T172)</f>
        <v>Northwestern</v>
      </c>
      <c r="D8">
        <f>IF('All scores'!$B172=$B$1,'All scores'!U172)</f>
        <v>34</v>
      </c>
      <c r="E8" s="3">
        <f>VLOOKUP(A8,'Week 3'!$Q$4:R$138,2,FALSE)</f>
        <v>1541.6488456891202</v>
      </c>
      <c r="F8" s="3">
        <f>VLOOKUP(C8,'Week 3'!$Q$4:S$138,2,FALSE)</f>
        <v>1447.8883793242017</v>
      </c>
      <c r="G8" s="5">
        <f t="shared" si="0"/>
        <v>0.54129535704148102</v>
      </c>
      <c r="H8">
        <f t="shared" si="3"/>
        <v>1</v>
      </c>
      <c r="I8">
        <f t="shared" si="4"/>
        <v>5</v>
      </c>
      <c r="J8">
        <f t="shared" si="5"/>
        <v>1.791759469228055</v>
      </c>
      <c r="K8">
        <f t="shared" si="6"/>
        <v>1541.6488456891202</v>
      </c>
      <c r="L8">
        <f t="shared" si="7"/>
        <v>1447.8883793242017</v>
      </c>
      <c r="M8">
        <f t="shared" si="1"/>
        <v>2.2000234640471117</v>
      </c>
      <c r="N8" s="3">
        <f t="shared" si="2"/>
        <v>1577.8123204400683</v>
      </c>
      <c r="Q8" t="str">
        <f>'PRE-POST'!A11</f>
        <v>Alabama-Birmingham</v>
      </c>
      <c r="R8" s="3">
        <f>IFERROR(VLOOKUP(Q8,$A$4:$N$160,14,FALSE),VLOOKUP(Q8,'Week 3'!Q$4:R$134,2,FALSE))</f>
        <v>1550.8042935271133</v>
      </c>
    </row>
    <row r="9" spans="1:18">
      <c r="A9" t="str">
        <f>IF('All scores'!$B173=$B$1,'All scores'!R173)</f>
        <v>Alabama</v>
      </c>
      <c r="B9">
        <f>IF('All scores'!$B173=$B$1,'All scores'!S173)</f>
        <v>62</v>
      </c>
      <c r="C9" t="str">
        <f>IF('All scores'!$B173=$B$1,'All scores'!T173)</f>
        <v>Mississippi</v>
      </c>
      <c r="D9">
        <f>IF('All scores'!$B173=$B$1,'All scores'!U173)</f>
        <v>7</v>
      </c>
      <c r="E9" s="3">
        <f>VLOOKUP(A9,'Week 3'!$Q$4:R$138,2,FALSE)</f>
        <v>1617.5553955603009</v>
      </c>
      <c r="F9" s="3">
        <f>VLOOKUP(C9,'Week 3'!$Q$4:S$138,2,FALSE)</f>
        <v>1567.2508083029577</v>
      </c>
      <c r="G9" s="5">
        <f t="shared" si="0"/>
        <v>0.47886420366362437</v>
      </c>
      <c r="H9">
        <f t="shared" si="3"/>
        <v>1</v>
      </c>
      <c r="I9">
        <f t="shared" si="4"/>
        <v>55</v>
      </c>
      <c r="J9">
        <f t="shared" si="5"/>
        <v>4.0253516907351496</v>
      </c>
      <c r="K9">
        <f t="shared" si="6"/>
        <v>1617.5553955603009</v>
      </c>
      <c r="L9">
        <f t="shared" si="7"/>
        <v>1567.2508083029577</v>
      </c>
      <c r="M9">
        <f t="shared" si="1"/>
        <v>2.2000437335861389</v>
      </c>
      <c r="N9" s="3">
        <f t="shared" si="2"/>
        <v>1709.8584441981077</v>
      </c>
      <c r="Q9" t="str">
        <f>'PRE-POST'!A12</f>
        <v>Appalachian State</v>
      </c>
      <c r="R9" s="3">
        <f>IFERROR(VLOOKUP(Q9,$A$4:$N$160,14,FALSE),VLOOKUP(Q9,'Week 3'!Q$4:R$134,2,FALSE))</f>
        <v>1593.4118145383718</v>
      </c>
    </row>
    <row r="10" spans="1:18">
      <c r="A10" t="str">
        <f>IF('All scores'!$B174=$B$1,'All scores'!R174)</f>
        <v>Tulane</v>
      </c>
      <c r="B10">
        <f>IF('All scores'!$B174=$B$1,'All scores'!S174)</f>
        <v>24</v>
      </c>
      <c r="C10" t="str">
        <f>IF('All scores'!$B174=$B$1,'All scores'!T174)</f>
        <v>Alabama-Birmingham</v>
      </c>
      <c r="D10">
        <f>IF('All scores'!$B174=$B$1,'All scores'!U174)</f>
        <v>31</v>
      </c>
      <c r="E10" s="3">
        <f>VLOOKUP(A10,'Week 3'!$Q$4:R$138,2,FALSE)</f>
        <v>1521.925636504541</v>
      </c>
      <c r="F10" s="3">
        <f>VLOOKUP(C10,'Week 3'!$Q$4:S$138,2,FALSE)</f>
        <v>1512.2893773558799</v>
      </c>
      <c r="G10" s="5">
        <f t="shared" si="0"/>
        <v>0.42099276840624444</v>
      </c>
      <c r="H10">
        <f t="shared" si="3"/>
        <v>0</v>
      </c>
      <c r="I10">
        <f t="shared" si="4"/>
        <v>-7</v>
      </c>
      <c r="J10">
        <f t="shared" si="5"/>
        <v>2.0794415416798357</v>
      </c>
      <c r="K10">
        <f t="shared" si="6"/>
        <v>1512.2893773558799</v>
      </c>
      <c r="L10">
        <f t="shared" si="7"/>
        <v>1521.925636504541</v>
      </c>
      <c r="M10">
        <f t="shared" si="1"/>
        <v>2.1997716956376889</v>
      </c>
      <c r="N10" s="3">
        <f t="shared" si="2"/>
        <v>1483.4107203333076</v>
      </c>
      <c r="Q10" t="str">
        <f>'PRE-POST'!A13</f>
        <v>Arizona</v>
      </c>
      <c r="R10" s="3">
        <f>IFERROR(VLOOKUP(Q10,$A$4:$N$160,14,FALSE),VLOOKUP(Q10,'Week 3'!Q$4:R$134,2,FALSE))</f>
        <v>1482.6396481987404</v>
      </c>
    </row>
    <row r="11" spans="1:18">
      <c r="A11" t="s">
        <v>135</v>
      </c>
      <c r="B11">
        <f>IF('All scores'!$B175=$B$1,'All scores'!S175)</f>
        <v>31</v>
      </c>
      <c r="C11" t="str">
        <f>IF('All scores'!$B175=$B$1,'All scores'!T175)</f>
        <v>Arizona</v>
      </c>
      <c r="D11">
        <f>IF('All scores'!$B175=$B$1,'All scores'!U175)</f>
        <v>62</v>
      </c>
      <c r="E11" s="3">
        <f>VLOOKUP(A11,'Week 3'!$Q$4:R$138,2,FALSE)</f>
        <v>1347.2339327724467</v>
      </c>
      <c r="F11" s="3">
        <f>VLOOKUP(C11,'Week 3'!$Q$4:S$138,2,FALSE)</f>
        <v>1438.5570339937246</v>
      </c>
      <c r="G11" s="5">
        <f t="shared" si="0"/>
        <v>0.28907760230303625</v>
      </c>
      <c r="H11">
        <f t="shared" si="3"/>
        <v>0</v>
      </c>
      <c r="I11">
        <f t="shared" si="4"/>
        <v>-31</v>
      </c>
      <c r="J11">
        <f t="shared" si="5"/>
        <v>3.4657359027997265</v>
      </c>
      <c r="K11">
        <f t="shared" si="6"/>
        <v>1438.5570339937246</v>
      </c>
      <c r="L11">
        <f t="shared" si="7"/>
        <v>1347.2339327724467</v>
      </c>
      <c r="M11">
        <f t="shared" si="1"/>
        <v>2.2000240902900865</v>
      </c>
      <c r="N11" s="3">
        <f t="shared" si="2"/>
        <v>1303.151318567431</v>
      </c>
      <c r="Q11" t="str">
        <f>'PRE-POST'!A14</f>
        <v>Arizona State</v>
      </c>
      <c r="R11" s="3">
        <f>IFERROR(VLOOKUP(Q11,$A$4:$N$160,14,FALSE),VLOOKUP(Q11,'Week 3'!Q$4:R$134,2,FALSE))</f>
        <v>1516.5058330770489</v>
      </c>
    </row>
    <row r="12" spans="1:18">
      <c r="A12" t="str">
        <f>IF('All scores'!$B176=$B$1,'All scores'!R176)</f>
        <v>Arkansas State</v>
      </c>
      <c r="B12">
        <f>IF('All scores'!$B176=$B$1,'All scores'!S176)</f>
        <v>29</v>
      </c>
      <c r="C12" t="str">
        <f>IF('All scores'!$B176=$B$1,'All scores'!T176)</f>
        <v>Tulsa</v>
      </c>
      <c r="D12">
        <f>IF('All scores'!$B176=$B$1,'All scores'!U176)</f>
        <v>20</v>
      </c>
      <c r="E12" s="3">
        <f>VLOOKUP(A12,'Week 3'!$Q$4:R$138,2,FALSE)</f>
        <v>1498.806037259355</v>
      </c>
      <c r="F12" s="3">
        <f>VLOOKUP(C12,'Week 3'!$Q$4:S$138,2,FALSE)</f>
        <v>1512.2463824269555</v>
      </c>
      <c r="G12" s="5">
        <f t="shared" si="0"/>
        <v>0.38899493551756348</v>
      </c>
      <c r="H12">
        <f t="shared" si="3"/>
        <v>1</v>
      </c>
      <c r="I12">
        <f t="shared" si="4"/>
        <v>9</v>
      </c>
      <c r="J12">
        <f t="shared" si="5"/>
        <v>2.3025850929940459</v>
      </c>
      <c r="K12">
        <f t="shared" si="6"/>
        <v>1498.806037259355</v>
      </c>
      <c r="L12">
        <f t="shared" si="7"/>
        <v>1512.2463824269555</v>
      </c>
      <c r="M12">
        <f t="shared" si="1"/>
        <v>2.1998363137276189</v>
      </c>
      <c r="N12" s="3">
        <f t="shared" si="2"/>
        <v>1560.704642225714</v>
      </c>
      <c r="Q12" t="str">
        <f>'PRE-POST'!A15</f>
        <v>Arkansas</v>
      </c>
      <c r="R12" s="3">
        <f>IFERROR(VLOOKUP(Q12,$A$4:$N$160,14,FALSE),VLOOKUP(Q12,'Week 3'!Q$4:R$134,2,FALSE))</f>
        <v>1447.6422645668865</v>
      </c>
    </row>
    <row r="13" spans="1:18">
      <c r="A13" t="str">
        <f>IF('All scores'!$B177=$B$1,'All scores'!R177)</f>
        <v>Hawaii</v>
      </c>
      <c r="B13">
        <f>IF('All scores'!$B177=$B$1,'All scores'!S177)</f>
        <v>21</v>
      </c>
      <c r="C13" t="str">
        <f>IF('All scores'!$B177=$B$1,'All scores'!T177)</f>
        <v>Army</v>
      </c>
      <c r="D13">
        <f>IF('All scores'!$B177=$B$1,'All scores'!U177)</f>
        <v>28</v>
      </c>
      <c r="E13" s="3">
        <f>VLOOKUP(A13,'Week 3'!$Q$4:R$138,2,FALSE)</f>
        <v>1624.1113236455351</v>
      </c>
      <c r="F13" s="3">
        <f>VLOOKUP(C13,'Week 3'!$Q$4:S$138,2,FALSE)</f>
        <v>1540.9921100486631</v>
      </c>
      <c r="G13" s="5">
        <f t="shared" si="0"/>
        <v>0.52605203033767012</v>
      </c>
      <c r="H13">
        <f t="shared" si="3"/>
        <v>0</v>
      </c>
      <c r="I13">
        <f t="shared" si="4"/>
        <v>-7</v>
      </c>
      <c r="J13">
        <f t="shared" si="5"/>
        <v>2.0794415416798357</v>
      </c>
      <c r="K13">
        <f t="shared" si="6"/>
        <v>1540.9921100486631</v>
      </c>
      <c r="L13">
        <f t="shared" si="7"/>
        <v>1624.1113236455351</v>
      </c>
      <c r="M13">
        <f t="shared" si="1"/>
        <v>2.1999735319921259</v>
      </c>
      <c r="N13" s="3">
        <f t="shared" si="2"/>
        <v>1575.9805471310272</v>
      </c>
      <c r="Q13" t="str">
        <f>'PRE-POST'!A16</f>
        <v>Arkansas State</v>
      </c>
      <c r="R13" s="3">
        <f>IFERROR(VLOOKUP(Q13,$A$4:$N$160,14,FALSE),VLOOKUP(Q13,'Week 3'!Q$4:R$134,2,FALSE))</f>
        <v>1560.704642225714</v>
      </c>
    </row>
    <row r="14" spans="1:18">
      <c r="A14" t="s">
        <v>135</v>
      </c>
      <c r="B14">
        <f>IF('All scores'!$B178=$B$1,'All scores'!S178)</f>
        <v>35</v>
      </c>
      <c r="C14" t="str">
        <f>IF('All scores'!$B178=$B$1,'All scores'!T178)</f>
        <v>Bowling Green State</v>
      </c>
      <c r="D14">
        <f>IF('All scores'!$B178=$B$1,'All scores'!U178)</f>
        <v>42</v>
      </c>
      <c r="E14" s="3">
        <f>VLOOKUP(A14,'Week 3'!$Q$4:R$138,2,FALSE)</f>
        <v>1347.2339327724467</v>
      </c>
      <c r="F14" s="3">
        <f>VLOOKUP(C14,'Week 3'!$Q$4:S$138,2,FALSE)</f>
        <v>1385.6697138475458</v>
      </c>
      <c r="G14" s="5">
        <f t="shared" si="0"/>
        <v>0.35539125672681243</v>
      </c>
      <c r="H14">
        <f t="shared" si="3"/>
        <v>0</v>
      </c>
      <c r="I14">
        <f t="shared" si="4"/>
        <v>-7</v>
      </c>
      <c r="J14">
        <f t="shared" si="5"/>
        <v>2.0794415416798357</v>
      </c>
      <c r="K14">
        <f t="shared" si="6"/>
        <v>1385.6697138475458</v>
      </c>
      <c r="L14">
        <f t="shared" si="7"/>
        <v>1347.2339327724467</v>
      </c>
      <c r="M14">
        <f t="shared" si="1"/>
        <v>2.200057238332056</v>
      </c>
      <c r="N14" s="3">
        <f t="shared" si="2"/>
        <v>1314.7164116896834</v>
      </c>
      <c r="Q14" t="str">
        <f>'PRE-POST'!A17</f>
        <v>Army</v>
      </c>
      <c r="R14" s="3">
        <f>IFERROR(VLOOKUP(Q14,$A$4:$N$160,14,FALSE),VLOOKUP(Q14,'Week 3'!Q$4:R$134,2,FALSE))</f>
        <v>1589.1228865631711</v>
      </c>
    </row>
    <row r="15" spans="1:18">
      <c r="A15" t="str">
        <f>IF('All scores'!$B179=$B$1,'All scores'!R179)</f>
        <v>Brigham Young</v>
      </c>
      <c r="B15">
        <f>IF('All scores'!$B179=$B$1,'All scores'!S179)</f>
        <v>24</v>
      </c>
      <c r="C15" t="str">
        <f>IF('All scores'!$B179=$B$1,'All scores'!T179)</f>
        <v>Wisconsin</v>
      </c>
      <c r="D15">
        <f>IF('All scores'!$B179=$B$1,'All scores'!U179)</f>
        <v>21</v>
      </c>
      <c r="E15" s="3">
        <f>VLOOKUP(A15,'Week 3'!$Q$4:R$138,2,FALSE)</f>
        <v>1482.0107474094957</v>
      </c>
      <c r="F15" s="3">
        <f>VLOOKUP(C15,'Week 3'!$Q$4:S$138,2,FALSE)</f>
        <v>1607.4528760229864</v>
      </c>
      <c r="G15" s="5">
        <f t="shared" si="0"/>
        <v>0.2504388700733185</v>
      </c>
      <c r="H15">
        <f t="shared" si="3"/>
        <v>1</v>
      </c>
      <c r="I15">
        <f t="shared" si="4"/>
        <v>3</v>
      </c>
      <c r="J15">
        <f t="shared" si="5"/>
        <v>1.3862943611198906</v>
      </c>
      <c r="K15">
        <f t="shared" si="6"/>
        <v>1482.0107474094957</v>
      </c>
      <c r="L15">
        <f t="shared" si="7"/>
        <v>1607.4528760229864</v>
      </c>
      <c r="M15">
        <f t="shared" si="1"/>
        <v>2.199982462032299</v>
      </c>
      <c r="N15" s="3">
        <f t="shared" si="2"/>
        <v>1527.7313271113214</v>
      </c>
      <c r="Q15" t="str">
        <f>'PRE-POST'!A18</f>
        <v>Auburn</v>
      </c>
      <c r="R15" s="3">
        <f>IFERROR(VLOOKUP(Q15,$A$4:$N$160,14,FALSE),VLOOKUP(Q15,'Week 3'!Q$4:R$134,2,FALSE))</f>
        <v>1543.4410815664239</v>
      </c>
    </row>
    <row r="16" spans="1:18">
      <c r="A16" t="str">
        <f>IF('All scores'!$B180=$B$1,'All scores'!R180)</f>
        <v>Eastern Michigan</v>
      </c>
      <c r="B16">
        <f>IF('All scores'!$B180=$B$1,'All scores'!S180)</f>
        <v>28</v>
      </c>
      <c r="C16" t="str">
        <f>IF('All scores'!$B180=$B$1,'All scores'!T180)</f>
        <v>Buffalo</v>
      </c>
      <c r="D16">
        <f>IF('All scores'!$B180=$B$1,'All scores'!U180)</f>
        <v>35</v>
      </c>
      <c r="E16" s="3">
        <f>VLOOKUP(A16,'Week 3'!$Q$4:R$138,2,FALSE)</f>
        <v>1598.9978569995601</v>
      </c>
      <c r="F16" s="3">
        <f>VLOOKUP(C16,'Week 3'!$Q$4:S$138,2,FALSE)</f>
        <v>1627.8070915938838</v>
      </c>
      <c r="G16" s="5">
        <f t="shared" si="0"/>
        <v>0.3681854042162141</v>
      </c>
      <c r="H16">
        <f t="shared" si="3"/>
        <v>0</v>
      </c>
      <c r="I16">
        <f t="shared" si="4"/>
        <v>-7</v>
      </c>
      <c r="J16">
        <f t="shared" si="5"/>
        <v>2.0794415416798357</v>
      </c>
      <c r="K16">
        <f t="shared" si="6"/>
        <v>1627.8070915938838</v>
      </c>
      <c r="L16">
        <f t="shared" si="7"/>
        <v>1598.9978569995601</v>
      </c>
      <c r="M16">
        <f t="shared" si="1"/>
        <v>2.2000763644029764</v>
      </c>
      <c r="N16" s="3">
        <f t="shared" si="2"/>
        <v>1565.3094065962739</v>
      </c>
      <c r="Q16" t="str">
        <f>'PRE-POST'!A19</f>
        <v>Ball State</v>
      </c>
      <c r="R16" s="3">
        <f>IFERROR(VLOOKUP(Q16,$A$4:$N$160,14,FALSE),VLOOKUP(Q16,'Week 3'!Q$4:R$134,2,FALSE))</f>
        <v>1481.9873600780868</v>
      </c>
    </row>
    <row r="17" spans="1:18">
      <c r="A17" t="s">
        <v>135</v>
      </c>
      <c r="B17">
        <f>IF('All scores'!$B181=$B$1,'All scores'!S181)</f>
        <v>23</v>
      </c>
      <c r="C17" t="str">
        <f>IF('All scores'!$B181=$B$1,'All scores'!T181)</f>
        <v>California</v>
      </c>
      <c r="D17">
        <f>IF('All scores'!$B181=$B$1,'All scores'!U181)</f>
        <v>45</v>
      </c>
      <c r="E17" s="3">
        <f>VLOOKUP(A17,'Week 3'!$Q$4:R$138,2,FALSE)</f>
        <v>1347.2339327724467</v>
      </c>
      <c r="F17" s="3">
        <f>VLOOKUP(C17,'Week 3'!$Q$4:S$138,2,FALSE)</f>
        <v>1556.7012626995831</v>
      </c>
      <c r="G17" s="5">
        <f t="shared" si="0"/>
        <v>0.17080101167449754</v>
      </c>
      <c r="H17">
        <f t="shared" si="3"/>
        <v>0</v>
      </c>
      <c r="I17">
        <f t="shared" si="4"/>
        <v>-22</v>
      </c>
      <c r="J17">
        <f t="shared" si="5"/>
        <v>3.1354942159291497</v>
      </c>
      <c r="K17">
        <f t="shared" si="6"/>
        <v>1556.7012626995831</v>
      </c>
      <c r="L17">
        <f t="shared" si="7"/>
        <v>1347.2339327724467</v>
      </c>
      <c r="M17">
        <f t="shared" si="1"/>
        <v>2.2000105028311614</v>
      </c>
      <c r="N17" s="3">
        <f t="shared" si="2"/>
        <v>1323.6698145736193</v>
      </c>
      <c r="Q17" t="str">
        <f>'PRE-POST'!A20</f>
        <v>Baylor</v>
      </c>
      <c r="R17" s="3">
        <f>IFERROR(VLOOKUP(Q17,$A$4:$N$160,14,FALSE),VLOOKUP(Q17,'Week 3'!Q$4:R$134,2,FALSE))</f>
        <v>1560.2276938134382</v>
      </c>
    </row>
    <row r="18" spans="1:18">
      <c r="A18" t="str">
        <f>IF('All scores'!$B182=$B$1,'All scores'!R182)</f>
        <v>Old Dominion</v>
      </c>
      <c r="B18">
        <f>IF('All scores'!$B182=$B$1,'All scores'!S182)</f>
        <v>25</v>
      </c>
      <c r="C18" t="str">
        <f>IF('All scores'!$B182=$B$1,'All scores'!T182)</f>
        <v>Charlotte</v>
      </c>
      <c r="D18">
        <f>IF('All scores'!$B182=$B$1,'All scores'!U182)</f>
        <v>28</v>
      </c>
      <c r="E18" s="3">
        <f>VLOOKUP(A18,'Week 3'!$Q$4:R$138,2,FALSE)</f>
        <v>1406.9498950752484</v>
      </c>
      <c r="F18" s="3">
        <f>VLOOKUP(C18,'Week 3'!$Q$4:S$138,2,FALSE)</f>
        <v>1463.0590221504081</v>
      </c>
      <c r="G18" s="5">
        <f t="shared" si="0"/>
        <v>0.33244215368780783</v>
      </c>
      <c r="H18">
        <f t="shared" si="3"/>
        <v>0</v>
      </c>
      <c r="I18">
        <f t="shared" si="4"/>
        <v>-3</v>
      </c>
      <c r="J18">
        <f t="shared" si="5"/>
        <v>1.3862943611198906</v>
      </c>
      <c r="K18">
        <f t="shared" si="6"/>
        <v>1463.0590221504081</v>
      </c>
      <c r="L18">
        <f t="shared" si="7"/>
        <v>1406.9498950752484</v>
      </c>
      <c r="M18">
        <f t="shared" si="1"/>
        <v>2.2000392093071963</v>
      </c>
      <c r="N18" s="3">
        <f t="shared" si="2"/>
        <v>1386.6715756186559</v>
      </c>
      <c r="Q18" t="str">
        <f>'PRE-POST'!A21</f>
        <v>Boise State</v>
      </c>
      <c r="R18" s="3">
        <f>IFERROR(VLOOKUP(Q18,$A$4:$N$160,14,FALSE),VLOOKUP(Q18,'Week 3'!Q$4:R$134,2,FALSE))</f>
        <v>1542.4734491952911</v>
      </c>
    </row>
    <row r="19" spans="1:18">
      <c r="A19" t="s">
        <v>135</v>
      </c>
      <c r="B19">
        <f>IF('All scores'!$B183=$B$1,'All scores'!S183)</f>
        <v>7</v>
      </c>
      <c r="C19" t="str">
        <f>IF('All scores'!$B183=$B$1,'All scores'!T183)</f>
        <v>Cincinnati</v>
      </c>
      <c r="D19">
        <f>IF('All scores'!$B183=$B$1,'All scores'!U183)</f>
        <v>63</v>
      </c>
      <c r="E19" s="3">
        <f>VLOOKUP(A19,'Week 3'!$Q$4:R$138,2,FALSE)</f>
        <v>1347.2339327724467</v>
      </c>
      <c r="F19" s="3">
        <f>VLOOKUP(C19,'Week 3'!$Q$4:S$138,2,FALSE)</f>
        <v>1595.1707744859432</v>
      </c>
      <c r="G19" s="5">
        <f t="shared" si="0"/>
        <v>0.14167960233518551</v>
      </c>
      <c r="H19">
        <f t="shared" si="3"/>
        <v>0</v>
      </c>
      <c r="I19">
        <f t="shared" si="4"/>
        <v>-56</v>
      </c>
      <c r="J19">
        <f t="shared" si="5"/>
        <v>4.0430512678345503</v>
      </c>
      <c r="K19">
        <f t="shared" si="6"/>
        <v>1595.1707744859432</v>
      </c>
      <c r="L19">
        <f t="shared" si="7"/>
        <v>1347.2339327724467</v>
      </c>
      <c r="M19">
        <f t="shared" si="1"/>
        <v>2.2000088732274916</v>
      </c>
      <c r="N19" s="3">
        <f t="shared" si="2"/>
        <v>1322.0298437002837</v>
      </c>
      <c r="Q19" t="str">
        <f>'PRE-POST'!A22</f>
        <v>Boston College</v>
      </c>
      <c r="R19" s="3">
        <f>IFERROR(VLOOKUP(Q19,$A$4:$N$160,14,FALSE),VLOOKUP(Q19,'Week 3'!Q$4:R$134,2,FALSE))</f>
        <v>1652.3921291499455</v>
      </c>
    </row>
    <row r="20" spans="1:18">
      <c r="A20" t="str">
        <f>IF('All scores'!$B184=$B$1,'All scores'!R184)</f>
        <v>Georgia Southern</v>
      </c>
      <c r="B20">
        <f>IF('All scores'!$B184=$B$1,'All scores'!S184)</f>
        <v>7</v>
      </c>
      <c r="C20" t="str">
        <f>IF('All scores'!$B184=$B$1,'All scores'!T184)</f>
        <v>Clemson</v>
      </c>
      <c r="D20">
        <f>IF('All scores'!$B184=$B$1,'All scores'!U184)</f>
        <v>38</v>
      </c>
      <c r="E20" s="3">
        <f>VLOOKUP(A20,'Week 3'!$Q$4:R$138,2,FALSE)</f>
        <v>1615.6094554616336</v>
      </c>
      <c r="F20" s="3">
        <f>VLOOKUP(C20,'Week 3'!$Q$4:S$138,2,FALSE)</f>
        <v>1618.7262804283257</v>
      </c>
      <c r="G20" s="5">
        <f t="shared" si="0"/>
        <v>0.40320899182678271</v>
      </c>
      <c r="H20">
        <f t="shared" si="3"/>
        <v>0</v>
      </c>
      <c r="I20">
        <f t="shared" si="4"/>
        <v>-31</v>
      </c>
      <c r="J20">
        <f t="shared" si="5"/>
        <v>3.4657359027997265</v>
      </c>
      <c r="K20">
        <f t="shared" si="6"/>
        <v>1618.7262804283257</v>
      </c>
      <c r="L20">
        <f t="shared" si="7"/>
        <v>1615.6094554616336</v>
      </c>
      <c r="M20">
        <f t="shared" si="1"/>
        <v>2.2007058465019727</v>
      </c>
      <c r="N20" s="3">
        <f t="shared" si="2"/>
        <v>1554.103429549976</v>
      </c>
      <c r="Q20" t="str">
        <f>'PRE-POST'!A23</f>
        <v>Bowling Green State</v>
      </c>
      <c r="R20" s="3">
        <f>IFERROR(VLOOKUP(Q20,$A$4:$N$160,14,FALSE),VLOOKUP(Q20,'Week 3'!Q$4:R$134,2,FALSE))</f>
        <v>1418.1872349303092</v>
      </c>
    </row>
    <row r="21" spans="1:18">
      <c r="A21" t="s">
        <v>135</v>
      </c>
      <c r="B21">
        <f>IF('All scores'!$B185=$B$1,'All scores'!S185)</f>
        <v>14</v>
      </c>
      <c r="C21" t="str">
        <f>IF('All scores'!$B185=$B$1,'All scores'!T185)</f>
        <v>Colorado</v>
      </c>
      <c r="D21">
        <f>IF('All scores'!$B185=$B$1,'All scores'!U185)</f>
        <v>45</v>
      </c>
      <c r="E21" s="3">
        <f>VLOOKUP(A21,'Week 3'!$Q$4:R$138,2,FALSE)</f>
        <v>1347.2339327724467</v>
      </c>
      <c r="F21" s="3">
        <f>VLOOKUP(C21,'Week 3'!$Q$4:S$138,2,FALSE)</f>
        <v>1620.338499101774</v>
      </c>
      <c r="G21" s="5">
        <f t="shared" si="0"/>
        <v>0.12495886038346538</v>
      </c>
      <c r="H21">
        <f t="shared" si="3"/>
        <v>0</v>
      </c>
      <c r="I21">
        <f t="shared" si="4"/>
        <v>-31</v>
      </c>
      <c r="J21">
        <f t="shared" si="5"/>
        <v>3.4657359027997265</v>
      </c>
      <c r="K21">
        <f t="shared" si="6"/>
        <v>1620.338499101774</v>
      </c>
      <c r="L21">
        <f t="shared" si="7"/>
        <v>1347.2339327724467</v>
      </c>
      <c r="M21">
        <f t="shared" si="1"/>
        <v>2.2000080555225772</v>
      </c>
      <c r="N21" s="3">
        <f t="shared" si="2"/>
        <v>1328.178589012261</v>
      </c>
      <c r="Q21" t="str">
        <f>'PRE-POST'!A24</f>
        <v>Buffalo</v>
      </c>
      <c r="R21" s="3">
        <f>IFERROR(VLOOKUP(Q21,$A$4:$N$160,14,FALSE),VLOOKUP(Q21,'Week 3'!Q$4:R$134,2,FALSE))</f>
        <v>1661.49554199717</v>
      </c>
    </row>
    <row r="22" spans="1:18">
      <c r="A22" t="s">
        <v>135</v>
      </c>
      <c r="B22">
        <f>IF('All scores'!$B186=$B$1,'All scores'!S186)</f>
        <v>49</v>
      </c>
      <c r="C22" t="str">
        <f>IF('All scores'!$B186=$B$1,'All scores'!T186)</f>
        <v>Connecticut</v>
      </c>
      <c r="D22">
        <f>IF('All scores'!$B186=$B$1,'All scores'!U186)</f>
        <v>56</v>
      </c>
      <c r="E22" s="3">
        <f>VLOOKUP(A22,'Week 3'!$Q$4:R$138,2,FALSE)</f>
        <v>1347.2339327724467</v>
      </c>
      <c r="F22" s="3">
        <f>VLOOKUP(C22,'Week 3'!$Q$4:S$138,2,FALSE)</f>
        <v>1407.9869904227855</v>
      </c>
      <c r="G22" s="5">
        <f t="shared" si="0"/>
        <v>0.32653634074454296</v>
      </c>
      <c r="H22">
        <f t="shared" si="3"/>
        <v>0</v>
      </c>
      <c r="I22">
        <f t="shared" si="4"/>
        <v>-7</v>
      </c>
      <c r="J22">
        <f t="shared" si="5"/>
        <v>2.0794415416798357</v>
      </c>
      <c r="K22">
        <f t="shared" si="6"/>
        <v>1407.9869904227855</v>
      </c>
      <c r="L22">
        <f t="shared" si="7"/>
        <v>1347.2339327724467</v>
      </c>
      <c r="M22">
        <f t="shared" si="1"/>
        <v>2.2000362121691501</v>
      </c>
      <c r="N22" s="3">
        <f t="shared" si="2"/>
        <v>1317.3568588018643</v>
      </c>
      <c r="Q22" t="str">
        <f>'PRE-POST'!A25</f>
        <v>Brigham Young</v>
      </c>
      <c r="R22" s="3">
        <f>IFERROR(VLOOKUP(Q22,$A$4:$N$160,14,FALSE),VLOOKUP(Q22,'Week 3'!Q$4:R$134,2,FALSE))</f>
        <v>1527.7313271113214</v>
      </c>
    </row>
    <row r="23" spans="1:18">
      <c r="A23" t="str">
        <f>IF('All scores'!$B187=$B$1,'All scores'!R187)</f>
        <v>Duke</v>
      </c>
      <c r="B23">
        <f>IF('All scores'!$B187=$B$1,'All scores'!S187)</f>
        <v>40</v>
      </c>
      <c r="C23" t="str">
        <f>IF('All scores'!$B187=$B$1,'All scores'!T187)</f>
        <v>Baylor</v>
      </c>
      <c r="D23">
        <f>IF('All scores'!$B187=$B$1,'All scores'!U187)</f>
        <v>27</v>
      </c>
      <c r="E23" s="3">
        <f>VLOOKUP(A23,'Week 3'!$Q$4:R$138,2,FALSE)</f>
        <v>1598.6512241773735</v>
      </c>
      <c r="F23" s="3">
        <f>VLOOKUP(C23,'Week 3'!$Q$4:S$138,2,FALSE)</f>
        <v>1634.7122882337915</v>
      </c>
      <c r="G23" s="5">
        <f t="shared" si="0"/>
        <v>0.35852904097533261</v>
      </c>
      <c r="H23">
        <f t="shared" si="3"/>
        <v>1</v>
      </c>
      <c r="I23">
        <f t="shared" si="4"/>
        <v>13</v>
      </c>
      <c r="J23">
        <f t="shared" si="5"/>
        <v>2.6390573296152584</v>
      </c>
      <c r="K23">
        <f t="shared" si="6"/>
        <v>1598.6512241773735</v>
      </c>
      <c r="L23">
        <f t="shared" si="7"/>
        <v>1634.7122882337915</v>
      </c>
      <c r="M23">
        <f t="shared" si="1"/>
        <v>2.1999389923714801</v>
      </c>
      <c r="N23" s="3">
        <f t="shared" si="2"/>
        <v>1673.1358185977269</v>
      </c>
      <c r="Q23" t="str">
        <f>'PRE-POST'!A26</f>
        <v>California</v>
      </c>
      <c r="R23" s="3">
        <f>IFERROR(VLOOKUP(Q23,$A$4:$N$160,14,FALSE),VLOOKUP(Q23,'Week 3'!Q$4:R$134,2,FALSE))</f>
        <v>1580.2653808984105</v>
      </c>
    </row>
    <row r="24" spans="1:18">
      <c r="A24" t="str">
        <f>IF('All scores'!$B188=$B$1,'All scores'!R188)</f>
        <v>Colorado State</v>
      </c>
      <c r="B24">
        <f>IF('All scores'!$B188=$B$1,'All scores'!S188)</f>
        <v>10</v>
      </c>
      <c r="C24" t="str">
        <f>IF('All scores'!$B188=$B$1,'All scores'!T188)</f>
        <v>Florida</v>
      </c>
      <c r="D24">
        <f>IF('All scores'!$B188=$B$1,'All scores'!U188)</f>
        <v>48</v>
      </c>
      <c r="E24" s="3">
        <f>VLOOKUP(A24,'Week 3'!$Q$4:R$138,2,FALSE)</f>
        <v>1462.6730850821925</v>
      </c>
      <c r="F24" s="3">
        <f>VLOOKUP(C24,'Week 3'!$Q$4:S$138,2,FALSE)</f>
        <v>1518.6785043014345</v>
      </c>
      <c r="G24" s="5">
        <f t="shared" si="0"/>
        <v>0.33257465365690547</v>
      </c>
      <c r="H24">
        <f t="shared" si="3"/>
        <v>0</v>
      </c>
      <c r="I24">
        <f t="shared" si="4"/>
        <v>-38</v>
      </c>
      <c r="J24">
        <f t="shared" si="5"/>
        <v>3.6635616461296463</v>
      </c>
      <c r="K24">
        <f t="shared" si="6"/>
        <v>1518.6785043014345</v>
      </c>
      <c r="L24">
        <f t="shared" si="7"/>
        <v>1462.6730850821925</v>
      </c>
      <c r="M24">
        <f t="shared" si="1"/>
        <v>2.2000392819129058</v>
      </c>
      <c r="N24" s="3">
        <f t="shared" si="2"/>
        <v>1409.0621870475129</v>
      </c>
      <c r="Q24" t="str">
        <f>'PRE-POST'!A27</f>
        <v>UCLA</v>
      </c>
      <c r="R24" s="3">
        <f>IFERROR(VLOOKUP(Q24,$A$4:$N$160,14,FALSE),VLOOKUP(Q24,'Week 3'!Q$4:R$134,2,FALSE))</f>
        <v>1371.7807927611132</v>
      </c>
    </row>
    <row r="25" spans="1:18">
      <c r="A25" t="s">
        <v>135</v>
      </c>
      <c r="B25">
        <f>IF('All scores'!$B189=$B$1,'All scores'!S189)</f>
        <v>28</v>
      </c>
      <c r="C25" t="str">
        <f>IF('All scores'!$B189=$B$1,'All scores'!T189)</f>
        <v>Florida Atlantic</v>
      </c>
      <c r="D25">
        <f>IF('All scores'!$B189=$B$1,'All scores'!U189)</f>
        <v>49</v>
      </c>
      <c r="E25" s="3">
        <f>VLOOKUP(A25,'Week 3'!$Q$4:R$138,2,FALSE)</f>
        <v>1347.2339327724467</v>
      </c>
      <c r="F25" s="3">
        <f>VLOOKUP(C25,'Week 3'!$Q$4:S$138,2,FALSE)</f>
        <v>1511.2559065830426</v>
      </c>
      <c r="G25" s="5">
        <f t="shared" si="0"/>
        <v>0.21109186613918082</v>
      </c>
      <c r="H25">
        <f t="shared" si="3"/>
        <v>0</v>
      </c>
      <c r="I25">
        <f t="shared" si="4"/>
        <v>-21</v>
      </c>
      <c r="J25">
        <f t="shared" si="5"/>
        <v>3.0910424533583161</v>
      </c>
      <c r="K25">
        <f t="shared" si="6"/>
        <v>1511.2559065830426</v>
      </c>
      <c r="L25">
        <f t="shared" si="7"/>
        <v>1347.2339327724467</v>
      </c>
      <c r="M25">
        <f t="shared" si="1"/>
        <v>2.2000134128370052</v>
      </c>
      <c r="N25" s="3">
        <f t="shared" si="2"/>
        <v>1318.5240252655819</v>
      </c>
      <c r="Q25" t="str">
        <f>'PRE-POST'!A28</f>
        <v>Central Florida</v>
      </c>
      <c r="R25" s="3">
        <f>IFERROR(VLOOKUP(Q25,$A$4:$N$160,14,FALSE),VLOOKUP(Q25,'Week 3'!Q$4:R$134,2,FALSE))</f>
        <v>1573.4571626829122</v>
      </c>
    </row>
    <row r="26" spans="1:18">
      <c r="A26" t="str">
        <f>IF('All scores'!$B190=$B$1,'All scores'!R190)</f>
        <v>Massachusetts</v>
      </c>
      <c r="B26">
        <f>IF('All scores'!$B190=$B$1,'All scores'!S190)</f>
        <v>24</v>
      </c>
      <c r="C26" t="str">
        <f>IF('All scores'!$B190=$B$1,'All scores'!T190)</f>
        <v>Florida International</v>
      </c>
      <c r="D26">
        <f>IF('All scores'!$B190=$B$1,'All scores'!U190)</f>
        <v>63</v>
      </c>
      <c r="E26" s="3">
        <f>VLOOKUP(A26,'Week 3'!$Q$4:R$138,2,FALSE)</f>
        <v>1413.9658567236975</v>
      </c>
      <c r="F26" s="3">
        <f>VLOOKUP(C26,'Week 3'!$Q$4:S$138,2,FALSE)</f>
        <v>1531.4591510398325</v>
      </c>
      <c r="G26" s="5">
        <f t="shared" si="0"/>
        <v>0.25912605621216922</v>
      </c>
      <c r="H26">
        <f t="shared" si="3"/>
        <v>0</v>
      </c>
      <c r="I26">
        <f t="shared" si="4"/>
        <v>-39</v>
      </c>
      <c r="J26">
        <f t="shared" si="5"/>
        <v>3.6888794541139363</v>
      </c>
      <c r="K26">
        <f t="shared" si="6"/>
        <v>1531.4591510398325</v>
      </c>
      <c r="L26">
        <f t="shared" si="7"/>
        <v>1413.9658567236975</v>
      </c>
      <c r="M26">
        <f t="shared" si="1"/>
        <v>2.2000187244728546</v>
      </c>
      <c r="N26" s="3">
        <f t="shared" si="2"/>
        <v>1371.9065682243111</v>
      </c>
      <c r="Q26" t="str">
        <f>'PRE-POST'!A29</f>
        <v>Central Michigan</v>
      </c>
      <c r="R26" s="3">
        <f>IFERROR(VLOOKUP(Q26,$A$4:$N$160,14,FALSE),VLOOKUP(Q26,'Week 3'!Q$4:R$134,2,FALSE))</f>
        <v>1338.7983411990665</v>
      </c>
    </row>
    <row r="27" spans="1:18">
      <c r="A27" t="str">
        <f>IF('All scores'!$B191=$B$1,'All scores'!R191)</f>
        <v>Fresno State</v>
      </c>
      <c r="B27">
        <f>IF('All scores'!$B191=$B$1,'All scores'!S191)</f>
        <v>38</v>
      </c>
      <c r="C27" t="str">
        <f>IF('All scores'!$B191=$B$1,'All scores'!T191)</f>
        <v>UCLA</v>
      </c>
      <c r="D27">
        <f>IF('All scores'!$B191=$B$1,'All scores'!U191)</f>
        <v>14</v>
      </c>
      <c r="E27" s="3">
        <f>VLOOKUP(A27,'Week 3'!$Q$4:R$138,2,FALSE)</f>
        <v>1562.1424348363782</v>
      </c>
      <c r="F27" s="3">
        <f>VLOOKUP(C27,'Week 3'!$Q$4:S$138,2,FALSE)</f>
        <v>1428.8543268023398</v>
      </c>
      <c r="G27" s="5">
        <f t="shared" si="0"/>
        <v>0.59702824446601443</v>
      </c>
      <c r="H27">
        <f t="shared" si="3"/>
        <v>1</v>
      </c>
      <c r="I27">
        <f t="shared" si="4"/>
        <v>24</v>
      </c>
      <c r="J27">
        <f t="shared" si="5"/>
        <v>3.2188758248682006</v>
      </c>
      <c r="K27">
        <f t="shared" si="6"/>
        <v>1562.1424348363782</v>
      </c>
      <c r="L27">
        <f t="shared" si="7"/>
        <v>1428.8543268023398</v>
      </c>
      <c r="M27">
        <f t="shared" si="1"/>
        <v>2.2000165055985299</v>
      </c>
      <c r="N27" s="3">
        <f t="shared" si="2"/>
        <v>1619.2159688776048</v>
      </c>
      <c r="Q27" t="str">
        <f>'PRE-POST'!A30</f>
        <v>Charlotte</v>
      </c>
      <c r="R27" s="3">
        <f>IFERROR(VLOOKUP(Q27,$A$4:$N$160,14,FALSE),VLOOKUP(Q27,'Week 3'!Q$4:R$134,2,FALSE))</f>
        <v>1483.3373416070006</v>
      </c>
    </row>
    <row r="28" spans="1:18">
      <c r="A28" t="str">
        <f>IF('All scores'!$B192=$B$1,'All scores'!R192)</f>
        <v>Middle Tennessee State</v>
      </c>
      <c r="B28">
        <f>IF('All scores'!$B192=$B$1,'All scores'!S192)</f>
        <v>7</v>
      </c>
      <c r="C28" t="str">
        <f>IF('All scores'!$B192=$B$1,'All scores'!T192)</f>
        <v>Georgia</v>
      </c>
      <c r="D28">
        <f>IF('All scores'!$B192=$B$1,'All scores'!U192)</f>
        <v>49</v>
      </c>
      <c r="E28" s="3">
        <f>VLOOKUP(A28,'Week 3'!$Q$4:R$138,2,FALSE)</f>
        <v>1509.6338208417931</v>
      </c>
      <c r="F28" s="3">
        <f>VLOOKUP(C28,'Week 3'!$Q$4:S$138,2,FALSE)</f>
        <v>1664.4815148081518</v>
      </c>
      <c r="G28" s="5">
        <f t="shared" si="0"/>
        <v>0.22002081856555014</v>
      </c>
      <c r="H28">
        <f t="shared" si="3"/>
        <v>0</v>
      </c>
      <c r="I28">
        <f t="shared" si="4"/>
        <v>-42</v>
      </c>
      <c r="J28">
        <f t="shared" si="5"/>
        <v>3.7612001156935624</v>
      </c>
      <c r="K28">
        <f t="shared" si="6"/>
        <v>1664.4815148081518</v>
      </c>
      <c r="L28">
        <f t="shared" si="7"/>
        <v>1509.6338208417931</v>
      </c>
      <c r="M28">
        <f t="shared" si="1"/>
        <v>2.2000142075089637</v>
      </c>
      <c r="N28" s="3">
        <f t="shared" si="2"/>
        <v>1473.2217232527676</v>
      </c>
      <c r="Q28" t="str">
        <f>'PRE-POST'!A31</f>
        <v>Cincinnati</v>
      </c>
      <c r="R28" s="3">
        <f>IFERROR(VLOOKUP(Q28,$A$4:$N$160,14,FALSE),VLOOKUP(Q28,'Week 3'!Q$4:R$134,2,FALSE))</f>
        <v>1620.3748635581062</v>
      </c>
    </row>
    <row r="29" spans="1:18">
      <c r="A29" t="str">
        <f>IF('All scores'!$B193=$B$1,'All scores'!R193)</f>
        <v>Ball State</v>
      </c>
      <c r="B29">
        <f>IF('All scores'!$B193=$B$1,'All scores'!S193)</f>
        <v>10</v>
      </c>
      <c r="C29" t="str">
        <f>IF('All scores'!$B193=$B$1,'All scores'!T193)</f>
        <v>Indiana</v>
      </c>
      <c r="D29">
        <f>IF('All scores'!$B193=$B$1,'All scores'!U193)</f>
        <v>38</v>
      </c>
      <c r="E29" s="3">
        <f>VLOOKUP(A29,'Week 3'!$Q$4:R$138,2,FALSE)</f>
        <v>1538.2149262507298</v>
      </c>
      <c r="F29" s="3">
        <f>VLOOKUP(C29,'Week 3'!$Q$4:S$138,2,FALSE)</f>
        <v>1558.6383435972245</v>
      </c>
      <c r="G29" s="5">
        <f t="shared" si="0"/>
        <v>0.37948452660035648</v>
      </c>
      <c r="H29">
        <f t="shared" si="3"/>
        <v>0</v>
      </c>
      <c r="I29">
        <f t="shared" si="4"/>
        <v>-28</v>
      </c>
      <c r="J29">
        <f t="shared" si="5"/>
        <v>3.3672958299864741</v>
      </c>
      <c r="K29">
        <f t="shared" si="6"/>
        <v>1558.6383435972245</v>
      </c>
      <c r="L29">
        <f t="shared" si="7"/>
        <v>1538.2149262507298</v>
      </c>
      <c r="M29">
        <f t="shared" si="1"/>
        <v>2.2001077194850733</v>
      </c>
      <c r="N29" s="3">
        <f t="shared" si="2"/>
        <v>1481.9873600780868</v>
      </c>
      <c r="Q29" t="str">
        <f>'PRE-POST'!A32</f>
        <v>Clemson</v>
      </c>
      <c r="R29" s="3">
        <f>IFERROR(VLOOKUP(Q29,$A$4:$N$160,14,FALSE),VLOOKUP(Q29,'Week 3'!Q$4:R$134,2,FALSE))</f>
        <v>1680.2323063399833</v>
      </c>
    </row>
    <row r="30" spans="1:18">
      <c r="A30" t="s">
        <v>135</v>
      </c>
      <c r="B30">
        <f>IF('All scores'!$B194=$B$1,'All scores'!S194)</f>
        <v>14</v>
      </c>
      <c r="C30" t="str">
        <f>IF('All scores'!$B194=$B$1,'All scores'!T194)</f>
        <v>Iowa</v>
      </c>
      <c r="D30">
        <f>IF('All scores'!$B194=$B$1,'All scores'!U194)</f>
        <v>38</v>
      </c>
      <c r="E30" s="3">
        <f>VLOOKUP(A30,'Week 3'!$Q$4:R$138,2,FALSE)</f>
        <v>1347.2339327724467</v>
      </c>
      <c r="F30" s="3">
        <f>VLOOKUP(C30,'Week 3'!$Q$4:S$138,2,FALSE)</f>
        <v>1571.2214700903819</v>
      </c>
      <c r="G30" s="5">
        <f t="shared" si="0"/>
        <v>0.15928656424857179</v>
      </c>
      <c r="H30">
        <f t="shared" si="3"/>
        <v>0</v>
      </c>
      <c r="I30">
        <f t="shared" si="4"/>
        <v>-24</v>
      </c>
      <c r="J30">
        <f t="shared" si="5"/>
        <v>3.2188758248682006</v>
      </c>
      <c r="K30">
        <f t="shared" si="6"/>
        <v>1571.2214700903819</v>
      </c>
      <c r="L30">
        <f t="shared" si="7"/>
        <v>1347.2339327724467</v>
      </c>
      <c r="M30">
        <f t="shared" si="1"/>
        <v>2.2000098219750366</v>
      </c>
      <c r="N30" s="3">
        <f t="shared" si="2"/>
        <v>1324.6739905342788</v>
      </c>
      <c r="Q30" t="str">
        <f>'PRE-POST'!A33</f>
        <v>Coastal Carolina</v>
      </c>
      <c r="R30" s="3">
        <f>IFERROR(VLOOKUP(Q30,$A$4:$N$160,14,FALSE),VLOOKUP(Q30,'Week 3'!Q$4:R$134,2,FALSE))</f>
        <v>1597.8221152713711</v>
      </c>
    </row>
    <row r="31" spans="1:18">
      <c r="A31" t="str">
        <f>IF('All scores'!$B195=$B$1,'All scores'!R195)</f>
        <v>Rutgers</v>
      </c>
      <c r="B31">
        <f>IF('All scores'!$B195=$B$1,'All scores'!S195)</f>
        <v>14</v>
      </c>
      <c r="C31" t="str">
        <f>IF('All scores'!$B195=$B$1,'All scores'!T195)</f>
        <v>Kansas</v>
      </c>
      <c r="D31">
        <f>IF('All scores'!$B195=$B$1,'All scores'!U195)</f>
        <v>55</v>
      </c>
      <c r="E31" s="3">
        <f>VLOOKUP(A31,'Week 3'!$Q$4:R$138,2,FALSE)</f>
        <v>1464.6624315127524</v>
      </c>
      <c r="F31" s="3">
        <f>VLOOKUP(C31,'Week 3'!$Q$4:S$138,2,FALSE)</f>
        <v>1572.6648323587515</v>
      </c>
      <c r="G31" s="5">
        <f t="shared" si="0"/>
        <v>0.26975186427525522</v>
      </c>
      <c r="H31">
        <f t="shared" si="3"/>
        <v>0</v>
      </c>
      <c r="I31">
        <f t="shared" si="4"/>
        <v>-41</v>
      </c>
      <c r="J31">
        <f t="shared" si="5"/>
        <v>3.7376696182833684</v>
      </c>
      <c r="K31">
        <f t="shared" si="6"/>
        <v>1572.6648323587515</v>
      </c>
      <c r="L31">
        <f t="shared" si="7"/>
        <v>1464.6624315127524</v>
      </c>
      <c r="M31">
        <f t="shared" si="1"/>
        <v>2.2000203699175462</v>
      </c>
      <c r="N31" s="3">
        <f t="shared" si="2"/>
        <v>1420.2993134626909</v>
      </c>
      <c r="Q31" t="str">
        <f>'PRE-POST'!A34</f>
        <v>Colorado</v>
      </c>
      <c r="R31" s="3">
        <f>IFERROR(VLOOKUP(Q31,$A$4:$N$160,14,FALSE),VLOOKUP(Q31,'Week 3'!Q$4:R$134,2,FALSE))</f>
        <v>1639.3938428619597</v>
      </c>
    </row>
    <row r="32" spans="1:18">
      <c r="A32" t="str">
        <f>IF('All scores'!$B196=$B$1,'All scores'!R196)</f>
        <v>Texas-San Antonio</v>
      </c>
      <c r="B32">
        <f>IF('All scores'!$B196=$B$1,'All scores'!S196)</f>
        <v>17</v>
      </c>
      <c r="C32" t="str">
        <f>IF('All scores'!$B196=$B$1,'All scores'!T196)</f>
        <v>Kansas State</v>
      </c>
      <c r="D32">
        <f>IF('All scores'!$B196=$B$1,'All scores'!U196)</f>
        <v>41</v>
      </c>
      <c r="E32" s="3">
        <f>VLOOKUP(A32,'Week 3'!$Q$4:R$138,2,FALSE)</f>
        <v>1408.5036068604804</v>
      </c>
      <c r="F32" s="3">
        <f>VLOOKUP(C32,'Week 3'!$Q$4:S$138,2,FALSE)</f>
        <v>1465.1137445702257</v>
      </c>
      <c r="G32" s="5">
        <f t="shared" si="0"/>
        <v>0.33180242251581182</v>
      </c>
      <c r="H32">
        <f t="shared" si="3"/>
        <v>0</v>
      </c>
      <c r="I32">
        <f t="shared" si="4"/>
        <v>-24</v>
      </c>
      <c r="J32">
        <f t="shared" si="5"/>
        <v>3.2188758248682006</v>
      </c>
      <c r="K32">
        <f t="shared" si="6"/>
        <v>1465.1137445702257</v>
      </c>
      <c r="L32">
        <f t="shared" si="7"/>
        <v>1408.5036068604804</v>
      </c>
      <c r="M32">
        <f t="shared" si="1"/>
        <v>2.2000388622972671</v>
      </c>
      <c r="N32" s="3">
        <f t="shared" si="2"/>
        <v>1361.509421693245</v>
      </c>
      <c r="Q32" t="str">
        <f>'PRE-POST'!A35</f>
        <v>Colorado State</v>
      </c>
      <c r="R32" s="3">
        <f>IFERROR(VLOOKUP(Q32,$A$4:$N$160,14,FALSE),VLOOKUP(Q32,'Week 3'!Q$4:R$134,2,FALSE))</f>
        <v>1409.0621870475129</v>
      </c>
    </row>
    <row r="33" spans="1:18">
      <c r="A33" t="s">
        <v>135</v>
      </c>
      <c r="B33">
        <f>IF('All scores'!$B197=$B$1,'All scores'!S197)</f>
        <v>10</v>
      </c>
      <c r="C33" t="str">
        <f>IF('All scores'!$B197=$B$1,'All scores'!T197)</f>
        <v>Kentucky</v>
      </c>
      <c r="D33">
        <f>IF('All scores'!$B197=$B$1,'All scores'!U197)</f>
        <v>48</v>
      </c>
      <c r="E33" s="3">
        <f>VLOOKUP(A33,'Week 3'!$Q$4:R$138,2,FALSE)</f>
        <v>1347.2339327724467</v>
      </c>
      <c r="F33" s="3">
        <f>VLOOKUP(C33,'Week 3'!$Q$4:S$138,2,FALSE)</f>
        <v>1601.9709184448645</v>
      </c>
      <c r="G33" s="5">
        <f t="shared" si="0"/>
        <v>0.13698578015500282</v>
      </c>
      <c r="H33">
        <f t="shared" si="3"/>
        <v>0</v>
      </c>
      <c r="I33">
        <f t="shared" si="4"/>
        <v>-38</v>
      </c>
      <c r="J33">
        <f t="shared" si="5"/>
        <v>3.6635616461296463</v>
      </c>
      <c r="K33">
        <f t="shared" si="6"/>
        <v>1601.9709184448645</v>
      </c>
      <c r="L33">
        <f t="shared" si="7"/>
        <v>1347.2339327724467</v>
      </c>
      <c r="M33">
        <f t="shared" si="1"/>
        <v>2.2000086363587692</v>
      </c>
      <c r="N33" s="3">
        <f t="shared" si="2"/>
        <v>1325.1521886776984</v>
      </c>
      <c r="Q33" t="str">
        <f>'PRE-POST'!A36</f>
        <v>Connecticut</v>
      </c>
      <c r="R33" s="3">
        <f>IFERROR(VLOOKUP(Q33,$A$4:$N$160,14,FALSE),VLOOKUP(Q33,'Week 3'!Q$4:R$134,2,FALSE))</f>
        <v>1437.8640643933679</v>
      </c>
    </row>
    <row r="34" spans="1:18">
      <c r="A34" t="str">
        <f>IF('All scores'!$B198=$B$1,'All scores'!R198)</f>
        <v>Louisiana State</v>
      </c>
      <c r="B34">
        <f>IF('All scores'!$B198=$B$1,'All scores'!S198)</f>
        <v>22</v>
      </c>
      <c r="C34" t="str">
        <f>IF('All scores'!$B198=$B$1,'All scores'!T198)</f>
        <v>Auburn</v>
      </c>
      <c r="D34">
        <f>IF('All scores'!$B198=$B$1,'All scores'!U198)</f>
        <v>21</v>
      </c>
      <c r="E34" s="3">
        <f>VLOOKUP(A34,'Week 3'!$Q$4:R$138,2,FALSE)</f>
        <v>1564.260987250284</v>
      </c>
      <c r="F34" s="3">
        <f>VLOOKUP(C34,'Week 3'!$Q$4:S$138,2,FALSE)</f>
        <v>1561.3949890653219</v>
      </c>
      <c r="G34" s="5">
        <f t="shared" si="0"/>
        <v>0.41152320972710121</v>
      </c>
      <c r="H34">
        <f t="shared" si="3"/>
        <v>1</v>
      </c>
      <c r="I34">
        <f t="shared" si="4"/>
        <v>1</v>
      </c>
      <c r="J34">
        <f t="shared" si="5"/>
        <v>0.69314718055994529</v>
      </c>
      <c r="K34">
        <f t="shared" si="6"/>
        <v>1564.260987250284</v>
      </c>
      <c r="L34">
        <f t="shared" si="7"/>
        <v>1561.3949890653219</v>
      </c>
      <c r="M34">
        <f t="shared" si="1"/>
        <v>2.2007676208629663</v>
      </c>
      <c r="N34" s="3">
        <f t="shared" si="2"/>
        <v>1582.2148947491819</v>
      </c>
      <c r="Q34" t="str">
        <f>'PRE-POST'!A37</f>
        <v>Duke</v>
      </c>
      <c r="R34" s="3">
        <f>IFERROR(VLOOKUP(Q34,$A$4:$N$160,14,FALSE),VLOOKUP(Q34,'Week 3'!Q$4:R$134,2,FALSE))</f>
        <v>1673.1358185977269</v>
      </c>
    </row>
    <row r="35" spans="1:18">
      <c r="A35" t="str">
        <f>IF('All scores'!$B199=$B$1,'All scores'!R199)</f>
        <v>Western Kentucky</v>
      </c>
      <c r="B35">
        <f>IF('All scores'!$B199=$B$1,'All scores'!S199)</f>
        <v>17</v>
      </c>
      <c r="C35" t="str">
        <f>IF('All scores'!$B199=$B$1,'All scores'!T199)</f>
        <v>Louisville</v>
      </c>
      <c r="D35">
        <f>IF('All scores'!$B199=$B$1,'All scores'!U199)</f>
        <v>20</v>
      </c>
      <c r="E35" s="3">
        <f>VLOOKUP(A35,'Week 3'!$Q$4:R$138,2,FALSE)</f>
        <v>1423.0706688301809</v>
      </c>
      <c r="F35" s="3">
        <f>VLOOKUP(C35,'Week 3'!$Q$4:S$138,2,FALSE)</f>
        <v>1507.4001312784565</v>
      </c>
      <c r="G35" s="5">
        <f t="shared" si="0"/>
        <v>0.29742094179416306</v>
      </c>
      <c r="H35">
        <f t="shared" si="3"/>
        <v>0</v>
      </c>
      <c r="I35">
        <f t="shared" si="4"/>
        <v>-3</v>
      </c>
      <c r="J35">
        <f t="shared" si="5"/>
        <v>1.3862943611198906</v>
      </c>
      <c r="K35">
        <f t="shared" si="6"/>
        <v>1507.4001312784565</v>
      </c>
      <c r="L35">
        <f t="shared" si="7"/>
        <v>1423.0706688301809</v>
      </c>
      <c r="M35">
        <f t="shared" si="1"/>
        <v>2.2000260881539635</v>
      </c>
      <c r="N35" s="3">
        <f t="shared" si="2"/>
        <v>1404.9286828230122</v>
      </c>
      <c r="Q35" t="str">
        <f>'PRE-POST'!A38</f>
        <v>Eastern Michigan</v>
      </c>
      <c r="R35" s="3">
        <f>IFERROR(VLOOKUP(Q35,$A$4:$N$160,14,FALSE),VLOOKUP(Q35,'Week 3'!Q$4:R$134,2,FALSE))</f>
        <v>1565.3094065962739</v>
      </c>
    </row>
    <row r="36" spans="1:18">
      <c r="A36" t="str">
        <f>IF('All scores'!$B200=$B$1,'All scores'!R200)</f>
        <v>Miami (FL)</v>
      </c>
      <c r="B36">
        <f>IF('All scores'!$B200=$B$1,'All scores'!S200)</f>
        <v>49</v>
      </c>
      <c r="C36" t="str">
        <f>IF('All scores'!$B200=$B$1,'All scores'!T200)</f>
        <v>Toledo</v>
      </c>
      <c r="D36">
        <f>IF('All scores'!$B200=$B$1,'All scores'!U200)</f>
        <v>24</v>
      </c>
      <c r="E36" s="3">
        <f>VLOOKUP(A36,'Week 3'!$Q$4:R$138,2,FALSE)</f>
        <v>1529.039474871176</v>
      </c>
      <c r="F36" s="3">
        <f>VLOOKUP(C36,'Week 3'!$Q$4:S$138,2,FALSE)</f>
        <v>1599.8289985065101</v>
      </c>
      <c r="G36" s="5">
        <f t="shared" ref="G36:G67" si="8">1/(1+(10^((F36-E36+HFA)/400)))</f>
        <v>0.31396064908334692</v>
      </c>
      <c r="H36">
        <f t="shared" si="3"/>
        <v>1</v>
      </c>
      <c r="I36">
        <f t="shared" si="4"/>
        <v>25</v>
      </c>
      <c r="J36">
        <f t="shared" si="5"/>
        <v>3.2580965380214821</v>
      </c>
      <c r="K36">
        <f t="shared" si="6"/>
        <v>1529.039474871176</v>
      </c>
      <c r="L36">
        <f t="shared" si="7"/>
        <v>1599.8289985065101</v>
      </c>
      <c r="M36">
        <f t="shared" ref="M36:M67" si="9">IFERROR((MVC*0.001/(K36-L36))+MVC,1)</f>
        <v>2.1999689219550151</v>
      </c>
      <c r="N36" s="3">
        <f t="shared" ref="N36:N67" si="10">E36+k*J36*M36*(H36-G36)</f>
        <v>1627.3861126725656</v>
      </c>
      <c r="Q36" t="str">
        <f>'PRE-POST'!A39</f>
        <v>East Carolina</v>
      </c>
      <c r="R36" s="3">
        <f>IFERROR(VLOOKUP(Q36,$A$4:$N$160,14,FALSE),VLOOKUP(Q36,'Week 3'!Q$4:R$134,2,FALSE))</f>
        <v>1523.2958065985076</v>
      </c>
    </row>
    <row r="37" spans="1:18">
      <c r="A37" t="str">
        <f>IF('All scores'!$B201=$B$1,'All scores'!R201)</f>
        <v>Southern Methodist</v>
      </c>
      <c r="B37">
        <f>IF('All scores'!$B201=$B$1,'All scores'!S201)</f>
        <v>20</v>
      </c>
      <c r="C37" t="str">
        <f>IF('All scores'!$B201=$B$1,'All scores'!T201)</f>
        <v>Michigan</v>
      </c>
      <c r="D37">
        <f>IF('All scores'!$B201=$B$1,'All scores'!U201)</f>
        <v>45</v>
      </c>
      <c r="E37" s="3">
        <f>VLOOKUP(A37,'Week 3'!$Q$4:R$138,2,FALSE)</f>
        <v>1405.6317086372369</v>
      </c>
      <c r="F37" s="3">
        <f>VLOOKUP(C37,'Week 3'!$Q$4:S$138,2,FALSE)</f>
        <v>1546.9429218284233</v>
      </c>
      <c r="G37" s="5">
        <f t="shared" si="8"/>
        <v>0.23368436386824734</v>
      </c>
      <c r="H37">
        <f t="shared" si="3"/>
        <v>0</v>
      </c>
      <c r="I37">
        <f t="shared" si="4"/>
        <v>-25</v>
      </c>
      <c r="J37">
        <f t="shared" si="5"/>
        <v>3.2580965380214821</v>
      </c>
      <c r="K37">
        <f t="shared" si="6"/>
        <v>1546.9429218284233</v>
      </c>
      <c r="L37">
        <f t="shared" si="7"/>
        <v>1405.6317086372369</v>
      </c>
      <c r="M37">
        <f t="shared" si="9"/>
        <v>2.200015568474365</v>
      </c>
      <c r="N37" s="3">
        <f t="shared" si="10"/>
        <v>1372.1313580270371</v>
      </c>
      <c r="Q37" t="str">
        <f>'PRE-POST'!A40</f>
        <v>Florida International</v>
      </c>
      <c r="R37" s="3">
        <f>IFERROR(VLOOKUP(Q37,$A$4:$N$160,14,FALSE),VLOOKUP(Q37,'Week 3'!Q$4:R$134,2,FALSE))</f>
        <v>1573.5184395392189</v>
      </c>
    </row>
    <row r="38" spans="1:18">
      <c r="A38" t="str">
        <f>IF('All scores'!$B202=$B$1,'All scores'!R202)</f>
        <v>Miami (OH)</v>
      </c>
      <c r="B38">
        <f>IF('All scores'!$B202=$B$1,'All scores'!S202)</f>
        <v>3</v>
      </c>
      <c r="C38" t="str">
        <f>IF('All scores'!$B202=$B$1,'All scores'!T202)</f>
        <v>Minnesota</v>
      </c>
      <c r="D38">
        <f>IF('All scores'!$B202=$B$1,'All scores'!U202)</f>
        <v>26</v>
      </c>
      <c r="E38" s="3">
        <f>VLOOKUP(A38,'Week 3'!$Q$4:R$138,2,FALSE)</f>
        <v>1407.0606610271989</v>
      </c>
      <c r="F38" s="3">
        <f>VLOOKUP(C38,'Week 3'!$Q$4:S$138,2,FALSE)</f>
        <v>1627.9731123787446</v>
      </c>
      <c r="G38" s="5">
        <f t="shared" si="8"/>
        <v>0.16167138598263933</v>
      </c>
      <c r="H38">
        <f t="shared" si="3"/>
        <v>0</v>
      </c>
      <c r="I38">
        <f t="shared" si="4"/>
        <v>-23</v>
      </c>
      <c r="J38">
        <f t="shared" si="5"/>
        <v>3.1780538303479458</v>
      </c>
      <c r="K38">
        <f t="shared" si="6"/>
        <v>1627.9731123787446</v>
      </c>
      <c r="L38">
        <f t="shared" si="7"/>
        <v>1407.0606610271989</v>
      </c>
      <c r="M38">
        <f t="shared" si="9"/>
        <v>2.2000099586962465</v>
      </c>
      <c r="N38" s="3">
        <f t="shared" si="10"/>
        <v>1384.4533425224524</v>
      </c>
      <c r="Q38" t="str">
        <f>'PRE-POST'!A41</f>
        <v>Florida</v>
      </c>
      <c r="R38" s="3">
        <f>IFERROR(VLOOKUP(Q38,$A$4:$N$160,14,FALSE),VLOOKUP(Q38,'Week 3'!Q$4:R$134,2,FALSE))</f>
        <v>1572.2894023361141</v>
      </c>
    </row>
    <row r="39" spans="1:18">
      <c r="A39" t="str">
        <f>IF('All scores'!$B203=$B$1,'All scores'!R203)</f>
        <v>Louisiana</v>
      </c>
      <c r="B39">
        <f>IF('All scores'!$B203=$B$1,'All scores'!S203)</f>
        <v>10</v>
      </c>
      <c r="C39" t="str">
        <f>IF('All scores'!$B203=$B$1,'All scores'!T203)</f>
        <v>Mississippi State</v>
      </c>
      <c r="D39">
        <f>IF('All scores'!$B203=$B$1,'All scores'!U203)</f>
        <v>56</v>
      </c>
      <c r="E39" s="3">
        <f>VLOOKUP(A39,'Week 3'!$Q$4:R$138,2,FALSE)</f>
        <v>1583.929468834614</v>
      </c>
      <c r="F39" s="3">
        <f>VLOOKUP(C39,'Week 3'!$Q$4:S$138,2,FALSE)</f>
        <v>1665.6286509342369</v>
      </c>
      <c r="G39" s="5">
        <f t="shared" si="8"/>
        <v>0.30059452805146269</v>
      </c>
      <c r="H39">
        <f t="shared" si="3"/>
        <v>0</v>
      </c>
      <c r="I39">
        <f t="shared" si="4"/>
        <v>-46</v>
      </c>
      <c r="J39">
        <f t="shared" si="5"/>
        <v>3.8501476017100584</v>
      </c>
      <c r="K39">
        <f t="shared" si="6"/>
        <v>1665.6286509342369</v>
      </c>
      <c r="L39">
        <f t="shared" si="7"/>
        <v>1583.929468834614</v>
      </c>
      <c r="M39">
        <f t="shared" si="9"/>
        <v>2.2000269280541551</v>
      </c>
      <c r="N39" s="3">
        <f t="shared" si="10"/>
        <v>1533.0061802842995</v>
      </c>
      <c r="Q39" t="str">
        <f>'PRE-POST'!A42</f>
        <v>Florida Atlantic</v>
      </c>
      <c r="R39" s="3">
        <f>IFERROR(VLOOKUP(Q39,$A$4:$N$160,14,FALSE),VLOOKUP(Q39,'Week 3'!Q$4:R$134,2,FALSE))</f>
        <v>1539.9658140899073</v>
      </c>
    </row>
    <row r="40" spans="1:18">
      <c r="A40" t="str">
        <f>IF('All scores'!$B204=$B$1,'All scores'!R204)</f>
        <v>Missouri</v>
      </c>
      <c r="B40">
        <f>IF('All scores'!$B204=$B$1,'All scores'!S204)</f>
        <v>40</v>
      </c>
      <c r="C40" t="str">
        <f>IF('All scores'!$B204=$B$1,'All scores'!T204)</f>
        <v>Purdue</v>
      </c>
      <c r="D40">
        <f>IF('All scores'!$B204=$B$1,'All scores'!U204)</f>
        <v>37</v>
      </c>
      <c r="E40" s="3">
        <f>VLOOKUP(A40,'Week 3'!$Q$4:R$138,2,FALSE)</f>
        <v>1626.2394096091764</v>
      </c>
      <c r="F40" s="3">
        <f>VLOOKUP(C40,'Week 3'!$Q$4:S$138,2,FALSE)</f>
        <v>1470.2496283157768</v>
      </c>
      <c r="G40" s="5">
        <f t="shared" si="8"/>
        <v>0.6280310640582758</v>
      </c>
      <c r="H40">
        <f t="shared" si="3"/>
        <v>1</v>
      </c>
      <c r="I40">
        <f t="shared" si="4"/>
        <v>3</v>
      </c>
      <c r="J40">
        <f t="shared" si="5"/>
        <v>1.3862943611198906</v>
      </c>
      <c r="K40">
        <f t="shared" si="6"/>
        <v>1626.2394096091764</v>
      </c>
      <c r="L40">
        <f t="shared" si="7"/>
        <v>1470.2496283157768</v>
      </c>
      <c r="M40">
        <f t="shared" si="9"/>
        <v>2.2000141034879452</v>
      </c>
      <c r="N40" s="3">
        <f t="shared" si="10"/>
        <v>1648.92852635077</v>
      </c>
      <c r="Q40" t="str">
        <f>'PRE-POST'!A43</f>
        <v>Florida State</v>
      </c>
      <c r="R40" s="3">
        <f>IFERROR(VLOOKUP(Q40,$A$4:$N$160,14,FALSE),VLOOKUP(Q40,'Week 3'!Q$4:R$134,2,FALSE))</f>
        <v>1456.4167162095202</v>
      </c>
    </row>
    <row r="41" spans="1:18">
      <c r="A41" t="s">
        <v>135</v>
      </c>
      <c r="B41">
        <f>IF('All scores'!$B205=$B$1,'All scores'!S205)</f>
        <v>21</v>
      </c>
      <c r="C41" t="str">
        <f>IF('All scores'!$B205=$B$1,'All scores'!T205)</f>
        <v>Navy</v>
      </c>
      <c r="D41">
        <f>IF('All scores'!$B205=$B$1,'All scores'!U205)</f>
        <v>51</v>
      </c>
      <c r="E41" s="3">
        <f>VLOOKUP(A41,'Week 3'!$Q$4:R$138,2,FALSE)</f>
        <v>1347.2339327724467</v>
      </c>
      <c r="F41" s="3">
        <f>VLOOKUP(C41,'Week 3'!$Q$4:S$138,2,FALSE)</f>
        <v>1459.4101701911834</v>
      </c>
      <c r="G41" s="5">
        <f t="shared" si="8"/>
        <v>0.26504524197101198</v>
      </c>
      <c r="H41">
        <f t="shared" si="3"/>
        <v>0</v>
      </c>
      <c r="I41">
        <f t="shared" si="4"/>
        <v>-30</v>
      </c>
      <c r="J41">
        <f t="shared" si="5"/>
        <v>3.4339872044851463</v>
      </c>
      <c r="K41">
        <f t="shared" si="6"/>
        <v>1459.4101701911834</v>
      </c>
      <c r="L41">
        <f t="shared" si="7"/>
        <v>1347.2339327724467</v>
      </c>
      <c r="M41">
        <f t="shared" si="9"/>
        <v>2.2000196119967175</v>
      </c>
      <c r="N41" s="3">
        <f t="shared" si="10"/>
        <v>1307.1864491108979</v>
      </c>
      <c r="Q41" t="str">
        <f>'PRE-POST'!A44</f>
        <v>Fresno State</v>
      </c>
      <c r="R41" s="3">
        <f>IFERROR(VLOOKUP(Q41,$A$4:$N$160,14,FALSE),VLOOKUP(Q41,'Week 3'!Q$4:R$134,2,FALSE))</f>
        <v>1619.2159688776048</v>
      </c>
    </row>
    <row r="42" spans="1:18">
      <c r="A42" t="str">
        <f>IF('All scores'!$B206=$B$1,'All scores'!R206)</f>
        <v>Oregon State</v>
      </c>
      <c r="B42">
        <f>IF('All scores'!$B206=$B$1,'All scores'!S206)</f>
        <v>35</v>
      </c>
      <c r="C42" t="str">
        <f>IF('All scores'!$B206=$B$1,'All scores'!T206)</f>
        <v>Nevada</v>
      </c>
      <c r="D42">
        <f>IF('All scores'!$B206=$B$1,'All scores'!U206)</f>
        <v>37</v>
      </c>
      <c r="E42" s="3">
        <f>VLOOKUP(A42,'Week 3'!$Q$4:R$138,2,FALSE)</f>
        <v>1505.0856076559157</v>
      </c>
      <c r="F42" s="3">
        <f>VLOOKUP(C42,'Week 3'!$Q$4:S$138,2,FALSE)</f>
        <v>1520.147074010921</v>
      </c>
      <c r="G42" s="5">
        <f t="shared" si="8"/>
        <v>0.38677925499906585</v>
      </c>
      <c r="H42">
        <f t="shared" si="3"/>
        <v>0</v>
      </c>
      <c r="I42">
        <f t="shared" si="4"/>
        <v>-2</v>
      </c>
      <c r="J42">
        <f t="shared" si="5"/>
        <v>1.0986122886681098</v>
      </c>
      <c r="K42">
        <f t="shared" si="6"/>
        <v>1520.147074010921</v>
      </c>
      <c r="L42">
        <f t="shared" si="7"/>
        <v>1505.0856076559157</v>
      </c>
      <c r="M42">
        <f t="shared" si="9"/>
        <v>2.2001460681150258</v>
      </c>
      <c r="N42" s="3">
        <f t="shared" si="10"/>
        <v>1486.3878668374239</v>
      </c>
      <c r="Q42" t="str">
        <f>'PRE-POST'!A45</f>
        <v>Georgia</v>
      </c>
      <c r="R42" s="3">
        <f>IFERROR(VLOOKUP(Q42,$A$4:$N$160,14,FALSE),VLOOKUP(Q42,'Week 3'!Q$4:R$134,2,FALSE))</f>
        <v>1700.8936123971773</v>
      </c>
    </row>
    <row r="43" spans="1:18">
      <c r="A43" t="s">
        <v>135</v>
      </c>
      <c r="B43">
        <f>IF('All scores'!$B207=$B$1,'All scores'!S207)</f>
        <v>17</v>
      </c>
      <c r="C43" t="str">
        <f>IF('All scores'!$B207=$B$1,'All scores'!T207)</f>
        <v>Nevada-Las Vegas</v>
      </c>
      <c r="D43">
        <f>IF('All scores'!$B207=$B$1,'All scores'!U207)</f>
        <v>46</v>
      </c>
      <c r="E43" s="3">
        <f>VLOOKUP(A43,'Week 3'!$Q$4:R$138,2,FALSE)</f>
        <v>1347.2339327724467</v>
      </c>
      <c r="F43" s="3">
        <f>VLOOKUP(C43,'Week 3'!$Q$4:S$138,2,FALSE)</f>
        <v>1523.0558270009362</v>
      </c>
      <c r="G43" s="5">
        <f t="shared" si="8"/>
        <v>0.20000193629936872</v>
      </c>
      <c r="H43">
        <f t="shared" si="3"/>
        <v>0</v>
      </c>
      <c r="I43">
        <f t="shared" si="4"/>
        <v>-29</v>
      </c>
      <c r="J43">
        <f t="shared" si="5"/>
        <v>3.4011973816621555</v>
      </c>
      <c r="K43">
        <f t="shared" si="6"/>
        <v>1523.0558270009362</v>
      </c>
      <c r="L43">
        <f t="shared" si="7"/>
        <v>1347.2339327724467</v>
      </c>
      <c r="M43">
        <f t="shared" si="9"/>
        <v>2.2000125126623717</v>
      </c>
      <c r="N43" s="3">
        <f t="shared" si="10"/>
        <v>1317.3029358076346</v>
      </c>
      <c r="Q43" t="str">
        <f>'PRE-POST'!A46</f>
        <v>Georgia Southern</v>
      </c>
      <c r="R43" s="3">
        <f>IFERROR(VLOOKUP(Q43,$A$4:$N$160,14,FALSE),VLOOKUP(Q43,'Week 3'!Q$4:R$134,2,FALSE))</f>
        <v>1554.103429549976</v>
      </c>
    </row>
    <row r="44" spans="1:18">
      <c r="A44" t="str">
        <f>IF('All scores'!$B208=$B$1,'All scores'!R208)</f>
        <v>New Mexico</v>
      </c>
      <c r="B44">
        <f>IF('All scores'!$B208=$B$1,'All scores'!S208)</f>
        <v>42</v>
      </c>
      <c r="C44" t="str">
        <f>IF('All scores'!$B208=$B$1,'All scores'!T208)</f>
        <v>New Mexico State</v>
      </c>
      <c r="D44">
        <f>IF('All scores'!$B208=$B$1,'All scores'!U208)</f>
        <v>25</v>
      </c>
      <c r="E44" s="3">
        <f>VLOOKUP(A44,'Week 3'!$Q$4:R$138,2,FALSE)</f>
        <v>1511.1339518396248</v>
      </c>
      <c r="F44" s="3">
        <f>VLOOKUP(C44,'Week 3'!$Q$4:S$138,2,FALSE)</f>
        <v>1340.9958784794696</v>
      </c>
      <c r="G44" s="5">
        <f t="shared" si="8"/>
        <v>0.64685042684316973</v>
      </c>
      <c r="H44">
        <f t="shared" si="3"/>
        <v>1</v>
      </c>
      <c r="I44">
        <f t="shared" si="4"/>
        <v>17</v>
      </c>
      <c r="J44">
        <f t="shared" si="5"/>
        <v>2.8903717578961645</v>
      </c>
      <c r="K44">
        <f t="shared" si="6"/>
        <v>1511.1339518396248</v>
      </c>
      <c r="L44">
        <f t="shared" si="7"/>
        <v>1340.9958784794696</v>
      </c>
      <c r="M44">
        <f t="shared" si="9"/>
        <v>2.2000129306742258</v>
      </c>
      <c r="N44" s="3">
        <f t="shared" si="10"/>
        <v>1556.0464921279715</v>
      </c>
      <c r="Q44" t="str">
        <f>'PRE-POST'!A47</f>
        <v>Georgia State</v>
      </c>
      <c r="R44" s="3">
        <f>IFERROR(VLOOKUP(Q44,$A$4:$N$160,14,FALSE),VLOOKUP(Q44,'Week 3'!Q$4:R$134,2,FALSE))</f>
        <v>1434.1516768130489</v>
      </c>
    </row>
    <row r="45" spans="1:18">
      <c r="A45" t="str">
        <f>IF('All scores'!$B209=$B$1,'All scores'!R209)</f>
        <v>North Texas</v>
      </c>
      <c r="B45">
        <f>IF('All scores'!$B209=$B$1,'All scores'!S209)</f>
        <v>44</v>
      </c>
      <c r="C45" t="str">
        <f>IF('All scores'!$B209=$B$1,'All scores'!T209)</f>
        <v>Arkansas</v>
      </c>
      <c r="D45">
        <f>IF('All scores'!$B209=$B$1,'All scores'!U209)</f>
        <v>17</v>
      </c>
      <c r="E45" s="3">
        <f>VLOOKUP(A45,'Week 3'!$Q$4:R$138,2,FALSE)</f>
        <v>1570.1838859390134</v>
      </c>
      <c r="F45" s="3">
        <f>VLOOKUP(C45,'Week 3'!$Q$4:S$138,2,FALSE)</f>
        <v>1525.163525133871</v>
      </c>
      <c r="G45" s="5">
        <f t="shared" si="8"/>
        <v>0.47127864087804888</v>
      </c>
      <c r="H45">
        <f t="shared" si="3"/>
        <v>1</v>
      </c>
      <c r="I45">
        <f t="shared" si="4"/>
        <v>27</v>
      </c>
      <c r="J45">
        <f t="shared" si="5"/>
        <v>3.3322045101752038</v>
      </c>
      <c r="K45">
        <f t="shared" si="6"/>
        <v>1570.1838859390134</v>
      </c>
      <c r="L45">
        <f t="shared" si="7"/>
        <v>1525.163525133871</v>
      </c>
      <c r="M45">
        <f t="shared" si="9"/>
        <v>2.2000488667785123</v>
      </c>
      <c r="N45" s="3">
        <f t="shared" si="10"/>
        <v>1647.7051465059978</v>
      </c>
      <c r="Q45" t="str">
        <f>'PRE-POST'!A48</f>
        <v>Georgia Tech</v>
      </c>
      <c r="R45" s="3">
        <f>IFERROR(VLOOKUP(Q45,$A$4:$N$160,14,FALSE),VLOOKUP(Q45,'Week 3'!Q$4:R$134,2,FALSE))</f>
        <v>1501.8993809654189</v>
      </c>
    </row>
    <row r="46" spans="1:18">
      <c r="A46" t="str">
        <f>IF('All scores'!$B210=$B$1,'All scores'!R210)</f>
        <v>Central Michigan</v>
      </c>
      <c r="B46">
        <f>IF('All scores'!$B210=$B$1,'All scores'!S210)</f>
        <v>16</v>
      </c>
      <c r="C46" t="str">
        <f>IF('All scores'!$B210=$B$1,'All scores'!T210)</f>
        <v>Northern Illinois</v>
      </c>
      <c r="D46">
        <f>IF('All scores'!$B210=$B$1,'All scores'!U210)</f>
        <v>24</v>
      </c>
      <c r="E46" s="3">
        <f>VLOOKUP(A46,'Week 3'!$Q$4:R$138,2,FALSE)</f>
        <v>1371.8884862879345</v>
      </c>
      <c r="F46" s="3">
        <f>VLOOKUP(C46,'Week 3'!$Q$4:S$138,2,FALSE)</f>
        <v>1420.363812001071</v>
      </c>
      <c r="G46" s="5">
        <f t="shared" si="8"/>
        <v>0.34226507660809902</v>
      </c>
      <c r="H46">
        <f t="shared" si="3"/>
        <v>0</v>
      </c>
      <c r="I46">
        <f t="shared" si="4"/>
        <v>-8</v>
      </c>
      <c r="J46">
        <f t="shared" si="5"/>
        <v>2.1972245773362196</v>
      </c>
      <c r="K46">
        <f t="shared" si="6"/>
        <v>1420.363812001071</v>
      </c>
      <c r="L46">
        <f t="shared" si="7"/>
        <v>1371.8884862879345</v>
      </c>
      <c r="M46">
        <f t="shared" si="9"/>
        <v>2.2000453839137259</v>
      </c>
      <c r="N46" s="3">
        <f t="shared" si="10"/>
        <v>1338.7983411990665</v>
      </c>
      <c r="Q46" t="str">
        <f>'PRE-POST'!A49</f>
        <v>Hawaii</v>
      </c>
      <c r="R46" s="3">
        <f>IFERROR(VLOOKUP(Q46,$A$4:$N$160,14,FALSE),VLOOKUP(Q46,'Week 3'!Q$4:R$134,2,FALSE))</f>
        <v>1575.9805471310272</v>
      </c>
    </row>
    <row r="47" spans="1:18">
      <c r="A47" t="str">
        <f>IF('All scores'!$B211=$B$1,'All scores'!R211)</f>
        <v>Vanderbilt</v>
      </c>
      <c r="B47">
        <f>IF('All scores'!$B211=$B$1,'All scores'!S211)</f>
        <v>17</v>
      </c>
      <c r="C47" t="str">
        <f>IF('All scores'!$B211=$B$1,'All scores'!T211)</f>
        <v>Notre Dame</v>
      </c>
      <c r="D47">
        <f>IF('All scores'!$B211=$B$1,'All scores'!U211)</f>
        <v>22</v>
      </c>
      <c r="E47" s="3">
        <f>VLOOKUP(A47,'Week 3'!$Q$4:R$138,2,FALSE)</f>
        <v>1609.276660265379</v>
      </c>
      <c r="F47" s="3">
        <f>VLOOKUP(C47,'Week 3'!$Q$4:S$138,2,FALSE)</f>
        <v>1569.2552412089196</v>
      </c>
      <c r="G47" s="5">
        <f t="shared" si="8"/>
        <v>0.46411473864200048</v>
      </c>
      <c r="H47">
        <f t="shared" si="3"/>
        <v>0</v>
      </c>
      <c r="I47">
        <f t="shared" si="4"/>
        <v>-5</v>
      </c>
      <c r="J47">
        <f t="shared" si="5"/>
        <v>1.791759469228055</v>
      </c>
      <c r="K47">
        <f t="shared" si="6"/>
        <v>1569.2552412089196</v>
      </c>
      <c r="L47">
        <f t="shared" si="7"/>
        <v>1609.276660265379</v>
      </c>
      <c r="M47">
        <f t="shared" si="9"/>
        <v>2.1999450294354408</v>
      </c>
      <c r="N47" s="3">
        <f t="shared" si="10"/>
        <v>1572.6879674941101</v>
      </c>
      <c r="Q47" t="str">
        <f>'PRE-POST'!A50</f>
        <v>Houston</v>
      </c>
      <c r="R47" s="3">
        <f>IFERROR(VLOOKUP(Q47,$A$4:$N$160,14,FALSE),VLOOKUP(Q47,'Week 3'!Q$4:R$134,2,FALSE))</f>
        <v>1547.7451992505212</v>
      </c>
    </row>
    <row r="48" spans="1:18">
      <c r="A48" t="str">
        <f>IF('All scores'!$B212=$B$1,'All scores'!R212)</f>
        <v>Texas Christian</v>
      </c>
      <c r="B48">
        <f>IF('All scores'!$B212=$B$1,'All scores'!S212)</f>
        <v>28</v>
      </c>
      <c r="C48" t="str">
        <f>IF('All scores'!$B212=$B$1,'All scores'!T212)</f>
        <v>Ohio State</v>
      </c>
      <c r="D48">
        <f>IF('All scores'!$B212=$B$1,'All scores'!U212)</f>
        <v>40</v>
      </c>
      <c r="E48" s="3">
        <f>VLOOKUP(A48,'Week 3'!$Q$4:R$138,2,FALSE)</f>
        <v>1656.0062298330611</v>
      </c>
      <c r="F48" s="3">
        <f>VLOOKUP(C48,'Week 3'!$Q$4:S$138,2,FALSE)</f>
        <v>1607.5120028042131</v>
      </c>
      <c r="G48" s="5">
        <f t="shared" si="8"/>
        <v>0.47626413750323093</v>
      </c>
      <c r="H48">
        <f t="shared" si="3"/>
        <v>0</v>
      </c>
      <c r="I48">
        <f t="shared" si="4"/>
        <v>-12</v>
      </c>
      <c r="J48">
        <f t="shared" si="5"/>
        <v>2.5649493574615367</v>
      </c>
      <c r="K48">
        <f t="shared" si="6"/>
        <v>1607.5120028042131</v>
      </c>
      <c r="L48">
        <f t="shared" si="7"/>
        <v>1656.0062298330611</v>
      </c>
      <c r="M48">
        <f t="shared" si="9"/>
        <v>2.1999546337753011</v>
      </c>
      <c r="N48" s="3">
        <f t="shared" si="10"/>
        <v>1602.2572289019497</v>
      </c>
      <c r="Q48" t="str">
        <f>'PRE-POST'!A51</f>
        <v>Illinois</v>
      </c>
      <c r="R48" s="3">
        <f>IFERROR(VLOOKUP(Q48,$A$4:$N$160,14,FALSE),VLOOKUP(Q48,'Week 3'!Q$4:R$134,2,FALSE))</f>
        <v>1526.1050532165127</v>
      </c>
    </row>
    <row r="49" spans="1:18">
      <c r="A49" t="str">
        <f>IF('All scores'!$B213=$B$1,'All scores'!R213)</f>
        <v>Oklahoma</v>
      </c>
      <c r="B49">
        <f>IF('All scores'!$B213=$B$1,'All scores'!S213)</f>
        <v>37</v>
      </c>
      <c r="C49" t="str">
        <f>IF('All scores'!$B213=$B$1,'All scores'!T213)</f>
        <v>Iowa State</v>
      </c>
      <c r="D49">
        <f>IF('All scores'!$B213=$B$1,'All scores'!U213)</f>
        <v>27</v>
      </c>
      <c r="E49" s="3">
        <f>VLOOKUP(A49,'Week 3'!$Q$4:R$138,2,FALSE)</f>
        <v>1587.2400523220012</v>
      </c>
      <c r="F49" s="3">
        <f>VLOOKUP(C49,'Week 3'!$Q$4:S$138,2,FALSE)</f>
        <v>1461.7368985696614</v>
      </c>
      <c r="G49" s="5">
        <f t="shared" si="8"/>
        <v>0.58620142795965602</v>
      </c>
      <c r="H49">
        <f t="shared" si="3"/>
        <v>1</v>
      </c>
      <c r="I49">
        <f t="shared" si="4"/>
        <v>10</v>
      </c>
      <c r="J49">
        <f t="shared" si="5"/>
        <v>2.3978952727983707</v>
      </c>
      <c r="K49">
        <f t="shared" si="6"/>
        <v>1587.2400523220012</v>
      </c>
      <c r="L49">
        <f t="shared" si="7"/>
        <v>1461.7368985696614</v>
      </c>
      <c r="M49">
        <f t="shared" si="9"/>
        <v>2.2000175294399722</v>
      </c>
      <c r="N49" s="3">
        <f t="shared" si="10"/>
        <v>1630.8992083428041</v>
      </c>
      <c r="Q49" t="str">
        <f>'PRE-POST'!A52</f>
        <v>Indiana</v>
      </c>
      <c r="R49" s="3">
        <f>IFERROR(VLOOKUP(Q49,$A$4:$N$160,14,FALSE),VLOOKUP(Q49,'Week 3'!Q$4:R$134,2,FALSE))</f>
        <v>1614.8659097698676</v>
      </c>
    </row>
    <row r="50" spans="1:18">
      <c r="A50" t="str">
        <f>IF('All scores'!$B214=$B$1,'All scores'!R214)</f>
        <v>Boise State</v>
      </c>
      <c r="B50">
        <f>IF('All scores'!$B214=$B$1,'All scores'!S214)</f>
        <v>21</v>
      </c>
      <c r="C50" t="str">
        <f>IF('All scores'!$B214=$B$1,'All scores'!T214)</f>
        <v>Oklahoma State</v>
      </c>
      <c r="D50">
        <f>IF('All scores'!$B214=$B$1,'All scores'!U214)</f>
        <v>44</v>
      </c>
      <c r="E50" s="3">
        <f>VLOOKUP(A50,'Week 3'!$Q$4:R$138,2,FALSE)</f>
        <v>1591.2333941625175</v>
      </c>
      <c r="F50" s="3">
        <f>VLOOKUP(C50,'Week 3'!$Q$4:S$138,2,FALSE)</f>
        <v>1634.7728098404966</v>
      </c>
      <c r="G50" s="5">
        <f t="shared" si="8"/>
        <v>0.34868985071515701</v>
      </c>
      <c r="H50">
        <f t="shared" si="3"/>
        <v>0</v>
      </c>
      <c r="I50">
        <f t="shared" si="4"/>
        <v>-23</v>
      </c>
      <c r="J50">
        <f t="shared" si="5"/>
        <v>3.1780538303479458</v>
      </c>
      <c r="K50">
        <f t="shared" si="6"/>
        <v>1634.7728098404966</v>
      </c>
      <c r="L50">
        <f t="shared" si="7"/>
        <v>1591.2333941625175</v>
      </c>
      <c r="M50">
        <f t="shared" si="9"/>
        <v>2.200050528928001</v>
      </c>
      <c r="N50" s="3">
        <f t="shared" si="10"/>
        <v>1542.4734491952911</v>
      </c>
      <c r="Q50" t="str">
        <f>'PRE-POST'!A53</f>
        <v>Iowa</v>
      </c>
      <c r="R50" s="3">
        <f>IFERROR(VLOOKUP(Q50,$A$4:$N$160,14,FALSE),VLOOKUP(Q50,'Week 3'!Q$4:R$134,2,FALSE))</f>
        <v>1593.7814123285498</v>
      </c>
    </row>
    <row r="51" spans="1:18">
      <c r="A51" t="str">
        <f>IF('All scores'!$B215=$B$1,'All scores'!R215)</f>
        <v>San Jose State</v>
      </c>
      <c r="B51">
        <f>IF('All scores'!$B215=$B$1,'All scores'!S215)</f>
        <v>22</v>
      </c>
      <c r="C51" t="str">
        <f>IF('All scores'!$B215=$B$1,'All scores'!T215)</f>
        <v>Oregon</v>
      </c>
      <c r="D51">
        <f>IF('All scores'!$B215=$B$1,'All scores'!U215)</f>
        <v>35</v>
      </c>
      <c r="E51" s="3">
        <f>VLOOKUP(A51,'Week 3'!$Q$4:R$138,2,FALSE)</f>
        <v>1421.1926703239351</v>
      </c>
      <c r="F51" s="3">
        <f>VLOOKUP(C51,'Week 3'!$Q$4:S$138,2,FALSE)</f>
        <v>1574.6315959481847</v>
      </c>
      <c r="G51" s="5">
        <f t="shared" si="8"/>
        <v>0.22141566651467223</v>
      </c>
      <c r="H51">
        <f t="shared" si="3"/>
        <v>0</v>
      </c>
      <c r="I51">
        <f t="shared" si="4"/>
        <v>-13</v>
      </c>
      <c r="J51">
        <f t="shared" si="5"/>
        <v>2.6390573296152584</v>
      </c>
      <c r="K51">
        <f t="shared" si="6"/>
        <v>1574.6315959481847</v>
      </c>
      <c r="L51">
        <f t="shared" si="7"/>
        <v>1421.1926703239351</v>
      </c>
      <c r="M51">
        <f t="shared" si="9"/>
        <v>2.2000143379523225</v>
      </c>
      <c r="N51" s="3">
        <f t="shared" si="10"/>
        <v>1395.4820427076957</v>
      </c>
      <c r="Q51" t="str">
        <f>'PRE-POST'!A54</f>
        <v>Iowa State</v>
      </c>
      <c r="R51" s="3">
        <f>IFERROR(VLOOKUP(Q51,$A$4:$N$160,14,FALSE),VLOOKUP(Q51,'Week 3'!Q$4:R$134,2,FALSE))</f>
        <v>1418.0777425488586</v>
      </c>
    </row>
    <row r="52" spans="1:18">
      <c r="A52" t="str">
        <f>IF('All scores'!$B216=$B$1,'All scores'!R216)</f>
        <v>Kent State</v>
      </c>
      <c r="B52">
        <f>IF('All scores'!$B216=$B$1,'All scores'!S216)</f>
        <v>10</v>
      </c>
      <c r="C52" t="str">
        <f>IF('All scores'!$B216=$B$1,'All scores'!T216)</f>
        <v>Penn State</v>
      </c>
      <c r="D52">
        <f>IF('All scores'!$B216=$B$1,'All scores'!U216)</f>
        <v>63</v>
      </c>
      <c r="E52" s="3">
        <f>VLOOKUP(A52,'Week 3'!$Q$4:R$138,2,FALSE)</f>
        <v>1526.6341659414106</v>
      </c>
      <c r="F52" s="3">
        <f>VLOOKUP(C52,'Week 3'!$Q$4:S$138,2,FALSE)</f>
        <v>1633.7238128881252</v>
      </c>
      <c r="G52" s="5">
        <f t="shared" si="8"/>
        <v>0.27078812496461557</v>
      </c>
      <c r="H52">
        <f t="shared" si="3"/>
        <v>0</v>
      </c>
      <c r="I52">
        <f t="shared" si="4"/>
        <v>-53</v>
      </c>
      <c r="J52">
        <f t="shared" si="5"/>
        <v>3.9889840465642745</v>
      </c>
      <c r="K52">
        <f t="shared" si="6"/>
        <v>1633.7238128881252</v>
      </c>
      <c r="L52">
        <f t="shared" si="7"/>
        <v>1526.6341659414106</v>
      </c>
      <c r="M52">
        <f t="shared" si="9"/>
        <v>2.2000205435358389</v>
      </c>
      <c r="N52" s="3">
        <f t="shared" si="10"/>
        <v>1479.1062636701417</v>
      </c>
      <c r="Q52" t="str">
        <f>'PRE-POST'!A55</f>
        <v>Kansas</v>
      </c>
      <c r="R52" s="3">
        <f>IFERROR(VLOOKUP(Q52,$A$4:$N$160,14,FALSE),VLOOKUP(Q52,'Week 3'!Q$4:R$134,2,FALSE))</f>
        <v>1617.027950408813</v>
      </c>
    </row>
    <row r="53" spans="1:18">
      <c r="A53" t="str">
        <f>IF('All scores'!$B217=$B$1,'All scores'!R217)</f>
        <v>Georgia Tech</v>
      </c>
      <c r="B53">
        <f>IF('All scores'!$B217=$B$1,'All scores'!S217)</f>
        <v>19</v>
      </c>
      <c r="C53" t="str">
        <f>IF('All scores'!$B217=$B$1,'All scores'!T217)</f>
        <v>Pittsburgh</v>
      </c>
      <c r="D53">
        <f>IF('All scores'!$B217=$B$1,'All scores'!U217)</f>
        <v>24</v>
      </c>
      <c r="E53" s="3">
        <f>VLOOKUP(A53,'Week 3'!$Q$4:R$138,2,FALSE)</f>
        <v>1542.6139799044556</v>
      </c>
      <c r="F53" s="3">
        <f>VLOOKUP(C53,'Week 3'!$Q$4:S$138,2,FALSE)</f>
        <v>1466.1832120873569</v>
      </c>
      <c r="G53" s="5">
        <f t="shared" si="8"/>
        <v>0.51644426437614188</v>
      </c>
      <c r="H53">
        <f t="shared" si="3"/>
        <v>0</v>
      </c>
      <c r="I53">
        <f t="shared" si="4"/>
        <v>-5</v>
      </c>
      <c r="J53">
        <f t="shared" si="5"/>
        <v>1.791759469228055</v>
      </c>
      <c r="K53">
        <f t="shared" si="6"/>
        <v>1466.1832120873569</v>
      </c>
      <c r="L53">
        <f t="shared" si="7"/>
        <v>1542.6139799044556</v>
      </c>
      <c r="M53">
        <f t="shared" si="9"/>
        <v>2.1999712157804661</v>
      </c>
      <c r="N53" s="3">
        <f t="shared" si="10"/>
        <v>1501.8993809654189</v>
      </c>
      <c r="Q53" t="str">
        <f>'PRE-POST'!A56</f>
        <v>Kansas State</v>
      </c>
      <c r="R53" s="3">
        <f>IFERROR(VLOOKUP(Q53,$A$4:$N$160,14,FALSE),VLOOKUP(Q53,'Week 3'!Q$4:R$134,2,FALSE))</f>
        <v>1512.1079297374611</v>
      </c>
    </row>
    <row r="54" spans="1:18">
      <c r="A54" t="str">
        <f>IF('All scores'!$B218=$B$1,'All scores'!R218)</f>
        <v>Arizona State</v>
      </c>
      <c r="B54">
        <f>IF('All scores'!$B218=$B$1,'All scores'!S218)</f>
        <v>21</v>
      </c>
      <c r="C54" t="str">
        <f>IF('All scores'!$B218=$B$1,'All scores'!T218)</f>
        <v>San Diego State</v>
      </c>
      <c r="D54">
        <f>IF('All scores'!$B218=$B$1,'All scores'!U218)</f>
        <v>28</v>
      </c>
      <c r="E54" s="3">
        <f>VLOOKUP(A54,'Week 3'!$Q$4:R$138,2,FALSE)</f>
        <v>1561.0596686861099</v>
      </c>
      <c r="F54" s="3">
        <f>VLOOKUP(C54,'Week 3'!$Q$4:S$138,2,FALSE)</f>
        <v>1505.1227027020948</v>
      </c>
      <c r="G54" s="5">
        <f t="shared" si="8"/>
        <v>0.48696020313641081</v>
      </c>
      <c r="H54">
        <f t="shared" si="3"/>
        <v>0</v>
      </c>
      <c r="I54">
        <f t="shared" si="4"/>
        <v>-7</v>
      </c>
      <c r="J54">
        <f t="shared" si="5"/>
        <v>2.0794415416798357</v>
      </c>
      <c r="K54">
        <f t="shared" si="6"/>
        <v>1505.1227027020948</v>
      </c>
      <c r="L54">
        <f t="shared" si="7"/>
        <v>1561.0596686861099</v>
      </c>
      <c r="M54">
        <f t="shared" si="9"/>
        <v>2.1999606700155918</v>
      </c>
      <c r="N54" s="3">
        <f t="shared" si="10"/>
        <v>1516.5058330770489</v>
      </c>
      <c r="Q54" t="str">
        <f>'PRE-POST'!A57</f>
        <v>Kent State</v>
      </c>
      <c r="R54" s="3">
        <f>IFERROR(VLOOKUP(Q54,$A$4:$N$160,14,FALSE),VLOOKUP(Q54,'Week 3'!Q$4:R$134,2,FALSE))</f>
        <v>1479.1062636701417</v>
      </c>
    </row>
    <row r="55" spans="1:18">
      <c r="A55" t="str">
        <f>IF('All scores'!$B219=$B$1,'All scores'!R219)</f>
        <v>Texas State</v>
      </c>
      <c r="B55">
        <f>IF('All scores'!$B219=$B$1,'All scores'!S219)</f>
        <v>31</v>
      </c>
      <c r="C55" t="str">
        <f>IF('All scores'!$B219=$B$1,'All scores'!T219)</f>
        <v>South Alabama</v>
      </c>
      <c r="D55">
        <f>IF('All scores'!$B219=$B$1,'All scores'!U219)</f>
        <v>41</v>
      </c>
      <c r="E55" s="3">
        <f>VLOOKUP(A55,'Week 3'!$Q$4:R$138,2,FALSE)</f>
        <v>1504.4451149741374</v>
      </c>
      <c r="F55" s="3">
        <f>VLOOKUP(C55,'Week 3'!$Q$4:S$138,2,FALSE)</f>
        <v>1438.8510856926973</v>
      </c>
      <c r="G55" s="5">
        <f t="shared" si="8"/>
        <v>0.50085487602214618</v>
      </c>
      <c r="H55">
        <f t="shared" si="3"/>
        <v>0</v>
      </c>
      <c r="I55">
        <f t="shared" si="4"/>
        <v>-10</v>
      </c>
      <c r="J55">
        <f t="shared" si="5"/>
        <v>2.3978952727983707</v>
      </c>
      <c r="K55">
        <f t="shared" si="6"/>
        <v>1438.8510856926973</v>
      </c>
      <c r="L55">
        <f t="shared" si="7"/>
        <v>1504.4451149741374</v>
      </c>
      <c r="M55">
        <f t="shared" si="9"/>
        <v>2.1999664603619555</v>
      </c>
      <c r="N55" s="3">
        <f t="shared" si="10"/>
        <v>1451.602028853446</v>
      </c>
      <c r="Q55" t="str">
        <f>'PRE-POST'!A58</f>
        <v>Kentucky</v>
      </c>
      <c r="R55" s="3">
        <f>IFERROR(VLOOKUP(Q55,$A$4:$N$160,14,FALSE),VLOOKUP(Q55,'Week 3'!Q$4:R$134,2,FALSE))</f>
        <v>1624.0526625396128</v>
      </c>
    </row>
    <row r="56" spans="1:18">
      <c r="A56" t="str">
        <f>IF('All scores'!$B220=$B$1,'All scores'!R220)</f>
        <v>Illinois</v>
      </c>
      <c r="B56">
        <f>IF('All scores'!$B220=$B$1,'All scores'!S220)</f>
        <v>19</v>
      </c>
      <c r="C56" t="str">
        <f>IF('All scores'!$B220=$B$1,'All scores'!T220)</f>
        <v>South Florida</v>
      </c>
      <c r="D56">
        <f>IF('All scores'!$B220=$B$1,'All scores'!U220)</f>
        <v>25</v>
      </c>
      <c r="E56" s="3">
        <f>VLOOKUP(A56,'Week 3'!$Q$4:R$138,2,FALSE)</f>
        <v>1553.41543040032</v>
      </c>
      <c r="F56" s="3">
        <f>VLOOKUP(C56,'Week 3'!$Q$4:S$138,2,FALSE)</f>
        <v>1620.1844029928625</v>
      </c>
      <c r="G56" s="5">
        <f t="shared" si="8"/>
        <v>0.3189669856501049</v>
      </c>
      <c r="H56">
        <f t="shared" si="3"/>
        <v>0</v>
      </c>
      <c r="I56">
        <f t="shared" si="4"/>
        <v>-6</v>
      </c>
      <c r="J56">
        <f t="shared" si="5"/>
        <v>1.9459101490553132</v>
      </c>
      <c r="K56">
        <f t="shared" si="6"/>
        <v>1620.1844029928625</v>
      </c>
      <c r="L56">
        <f t="shared" si="7"/>
        <v>1553.41543040032</v>
      </c>
      <c r="M56">
        <f t="shared" si="9"/>
        <v>2.2000329494361615</v>
      </c>
      <c r="N56" s="3">
        <f t="shared" si="10"/>
        <v>1526.1050532165127</v>
      </c>
      <c r="Q56" t="str">
        <f>'PRE-POST'!A59</f>
        <v>Liberty</v>
      </c>
      <c r="R56" s="3">
        <f>IFERROR(VLOOKUP(Q56,$A$4:$N$160,14,FALSE),VLOOKUP(Q56,'Week 3'!Q$4:R$134,2,FALSE))</f>
        <v>1466.1746667310383</v>
      </c>
    </row>
    <row r="57" spans="1:18">
      <c r="A57" t="s">
        <v>135</v>
      </c>
      <c r="B57">
        <f>IF('All scores'!$B221=$B$1,'All scores'!S221)</f>
        <v>10</v>
      </c>
      <c r="C57" t="str">
        <f>IF('All scores'!$B221=$B$1,'All scores'!T221)</f>
        <v>Stanford</v>
      </c>
      <c r="D57">
        <f>IF('All scores'!$B221=$B$1,'All scores'!U221)</f>
        <v>30</v>
      </c>
      <c r="E57" s="3">
        <f>VLOOKUP(A57,'Week 3'!$Q$4:R$138,2,FALSE)</f>
        <v>1347.2339327724467</v>
      </c>
      <c r="F57" s="3">
        <f>VLOOKUP(C57,'Week 3'!$Q$4:S$138,2,FALSE)</f>
        <v>1579.4340170924054</v>
      </c>
      <c r="G57" s="5">
        <f t="shared" si="8"/>
        <v>0.15305723146008343</v>
      </c>
      <c r="H57">
        <f t="shared" si="3"/>
        <v>0</v>
      </c>
      <c r="I57">
        <f t="shared" si="4"/>
        <v>-20</v>
      </c>
      <c r="J57">
        <f t="shared" si="5"/>
        <v>3.044522437723423</v>
      </c>
      <c r="K57">
        <f t="shared" si="6"/>
        <v>1579.4340170924054</v>
      </c>
      <c r="L57">
        <f t="shared" si="7"/>
        <v>1347.2339327724467</v>
      </c>
      <c r="M57">
        <f t="shared" si="9"/>
        <v>2.2000094745874295</v>
      </c>
      <c r="N57" s="3">
        <f t="shared" si="10"/>
        <v>1326.7304527527251</v>
      </c>
      <c r="Q57" t="str">
        <f>'PRE-POST'!A60</f>
        <v>Louisiana State</v>
      </c>
      <c r="R57" s="3">
        <f>IFERROR(VLOOKUP(Q57,$A$4:$N$160,14,FALSE),VLOOKUP(Q57,'Week 3'!Q$4:R$134,2,FALSE))</f>
        <v>1582.2148947491819</v>
      </c>
    </row>
    <row r="58" spans="1:18">
      <c r="A58" t="str">
        <f>IF('All scores'!$B222=$B$1,'All scores'!R222)</f>
        <v>Florida State</v>
      </c>
      <c r="B58">
        <f>IF('All scores'!$B222=$B$1,'All scores'!S222)</f>
        <v>7</v>
      </c>
      <c r="C58" t="str">
        <f>IF('All scores'!$B222=$B$1,'All scores'!T222)</f>
        <v>Syracuse</v>
      </c>
      <c r="D58">
        <f>IF('All scores'!$B222=$B$1,'All scores'!U222)</f>
        <v>30</v>
      </c>
      <c r="E58" s="3">
        <f>VLOOKUP(A58,'Week 3'!$Q$4:R$138,2,FALSE)</f>
        <v>1500.9958028426327</v>
      </c>
      <c r="F58" s="3">
        <f>VLOOKUP(C58,'Week 3'!$Q$4:S$138,2,FALSE)</f>
        <v>1567.9027745241965</v>
      </c>
      <c r="G58" s="5">
        <f t="shared" si="8"/>
        <v>0.31879444821312058</v>
      </c>
      <c r="H58">
        <f t="shared" si="3"/>
        <v>0</v>
      </c>
      <c r="I58">
        <f t="shared" si="4"/>
        <v>-23</v>
      </c>
      <c r="J58">
        <f t="shared" si="5"/>
        <v>3.1780538303479458</v>
      </c>
      <c r="K58">
        <f t="shared" si="6"/>
        <v>1567.9027745241965</v>
      </c>
      <c r="L58">
        <f t="shared" si="7"/>
        <v>1500.9958028426327</v>
      </c>
      <c r="M58">
        <f t="shared" si="9"/>
        <v>2.2000328814762455</v>
      </c>
      <c r="N58" s="3">
        <f t="shared" si="10"/>
        <v>1456.4167162095202</v>
      </c>
      <c r="Q58" t="str">
        <f>'PRE-POST'!A61</f>
        <v>Louisiana Tech</v>
      </c>
      <c r="R58" s="3">
        <f>IFERROR(VLOOKUP(Q58,$A$4:$N$160,14,FALSE),VLOOKUP(Q58,'Week 3'!Q$4:R$134,2,FALSE))</f>
        <v>1555.8731238437613</v>
      </c>
    </row>
    <row r="59" spans="1:18">
      <c r="A59" t="str">
        <f>IF('All scores'!$B223=$B$1,'All scores'!R223)</f>
        <v>Temple</v>
      </c>
      <c r="B59">
        <f>IF('All scores'!$B223=$B$1,'All scores'!S223)</f>
        <v>35</v>
      </c>
      <c r="C59" t="str">
        <f>IF('All scores'!$B223=$B$1,'All scores'!T223)</f>
        <v>Maryland</v>
      </c>
      <c r="D59">
        <f>IF('All scores'!$B223=$B$1,'All scores'!U223)</f>
        <v>14</v>
      </c>
      <c r="E59" s="3">
        <f>VLOOKUP(A59,'Week 3'!$Q$4:R$138,2,FALSE)</f>
        <v>1438.1641005144436</v>
      </c>
      <c r="F59" s="3">
        <f>VLOOKUP(C59,'Week 3'!$Q$4:S$138,2,FALSE)</f>
        <v>1596.6944002298405</v>
      </c>
      <c r="G59" s="5">
        <f t="shared" si="8"/>
        <v>0.21640445961682986</v>
      </c>
      <c r="H59">
        <f t="shared" si="3"/>
        <v>1</v>
      </c>
      <c r="I59">
        <f t="shared" si="4"/>
        <v>21</v>
      </c>
      <c r="J59">
        <f t="shared" si="5"/>
        <v>3.0910424533583161</v>
      </c>
      <c r="K59">
        <f t="shared" si="6"/>
        <v>1438.1641005144436</v>
      </c>
      <c r="L59">
        <f t="shared" si="7"/>
        <v>1596.6944002298405</v>
      </c>
      <c r="M59">
        <f t="shared" si="9"/>
        <v>2.1999861225267101</v>
      </c>
      <c r="N59" s="3">
        <f t="shared" si="10"/>
        <v>1544.7370198441777</v>
      </c>
      <c r="Q59" t="str">
        <f>'PRE-POST'!A62</f>
        <v>Louisiana</v>
      </c>
      <c r="R59" s="3">
        <f>IFERROR(VLOOKUP(Q59,$A$4:$N$160,14,FALSE),VLOOKUP(Q59,'Week 3'!Q$4:R$134,2,FALSE))</f>
        <v>1533.0061802842995</v>
      </c>
    </row>
    <row r="60" spans="1:18">
      <c r="A60" t="str">
        <f>IF('All scores'!$B224=$B$1,'All scores'!R224)</f>
        <v>Texas-El Paso</v>
      </c>
      <c r="B60">
        <f>IF('All scores'!$B224=$B$1,'All scores'!S224)</f>
        <v>0</v>
      </c>
      <c r="C60" t="str">
        <f>IF('All scores'!$B224=$B$1,'All scores'!T224)</f>
        <v>Tennessee</v>
      </c>
      <c r="D60">
        <f>IF('All scores'!$B224=$B$1,'All scores'!U224)</f>
        <v>24</v>
      </c>
      <c r="E60" s="3">
        <f>VLOOKUP(A60,'Week 3'!$Q$4:R$138,2,FALSE)</f>
        <v>1384.7099673225289</v>
      </c>
      <c r="F60" s="3">
        <f>VLOOKUP(C60,'Week 3'!$Q$4:S$138,2,FALSE)</f>
        <v>1521.2816529356342</v>
      </c>
      <c r="G60" s="5">
        <f t="shared" si="8"/>
        <v>0.23860552974002558</v>
      </c>
      <c r="H60">
        <f t="shared" si="3"/>
        <v>0</v>
      </c>
      <c r="I60">
        <f t="shared" si="4"/>
        <v>-24</v>
      </c>
      <c r="J60">
        <f t="shared" si="5"/>
        <v>3.2188758248682006</v>
      </c>
      <c r="K60">
        <f t="shared" si="6"/>
        <v>1521.2816529356342</v>
      </c>
      <c r="L60">
        <f t="shared" si="7"/>
        <v>1384.7099673225289</v>
      </c>
      <c r="M60">
        <f t="shared" si="9"/>
        <v>2.2000161087562926</v>
      </c>
      <c r="N60" s="3">
        <f t="shared" si="10"/>
        <v>1350.9158907387973</v>
      </c>
      <c r="Q60" t="str">
        <f>'PRE-POST'!A63</f>
        <v>Louisiana-Monroe</v>
      </c>
      <c r="R60" s="3">
        <f>IFERROR(VLOOKUP(Q60,$A$4:$N$160,14,FALSE),VLOOKUP(Q60,'Week 3'!Q$4:R$134,2,FALSE))</f>
        <v>1490.8752148328072</v>
      </c>
    </row>
    <row r="61" spans="1:18">
      <c r="A61" t="str">
        <f>IF('All scores'!$B225=$B$1,'All scores'!R225)</f>
        <v>Southern California</v>
      </c>
      <c r="B61">
        <f>IF('All scores'!$B225=$B$1,'All scores'!S225)</f>
        <v>14</v>
      </c>
      <c r="C61" t="str">
        <f>IF('All scores'!$B225=$B$1,'All scores'!T225)</f>
        <v>Texas</v>
      </c>
      <c r="D61">
        <f>IF('All scores'!$B225=$B$1,'All scores'!U225)</f>
        <v>37</v>
      </c>
      <c r="E61" s="3">
        <f>VLOOKUP(A61,'Week 3'!$Q$4:R$138,2,FALSE)</f>
        <v>1482.8313496004694</v>
      </c>
      <c r="F61" s="3">
        <f>VLOOKUP(C61,'Week 3'!$Q$4:S$138,2,FALSE)</f>
        <v>1529.4832255691617</v>
      </c>
      <c r="G61" s="5">
        <f t="shared" si="8"/>
        <v>0.34463196969648807</v>
      </c>
      <c r="H61">
        <f t="shared" si="3"/>
        <v>0</v>
      </c>
      <c r="I61">
        <f t="shared" si="4"/>
        <v>-23</v>
      </c>
      <c r="J61">
        <f t="shared" si="5"/>
        <v>3.1780538303479458</v>
      </c>
      <c r="K61">
        <f t="shared" si="6"/>
        <v>1529.4832255691617</v>
      </c>
      <c r="L61">
        <f t="shared" si="7"/>
        <v>1482.8313496004694</v>
      </c>
      <c r="M61">
        <f t="shared" si="9"/>
        <v>2.2000471578035037</v>
      </c>
      <c r="N61" s="3">
        <f t="shared" si="10"/>
        <v>1434.6389227407528</v>
      </c>
      <c r="Q61" t="str">
        <f>'PRE-POST'!A64</f>
        <v>Louisville</v>
      </c>
      <c r="R61" s="3">
        <f>IFERROR(VLOOKUP(Q61,$A$4:$N$160,14,FALSE),VLOOKUP(Q61,'Week 3'!Q$4:R$134,2,FALSE))</f>
        <v>1525.5421172856252</v>
      </c>
    </row>
    <row r="62" spans="1:18">
      <c r="A62" t="str">
        <f>IF('All scores'!$B226=$B$1,'All scores'!R226)</f>
        <v>Louisiana-Monroe</v>
      </c>
      <c r="B62">
        <f>IF('All scores'!$B226=$B$1,'All scores'!S226)</f>
        <v>10</v>
      </c>
      <c r="C62" t="str">
        <f>IF('All scores'!$B226=$B$1,'All scores'!T226)</f>
        <v>Texas A&amp;M</v>
      </c>
      <c r="D62">
        <f>IF('All scores'!$B226=$B$1,'All scores'!U226)</f>
        <v>48</v>
      </c>
      <c r="E62" s="3">
        <f>VLOOKUP(A62,'Week 3'!$Q$4:R$138,2,FALSE)</f>
        <v>1553.7920062718833</v>
      </c>
      <c r="F62" s="3">
        <f>VLOOKUP(C62,'Week 3'!$Q$4:S$138,2,FALSE)</f>
        <v>1566.2940879798757</v>
      </c>
      <c r="G62" s="5">
        <f t="shared" si="8"/>
        <v>0.39027941940065086</v>
      </c>
      <c r="H62">
        <f t="shared" si="3"/>
        <v>0</v>
      </c>
      <c r="I62">
        <f t="shared" si="4"/>
        <v>-38</v>
      </c>
      <c r="J62">
        <f t="shared" si="5"/>
        <v>3.6635616461296463</v>
      </c>
      <c r="K62">
        <f t="shared" si="6"/>
        <v>1566.2940879798757</v>
      </c>
      <c r="L62">
        <f t="shared" si="7"/>
        <v>1553.7920062718833</v>
      </c>
      <c r="M62">
        <f t="shared" si="9"/>
        <v>2.2001759706944322</v>
      </c>
      <c r="N62" s="3">
        <f t="shared" si="10"/>
        <v>1490.8752148328072</v>
      </c>
      <c r="Q62" t="str">
        <f>'PRE-POST'!A65</f>
        <v>Marshall</v>
      </c>
      <c r="R62" s="3">
        <f>IFERROR(VLOOKUP(Q62,$A$4:$N$160,14,FALSE),VLOOKUP(Q62,'Week 3'!Q$4:R$134,2,FALSE))</f>
        <v>1551.1513258480716</v>
      </c>
    </row>
    <row r="63" spans="1:18">
      <c r="A63" t="str">
        <f>IF('All scores'!$B227=$B$1,'All scores'!R227)</f>
        <v>Houston</v>
      </c>
      <c r="B63">
        <f>IF('All scores'!$B227=$B$1,'All scores'!S227)</f>
        <v>49</v>
      </c>
      <c r="C63" t="str">
        <f>IF('All scores'!$B227=$B$1,'All scores'!T227)</f>
        <v>Texas Tech</v>
      </c>
      <c r="D63">
        <f>IF('All scores'!$B227=$B$1,'All scores'!U227)</f>
        <v>63</v>
      </c>
      <c r="E63" s="3">
        <f>VLOOKUP(A63,'Week 3'!$Q$4:R$138,2,FALSE)</f>
        <v>1610.4030540412366</v>
      </c>
      <c r="F63" s="3">
        <f>VLOOKUP(C63,'Week 3'!$Q$4:S$138,2,FALSE)</f>
        <v>1527.4165990325534</v>
      </c>
      <c r="G63" s="5">
        <f t="shared" si="8"/>
        <v>0.52586149026941253</v>
      </c>
      <c r="H63">
        <f t="shared" si="3"/>
        <v>0</v>
      </c>
      <c r="I63">
        <f t="shared" si="4"/>
        <v>-14</v>
      </c>
      <c r="J63">
        <f t="shared" si="5"/>
        <v>2.7080502011022101</v>
      </c>
      <c r="K63">
        <f t="shared" si="6"/>
        <v>1527.4165990325534</v>
      </c>
      <c r="L63">
        <f t="shared" si="7"/>
        <v>1610.4030540412366</v>
      </c>
      <c r="M63">
        <f t="shared" si="9"/>
        <v>2.1999734896496088</v>
      </c>
      <c r="N63" s="3">
        <f t="shared" si="10"/>
        <v>1547.7451992505212</v>
      </c>
      <c r="Q63" t="str">
        <f>'PRE-POST'!A66</f>
        <v>Maryland</v>
      </c>
      <c r="R63" s="3">
        <f>IFERROR(VLOOKUP(Q63,$A$4:$N$160,14,FALSE),VLOOKUP(Q63,'Week 3'!Q$4:R$134,2,FALSE))</f>
        <v>1490.1214809001065</v>
      </c>
    </row>
    <row r="64" spans="1:18">
      <c r="A64" t="str">
        <f>IF('All scores'!$B228=$B$1,'All scores'!R228)</f>
        <v>Troy</v>
      </c>
      <c r="B64">
        <f>IF('All scores'!$B228=$B$1,'All scores'!S228)</f>
        <v>24</v>
      </c>
      <c r="C64" t="str">
        <f>IF('All scores'!$B228=$B$1,'All scores'!T228)</f>
        <v>Nebraska</v>
      </c>
      <c r="D64">
        <f>IF('All scores'!$B228=$B$1,'All scores'!U228)</f>
        <v>19</v>
      </c>
      <c r="E64" s="3">
        <f>VLOOKUP(A64,'Week 3'!$Q$4:R$138,2,FALSE)</f>
        <v>1517.8286485766753</v>
      </c>
      <c r="F64" s="3">
        <f>VLOOKUP(C64,'Week 3'!$Q$4:S$138,2,FALSE)</f>
        <v>1462.6160881758112</v>
      </c>
      <c r="G64" s="5">
        <f t="shared" si="8"/>
        <v>0.48591846690962454</v>
      </c>
      <c r="H64">
        <f t="shared" si="3"/>
        <v>1</v>
      </c>
      <c r="I64">
        <f t="shared" si="4"/>
        <v>5</v>
      </c>
      <c r="J64">
        <f t="shared" si="5"/>
        <v>1.791759469228055</v>
      </c>
      <c r="K64">
        <f t="shared" si="6"/>
        <v>1517.8286485766753</v>
      </c>
      <c r="L64">
        <f t="shared" si="7"/>
        <v>1462.6160881758112</v>
      </c>
      <c r="M64">
        <f t="shared" si="9"/>
        <v>2.2000398460057644</v>
      </c>
      <c r="N64" s="3">
        <f t="shared" si="10"/>
        <v>1558.3582426424032</v>
      </c>
      <c r="Q64" t="str">
        <f>'PRE-POST'!A67</f>
        <v>Massachusetts</v>
      </c>
      <c r="R64" s="3">
        <f>IFERROR(VLOOKUP(Q64,$A$4:$N$160,14,FALSE),VLOOKUP(Q64,'Week 3'!Q$4:R$134,2,FALSE))</f>
        <v>1371.9065682243111</v>
      </c>
    </row>
    <row r="65" spans="1:18">
      <c r="A65" t="str">
        <f>IF('All scores'!$B229=$B$1,'All scores'!R229)</f>
        <v>Ohio</v>
      </c>
      <c r="B65">
        <f>IF('All scores'!$B229=$B$1,'All scores'!S229)</f>
        <v>31</v>
      </c>
      <c r="C65" t="str">
        <f>IF('All scores'!$B229=$B$1,'All scores'!T229)</f>
        <v>Virginia</v>
      </c>
      <c r="D65">
        <f>IF('All scores'!$B229=$B$1,'All scores'!U229)</f>
        <v>45</v>
      </c>
      <c r="E65" s="3">
        <f>VLOOKUP(A65,'Week 3'!$Q$4:R$138,2,FALSE)</f>
        <v>1546.7092383868887</v>
      </c>
      <c r="F65" s="3">
        <f>VLOOKUP(C65,'Week 3'!$Q$4:S$138,2,FALSE)</f>
        <v>1546.9822714541942</v>
      </c>
      <c r="G65" s="5">
        <f t="shared" si="8"/>
        <v>0.40715433654839139</v>
      </c>
      <c r="H65">
        <f t="shared" si="3"/>
        <v>0</v>
      </c>
      <c r="I65">
        <f t="shared" si="4"/>
        <v>-14</v>
      </c>
      <c r="J65">
        <f t="shared" si="5"/>
        <v>2.7080502011022101</v>
      </c>
      <c r="K65">
        <f t="shared" si="6"/>
        <v>1546.9822714541942</v>
      </c>
      <c r="L65">
        <f t="shared" si="7"/>
        <v>1546.7092383868887</v>
      </c>
      <c r="M65">
        <f t="shared" si="9"/>
        <v>2.2080576320725958</v>
      </c>
      <c r="N65" s="3">
        <f t="shared" si="10"/>
        <v>1498.0173995389648</v>
      </c>
      <c r="Q65" t="str">
        <f>'PRE-POST'!A68</f>
        <v>Memphis</v>
      </c>
      <c r="R65" s="3">
        <f>IFERROR(VLOOKUP(Q65,$A$4:$N$160,14,FALSE),VLOOKUP(Q65,'Week 3'!Q$4:R$134,2,FALSE))</f>
        <v>1621.427281304324</v>
      </c>
    </row>
    <row r="66" spans="1:18">
      <c r="A66" t="str">
        <f>IF('All scores'!$B230=$B$1,'All scores'!R230)</f>
        <v>Washington</v>
      </c>
      <c r="B66">
        <f>IF('All scores'!$B230=$B$1,'All scores'!S230)</f>
        <v>21</v>
      </c>
      <c r="C66" t="str">
        <f>IF('All scores'!$B230=$B$1,'All scores'!T230)</f>
        <v>Utah</v>
      </c>
      <c r="D66">
        <f>IF('All scores'!$B230=$B$1,'All scores'!U230)</f>
        <v>7</v>
      </c>
      <c r="E66" s="3">
        <f>VLOOKUP(A66,'Week 3'!$Q$4:R$138,2,FALSE)</f>
        <v>1529.5566278602778</v>
      </c>
      <c r="F66" s="3">
        <f>VLOOKUP(C66,'Week 3'!$Q$4:S$138,2,FALSE)</f>
        <v>1629.8686514276442</v>
      </c>
      <c r="G66" s="5">
        <f t="shared" si="8"/>
        <v>0.2785606502719204</v>
      </c>
      <c r="H66">
        <f t="shared" si="3"/>
        <v>1</v>
      </c>
      <c r="I66">
        <f t="shared" si="4"/>
        <v>14</v>
      </c>
      <c r="J66">
        <f t="shared" si="5"/>
        <v>2.7080502011022101</v>
      </c>
      <c r="K66">
        <f t="shared" si="6"/>
        <v>1529.5566278602778</v>
      </c>
      <c r="L66">
        <f t="shared" si="7"/>
        <v>1629.8686514276442</v>
      </c>
      <c r="M66">
        <f t="shared" si="9"/>
        <v>2.1999780684316619</v>
      </c>
      <c r="N66" s="3">
        <f t="shared" si="10"/>
        <v>1615.5183058578425</v>
      </c>
      <c r="Q66" t="str">
        <f>'PRE-POST'!A69</f>
        <v>Miami (FL)</v>
      </c>
      <c r="R66" s="3">
        <f>IFERROR(VLOOKUP(Q66,$A$4:$N$160,14,FALSE),VLOOKUP(Q66,'Week 3'!Q$4:R$134,2,FALSE))</f>
        <v>1627.3861126725656</v>
      </c>
    </row>
    <row r="67" spans="1:18">
      <c r="A67" t="s">
        <v>135</v>
      </c>
      <c r="B67">
        <f>IF('All scores'!$B231=$B$1,'All scores'!S231)</f>
        <v>24</v>
      </c>
      <c r="C67" t="str">
        <f>IF('All scores'!$B231=$B$1,'All scores'!T231)</f>
        <v>Washington State</v>
      </c>
      <c r="D67">
        <f>IF('All scores'!$B231=$B$1,'All scores'!U231)</f>
        <v>59</v>
      </c>
      <c r="E67" s="3">
        <f>VLOOKUP(A67,'Week 3'!$Q$4:R$138,2,FALSE)</f>
        <v>1347.2339327724467</v>
      </c>
      <c r="F67" s="3">
        <f>VLOOKUP(C67,'Week 3'!$Q$4:S$138,2,FALSE)</f>
        <v>1616.2236660010162</v>
      </c>
      <c r="G67" s="5">
        <f t="shared" si="8"/>
        <v>0.12757197392571296</v>
      </c>
      <c r="H67">
        <f t="shared" si="3"/>
        <v>0</v>
      </c>
      <c r="I67">
        <f t="shared" si="4"/>
        <v>-35</v>
      </c>
      <c r="J67">
        <f t="shared" si="5"/>
        <v>3.5835189384561099</v>
      </c>
      <c r="K67">
        <f t="shared" si="6"/>
        <v>1616.2236660010162</v>
      </c>
      <c r="L67">
        <f t="shared" si="7"/>
        <v>1347.2339327724467</v>
      </c>
      <c r="M67">
        <f t="shared" si="9"/>
        <v>2.2000081787508154</v>
      </c>
      <c r="N67" s="3">
        <f t="shared" si="10"/>
        <v>1327.118968271574</v>
      </c>
      <c r="Q67" t="str">
        <f>'PRE-POST'!A70</f>
        <v>Miami (OH)</v>
      </c>
      <c r="R67" s="3">
        <f>IFERROR(VLOOKUP(Q67,$A$4:$N$160,14,FALSE),VLOOKUP(Q67,'Week 3'!Q$4:R$134,2,FALSE))</f>
        <v>1384.4533425224524</v>
      </c>
    </row>
    <row r="68" spans="1:18">
      <c r="A68" t="s">
        <v>135</v>
      </c>
      <c r="B68">
        <f>IF('All scores'!$B232=$B$1,'All scores'!S232)</f>
        <v>0</v>
      </c>
      <c r="C68" t="str">
        <f>IF('All scores'!$B232=$B$1,'All scores'!T232)</f>
        <v>Western Michigan</v>
      </c>
      <c r="D68">
        <f>IF('All scores'!$B232=$B$1,'All scores'!U232)</f>
        <v>68</v>
      </c>
      <c r="E68" s="3">
        <f>VLOOKUP(A68,'Week 3'!$Q$4:R$138,2,FALSE)</f>
        <v>1347.2339327724467</v>
      </c>
      <c r="F68" s="3">
        <f>VLOOKUP(C68,'Week 3'!$Q$4:S$138,2,FALSE)</f>
        <v>1405.8720894586259</v>
      </c>
      <c r="G68" s="5">
        <f t="shared" ref="G68:G99" si="11">1/(1+(10^((F68-E68+HFA)/400)))</f>
        <v>0.32921923873693498</v>
      </c>
      <c r="H68">
        <f t="shared" si="3"/>
        <v>0</v>
      </c>
      <c r="I68">
        <f t="shared" si="4"/>
        <v>-68</v>
      </c>
      <c r="J68">
        <f t="shared" si="5"/>
        <v>4.2341065045972597</v>
      </c>
      <c r="K68">
        <f t="shared" si="6"/>
        <v>1405.8720894586259</v>
      </c>
      <c r="L68">
        <f t="shared" si="7"/>
        <v>1347.2339327724467</v>
      </c>
      <c r="M68">
        <f t="shared" ref="M68:M99" si="12">IFERROR((MVC*0.001/(K68-L68))+MVC,1)</f>
        <v>2.2000375182325698</v>
      </c>
      <c r="N68" s="3">
        <f t="shared" ref="N68:N99" si="13">E68+k*J68*M68*(H68-G68)</f>
        <v>1285.8991167144679</v>
      </c>
      <c r="Q68" t="str">
        <f>'PRE-POST'!A71</f>
        <v>Michigan</v>
      </c>
      <c r="R68" s="3">
        <f>IFERROR(VLOOKUP(Q68,$A$4:$N$160,14,FALSE),VLOOKUP(Q68,'Week 3'!Q$4:R$134,2,FALSE))</f>
        <v>1580.4432724386231</v>
      </c>
    </row>
    <row r="69" spans="1:18">
      <c r="A69" t="s">
        <v>135</v>
      </c>
      <c r="B69">
        <f>IF('All scores'!$B233=$B$1,'All scores'!S233)</f>
        <v>14</v>
      </c>
      <c r="C69" t="str">
        <f>IF('All scores'!$B233=$B$1,'All scores'!T233)</f>
        <v>Wyoming</v>
      </c>
      <c r="D69">
        <f>IF('All scores'!$B233=$B$1,'All scores'!U233)</f>
        <v>17</v>
      </c>
      <c r="E69" s="3">
        <f>VLOOKUP(A69,'Week 3'!$Q$4:R$138,2,FALSE)</f>
        <v>1347.2339327724467</v>
      </c>
      <c r="F69" s="3">
        <f>VLOOKUP(C69,'Week 3'!$Q$4:S$138,2,FALSE)</f>
        <v>1436.5993285296686</v>
      </c>
      <c r="G69" s="5">
        <f t="shared" si="11"/>
        <v>0.29139910195348545</v>
      </c>
      <c r="H69">
        <f t="shared" ref="H69:H132" si="14">IF(B69&gt;D69,1,0)</f>
        <v>0</v>
      </c>
      <c r="I69">
        <f t="shared" ref="I69:I132" si="15">B69-D69</f>
        <v>-3</v>
      </c>
      <c r="J69">
        <f t="shared" ref="J69:J132" si="16">LN(1+ABS(I69))</f>
        <v>1.3862943611198906</v>
      </c>
      <c r="K69">
        <f t="shared" ref="K69:K132" si="17">IF($H69=1,$E69,$F69)</f>
        <v>1436.5993285296686</v>
      </c>
      <c r="L69">
        <f t="shared" ref="L69:L132" si="18">IF($H69=1,$F69,$E69)</f>
        <v>1347.2339327724467</v>
      </c>
      <c r="M69">
        <f t="shared" si="12"/>
        <v>2.2000246180300707</v>
      </c>
      <c r="N69" s="3">
        <f t="shared" si="13"/>
        <v>1329.4592768735952</v>
      </c>
      <c r="Q69" t="str">
        <f>'PRE-POST'!A72</f>
        <v>Michigan State</v>
      </c>
      <c r="R69" s="3">
        <f>IFERROR(VLOOKUP(Q69,$A$4:$N$160,14,FALSE),VLOOKUP(Q69,'Week 3'!Q$4:R$134,2,FALSE))</f>
        <v>1497.3467478876239</v>
      </c>
    </row>
    <row r="70" spans="1:18">
      <c r="G70" s="5"/>
      <c r="Q70" t="str">
        <f>'PRE-POST'!A73</f>
        <v>Middle Tennessee State</v>
      </c>
      <c r="R70" s="3">
        <f>IFERROR(VLOOKUP(Q70,$A$4:$N$160,14,FALSE),VLOOKUP(Q70,'Week 3'!Q$4:R$134,2,FALSE))</f>
        <v>1473.2217232527676</v>
      </c>
    </row>
    <row r="71" spans="1:18">
      <c r="A71" t="str">
        <f>C4</f>
        <v>AA</v>
      </c>
      <c r="B71">
        <f>D4</f>
        <v>21</v>
      </c>
      <c r="C71" t="str">
        <f>A4</f>
        <v>Coastal Carolina</v>
      </c>
      <c r="D71">
        <f>B4</f>
        <v>58</v>
      </c>
      <c r="E71" s="3">
        <f>VLOOKUP(A71,'Week 3'!$Q$4:R$138,2,FALSE)</f>
        <v>1347.2339327724467</v>
      </c>
      <c r="F71" s="3">
        <f>VLOOKUP(C71,'Week 3'!$Q$4:S$138,2,FALSE)</f>
        <v>1547.4592357798924</v>
      </c>
      <c r="G71" s="5">
        <f t="shared" ref="G71:G102" si="19">1/(1+(10^((F71-E71-HFA)/400)))</f>
        <v>0.31466063776579228</v>
      </c>
      <c r="H71">
        <f t="shared" si="14"/>
        <v>0</v>
      </c>
      <c r="I71">
        <f t="shared" si="15"/>
        <v>-37</v>
      </c>
      <c r="J71">
        <f t="shared" si="16"/>
        <v>3.6375861597263857</v>
      </c>
      <c r="K71">
        <f t="shared" si="17"/>
        <v>1547.4592357798924</v>
      </c>
      <c r="L71">
        <f t="shared" si="18"/>
        <v>1347.2339327724467</v>
      </c>
      <c r="M71">
        <f t="shared" ref="M71:M102" si="20">IFERROR((MVC*0.001/(K71-L71))+MVC,1)</f>
        <v>2.2000109876222784</v>
      </c>
      <c r="N71" s="3">
        <f t="shared" ref="N71:N102" si="21">E71+k*J71*M71*(H71-G71)</f>
        <v>1296.871053280968</v>
      </c>
      <c r="Q71" t="str">
        <f>'PRE-POST'!A74</f>
        <v>Minnesota</v>
      </c>
      <c r="R71" s="3">
        <f>IFERROR(VLOOKUP(Q71,$A$4:$N$160,14,FALSE),VLOOKUP(Q71,'Week 3'!Q$4:R$134,2,FALSE))</f>
        <v>1650.5804308834911</v>
      </c>
    </row>
    <row r="72" spans="1:18">
      <c r="A72" t="str">
        <f t="shared" ref="A72:B72" si="22">C5</f>
        <v>Wake Forest</v>
      </c>
      <c r="B72">
        <f t="shared" si="22"/>
        <v>34</v>
      </c>
      <c r="C72" t="str">
        <f t="shared" ref="C72:D72" si="23">A5</f>
        <v>Boston College</v>
      </c>
      <c r="D72">
        <f t="shared" si="23"/>
        <v>41</v>
      </c>
      <c r="E72" s="3">
        <f>VLOOKUP(A72,'Week 3'!$Q$4:R$138,2,FALSE)</f>
        <v>1556.8096334715533</v>
      </c>
      <c r="F72" s="3">
        <f>VLOOKUP(C72,'Week 3'!$Q$4:S$138,2,FALSE)</f>
        <v>1604.3458373958856</v>
      </c>
      <c r="G72" s="5">
        <f t="shared" si="19"/>
        <v>0.52511127804138524</v>
      </c>
      <c r="H72">
        <f t="shared" si="14"/>
        <v>0</v>
      </c>
      <c r="I72">
        <f t="shared" si="15"/>
        <v>-7</v>
      </c>
      <c r="J72">
        <f t="shared" si="16"/>
        <v>2.0794415416798357</v>
      </c>
      <c r="K72">
        <f t="shared" si="17"/>
        <v>1604.3458373958856</v>
      </c>
      <c r="L72">
        <f t="shared" si="18"/>
        <v>1556.8096334715533</v>
      </c>
      <c r="M72">
        <f t="shared" si="20"/>
        <v>2.2000462805150263</v>
      </c>
      <c r="N72" s="3">
        <f t="shared" si="21"/>
        <v>1508.7633417174934</v>
      </c>
      <c r="Q72" t="str">
        <f>'PRE-POST'!A75</f>
        <v>Mississippi</v>
      </c>
      <c r="R72" s="3">
        <f>IFERROR(VLOOKUP(Q72,$A$4:$N$160,14,FALSE),VLOOKUP(Q72,'Week 3'!Q$4:R$134,2,FALSE))</f>
        <v>1474.9477596651509</v>
      </c>
    </row>
    <row r="73" spans="1:18">
      <c r="A73" t="str">
        <f t="shared" ref="A73:B73" si="24">C6</f>
        <v>Utah State</v>
      </c>
      <c r="B73">
        <f t="shared" si="24"/>
        <v>73</v>
      </c>
      <c r="C73" t="str">
        <f t="shared" ref="C73:D73" si="25">A6</f>
        <v>AA</v>
      </c>
      <c r="D73">
        <f t="shared" si="25"/>
        <v>12</v>
      </c>
      <c r="E73" s="3">
        <f>VLOOKUP(A73,'Week 3'!$Q$4:R$138,2,FALSE)</f>
        <v>1529.0421119811758</v>
      </c>
      <c r="F73" s="3">
        <f>VLOOKUP(C73,'Week 3'!$Q$4:S$138,2,FALSE)</f>
        <v>1347.2339327724467</v>
      </c>
      <c r="G73" s="5">
        <f t="shared" si="19"/>
        <v>0.80545472567297871</v>
      </c>
      <c r="H73">
        <f t="shared" si="14"/>
        <v>1</v>
      </c>
      <c r="I73">
        <f t="shared" si="15"/>
        <v>61</v>
      </c>
      <c r="J73">
        <f t="shared" si="16"/>
        <v>4.1271343850450917</v>
      </c>
      <c r="K73">
        <f t="shared" si="17"/>
        <v>1529.0421119811758</v>
      </c>
      <c r="L73">
        <f t="shared" si="18"/>
        <v>1347.2339327724467</v>
      </c>
      <c r="M73">
        <f t="shared" si="20"/>
        <v>2.2000121006657105</v>
      </c>
      <c r="N73" s="3">
        <f t="shared" si="21"/>
        <v>1564.3705439065884</v>
      </c>
      <c r="Q73" t="str">
        <f>'PRE-POST'!A76</f>
        <v>Mississippi State</v>
      </c>
      <c r="R73" s="3">
        <f>IFERROR(VLOOKUP(Q73,$A$4:$N$160,14,FALSE),VLOOKUP(Q73,'Week 3'!Q$4:R$134,2,FALSE))</f>
        <v>1716.5519394845514</v>
      </c>
    </row>
    <row r="74" spans="1:18">
      <c r="A74" t="str">
        <f t="shared" ref="A74:B74" si="26">C7</f>
        <v>Memphis</v>
      </c>
      <c r="B74">
        <f t="shared" si="26"/>
        <v>59</v>
      </c>
      <c r="C74" t="str">
        <f t="shared" ref="C74:D74" si="27">A7</f>
        <v>Georgia State</v>
      </c>
      <c r="D74">
        <f t="shared" si="27"/>
        <v>22</v>
      </c>
      <c r="E74" s="3">
        <f>VLOOKUP(A74,'Week 3'!$Q$4:R$138,2,FALSE)</f>
        <v>1576.1886288771536</v>
      </c>
      <c r="F74" s="3">
        <f>VLOOKUP(C74,'Week 3'!$Q$4:S$138,2,FALSE)</f>
        <v>1479.3903292402192</v>
      </c>
      <c r="G74" s="5">
        <f t="shared" si="19"/>
        <v>0.71735636630790356</v>
      </c>
      <c r="H74">
        <f t="shared" si="14"/>
        <v>1</v>
      </c>
      <c r="I74">
        <f t="shared" si="15"/>
        <v>37</v>
      </c>
      <c r="J74">
        <f t="shared" si="16"/>
        <v>3.6375861597263857</v>
      </c>
      <c r="K74">
        <f t="shared" si="17"/>
        <v>1576.1886288771536</v>
      </c>
      <c r="L74">
        <f t="shared" si="18"/>
        <v>1479.3903292402192</v>
      </c>
      <c r="M74">
        <f t="shared" si="20"/>
        <v>2.2000227276719557</v>
      </c>
      <c r="N74" s="3">
        <f t="shared" si="21"/>
        <v>1621.427281304324</v>
      </c>
      <c r="Q74" t="str">
        <f>'PRE-POST'!A77</f>
        <v>Missouri</v>
      </c>
      <c r="R74" s="3">
        <f>IFERROR(VLOOKUP(Q74,$A$4:$N$160,14,FALSE),VLOOKUP(Q74,'Week 3'!Q$4:R$134,2,FALSE))</f>
        <v>1648.92852635077</v>
      </c>
    </row>
    <row r="75" spans="1:18">
      <c r="A75" t="str">
        <f t="shared" ref="A75:B75" si="28">C8</f>
        <v>Northwestern</v>
      </c>
      <c r="B75">
        <f t="shared" si="28"/>
        <v>34</v>
      </c>
      <c r="C75" t="str">
        <f t="shared" ref="C75:D75" si="29">A8</f>
        <v>Akron</v>
      </c>
      <c r="D75">
        <f t="shared" si="29"/>
        <v>39</v>
      </c>
      <c r="E75" s="3">
        <f>VLOOKUP(A75,'Week 3'!$Q$4:R$138,2,FALSE)</f>
        <v>1447.8883793242017</v>
      </c>
      <c r="F75" s="3">
        <f>VLOOKUP(C75,'Week 3'!$Q$4:S$138,2,FALSE)</f>
        <v>1541.6488456891202</v>
      </c>
      <c r="G75" s="5">
        <f t="shared" si="19"/>
        <v>0.45870464295851898</v>
      </c>
      <c r="H75">
        <f t="shared" si="14"/>
        <v>0</v>
      </c>
      <c r="I75">
        <f t="shared" si="15"/>
        <v>-5</v>
      </c>
      <c r="J75">
        <f t="shared" si="16"/>
        <v>1.791759469228055</v>
      </c>
      <c r="K75">
        <f t="shared" si="17"/>
        <v>1541.6488456891202</v>
      </c>
      <c r="L75">
        <f t="shared" si="18"/>
        <v>1447.8883793242017</v>
      </c>
      <c r="M75">
        <f t="shared" si="20"/>
        <v>2.2000234640471117</v>
      </c>
      <c r="N75" s="3">
        <f t="shared" si="21"/>
        <v>1411.7249045732535</v>
      </c>
      <c r="Q75" t="str">
        <f>'PRE-POST'!A78</f>
        <v>Navy</v>
      </c>
      <c r="R75" s="3">
        <f>IFERROR(VLOOKUP(Q75,$A$4:$N$160,14,FALSE),VLOOKUP(Q75,'Week 3'!Q$4:R$134,2,FALSE))</f>
        <v>1499.4576538527322</v>
      </c>
    </row>
    <row r="76" spans="1:18">
      <c r="A76" t="str">
        <f t="shared" ref="A76:B76" si="30">C9</f>
        <v>Mississippi</v>
      </c>
      <c r="B76">
        <f t="shared" si="30"/>
        <v>7</v>
      </c>
      <c r="C76" t="str">
        <f t="shared" ref="C76:D76" si="31">A9</f>
        <v>Alabama</v>
      </c>
      <c r="D76">
        <f t="shared" si="31"/>
        <v>62</v>
      </c>
      <c r="E76" s="3">
        <f>VLOOKUP(A76,'Week 3'!$Q$4:R$138,2,FALSE)</f>
        <v>1567.2508083029577</v>
      </c>
      <c r="F76" s="3">
        <f>VLOOKUP(C76,'Week 3'!$Q$4:S$138,2,FALSE)</f>
        <v>1617.5553955603009</v>
      </c>
      <c r="G76" s="5">
        <f t="shared" si="19"/>
        <v>0.52113579633637563</v>
      </c>
      <c r="H76">
        <f t="shared" si="14"/>
        <v>0</v>
      </c>
      <c r="I76">
        <f t="shared" si="15"/>
        <v>-55</v>
      </c>
      <c r="J76">
        <f t="shared" si="16"/>
        <v>4.0253516907351496</v>
      </c>
      <c r="K76">
        <f t="shared" si="17"/>
        <v>1617.5553955603009</v>
      </c>
      <c r="L76">
        <f t="shared" si="18"/>
        <v>1567.2508083029577</v>
      </c>
      <c r="M76">
        <f t="shared" si="20"/>
        <v>2.2000437335861389</v>
      </c>
      <c r="N76" s="3">
        <f t="shared" si="21"/>
        <v>1474.9477596651509</v>
      </c>
      <c r="Q76" t="str">
        <f>'PRE-POST'!A79</f>
        <v>Nebraska</v>
      </c>
      <c r="R76" s="3">
        <f>IFERROR(VLOOKUP(Q76,$A$4:$N$160,14,FALSE),VLOOKUP(Q76,'Week 3'!Q$4:R$134,2,FALSE))</f>
        <v>1422.0864941100833</v>
      </c>
    </row>
    <row r="77" spans="1:18">
      <c r="A77" t="str">
        <f t="shared" ref="A77:B77" si="32">C10</f>
        <v>Alabama-Birmingham</v>
      </c>
      <c r="B77">
        <f t="shared" si="32"/>
        <v>31</v>
      </c>
      <c r="C77" t="str">
        <f t="shared" ref="C77:D77" si="33">A10</f>
        <v>Tulane</v>
      </c>
      <c r="D77">
        <f t="shared" si="33"/>
        <v>24</v>
      </c>
      <c r="E77" s="3">
        <f>VLOOKUP(A77,'Week 3'!$Q$4:R$138,2,FALSE)</f>
        <v>1512.2893773558799</v>
      </c>
      <c r="F77" s="3">
        <f>VLOOKUP(C77,'Week 3'!$Q$4:S$138,2,FALSE)</f>
        <v>1521.925636504541</v>
      </c>
      <c r="G77" s="5">
        <f t="shared" si="19"/>
        <v>0.57900723159375556</v>
      </c>
      <c r="H77">
        <f t="shared" si="14"/>
        <v>1</v>
      </c>
      <c r="I77">
        <f t="shared" si="15"/>
        <v>7</v>
      </c>
      <c r="J77">
        <f t="shared" si="16"/>
        <v>2.0794415416798357</v>
      </c>
      <c r="K77">
        <f t="shared" si="17"/>
        <v>1512.2893773558799</v>
      </c>
      <c r="L77">
        <f t="shared" si="18"/>
        <v>1521.925636504541</v>
      </c>
      <c r="M77">
        <f t="shared" si="20"/>
        <v>2.1997716956376889</v>
      </c>
      <c r="N77" s="3">
        <f t="shared" si="21"/>
        <v>1550.8042935271133</v>
      </c>
      <c r="Q77" t="str">
        <f>'PRE-POST'!A80</f>
        <v>Nevada</v>
      </c>
      <c r="R77" s="3">
        <f>IFERROR(VLOOKUP(Q77,$A$4:$N$160,14,FALSE),VLOOKUP(Q77,'Week 3'!Q$4:R$134,2,FALSE))</f>
        <v>1538.8448148294128</v>
      </c>
    </row>
    <row r="78" spans="1:18">
      <c r="A78" t="str">
        <f t="shared" ref="A78:B78" si="34">C11</f>
        <v>Arizona</v>
      </c>
      <c r="B78">
        <f t="shared" si="34"/>
        <v>62</v>
      </c>
      <c r="C78" t="str">
        <f t="shared" ref="C78:D78" si="35">A11</f>
        <v>AA</v>
      </c>
      <c r="D78">
        <f t="shared" si="35"/>
        <v>31</v>
      </c>
      <c r="E78" s="3">
        <f>VLOOKUP(A78,'Week 3'!$Q$4:R$138,2,FALSE)</f>
        <v>1438.5570339937246</v>
      </c>
      <c r="F78" s="3">
        <f>VLOOKUP(C78,'Week 3'!$Q$4:S$138,2,FALSE)</f>
        <v>1347.2339327724467</v>
      </c>
      <c r="G78" s="5">
        <f t="shared" si="19"/>
        <v>0.71092239769696375</v>
      </c>
      <c r="H78">
        <f t="shared" si="14"/>
        <v>1</v>
      </c>
      <c r="I78">
        <f t="shared" si="15"/>
        <v>31</v>
      </c>
      <c r="J78">
        <f t="shared" si="16"/>
        <v>3.4657359027997265</v>
      </c>
      <c r="K78">
        <f t="shared" si="17"/>
        <v>1438.5570339937246</v>
      </c>
      <c r="L78">
        <f t="shared" si="18"/>
        <v>1347.2339327724467</v>
      </c>
      <c r="M78">
        <f t="shared" si="20"/>
        <v>2.2000240902900865</v>
      </c>
      <c r="N78" s="3">
        <f t="shared" si="21"/>
        <v>1482.6396481987404</v>
      </c>
      <c r="Q78" t="str">
        <f>'PRE-POST'!A81</f>
        <v>Nevada-Las Vegas</v>
      </c>
      <c r="R78" s="3">
        <f>IFERROR(VLOOKUP(Q78,$A$4:$N$160,14,FALSE),VLOOKUP(Q78,'Week 3'!Q$4:R$134,2,FALSE))</f>
        <v>1552.9868239657485</v>
      </c>
    </row>
    <row r="79" spans="1:18">
      <c r="A79" t="str">
        <f t="shared" ref="A79:B79" si="36">C12</f>
        <v>Tulsa</v>
      </c>
      <c r="B79">
        <f t="shared" si="36"/>
        <v>20</v>
      </c>
      <c r="C79" t="str">
        <f t="shared" ref="C79:D79" si="37">A12</f>
        <v>Arkansas State</v>
      </c>
      <c r="D79">
        <f t="shared" si="37"/>
        <v>29</v>
      </c>
      <c r="E79" s="3">
        <f>VLOOKUP(A79,'Week 3'!$Q$4:R$138,2,FALSE)</f>
        <v>1512.2463824269555</v>
      </c>
      <c r="F79" s="3">
        <f>VLOOKUP(C79,'Week 3'!$Q$4:S$138,2,FALSE)</f>
        <v>1498.806037259355</v>
      </c>
      <c r="G79" s="5">
        <f t="shared" si="19"/>
        <v>0.61100506448243652</v>
      </c>
      <c r="H79">
        <f t="shared" si="14"/>
        <v>0</v>
      </c>
      <c r="I79">
        <f t="shared" si="15"/>
        <v>-9</v>
      </c>
      <c r="J79">
        <f t="shared" si="16"/>
        <v>2.3025850929940459</v>
      </c>
      <c r="K79">
        <f t="shared" si="17"/>
        <v>1498.806037259355</v>
      </c>
      <c r="L79">
        <f t="shared" si="18"/>
        <v>1512.2463824269555</v>
      </c>
      <c r="M79">
        <f t="shared" si="20"/>
        <v>2.1998363137276189</v>
      </c>
      <c r="N79" s="3">
        <f t="shared" si="21"/>
        <v>1450.3477774605963</v>
      </c>
      <c r="Q79" t="str">
        <f>'PRE-POST'!A82</f>
        <v>New Mexico</v>
      </c>
      <c r="R79" s="3">
        <f>IFERROR(VLOOKUP(Q79,$A$4:$N$160,14,FALSE),VLOOKUP(Q79,'Week 3'!Q$4:R$134,2,FALSE))</f>
        <v>1556.0464921279715</v>
      </c>
    </row>
    <row r="80" spans="1:18">
      <c r="A80" t="str">
        <f t="shared" ref="A80:B80" si="38">C13</f>
        <v>Army</v>
      </c>
      <c r="B80">
        <f t="shared" si="38"/>
        <v>28</v>
      </c>
      <c r="C80" t="str">
        <f t="shared" ref="C80:D80" si="39">A13</f>
        <v>Hawaii</v>
      </c>
      <c r="D80">
        <f t="shared" si="39"/>
        <v>21</v>
      </c>
      <c r="E80" s="3">
        <f>VLOOKUP(A80,'Week 3'!$Q$4:R$138,2,FALSE)</f>
        <v>1540.9921100486631</v>
      </c>
      <c r="F80" s="3">
        <f>VLOOKUP(C80,'Week 3'!$Q$4:S$138,2,FALSE)</f>
        <v>1624.1113236455351</v>
      </c>
      <c r="G80" s="5">
        <f t="shared" si="19"/>
        <v>0.47394796966232983</v>
      </c>
      <c r="H80">
        <f t="shared" si="14"/>
        <v>1</v>
      </c>
      <c r="I80">
        <f t="shared" si="15"/>
        <v>7</v>
      </c>
      <c r="J80">
        <f t="shared" si="16"/>
        <v>2.0794415416798357</v>
      </c>
      <c r="K80">
        <f t="shared" si="17"/>
        <v>1540.9921100486631</v>
      </c>
      <c r="L80">
        <f t="shared" si="18"/>
        <v>1624.1113236455351</v>
      </c>
      <c r="M80">
        <f t="shared" si="20"/>
        <v>2.1999735319921259</v>
      </c>
      <c r="N80" s="3">
        <f t="shared" si="21"/>
        <v>1589.1228865631711</v>
      </c>
      <c r="Q80" t="str">
        <f>'PRE-POST'!A83</f>
        <v>New Mexico State</v>
      </c>
      <c r="R80" s="3">
        <f>IFERROR(VLOOKUP(Q80,$A$4:$N$160,14,FALSE),VLOOKUP(Q80,'Week 3'!Q$4:R$134,2,FALSE))</f>
        <v>1296.0833381911229</v>
      </c>
    </row>
    <row r="81" spans="1:18">
      <c r="A81" t="str">
        <f t="shared" ref="A81:B81" si="40">C14</f>
        <v>Bowling Green State</v>
      </c>
      <c r="B81">
        <f t="shared" si="40"/>
        <v>42</v>
      </c>
      <c r="C81" t="str">
        <f t="shared" ref="C81:D81" si="41">A14</f>
        <v>AA</v>
      </c>
      <c r="D81">
        <f t="shared" si="41"/>
        <v>35</v>
      </c>
      <c r="E81" s="3">
        <f>VLOOKUP(A81,'Week 3'!$Q$4:R$138,2,FALSE)</f>
        <v>1385.6697138475458</v>
      </c>
      <c r="F81" s="3">
        <f>VLOOKUP(C81,'Week 3'!$Q$4:S$138,2,FALSE)</f>
        <v>1347.2339327724467</v>
      </c>
      <c r="G81" s="5">
        <f t="shared" si="19"/>
        <v>0.64460874327318762</v>
      </c>
      <c r="H81">
        <f t="shared" si="14"/>
        <v>1</v>
      </c>
      <c r="I81">
        <f t="shared" si="15"/>
        <v>7</v>
      </c>
      <c r="J81">
        <f t="shared" si="16"/>
        <v>2.0794415416798357</v>
      </c>
      <c r="K81">
        <f t="shared" si="17"/>
        <v>1385.6697138475458</v>
      </c>
      <c r="L81">
        <f t="shared" si="18"/>
        <v>1347.2339327724467</v>
      </c>
      <c r="M81">
        <f t="shared" si="20"/>
        <v>2.200057238332056</v>
      </c>
      <c r="N81" s="3">
        <f t="shared" si="21"/>
        <v>1418.1872349303092</v>
      </c>
      <c r="Q81" t="str">
        <f>'PRE-POST'!A84</f>
        <v>North Carolina</v>
      </c>
      <c r="R81" s="3">
        <f>IFERROR(VLOOKUP(Q81,$A$4:$N$160,14,FALSE),VLOOKUP(Q81,'Week 3'!Q$4:R$134,2,FALSE))</f>
        <v>1420.0811713253793</v>
      </c>
    </row>
    <row r="82" spans="1:18">
      <c r="A82" t="str">
        <f t="shared" ref="A82:B82" si="42">C15</f>
        <v>Wisconsin</v>
      </c>
      <c r="B82">
        <f t="shared" si="42"/>
        <v>21</v>
      </c>
      <c r="C82" t="str">
        <f t="shared" ref="C82:D82" si="43">A15</f>
        <v>Brigham Young</v>
      </c>
      <c r="D82">
        <f t="shared" si="43"/>
        <v>24</v>
      </c>
      <c r="E82" s="3">
        <f>VLOOKUP(A82,'Week 3'!$Q$4:R$138,2,FALSE)</f>
        <v>1607.4528760229864</v>
      </c>
      <c r="F82" s="3">
        <f>VLOOKUP(C82,'Week 3'!$Q$4:S$138,2,FALSE)</f>
        <v>1482.0107474094957</v>
      </c>
      <c r="G82" s="5">
        <f t="shared" si="19"/>
        <v>0.74956112992668156</v>
      </c>
      <c r="H82">
        <f t="shared" si="14"/>
        <v>0</v>
      </c>
      <c r="I82">
        <f t="shared" si="15"/>
        <v>-3</v>
      </c>
      <c r="J82">
        <f t="shared" si="16"/>
        <v>1.3862943611198906</v>
      </c>
      <c r="K82">
        <f t="shared" si="17"/>
        <v>1482.0107474094957</v>
      </c>
      <c r="L82">
        <f t="shared" si="18"/>
        <v>1607.4528760229864</v>
      </c>
      <c r="M82">
        <f t="shared" si="20"/>
        <v>2.199982462032299</v>
      </c>
      <c r="N82" s="3">
        <f t="shared" si="21"/>
        <v>1561.7322963211607</v>
      </c>
      <c r="Q82" t="str">
        <f>'PRE-POST'!A85</f>
        <v>North Carolina State</v>
      </c>
      <c r="R82" s="3">
        <f>IFERROR(VLOOKUP(Q82,$A$4:$N$160,14,FALSE),VLOOKUP(Q82,'Week 3'!Q$4:R$134,2,FALSE))</f>
        <v>1618.8894995009675</v>
      </c>
    </row>
    <row r="83" spans="1:18">
      <c r="A83" t="str">
        <f t="shared" ref="A83:B83" si="44">C16</f>
        <v>Buffalo</v>
      </c>
      <c r="B83">
        <f t="shared" si="44"/>
        <v>35</v>
      </c>
      <c r="C83" t="str">
        <f t="shared" ref="C83:D83" si="45">A16</f>
        <v>Eastern Michigan</v>
      </c>
      <c r="D83">
        <f t="shared" si="45"/>
        <v>28</v>
      </c>
      <c r="E83" s="3">
        <f>VLOOKUP(A83,'Week 3'!$Q$4:R$138,2,FALSE)</f>
        <v>1627.8070915938838</v>
      </c>
      <c r="F83" s="3">
        <f>VLOOKUP(C83,'Week 3'!$Q$4:S$138,2,FALSE)</f>
        <v>1598.9978569995601</v>
      </c>
      <c r="G83" s="5">
        <f t="shared" si="19"/>
        <v>0.63181459578378585</v>
      </c>
      <c r="H83">
        <f t="shared" si="14"/>
        <v>1</v>
      </c>
      <c r="I83">
        <f t="shared" si="15"/>
        <v>7</v>
      </c>
      <c r="J83">
        <f t="shared" si="16"/>
        <v>2.0794415416798357</v>
      </c>
      <c r="K83">
        <f t="shared" si="17"/>
        <v>1627.8070915938838</v>
      </c>
      <c r="L83">
        <f t="shared" si="18"/>
        <v>1598.9978569995601</v>
      </c>
      <c r="M83">
        <f t="shared" si="20"/>
        <v>2.2000763644029764</v>
      </c>
      <c r="N83" s="3">
        <f t="shared" si="21"/>
        <v>1661.49554199717</v>
      </c>
      <c r="Q83" t="str">
        <f>'PRE-POST'!A86</f>
        <v>North Texas</v>
      </c>
      <c r="R83" s="3">
        <f>IFERROR(VLOOKUP(Q83,$A$4:$N$160,14,FALSE),VLOOKUP(Q83,'Week 3'!Q$4:R$134,2,FALSE))</f>
        <v>1647.7051465059978</v>
      </c>
    </row>
    <row r="84" spans="1:18">
      <c r="A84" t="str">
        <f t="shared" ref="A84:B84" si="46">C17</f>
        <v>California</v>
      </c>
      <c r="B84">
        <f t="shared" si="46"/>
        <v>45</v>
      </c>
      <c r="C84" t="str">
        <f t="shared" ref="C84:D84" si="47">A17</f>
        <v>AA</v>
      </c>
      <c r="D84">
        <f t="shared" si="47"/>
        <v>23</v>
      </c>
      <c r="E84" s="3">
        <f>VLOOKUP(A84,'Week 3'!$Q$4:R$138,2,FALSE)</f>
        <v>1556.7012626995831</v>
      </c>
      <c r="F84" s="3">
        <f>VLOOKUP(C84,'Week 3'!$Q$4:S$138,2,FALSE)</f>
        <v>1347.2339327724467</v>
      </c>
      <c r="G84" s="5">
        <f t="shared" si="19"/>
        <v>0.82919898832550243</v>
      </c>
      <c r="H84">
        <f t="shared" si="14"/>
        <v>1</v>
      </c>
      <c r="I84">
        <f t="shared" si="15"/>
        <v>22</v>
      </c>
      <c r="J84">
        <f t="shared" si="16"/>
        <v>3.1354942159291497</v>
      </c>
      <c r="K84">
        <f t="shared" si="17"/>
        <v>1556.7012626995831</v>
      </c>
      <c r="L84">
        <f t="shared" si="18"/>
        <v>1347.2339327724467</v>
      </c>
      <c r="M84">
        <f t="shared" si="20"/>
        <v>2.2000105028311614</v>
      </c>
      <c r="N84" s="3">
        <f t="shared" si="21"/>
        <v>1580.2653808984105</v>
      </c>
      <c r="Q84" t="str">
        <f>'PRE-POST'!A87</f>
        <v>Northern Illinois</v>
      </c>
      <c r="R84" s="3">
        <f>IFERROR(VLOOKUP(Q84,$A$4:$N$160,14,FALSE),VLOOKUP(Q84,'Week 3'!Q$4:R$134,2,FALSE))</f>
        <v>1453.453957089939</v>
      </c>
    </row>
    <row r="85" spans="1:18">
      <c r="A85" t="str">
        <f t="shared" ref="A85:B85" si="48">C18</f>
        <v>Charlotte</v>
      </c>
      <c r="B85">
        <f t="shared" si="48"/>
        <v>28</v>
      </c>
      <c r="C85" t="str">
        <f t="shared" ref="C85:D85" si="49">A18</f>
        <v>Old Dominion</v>
      </c>
      <c r="D85">
        <f t="shared" si="49"/>
        <v>25</v>
      </c>
      <c r="E85" s="3">
        <f>VLOOKUP(A85,'Week 3'!$Q$4:R$138,2,FALSE)</f>
        <v>1463.0590221504081</v>
      </c>
      <c r="F85" s="3">
        <f>VLOOKUP(C85,'Week 3'!$Q$4:S$138,2,FALSE)</f>
        <v>1406.9498950752484</v>
      </c>
      <c r="G85" s="5">
        <f t="shared" si="19"/>
        <v>0.66755784631219217</v>
      </c>
      <c r="H85">
        <f t="shared" si="14"/>
        <v>1</v>
      </c>
      <c r="I85">
        <f t="shared" si="15"/>
        <v>3</v>
      </c>
      <c r="J85">
        <f t="shared" si="16"/>
        <v>1.3862943611198906</v>
      </c>
      <c r="K85">
        <f t="shared" si="17"/>
        <v>1463.0590221504081</v>
      </c>
      <c r="L85">
        <f t="shared" si="18"/>
        <v>1406.9498950752484</v>
      </c>
      <c r="M85">
        <f t="shared" si="20"/>
        <v>2.2000392093071963</v>
      </c>
      <c r="N85" s="3">
        <f t="shared" si="21"/>
        <v>1483.3373416070006</v>
      </c>
      <c r="Q85" t="str">
        <f>'PRE-POST'!A88</f>
        <v>Northwestern</v>
      </c>
      <c r="R85" s="3">
        <f>IFERROR(VLOOKUP(Q85,$A$4:$N$160,14,FALSE),VLOOKUP(Q85,'Week 3'!Q$4:R$134,2,FALSE))</f>
        <v>1411.7249045732535</v>
      </c>
    </row>
    <row r="86" spans="1:18">
      <c r="A86" t="str">
        <f t="shared" ref="A86:B86" si="50">C19</f>
        <v>Cincinnati</v>
      </c>
      <c r="B86">
        <f t="shared" si="50"/>
        <v>63</v>
      </c>
      <c r="C86" t="str">
        <f t="shared" ref="C86:D86" si="51">A19</f>
        <v>AA</v>
      </c>
      <c r="D86">
        <f t="shared" si="51"/>
        <v>7</v>
      </c>
      <c r="E86" s="3">
        <f>VLOOKUP(A86,'Week 3'!$Q$4:R$138,2,FALSE)</f>
        <v>1595.1707744859432</v>
      </c>
      <c r="F86" s="3">
        <f>VLOOKUP(C86,'Week 3'!$Q$4:S$138,2,FALSE)</f>
        <v>1347.2339327724467</v>
      </c>
      <c r="G86" s="5">
        <f t="shared" si="19"/>
        <v>0.85832039766481449</v>
      </c>
      <c r="H86">
        <f t="shared" si="14"/>
        <v>1</v>
      </c>
      <c r="I86">
        <f t="shared" si="15"/>
        <v>56</v>
      </c>
      <c r="J86">
        <f t="shared" si="16"/>
        <v>4.0430512678345503</v>
      </c>
      <c r="K86">
        <f t="shared" si="17"/>
        <v>1595.1707744859432</v>
      </c>
      <c r="L86">
        <f t="shared" si="18"/>
        <v>1347.2339327724467</v>
      </c>
      <c r="M86">
        <f t="shared" si="20"/>
        <v>2.2000088732274916</v>
      </c>
      <c r="N86" s="3">
        <f t="shared" si="21"/>
        <v>1620.3748635581062</v>
      </c>
      <c r="Q86" t="str">
        <f>'PRE-POST'!A89</f>
        <v>Notre Dame</v>
      </c>
      <c r="R86" s="3">
        <f>IFERROR(VLOOKUP(Q86,$A$4:$N$160,14,FALSE),VLOOKUP(Q86,'Week 3'!Q$4:R$134,2,FALSE))</f>
        <v>1605.8439339801885</v>
      </c>
    </row>
    <row r="87" spans="1:18">
      <c r="A87" t="str">
        <f t="shared" ref="A87:B87" si="52">C20</f>
        <v>Clemson</v>
      </c>
      <c r="B87">
        <f t="shared" si="52"/>
        <v>38</v>
      </c>
      <c r="C87" t="str">
        <f t="shared" ref="C87:D87" si="53">A20</f>
        <v>Georgia Southern</v>
      </c>
      <c r="D87">
        <f t="shared" si="53"/>
        <v>7</v>
      </c>
      <c r="E87" s="3">
        <f>VLOOKUP(A87,'Week 3'!$Q$4:R$138,2,FALSE)</f>
        <v>1618.7262804283257</v>
      </c>
      <c r="F87" s="3">
        <f>VLOOKUP(C87,'Week 3'!$Q$4:S$138,2,FALSE)</f>
        <v>1615.6094554616336</v>
      </c>
      <c r="G87" s="5">
        <f t="shared" si="19"/>
        <v>0.5967910081732174</v>
      </c>
      <c r="H87">
        <f t="shared" si="14"/>
        <v>1</v>
      </c>
      <c r="I87">
        <f t="shared" si="15"/>
        <v>31</v>
      </c>
      <c r="J87">
        <f t="shared" si="16"/>
        <v>3.4657359027997265</v>
      </c>
      <c r="K87">
        <f t="shared" si="17"/>
        <v>1618.7262804283257</v>
      </c>
      <c r="L87">
        <f t="shared" si="18"/>
        <v>1615.6094554616336</v>
      </c>
      <c r="M87">
        <f t="shared" si="20"/>
        <v>2.2007058465019727</v>
      </c>
      <c r="N87" s="3">
        <f t="shared" si="21"/>
        <v>1680.2323063399833</v>
      </c>
      <c r="Q87" t="str">
        <f>'PRE-POST'!A90</f>
        <v>Ohio</v>
      </c>
      <c r="R87" s="3">
        <f>IFERROR(VLOOKUP(Q87,$A$4:$N$160,14,FALSE),VLOOKUP(Q87,'Week 3'!Q$4:R$134,2,FALSE))</f>
        <v>1498.0173995389648</v>
      </c>
    </row>
    <row r="88" spans="1:18">
      <c r="A88" t="str">
        <f t="shared" ref="A88:B88" si="54">C21</f>
        <v>Colorado</v>
      </c>
      <c r="B88">
        <f t="shared" si="54"/>
        <v>45</v>
      </c>
      <c r="C88" t="str">
        <f t="shared" ref="C88:D88" si="55">A21</f>
        <v>AA</v>
      </c>
      <c r="D88">
        <f t="shared" si="55"/>
        <v>14</v>
      </c>
      <c r="E88" s="3">
        <f>VLOOKUP(A88,'Week 3'!$Q$4:R$138,2,FALSE)</f>
        <v>1620.338499101774</v>
      </c>
      <c r="F88" s="3">
        <f>VLOOKUP(C88,'Week 3'!$Q$4:S$138,2,FALSE)</f>
        <v>1347.2339327724467</v>
      </c>
      <c r="G88" s="5">
        <f t="shared" si="19"/>
        <v>0.87504113961653462</v>
      </c>
      <c r="H88">
        <f t="shared" si="14"/>
        <v>1</v>
      </c>
      <c r="I88">
        <f t="shared" si="15"/>
        <v>31</v>
      </c>
      <c r="J88">
        <f t="shared" si="16"/>
        <v>3.4657359027997265</v>
      </c>
      <c r="K88">
        <f t="shared" si="17"/>
        <v>1620.338499101774</v>
      </c>
      <c r="L88">
        <f t="shared" si="18"/>
        <v>1347.2339327724467</v>
      </c>
      <c r="M88">
        <f t="shared" si="20"/>
        <v>2.2000080555225772</v>
      </c>
      <c r="N88" s="3">
        <f t="shared" si="21"/>
        <v>1639.3938428619597</v>
      </c>
      <c r="Q88" t="str">
        <f>'PRE-POST'!A91</f>
        <v>Ohio State</v>
      </c>
      <c r="R88" s="3">
        <f>IFERROR(VLOOKUP(Q88,$A$4:$N$160,14,FALSE),VLOOKUP(Q88,'Week 3'!Q$4:R$134,2,FALSE))</f>
        <v>1661.2610037353245</v>
      </c>
    </row>
    <row r="89" spans="1:18">
      <c r="A89" t="str">
        <f t="shared" ref="A89:B89" si="56">C22</f>
        <v>Connecticut</v>
      </c>
      <c r="B89">
        <f t="shared" si="56"/>
        <v>56</v>
      </c>
      <c r="C89" t="str">
        <f t="shared" ref="C89:D89" si="57">A22</f>
        <v>AA</v>
      </c>
      <c r="D89">
        <f t="shared" si="57"/>
        <v>49</v>
      </c>
      <c r="E89" s="3">
        <f>VLOOKUP(A89,'Week 3'!$Q$4:R$138,2,FALSE)</f>
        <v>1407.9869904227855</v>
      </c>
      <c r="F89" s="3">
        <f>VLOOKUP(C89,'Week 3'!$Q$4:S$138,2,FALSE)</f>
        <v>1347.2339327724467</v>
      </c>
      <c r="G89" s="5">
        <f t="shared" si="19"/>
        <v>0.67346365925545704</v>
      </c>
      <c r="H89">
        <f t="shared" si="14"/>
        <v>1</v>
      </c>
      <c r="I89">
        <f t="shared" si="15"/>
        <v>7</v>
      </c>
      <c r="J89">
        <f t="shared" si="16"/>
        <v>2.0794415416798357</v>
      </c>
      <c r="K89">
        <f t="shared" si="17"/>
        <v>1407.9869904227855</v>
      </c>
      <c r="L89">
        <f t="shared" si="18"/>
        <v>1347.2339327724467</v>
      </c>
      <c r="M89">
        <f t="shared" si="20"/>
        <v>2.2000362121691501</v>
      </c>
      <c r="N89" s="3">
        <f t="shared" si="21"/>
        <v>1437.8640643933679</v>
      </c>
      <c r="Q89" t="str">
        <f>'PRE-POST'!A92</f>
        <v>Oklahoma</v>
      </c>
      <c r="R89" s="3">
        <f>IFERROR(VLOOKUP(Q89,$A$4:$N$160,14,FALSE),VLOOKUP(Q89,'Week 3'!Q$4:R$134,2,FALSE))</f>
        <v>1630.8992083428041</v>
      </c>
    </row>
    <row r="90" spans="1:18">
      <c r="A90" t="str">
        <f t="shared" ref="A90:B90" si="58">C23</f>
        <v>Baylor</v>
      </c>
      <c r="B90">
        <f t="shared" si="58"/>
        <v>27</v>
      </c>
      <c r="C90" t="str">
        <f t="shared" ref="C90:D90" si="59">A23</f>
        <v>Duke</v>
      </c>
      <c r="D90">
        <f t="shared" si="59"/>
        <v>40</v>
      </c>
      <c r="E90" s="3">
        <f>VLOOKUP(A90,'Week 3'!$Q$4:R$138,2,FALSE)</f>
        <v>1634.7122882337915</v>
      </c>
      <c r="F90" s="3">
        <f>VLOOKUP(C90,'Week 3'!$Q$4:S$138,2,FALSE)</f>
        <v>1598.6512241773735</v>
      </c>
      <c r="G90" s="5">
        <f t="shared" si="19"/>
        <v>0.64147095902466733</v>
      </c>
      <c r="H90">
        <f t="shared" si="14"/>
        <v>0</v>
      </c>
      <c r="I90">
        <f t="shared" si="15"/>
        <v>-13</v>
      </c>
      <c r="J90">
        <f t="shared" si="16"/>
        <v>2.6390573296152584</v>
      </c>
      <c r="K90">
        <f t="shared" si="17"/>
        <v>1598.6512241773735</v>
      </c>
      <c r="L90">
        <f t="shared" si="18"/>
        <v>1634.7122882337915</v>
      </c>
      <c r="M90">
        <f t="shared" si="20"/>
        <v>2.1999389923714801</v>
      </c>
      <c r="N90" s="3">
        <f t="shared" si="21"/>
        <v>1560.2276938134382</v>
      </c>
      <c r="Q90" t="str">
        <f>'PRE-POST'!A93</f>
        <v>Oklahoma State</v>
      </c>
      <c r="R90" s="3">
        <f>IFERROR(VLOOKUP(Q90,$A$4:$N$160,14,FALSE),VLOOKUP(Q90,'Week 3'!Q$4:R$134,2,FALSE))</f>
        <v>1683.532754807723</v>
      </c>
    </row>
    <row r="91" spans="1:18">
      <c r="A91" t="str">
        <f t="shared" ref="A91:B91" si="60">C24</f>
        <v>Florida</v>
      </c>
      <c r="B91">
        <f t="shared" si="60"/>
        <v>48</v>
      </c>
      <c r="C91" t="str">
        <f t="shared" ref="C91:D91" si="61">A24</f>
        <v>Colorado State</v>
      </c>
      <c r="D91">
        <f t="shared" si="61"/>
        <v>10</v>
      </c>
      <c r="E91" s="3">
        <f>VLOOKUP(A91,'Week 3'!$Q$4:R$138,2,FALSE)</f>
        <v>1518.6785043014345</v>
      </c>
      <c r="F91" s="3">
        <f>VLOOKUP(C91,'Week 3'!$Q$4:S$138,2,FALSE)</f>
        <v>1462.6730850821925</v>
      </c>
      <c r="G91" s="5">
        <f t="shared" si="19"/>
        <v>0.66742534634309458</v>
      </c>
      <c r="H91">
        <f t="shared" si="14"/>
        <v>1</v>
      </c>
      <c r="I91">
        <f t="shared" si="15"/>
        <v>38</v>
      </c>
      <c r="J91">
        <f t="shared" si="16"/>
        <v>3.6635616461296463</v>
      </c>
      <c r="K91">
        <f t="shared" si="17"/>
        <v>1518.6785043014345</v>
      </c>
      <c r="L91">
        <f t="shared" si="18"/>
        <v>1462.6730850821925</v>
      </c>
      <c r="M91">
        <f t="shared" si="20"/>
        <v>2.2000392819129058</v>
      </c>
      <c r="N91" s="3">
        <f t="shared" si="21"/>
        <v>1572.2894023361141</v>
      </c>
      <c r="Q91" t="str">
        <f>'PRE-POST'!A94</f>
        <v>Old Dominion</v>
      </c>
      <c r="R91" s="3">
        <f>IFERROR(VLOOKUP(Q91,$A$4:$N$160,14,FALSE),VLOOKUP(Q91,'Week 3'!Q$4:R$134,2,FALSE))</f>
        <v>1386.6715756186559</v>
      </c>
    </row>
    <row r="92" spans="1:18">
      <c r="A92" t="str">
        <f t="shared" ref="A92:B92" si="62">C25</f>
        <v>Florida Atlantic</v>
      </c>
      <c r="B92">
        <f t="shared" si="62"/>
        <v>49</v>
      </c>
      <c r="C92" t="str">
        <f t="shared" ref="C92:D92" si="63">A25</f>
        <v>AA</v>
      </c>
      <c r="D92">
        <f t="shared" si="63"/>
        <v>28</v>
      </c>
      <c r="E92" s="3">
        <f>VLOOKUP(A92,'Week 3'!$Q$4:R$138,2,FALSE)</f>
        <v>1511.2559065830426</v>
      </c>
      <c r="F92" s="3">
        <f>VLOOKUP(C92,'Week 3'!$Q$4:S$138,2,FALSE)</f>
        <v>1347.2339327724467</v>
      </c>
      <c r="G92" s="5">
        <f t="shared" si="19"/>
        <v>0.78890813386081915</v>
      </c>
      <c r="H92">
        <f t="shared" si="14"/>
        <v>1</v>
      </c>
      <c r="I92">
        <f t="shared" si="15"/>
        <v>21</v>
      </c>
      <c r="J92">
        <f t="shared" si="16"/>
        <v>3.0910424533583161</v>
      </c>
      <c r="K92">
        <f t="shared" si="17"/>
        <v>1511.2559065830426</v>
      </c>
      <c r="L92">
        <f t="shared" si="18"/>
        <v>1347.2339327724467</v>
      </c>
      <c r="M92">
        <f t="shared" si="20"/>
        <v>2.2000134128370052</v>
      </c>
      <c r="N92" s="3">
        <f t="shared" si="21"/>
        <v>1539.9658140899073</v>
      </c>
      <c r="Q92" t="str">
        <f>'PRE-POST'!A95</f>
        <v>Oregon</v>
      </c>
      <c r="R92" s="3">
        <f>IFERROR(VLOOKUP(Q92,$A$4:$N$160,14,FALSE),VLOOKUP(Q92,'Week 3'!Q$4:R$134,2,FALSE))</f>
        <v>1600.3422235644241</v>
      </c>
    </row>
    <row r="93" spans="1:18">
      <c r="A93" t="str">
        <f t="shared" ref="A93:B93" si="64">C26</f>
        <v>Florida International</v>
      </c>
      <c r="B93">
        <f t="shared" si="64"/>
        <v>63</v>
      </c>
      <c r="C93" t="str">
        <f t="shared" ref="C93:D93" si="65">A26</f>
        <v>Massachusetts</v>
      </c>
      <c r="D93">
        <f t="shared" si="65"/>
        <v>24</v>
      </c>
      <c r="E93" s="3">
        <f>VLOOKUP(A93,'Week 3'!$Q$4:R$138,2,FALSE)</f>
        <v>1531.4591510398325</v>
      </c>
      <c r="F93" s="3">
        <f>VLOOKUP(C93,'Week 3'!$Q$4:S$138,2,FALSE)</f>
        <v>1413.9658567236975</v>
      </c>
      <c r="G93" s="5">
        <f t="shared" si="19"/>
        <v>0.74087394378783078</v>
      </c>
      <c r="H93">
        <f t="shared" si="14"/>
        <v>1</v>
      </c>
      <c r="I93">
        <f t="shared" si="15"/>
        <v>39</v>
      </c>
      <c r="J93">
        <f t="shared" si="16"/>
        <v>3.6888794541139363</v>
      </c>
      <c r="K93">
        <f t="shared" si="17"/>
        <v>1531.4591510398325</v>
      </c>
      <c r="L93">
        <f t="shared" si="18"/>
        <v>1413.9658567236975</v>
      </c>
      <c r="M93">
        <f t="shared" si="20"/>
        <v>2.2000187244728546</v>
      </c>
      <c r="N93" s="3">
        <f t="shared" si="21"/>
        <v>1573.5184395392189</v>
      </c>
      <c r="Q93" t="str">
        <f>'PRE-POST'!A96</f>
        <v>Oregon State</v>
      </c>
      <c r="R93" s="3">
        <f>IFERROR(VLOOKUP(Q93,$A$4:$N$160,14,FALSE),VLOOKUP(Q93,'Week 3'!Q$4:R$134,2,FALSE))</f>
        <v>1486.3878668374239</v>
      </c>
    </row>
    <row r="94" spans="1:18">
      <c r="A94" t="str">
        <f t="shared" ref="A94:B94" si="66">C27</f>
        <v>UCLA</v>
      </c>
      <c r="B94">
        <f t="shared" si="66"/>
        <v>14</v>
      </c>
      <c r="C94" t="str">
        <f t="shared" ref="C94:D94" si="67">A27</f>
        <v>Fresno State</v>
      </c>
      <c r="D94">
        <f t="shared" si="67"/>
        <v>38</v>
      </c>
      <c r="E94" s="3">
        <f>VLOOKUP(A94,'Week 3'!$Q$4:R$138,2,FALSE)</f>
        <v>1428.8543268023398</v>
      </c>
      <c r="F94" s="3">
        <f>VLOOKUP(C94,'Week 3'!$Q$4:S$138,2,FALSE)</f>
        <v>1562.1424348363782</v>
      </c>
      <c r="G94" s="5">
        <f t="shared" si="19"/>
        <v>0.40297175553398557</v>
      </c>
      <c r="H94">
        <f t="shared" si="14"/>
        <v>0</v>
      </c>
      <c r="I94">
        <f t="shared" si="15"/>
        <v>-24</v>
      </c>
      <c r="J94">
        <f t="shared" si="16"/>
        <v>3.2188758248682006</v>
      </c>
      <c r="K94">
        <f t="shared" si="17"/>
        <v>1562.1424348363782</v>
      </c>
      <c r="L94">
        <f t="shared" si="18"/>
        <v>1428.8543268023398</v>
      </c>
      <c r="M94">
        <f t="shared" si="20"/>
        <v>2.2000165055985299</v>
      </c>
      <c r="N94" s="3">
        <f t="shared" si="21"/>
        <v>1371.7807927611132</v>
      </c>
      <c r="Q94" t="str">
        <f>'PRE-POST'!A97</f>
        <v>Penn State</v>
      </c>
      <c r="R94" s="3">
        <f>IFERROR(VLOOKUP(Q94,$A$4:$N$160,14,FALSE),VLOOKUP(Q94,'Week 3'!Q$4:R$134,2,FALSE))</f>
        <v>1681.2517151593941</v>
      </c>
    </row>
    <row r="95" spans="1:18">
      <c r="A95" t="str">
        <f t="shared" ref="A95:B95" si="68">C28</f>
        <v>Georgia</v>
      </c>
      <c r="B95">
        <f t="shared" si="68"/>
        <v>49</v>
      </c>
      <c r="C95" t="str">
        <f t="shared" ref="C95:D95" si="69">A28</f>
        <v>Middle Tennessee State</v>
      </c>
      <c r="D95">
        <f t="shared" si="69"/>
        <v>7</v>
      </c>
      <c r="E95" s="3">
        <f>VLOOKUP(A95,'Week 3'!$Q$4:R$138,2,FALSE)</f>
        <v>1664.4815148081518</v>
      </c>
      <c r="F95" s="3">
        <f>VLOOKUP(C95,'Week 3'!$Q$4:S$138,2,FALSE)</f>
        <v>1509.6338208417931</v>
      </c>
      <c r="G95" s="5">
        <f t="shared" si="19"/>
        <v>0.77997918143444989</v>
      </c>
      <c r="H95">
        <f t="shared" si="14"/>
        <v>1</v>
      </c>
      <c r="I95">
        <f t="shared" si="15"/>
        <v>42</v>
      </c>
      <c r="J95">
        <f t="shared" si="16"/>
        <v>3.7612001156935624</v>
      </c>
      <c r="K95">
        <f t="shared" si="17"/>
        <v>1664.4815148081518</v>
      </c>
      <c r="L95">
        <f t="shared" si="18"/>
        <v>1509.6338208417931</v>
      </c>
      <c r="M95">
        <f t="shared" si="20"/>
        <v>2.2000142075089637</v>
      </c>
      <c r="N95" s="3">
        <f t="shared" si="21"/>
        <v>1700.8936123971773</v>
      </c>
      <c r="Q95" t="str">
        <f>'PRE-POST'!A98</f>
        <v>Pittsburgh</v>
      </c>
      <c r="R95" s="3">
        <f>IFERROR(VLOOKUP(Q95,$A$4:$N$160,14,FALSE),VLOOKUP(Q95,'Week 3'!Q$4:R$134,2,FALSE))</f>
        <v>1506.8978110263938</v>
      </c>
    </row>
    <row r="96" spans="1:18">
      <c r="A96" t="str">
        <f t="shared" ref="A96:B96" si="70">C29</f>
        <v>Indiana</v>
      </c>
      <c r="B96">
        <f t="shared" si="70"/>
        <v>38</v>
      </c>
      <c r="C96" t="str">
        <f t="shared" ref="C96:D96" si="71">A29</f>
        <v>Ball State</v>
      </c>
      <c r="D96">
        <f t="shared" si="71"/>
        <v>10</v>
      </c>
      <c r="E96" s="3">
        <f>VLOOKUP(A96,'Week 3'!$Q$4:R$138,2,FALSE)</f>
        <v>1558.6383435972245</v>
      </c>
      <c r="F96" s="3">
        <f>VLOOKUP(C96,'Week 3'!$Q$4:S$138,2,FALSE)</f>
        <v>1538.2149262507298</v>
      </c>
      <c r="G96" s="5">
        <f t="shared" si="19"/>
        <v>0.62051547339964352</v>
      </c>
      <c r="H96">
        <f t="shared" si="14"/>
        <v>1</v>
      </c>
      <c r="I96">
        <f t="shared" si="15"/>
        <v>28</v>
      </c>
      <c r="J96">
        <f t="shared" si="16"/>
        <v>3.3672958299864741</v>
      </c>
      <c r="K96">
        <f t="shared" si="17"/>
        <v>1558.6383435972245</v>
      </c>
      <c r="L96">
        <f t="shared" si="18"/>
        <v>1538.2149262507298</v>
      </c>
      <c r="M96">
        <f t="shared" si="20"/>
        <v>2.2001077194850733</v>
      </c>
      <c r="N96" s="3">
        <f t="shared" si="21"/>
        <v>1614.8659097698676</v>
      </c>
      <c r="Q96" t="str">
        <f>'PRE-POST'!A99</f>
        <v>Purdue</v>
      </c>
      <c r="R96" s="3">
        <f>IFERROR(VLOOKUP(Q96,$A$4:$N$160,14,FALSE),VLOOKUP(Q96,'Week 3'!Q$4:R$134,2,FALSE))</f>
        <v>1447.5605115741832</v>
      </c>
    </row>
    <row r="97" spans="1:18">
      <c r="A97" t="str">
        <f t="shared" ref="A97:B97" si="72">C30</f>
        <v>Iowa</v>
      </c>
      <c r="B97">
        <f t="shared" si="72"/>
        <v>38</v>
      </c>
      <c r="C97" t="str">
        <f t="shared" ref="C97:D97" si="73">A30</f>
        <v>AA</v>
      </c>
      <c r="D97">
        <f t="shared" si="73"/>
        <v>14</v>
      </c>
      <c r="E97" s="3">
        <f>VLOOKUP(A97,'Week 3'!$Q$4:R$138,2,FALSE)</f>
        <v>1571.2214700903819</v>
      </c>
      <c r="F97" s="3">
        <f>VLOOKUP(C97,'Week 3'!$Q$4:S$138,2,FALSE)</f>
        <v>1347.2339327724467</v>
      </c>
      <c r="G97" s="5">
        <f t="shared" si="19"/>
        <v>0.84071343575142821</v>
      </c>
      <c r="H97">
        <f t="shared" si="14"/>
        <v>1</v>
      </c>
      <c r="I97">
        <f t="shared" si="15"/>
        <v>24</v>
      </c>
      <c r="J97">
        <f t="shared" si="16"/>
        <v>3.2188758248682006</v>
      </c>
      <c r="K97">
        <f t="shared" si="17"/>
        <v>1571.2214700903819</v>
      </c>
      <c r="L97">
        <f t="shared" si="18"/>
        <v>1347.2339327724467</v>
      </c>
      <c r="M97">
        <f t="shared" si="20"/>
        <v>2.2000098219750366</v>
      </c>
      <c r="N97" s="3">
        <f t="shared" si="21"/>
        <v>1593.7814123285498</v>
      </c>
      <c r="Q97" t="str">
        <f>'PRE-POST'!A100</f>
        <v>Rice</v>
      </c>
      <c r="R97" s="3">
        <f>IFERROR(VLOOKUP(Q97,$A$4:$N$160,14,FALSE),VLOOKUP(Q97,'Week 3'!Q$4:R$134,2,FALSE))</f>
        <v>1421.6625921757256</v>
      </c>
    </row>
    <row r="98" spans="1:18">
      <c r="A98" t="str">
        <f t="shared" ref="A98:B98" si="74">C31</f>
        <v>Kansas</v>
      </c>
      <c r="B98">
        <f t="shared" si="74"/>
        <v>55</v>
      </c>
      <c r="C98" t="str">
        <f t="shared" ref="C98:D98" si="75">A31</f>
        <v>Rutgers</v>
      </c>
      <c r="D98">
        <f t="shared" si="75"/>
        <v>14</v>
      </c>
      <c r="E98" s="3">
        <f>VLOOKUP(A98,'Week 3'!$Q$4:R$138,2,FALSE)</f>
        <v>1572.6648323587515</v>
      </c>
      <c r="F98" s="3">
        <f>VLOOKUP(C98,'Week 3'!$Q$4:S$138,2,FALSE)</f>
        <v>1464.6624315127524</v>
      </c>
      <c r="G98" s="5">
        <f t="shared" si="19"/>
        <v>0.73024813572474478</v>
      </c>
      <c r="H98">
        <f t="shared" si="14"/>
        <v>1</v>
      </c>
      <c r="I98">
        <f t="shared" si="15"/>
        <v>41</v>
      </c>
      <c r="J98">
        <f t="shared" si="16"/>
        <v>3.7376696182833684</v>
      </c>
      <c r="K98">
        <f t="shared" si="17"/>
        <v>1572.6648323587515</v>
      </c>
      <c r="L98">
        <f t="shared" si="18"/>
        <v>1464.6624315127524</v>
      </c>
      <c r="M98">
        <f t="shared" si="20"/>
        <v>2.2000203699175462</v>
      </c>
      <c r="N98" s="3">
        <f t="shared" si="21"/>
        <v>1617.027950408813</v>
      </c>
      <c r="Q98" t="str">
        <f>'PRE-POST'!A101</f>
        <v>Rutgers</v>
      </c>
      <c r="R98" s="3">
        <f>IFERROR(VLOOKUP(Q98,$A$4:$N$160,14,FALSE),VLOOKUP(Q98,'Week 3'!Q$4:R$134,2,FALSE))</f>
        <v>1420.2993134626909</v>
      </c>
    </row>
    <row r="99" spans="1:18">
      <c r="A99" t="str">
        <f t="shared" ref="A99:B99" si="76">C32</f>
        <v>Kansas State</v>
      </c>
      <c r="B99">
        <f t="shared" si="76"/>
        <v>41</v>
      </c>
      <c r="C99" t="str">
        <f t="shared" ref="C99:D99" si="77">A32</f>
        <v>Texas-San Antonio</v>
      </c>
      <c r="D99">
        <f t="shared" si="77"/>
        <v>17</v>
      </c>
      <c r="E99" s="3">
        <f>VLOOKUP(A99,'Week 3'!$Q$4:R$138,2,FALSE)</f>
        <v>1465.1137445702257</v>
      </c>
      <c r="F99" s="3">
        <f>VLOOKUP(C99,'Week 3'!$Q$4:S$138,2,FALSE)</f>
        <v>1408.5036068604804</v>
      </c>
      <c r="G99" s="5">
        <f t="shared" si="19"/>
        <v>0.66819757748418818</v>
      </c>
      <c r="H99">
        <f t="shared" si="14"/>
        <v>1</v>
      </c>
      <c r="I99">
        <f t="shared" si="15"/>
        <v>24</v>
      </c>
      <c r="J99">
        <f t="shared" si="16"/>
        <v>3.2188758248682006</v>
      </c>
      <c r="K99">
        <f t="shared" si="17"/>
        <v>1465.1137445702257</v>
      </c>
      <c r="L99">
        <f t="shared" si="18"/>
        <v>1408.5036068604804</v>
      </c>
      <c r="M99">
        <f t="shared" si="20"/>
        <v>2.2000388622972671</v>
      </c>
      <c r="N99" s="3">
        <f t="shared" si="21"/>
        <v>1512.1079297374611</v>
      </c>
      <c r="Q99" t="str">
        <f>'PRE-POST'!A102</f>
        <v>San Diego State</v>
      </c>
      <c r="R99" s="3">
        <f>IFERROR(VLOOKUP(Q99,$A$4:$N$160,14,FALSE),VLOOKUP(Q99,'Week 3'!Q$4:R$134,2,FALSE))</f>
        <v>1549.6765383111558</v>
      </c>
    </row>
    <row r="100" spans="1:18">
      <c r="A100" t="str">
        <f t="shared" ref="A100:B100" si="78">C33</f>
        <v>Kentucky</v>
      </c>
      <c r="B100">
        <f t="shared" si="78"/>
        <v>48</v>
      </c>
      <c r="C100" t="str">
        <f t="shared" ref="C100:D100" si="79">A33</f>
        <v>AA</v>
      </c>
      <c r="D100">
        <f t="shared" si="79"/>
        <v>10</v>
      </c>
      <c r="E100" s="3">
        <f>VLOOKUP(A100,'Week 3'!$Q$4:R$138,2,FALSE)</f>
        <v>1601.9709184448645</v>
      </c>
      <c r="F100" s="3">
        <f>VLOOKUP(C100,'Week 3'!$Q$4:S$138,2,FALSE)</f>
        <v>1347.2339327724467</v>
      </c>
      <c r="G100" s="5">
        <f t="shared" si="19"/>
        <v>0.86301421984499715</v>
      </c>
      <c r="H100">
        <f t="shared" si="14"/>
        <v>1</v>
      </c>
      <c r="I100">
        <f t="shared" si="15"/>
        <v>38</v>
      </c>
      <c r="J100">
        <f t="shared" si="16"/>
        <v>3.6635616461296463</v>
      </c>
      <c r="K100">
        <f t="shared" si="17"/>
        <v>1601.9709184448645</v>
      </c>
      <c r="L100">
        <f t="shared" si="18"/>
        <v>1347.2339327724467</v>
      </c>
      <c r="M100">
        <f t="shared" si="20"/>
        <v>2.2000086363587692</v>
      </c>
      <c r="N100" s="3">
        <f t="shared" si="21"/>
        <v>1624.0526625396128</v>
      </c>
      <c r="Q100" t="str">
        <f>'PRE-POST'!A103</f>
        <v>San Jose State</v>
      </c>
      <c r="R100" s="3">
        <f>IFERROR(VLOOKUP(Q100,$A$4:$N$160,14,FALSE),VLOOKUP(Q100,'Week 3'!Q$4:R$134,2,FALSE))</f>
        <v>1395.4820427076957</v>
      </c>
    </row>
    <row r="101" spans="1:18">
      <c r="A101" t="str">
        <f t="shared" ref="A101:B101" si="80">C34</f>
        <v>Auburn</v>
      </c>
      <c r="B101">
        <f t="shared" si="80"/>
        <v>21</v>
      </c>
      <c r="C101" t="str">
        <f t="shared" ref="C101:D101" si="81">A34</f>
        <v>Louisiana State</v>
      </c>
      <c r="D101">
        <f t="shared" si="81"/>
        <v>22</v>
      </c>
      <c r="E101" s="3">
        <f>VLOOKUP(A101,'Week 3'!$Q$4:R$138,2,FALSE)</f>
        <v>1561.3949890653219</v>
      </c>
      <c r="F101" s="3">
        <f>VLOOKUP(C101,'Week 3'!$Q$4:S$138,2,FALSE)</f>
        <v>1564.260987250284</v>
      </c>
      <c r="G101" s="5">
        <f t="shared" si="19"/>
        <v>0.58847679027289868</v>
      </c>
      <c r="H101">
        <f t="shared" si="14"/>
        <v>0</v>
      </c>
      <c r="I101">
        <f t="shared" si="15"/>
        <v>-1</v>
      </c>
      <c r="J101">
        <f t="shared" si="16"/>
        <v>0.69314718055994529</v>
      </c>
      <c r="K101">
        <f t="shared" si="17"/>
        <v>1564.260987250284</v>
      </c>
      <c r="L101">
        <f t="shared" si="18"/>
        <v>1561.3949890653219</v>
      </c>
      <c r="M101">
        <f t="shared" si="20"/>
        <v>2.2007676208629663</v>
      </c>
      <c r="N101" s="3">
        <f t="shared" si="21"/>
        <v>1543.4410815664239</v>
      </c>
      <c r="Q101" t="str">
        <f>'PRE-POST'!A104</f>
        <v>South Alabama</v>
      </c>
      <c r="R101" s="3">
        <f>IFERROR(VLOOKUP(Q101,$A$4:$N$160,14,FALSE),VLOOKUP(Q101,'Week 3'!Q$4:R$134,2,FALSE))</f>
        <v>1491.6941718133887</v>
      </c>
    </row>
    <row r="102" spans="1:18">
      <c r="A102" t="str">
        <f t="shared" ref="A102:B102" si="82">C35</f>
        <v>Louisville</v>
      </c>
      <c r="B102">
        <f t="shared" si="82"/>
        <v>20</v>
      </c>
      <c r="C102" t="str">
        <f t="shared" ref="C102:D102" si="83">A35</f>
        <v>Western Kentucky</v>
      </c>
      <c r="D102">
        <f t="shared" si="83"/>
        <v>17</v>
      </c>
      <c r="E102" s="3">
        <f>VLOOKUP(A102,'Week 3'!$Q$4:R$138,2,FALSE)</f>
        <v>1507.4001312784565</v>
      </c>
      <c r="F102" s="3">
        <f>VLOOKUP(C102,'Week 3'!$Q$4:S$138,2,FALSE)</f>
        <v>1423.0706688301809</v>
      </c>
      <c r="G102" s="5">
        <f t="shared" si="19"/>
        <v>0.70257905820583699</v>
      </c>
      <c r="H102">
        <f t="shared" si="14"/>
        <v>1</v>
      </c>
      <c r="I102">
        <f t="shared" si="15"/>
        <v>3</v>
      </c>
      <c r="J102">
        <f t="shared" si="16"/>
        <v>1.3862943611198906</v>
      </c>
      <c r="K102">
        <f t="shared" si="17"/>
        <v>1507.4001312784565</v>
      </c>
      <c r="L102">
        <f t="shared" si="18"/>
        <v>1423.0706688301809</v>
      </c>
      <c r="M102">
        <f t="shared" si="20"/>
        <v>2.2000260881539635</v>
      </c>
      <c r="N102" s="3">
        <f t="shared" si="21"/>
        <v>1525.5421172856252</v>
      </c>
      <c r="Q102" t="str">
        <f>'PRE-POST'!A105</f>
        <v>South Carolina</v>
      </c>
      <c r="R102" s="3">
        <f>IFERROR(VLOOKUP(Q102,$A$4:$N$160,14,FALSE),VLOOKUP(Q102,'Week 3'!Q$4:R$134,2,FALSE))</f>
        <v>1462.9739088503809</v>
      </c>
    </row>
    <row r="103" spans="1:18">
      <c r="A103" t="str">
        <f t="shared" ref="A103:B103" si="84">C36</f>
        <v>Toledo</v>
      </c>
      <c r="B103">
        <f t="shared" si="84"/>
        <v>24</v>
      </c>
      <c r="C103" t="str">
        <f t="shared" ref="C103:D103" si="85">A36</f>
        <v>Miami (FL)</v>
      </c>
      <c r="D103">
        <f t="shared" si="85"/>
        <v>49</v>
      </c>
      <c r="E103" s="3">
        <f>VLOOKUP(A103,'Week 3'!$Q$4:R$138,2,FALSE)</f>
        <v>1599.8289985065101</v>
      </c>
      <c r="F103" s="3">
        <f>VLOOKUP(C103,'Week 3'!$Q$4:S$138,2,FALSE)</f>
        <v>1529.039474871176</v>
      </c>
      <c r="G103" s="5">
        <f t="shared" ref="G103:G134" si="86">1/(1+(10^((F103-E103-HFA)/400)))</f>
        <v>0.68603935091665313</v>
      </c>
      <c r="H103">
        <f t="shared" si="14"/>
        <v>0</v>
      </c>
      <c r="I103">
        <f t="shared" si="15"/>
        <v>-25</v>
      </c>
      <c r="J103">
        <f t="shared" si="16"/>
        <v>3.2580965380214821</v>
      </c>
      <c r="K103">
        <f t="shared" si="17"/>
        <v>1529.039474871176</v>
      </c>
      <c r="L103">
        <f t="shared" si="18"/>
        <v>1599.8289985065101</v>
      </c>
      <c r="M103">
        <f t="shared" ref="M103:M134" si="87">IFERROR((MVC*0.001/(K103-L103))+MVC,1)</f>
        <v>2.1999689219550151</v>
      </c>
      <c r="N103" s="3">
        <f t="shared" ref="N103:N134" si="88">E103+k*J103*M103*(H103-G103)</f>
        <v>1501.4823607051205</v>
      </c>
      <c r="Q103" t="str">
        <f>'PRE-POST'!A106</f>
        <v>South Florida</v>
      </c>
      <c r="R103" s="3">
        <f>IFERROR(VLOOKUP(Q103,$A$4:$N$160,14,FALSE),VLOOKUP(Q103,'Week 3'!Q$4:R$134,2,FALSE))</f>
        <v>1647.4947801766698</v>
      </c>
    </row>
    <row r="104" spans="1:18">
      <c r="A104" t="str">
        <f t="shared" ref="A104:B104" si="89">C37</f>
        <v>Michigan</v>
      </c>
      <c r="B104">
        <f t="shared" si="89"/>
        <v>45</v>
      </c>
      <c r="C104" t="str">
        <f t="shared" ref="C104:D104" si="90">A37</f>
        <v>Southern Methodist</v>
      </c>
      <c r="D104">
        <f t="shared" si="90"/>
        <v>20</v>
      </c>
      <c r="E104" s="3">
        <f>VLOOKUP(A104,'Week 3'!$Q$4:R$138,2,FALSE)</f>
        <v>1546.9429218284233</v>
      </c>
      <c r="F104" s="3">
        <f>VLOOKUP(C104,'Week 3'!$Q$4:S$138,2,FALSE)</f>
        <v>1405.6317086372369</v>
      </c>
      <c r="G104" s="5">
        <f t="shared" si="86"/>
        <v>0.76631563613175258</v>
      </c>
      <c r="H104">
        <f t="shared" si="14"/>
        <v>1</v>
      </c>
      <c r="I104">
        <f t="shared" si="15"/>
        <v>25</v>
      </c>
      <c r="J104">
        <f t="shared" si="16"/>
        <v>3.2580965380214821</v>
      </c>
      <c r="K104">
        <f t="shared" si="17"/>
        <v>1546.9429218284233</v>
      </c>
      <c r="L104">
        <f t="shared" si="18"/>
        <v>1405.6317086372369</v>
      </c>
      <c r="M104">
        <f t="shared" si="87"/>
        <v>2.200015568474365</v>
      </c>
      <c r="N104" s="3">
        <f t="shared" si="88"/>
        <v>1580.4432724386231</v>
      </c>
      <c r="Q104" t="str">
        <f>'PRE-POST'!A107</f>
        <v>Southern California</v>
      </c>
      <c r="R104" s="3">
        <f>IFERROR(VLOOKUP(Q104,$A$4:$N$160,14,FALSE),VLOOKUP(Q104,'Week 3'!Q$4:R$134,2,FALSE))</f>
        <v>1434.6389227407528</v>
      </c>
    </row>
    <row r="105" spans="1:18">
      <c r="A105" t="str">
        <f t="shared" ref="A105:B105" si="91">C38</f>
        <v>Minnesota</v>
      </c>
      <c r="B105">
        <f t="shared" si="91"/>
        <v>26</v>
      </c>
      <c r="C105" t="str">
        <f t="shared" ref="C105:D105" si="92">A38</f>
        <v>Miami (OH)</v>
      </c>
      <c r="D105">
        <f t="shared" si="92"/>
        <v>3</v>
      </c>
      <c r="E105" s="3">
        <f>VLOOKUP(A105,'Week 3'!$Q$4:R$138,2,FALSE)</f>
        <v>1627.9731123787446</v>
      </c>
      <c r="F105" s="3">
        <f>VLOOKUP(C105,'Week 3'!$Q$4:S$138,2,FALSE)</f>
        <v>1407.0606610271989</v>
      </c>
      <c r="G105" s="5">
        <f t="shared" si="86"/>
        <v>0.8383286140173607</v>
      </c>
      <c r="H105">
        <f t="shared" si="14"/>
        <v>1</v>
      </c>
      <c r="I105">
        <f t="shared" si="15"/>
        <v>23</v>
      </c>
      <c r="J105">
        <f t="shared" si="16"/>
        <v>3.1780538303479458</v>
      </c>
      <c r="K105">
        <f t="shared" si="17"/>
        <v>1627.9731123787446</v>
      </c>
      <c r="L105">
        <f t="shared" si="18"/>
        <v>1407.0606610271989</v>
      </c>
      <c r="M105">
        <f t="shared" si="87"/>
        <v>2.2000099586962465</v>
      </c>
      <c r="N105" s="3">
        <f t="shared" si="88"/>
        <v>1650.5804308834911</v>
      </c>
      <c r="Q105" t="str">
        <f>'PRE-POST'!A108</f>
        <v>Southern Methodist</v>
      </c>
      <c r="R105" s="3">
        <f>IFERROR(VLOOKUP(Q105,$A$4:$N$160,14,FALSE),VLOOKUP(Q105,'Week 3'!Q$4:R$134,2,FALSE))</f>
        <v>1372.1313580270371</v>
      </c>
    </row>
    <row r="106" spans="1:18">
      <c r="A106" t="str">
        <f t="shared" ref="A106:B106" si="93">C39</f>
        <v>Mississippi State</v>
      </c>
      <c r="B106">
        <f t="shared" si="93"/>
        <v>56</v>
      </c>
      <c r="C106" t="str">
        <f t="shared" ref="C106:D106" si="94">A39</f>
        <v>Louisiana</v>
      </c>
      <c r="D106">
        <f t="shared" si="94"/>
        <v>10</v>
      </c>
      <c r="E106" s="3">
        <f>VLOOKUP(A106,'Week 3'!$Q$4:R$138,2,FALSE)</f>
        <v>1665.6286509342369</v>
      </c>
      <c r="F106" s="3">
        <f>VLOOKUP(C106,'Week 3'!$Q$4:S$138,2,FALSE)</f>
        <v>1583.929468834614</v>
      </c>
      <c r="G106" s="5">
        <f t="shared" si="86"/>
        <v>0.69940547194853731</v>
      </c>
      <c r="H106">
        <f t="shared" si="14"/>
        <v>1</v>
      </c>
      <c r="I106">
        <f t="shared" si="15"/>
        <v>46</v>
      </c>
      <c r="J106">
        <f t="shared" si="16"/>
        <v>3.8501476017100584</v>
      </c>
      <c r="K106">
        <f t="shared" si="17"/>
        <v>1665.6286509342369</v>
      </c>
      <c r="L106">
        <f t="shared" si="18"/>
        <v>1583.929468834614</v>
      </c>
      <c r="M106">
        <f t="shared" si="87"/>
        <v>2.2000269280541551</v>
      </c>
      <c r="N106" s="3">
        <f t="shared" si="88"/>
        <v>1716.5519394845514</v>
      </c>
      <c r="Q106" t="str">
        <f>'PRE-POST'!A109</f>
        <v>Southern MissIssippi</v>
      </c>
      <c r="R106" s="3">
        <f>IFERROR(VLOOKUP(Q106,$A$4:$N$160,14,FALSE),VLOOKUP(Q106,'Week 3'!Q$4:R$134,2,FALSE))</f>
        <v>1572.9028033373975</v>
      </c>
    </row>
    <row r="107" spans="1:18">
      <c r="A107" t="str">
        <f t="shared" ref="A107:B107" si="95">C40</f>
        <v>Purdue</v>
      </c>
      <c r="B107">
        <f t="shared" si="95"/>
        <v>37</v>
      </c>
      <c r="C107" t="str">
        <f t="shared" ref="C107:D107" si="96">A40</f>
        <v>Missouri</v>
      </c>
      <c r="D107">
        <f t="shared" si="96"/>
        <v>40</v>
      </c>
      <c r="E107" s="3">
        <f>VLOOKUP(A107,'Week 3'!$Q$4:R$138,2,FALSE)</f>
        <v>1470.2496283157768</v>
      </c>
      <c r="F107" s="3">
        <f>VLOOKUP(C107,'Week 3'!$Q$4:S$138,2,FALSE)</f>
        <v>1626.2394096091764</v>
      </c>
      <c r="G107" s="5">
        <f t="shared" si="86"/>
        <v>0.37196893594172409</v>
      </c>
      <c r="H107">
        <f t="shared" si="14"/>
        <v>0</v>
      </c>
      <c r="I107">
        <f t="shared" si="15"/>
        <v>-3</v>
      </c>
      <c r="J107">
        <f t="shared" si="16"/>
        <v>1.3862943611198906</v>
      </c>
      <c r="K107">
        <f t="shared" si="17"/>
        <v>1626.2394096091764</v>
      </c>
      <c r="L107">
        <f t="shared" si="18"/>
        <v>1470.2496283157768</v>
      </c>
      <c r="M107">
        <f t="shared" si="87"/>
        <v>2.2000141034879452</v>
      </c>
      <c r="N107" s="3">
        <f t="shared" si="88"/>
        <v>1447.5605115741832</v>
      </c>
      <c r="Q107" t="str">
        <f>'PRE-POST'!A110</f>
        <v>Stanford</v>
      </c>
      <c r="R107" s="3">
        <f>IFERROR(VLOOKUP(Q107,$A$4:$N$160,14,FALSE),VLOOKUP(Q107,'Week 3'!Q$4:R$134,2,FALSE))</f>
        <v>1599.9374971121269</v>
      </c>
    </row>
    <row r="108" spans="1:18">
      <c r="A108" t="str">
        <f t="shared" ref="A108:B108" si="97">C41</f>
        <v>Navy</v>
      </c>
      <c r="B108">
        <f t="shared" si="97"/>
        <v>51</v>
      </c>
      <c r="C108" t="str">
        <f t="shared" ref="C108:D108" si="98">A41</f>
        <v>AA</v>
      </c>
      <c r="D108">
        <f t="shared" si="98"/>
        <v>21</v>
      </c>
      <c r="E108" s="3">
        <f>VLOOKUP(A108,'Week 3'!$Q$4:R$138,2,FALSE)</f>
        <v>1459.4101701911834</v>
      </c>
      <c r="F108" s="3">
        <f>VLOOKUP(C108,'Week 3'!$Q$4:S$138,2,FALSE)</f>
        <v>1347.2339327724467</v>
      </c>
      <c r="G108" s="5">
        <f t="shared" si="86"/>
        <v>0.73495475802898802</v>
      </c>
      <c r="H108">
        <f t="shared" si="14"/>
        <v>1</v>
      </c>
      <c r="I108">
        <f t="shared" si="15"/>
        <v>30</v>
      </c>
      <c r="J108">
        <f t="shared" si="16"/>
        <v>3.4339872044851463</v>
      </c>
      <c r="K108">
        <f t="shared" si="17"/>
        <v>1459.4101701911834</v>
      </c>
      <c r="L108">
        <f t="shared" si="18"/>
        <v>1347.2339327724467</v>
      </c>
      <c r="M108">
        <f t="shared" si="87"/>
        <v>2.2000196119967175</v>
      </c>
      <c r="N108" s="3">
        <f t="shared" si="88"/>
        <v>1499.4576538527322</v>
      </c>
      <c r="Q108" t="str">
        <f>'PRE-POST'!A111</f>
        <v>Syracuse</v>
      </c>
      <c r="R108" s="3">
        <f>IFERROR(VLOOKUP(Q108,$A$4:$N$160,14,FALSE),VLOOKUP(Q108,'Week 3'!Q$4:R$134,2,FALSE))</f>
        <v>1612.4818611573089</v>
      </c>
    </row>
    <row r="109" spans="1:18">
      <c r="A109" t="str">
        <f t="shared" ref="A109:B109" si="99">C42</f>
        <v>Nevada</v>
      </c>
      <c r="B109">
        <f t="shared" si="99"/>
        <v>37</v>
      </c>
      <c r="C109" t="str">
        <f t="shared" ref="C109:D109" si="100">A42</f>
        <v>Oregon State</v>
      </c>
      <c r="D109">
        <f t="shared" si="100"/>
        <v>35</v>
      </c>
      <c r="E109" s="3">
        <f>VLOOKUP(A109,'Week 3'!$Q$4:R$138,2,FALSE)</f>
        <v>1520.147074010921</v>
      </c>
      <c r="F109" s="3">
        <f>VLOOKUP(C109,'Week 3'!$Q$4:S$138,2,FALSE)</f>
        <v>1505.0856076559157</v>
      </c>
      <c r="G109" s="5">
        <f t="shared" si="86"/>
        <v>0.61322074500093415</v>
      </c>
      <c r="H109">
        <f t="shared" si="14"/>
        <v>1</v>
      </c>
      <c r="I109">
        <f t="shared" si="15"/>
        <v>2</v>
      </c>
      <c r="J109">
        <f t="shared" si="16"/>
        <v>1.0986122886681098</v>
      </c>
      <c r="K109">
        <f t="shared" si="17"/>
        <v>1520.147074010921</v>
      </c>
      <c r="L109">
        <f t="shared" si="18"/>
        <v>1505.0856076559157</v>
      </c>
      <c r="M109">
        <f t="shared" si="87"/>
        <v>2.2001460681150258</v>
      </c>
      <c r="N109" s="3">
        <f t="shared" si="88"/>
        <v>1538.8448148294128</v>
      </c>
      <c r="Q109" t="str">
        <f>'PRE-POST'!A112</f>
        <v>Texas Christian</v>
      </c>
      <c r="R109" s="3">
        <f>IFERROR(VLOOKUP(Q109,$A$4:$N$160,14,FALSE),VLOOKUP(Q109,'Week 3'!Q$4:R$134,2,FALSE))</f>
        <v>1602.2572289019497</v>
      </c>
    </row>
    <row r="110" spans="1:18">
      <c r="A110" t="str">
        <f t="shared" ref="A110:B110" si="101">C43</f>
        <v>Nevada-Las Vegas</v>
      </c>
      <c r="B110">
        <f t="shared" si="101"/>
        <v>46</v>
      </c>
      <c r="C110" t="str">
        <f t="shared" ref="C110:D110" si="102">A43</f>
        <v>AA</v>
      </c>
      <c r="D110">
        <f t="shared" si="102"/>
        <v>17</v>
      </c>
      <c r="E110" s="3">
        <f>VLOOKUP(A110,'Week 3'!$Q$4:R$138,2,FALSE)</f>
        <v>1523.0558270009362</v>
      </c>
      <c r="F110" s="3">
        <f>VLOOKUP(C110,'Week 3'!$Q$4:S$138,2,FALSE)</f>
        <v>1347.2339327724467</v>
      </c>
      <c r="G110" s="5">
        <f t="shared" si="86"/>
        <v>0.7999980637006312</v>
      </c>
      <c r="H110">
        <f t="shared" si="14"/>
        <v>1</v>
      </c>
      <c r="I110">
        <f t="shared" si="15"/>
        <v>29</v>
      </c>
      <c r="J110">
        <f t="shared" si="16"/>
        <v>3.4011973816621555</v>
      </c>
      <c r="K110">
        <f t="shared" si="17"/>
        <v>1523.0558270009362</v>
      </c>
      <c r="L110">
        <f t="shared" si="18"/>
        <v>1347.2339327724467</v>
      </c>
      <c r="M110">
        <f t="shared" si="87"/>
        <v>2.2000125126623717</v>
      </c>
      <c r="N110" s="3">
        <f t="shared" si="88"/>
        <v>1552.9868239657485</v>
      </c>
      <c r="Q110" t="str">
        <f>'PRE-POST'!A113</f>
        <v>Temple</v>
      </c>
      <c r="R110" s="3">
        <f>IFERROR(VLOOKUP(Q110,$A$4:$N$160,14,FALSE),VLOOKUP(Q110,'Week 3'!Q$4:R$134,2,FALSE))</f>
        <v>1544.7370198441777</v>
      </c>
    </row>
    <row r="111" spans="1:18">
      <c r="A111" t="str">
        <f t="shared" ref="A111:B111" si="103">C44</f>
        <v>New Mexico State</v>
      </c>
      <c r="B111">
        <f t="shared" si="103"/>
        <v>25</v>
      </c>
      <c r="C111" t="str">
        <f t="shared" ref="C111:D111" si="104">A44</f>
        <v>New Mexico</v>
      </c>
      <c r="D111">
        <f t="shared" si="104"/>
        <v>42</v>
      </c>
      <c r="E111" s="3">
        <f>VLOOKUP(A111,'Week 3'!$Q$4:R$138,2,FALSE)</f>
        <v>1340.9958784794696</v>
      </c>
      <c r="F111" s="3">
        <f>VLOOKUP(C111,'Week 3'!$Q$4:S$138,2,FALSE)</f>
        <v>1511.1339518396248</v>
      </c>
      <c r="G111" s="5">
        <f t="shared" si="86"/>
        <v>0.35314957315683027</v>
      </c>
      <c r="H111">
        <f t="shared" si="14"/>
        <v>0</v>
      </c>
      <c r="I111">
        <f t="shared" si="15"/>
        <v>-17</v>
      </c>
      <c r="J111">
        <f t="shared" si="16"/>
        <v>2.8903717578961645</v>
      </c>
      <c r="K111">
        <f t="shared" si="17"/>
        <v>1511.1339518396248</v>
      </c>
      <c r="L111">
        <f t="shared" si="18"/>
        <v>1340.9958784794696</v>
      </c>
      <c r="M111">
        <f t="shared" si="87"/>
        <v>2.2000129306742258</v>
      </c>
      <c r="N111" s="3">
        <f t="shared" si="88"/>
        <v>1296.0833381911229</v>
      </c>
      <c r="Q111" t="str">
        <f>'PRE-POST'!A114</f>
        <v>Tennessee</v>
      </c>
      <c r="R111" s="3">
        <f>IFERROR(VLOOKUP(Q111,$A$4:$N$160,14,FALSE),VLOOKUP(Q111,'Week 3'!Q$4:R$134,2,FALSE))</f>
        <v>1555.0757295193657</v>
      </c>
    </row>
    <row r="112" spans="1:18">
      <c r="A112" t="str">
        <f t="shared" ref="A112:B112" si="105">C45</f>
        <v>Arkansas</v>
      </c>
      <c r="B112">
        <f t="shared" si="105"/>
        <v>17</v>
      </c>
      <c r="C112" t="str">
        <f t="shared" ref="C112:D112" si="106">A45</f>
        <v>North Texas</v>
      </c>
      <c r="D112">
        <f t="shared" si="106"/>
        <v>44</v>
      </c>
      <c r="E112" s="3">
        <f>VLOOKUP(A112,'Week 3'!$Q$4:R$138,2,FALSE)</f>
        <v>1525.163525133871</v>
      </c>
      <c r="F112" s="3">
        <f>VLOOKUP(C112,'Week 3'!$Q$4:S$138,2,FALSE)</f>
        <v>1570.1838859390134</v>
      </c>
      <c r="G112" s="5">
        <f t="shared" si="86"/>
        <v>0.52872135912195117</v>
      </c>
      <c r="H112">
        <f t="shared" si="14"/>
        <v>0</v>
      </c>
      <c r="I112">
        <f t="shared" si="15"/>
        <v>-27</v>
      </c>
      <c r="J112">
        <f t="shared" si="16"/>
        <v>3.3322045101752038</v>
      </c>
      <c r="K112">
        <f t="shared" si="17"/>
        <v>1570.1838859390134</v>
      </c>
      <c r="L112">
        <f t="shared" si="18"/>
        <v>1525.163525133871</v>
      </c>
      <c r="M112">
        <f t="shared" si="87"/>
        <v>2.2000488667785123</v>
      </c>
      <c r="N112" s="3">
        <f t="shared" si="88"/>
        <v>1447.6422645668865</v>
      </c>
      <c r="Q112" t="str">
        <f>'PRE-POST'!A115</f>
        <v>Texas</v>
      </c>
      <c r="R112" s="3">
        <f>IFERROR(VLOOKUP(Q112,$A$4:$N$160,14,FALSE),VLOOKUP(Q112,'Week 3'!Q$4:R$134,2,FALSE))</f>
        <v>1577.6756524288783</v>
      </c>
    </row>
    <row r="113" spans="1:18">
      <c r="A113" t="str">
        <f t="shared" ref="A113:B113" si="107">C46</f>
        <v>Northern Illinois</v>
      </c>
      <c r="B113">
        <f t="shared" si="107"/>
        <v>24</v>
      </c>
      <c r="C113" t="str">
        <f t="shared" ref="C113:D113" si="108">A46</f>
        <v>Central Michigan</v>
      </c>
      <c r="D113">
        <f t="shared" si="108"/>
        <v>16</v>
      </c>
      <c r="E113" s="3">
        <f>VLOOKUP(A113,'Week 3'!$Q$4:R$138,2,FALSE)</f>
        <v>1420.363812001071</v>
      </c>
      <c r="F113" s="3">
        <f>VLOOKUP(C113,'Week 3'!$Q$4:S$138,2,FALSE)</f>
        <v>1371.8884862879345</v>
      </c>
      <c r="G113" s="5">
        <f t="shared" si="86"/>
        <v>0.65773492339190109</v>
      </c>
      <c r="H113">
        <f t="shared" si="14"/>
        <v>1</v>
      </c>
      <c r="I113">
        <f t="shared" si="15"/>
        <v>8</v>
      </c>
      <c r="J113">
        <f t="shared" si="16"/>
        <v>2.1972245773362196</v>
      </c>
      <c r="K113">
        <f t="shared" si="17"/>
        <v>1420.363812001071</v>
      </c>
      <c r="L113">
        <f t="shared" si="18"/>
        <v>1371.8884862879345</v>
      </c>
      <c r="M113">
        <f t="shared" si="87"/>
        <v>2.2000453839137259</v>
      </c>
      <c r="N113" s="3">
        <f t="shared" si="88"/>
        <v>1453.453957089939</v>
      </c>
      <c r="Q113" t="str">
        <f>'PRE-POST'!A116</f>
        <v>Texas A&amp;M</v>
      </c>
      <c r="R113" s="3">
        <f>IFERROR(VLOOKUP(Q113,$A$4:$N$160,14,FALSE),VLOOKUP(Q113,'Week 3'!Q$4:R$134,2,FALSE))</f>
        <v>1629.2108794189519</v>
      </c>
    </row>
    <row r="114" spans="1:18">
      <c r="A114" t="str">
        <f t="shared" ref="A114:B114" si="109">C47</f>
        <v>Notre Dame</v>
      </c>
      <c r="B114">
        <f t="shared" si="109"/>
        <v>22</v>
      </c>
      <c r="C114" t="str">
        <f t="shared" ref="C114:D114" si="110">A47</f>
        <v>Vanderbilt</v>
      </c>
      <c r="D114">
        <f t="shared" si="110"/>
        <v>17</v>
      </c>
      <c r="E114" s="3">
        <f>VLOOKUP(A114,'Week 3'!$Q$4:R$138,2,FALSE)</f>
        <v>1569.2552412089196</v>
      </c>
      <c r="F114" s="3">
        <f>VLOOKUP(C114,'Week 3'!$Q$4:S$138,2,FALSE)</f>
        <v>1609.276660265379</v>
      </c>
      <c r="G114" s="5">
        <f t="shared" si="86"/>
        <v>0.53588526135799952</v>
      </c>
      <c r="H114">
        <f t="shared" si="14"/>
        <v>1</v>
      </c>
      <c r="I114">
        <f t="shared" si="15"/>
        <v>5</v>
      </c>
      <c r="J114">
        <f t="shared" si="16"/>
        <v>1.791759469228055</v>
      </c>
      <c r="K114">
        <f t="shared" si="17"/>
        <v>1569.2552412089196</v>
      </c>
      <c r="L114">
        <f t="shared" si="18"/>
        <v>1609.276660265379</v>
      </c>
      <c r="M114">
        <f t="shared" si="87"/>
        <v>2.1999450294354408</v>
      </c>
      <c r="N114" s="3">
        <f t="shared" si="88"/>
        <v>1605.8439339801885</v>
      </c>
      <c r="Q114" t="str">
        <f>'PRE-POST'!A117</f>
        <v>Texas State</v>
      </c>
      <c r="R114" s="3">
        <f>IFERROR(VLOOKUP(Q114,$A$4:$N$160,14,FALSE),VLOOKUP(Q114,'Week 3'!Q$4:R$134,2,FALSE))</f>
        <v>1451.602028853446</v>
      </c>
    </row>
    <row r="115" spans="1:18">
      <c r="A115" t="str">
        <f t="shared" ref="A115:B115" si="111">C48</f>
        <v>Ohio State</v>
      </c>
      <c r="B115">
        <f t="shared" si="111"/>
        <v>40</v>
      </c>
      <c r="C115" t="str">
        <f t="shared" ref="C115:D115" si="112">A48</f>
        <v>Texas Christian</v>
      </c>
      <c r="D115">
        <f t="shared" si="112"/>
        <v>28</v>
      </c>
      <c r="E115" s="3">
        <f>VLOOKUP(A115,'Week 3'!$Q$4:R$138,2,FALSE)</f>
        <v>1607.5120028042131</v>
      </c>
      <c r="F115" s="3">
        <f>VLOOKUP(C115,'Week 3'!$Q$4:S$138,2,FALSE)</f>
        <v>1656.0062298330611</v>
      </c>
      <c r="G115" s="5">
        <f t="shared" si="86"/>
        <v>0.52373586249676907</v>
      </c>
      <c r="H115">
        <f t="shared" si="14"/>
        <v>1</v>
      </c>
      <c r="I115">
        <f t="shared" si="15"/>
        <v>12</v>
      </c>
      <c r="J115">
        <f t="shared" si="16"/>
        <v>2.5649493574615367</v>
      </c>
      <c r="K115">
        <f t="shared" si="17"/>
        <v>1607.5120028042131</v>
      </c>
      <c r="L115">
        <f t="shared" si="18"/>
        <v>1656.0062298330611</v>
      </c>
      <c r="M115">
        <f t="shared" si="87"/>
        <v>2.1999546337753011</v>
      </c>
      <c r="N115" s="3">
        <f t="shared" si="88"/>
        <v>1661.2610037353245</v>
      </c>
      <c r="Q115" t="str">
        <f>'PRE-POST'!A118</f>
        <v>Texas Tech</v>
      </c>
      <c r="R115" s="3">
        <f>IFERROR(VLOOKUP(Q115,$A$4:$N$160,14,FALSE),VLOOKUP(Q115,'Week 3'!Q$4:R$134,2,FALSE))</f>
        <v>1590.0744538232689</v>
      </c>
    </row>
    <row r="116" spans="1:18">
      <c r="A116" t="str">
        <f t="shared" ref="A116:B116" si="113">C49</f>
        <v>Iowa State</v>
      </c>
      <c r="B116">
        <f t="shared" si="113"/>
        <v>27</v>
      </c>
      <c r="C116" t="str">
        <f t="shared" ref="C116:D116" si="114">A49</f>
        <v>Oklahoma</v>
      </c>
      <c r="D116">
        <f t="shared" si="114"/>
        <v>37</v>
      </c>
      <c r="E116" s="3">
        <f>VLOOKUP(A116,'Week 3'!$Q$4:R$138,2,FALSE)</f>
        <v>1461.7368985696614</v>
      </c>
      <c r="F116" s="3">
        <f>VLOOKUP(C116,'Week 3'!$Q$4:S$138,2,FALSE)</f>
        <v>1587.2400523220012</v>
      </c>
      <c r="G116" s="5">
        <f t="shared" si="86"/>
        <v>0.41379857204034398</v>
      </c>
      <c r="H116">
        <f t="shared" si="14"/>
        <v>0</v>
      </c>
      <c r="I116">
        <f t="shared" si="15"/>
        <v>-10</v>
      </c>
      <c r="J116">
        <f t="shared" si="16"/>
        <v>2.3978952727983707</v>
      </c>
      <c r="K116">
        <f t="shared" si="17"/>
        <v>1587.2400523220012</v>
      </c>
      <c r="L116">
        <f t="shared" si="18"/>
        <v>1461.7368985696614</v>
      </c>
      <c r="M116">
        <f t="shared" si="87"/>
        <v>2.2000175294399722</v>
      </c>
      <c r="N116" s="3">
        <f t="shared" si="88"/>
        <v>1418.0777425488586</v>
      </c>
      <c r="Q116" t="str">
        <f>'PRE-POST'!A119</f>
        <v>Texas-El Paso</v>
      </c>
      <c r="R116" s="3">
        <f>IFERROR(VLOOKUP(Q116,$A$4:$N$160,14,FALSE),VLOOKUP(Q116,'Week 3'!Q$4:R$134,2,FALSE))</f>
        <v>1350.9158907387973</v>
      </c>
    </row>
    <row r="117" spans="1:18">
      <c r="A117" t="str">
        <f t="shared" ref="A117:B117" si="115">C50</f>
        <v>Oklahoma State</v>
      </c>
      <c r="B117">
        <f t="shared" si="115"/>
        <v>44</v>
      </c>
      <c r="C117" t="str">
        <f t="shared" ref="C117:D117" si="116">A50</f>
        <v>Boise State</v>
      </c>
      <c r="D117">
        <f t="shared" si="116"/>
        <v>21</v>
      </c>
      <c r="E117" s="3">
        <f>VLOOKUP(A117,'Week 3'!$Q$4:R$138,2,FALSE)</f>
        <v>1634.7728098404966</v>
      </c>
      <c r="F117" s="3">
        <f>VLOOKUP(C117,'Week 3'!$Q$4:S$138,2,FALSE)</f>
        <v>1591.2333941625175</v>
      </c>
      <c r="G117" s="5">
        <f t="shared" si="86"/>
        <v>0.65131014928484299</v>
      </c>
      <c r="H117">
        <f t="shared" si="14"/>
        <v>1</v>
      </c>
      <c r="I117">
        <f t="shared" si="15"/>
        <v>23</v>
      </c>
      <c r="J117">
        <f t="shared" si="16"/>
        <v>3.1780538303479458</v>
      </c>
      <c r="K117">
        <f t="shared" si="17"/>
        <v>1634.7728098404966</v>
      </c>
      <c r="L117">
        <f t="shared" si="18"/>
        <v>1591.2333941625175</v>
      </c>
      <c r="M117">
        <f t="shared" si="87"/>
        <v>2.200050528928001</v>
      </c>
      <c r="N117" s="3">
        <f t="shared" si="88"/>
        <v>1683.532754807723</v>
      </c>
      <c r="Q117" t="str">
        <f>'PRE-POST'!A120</f>
        <v>Texas-San Antonio</v>
      </c>
      <c r="R117" s="3">
        <f>IFERROR(VLOOKUP(Q117,$A$4:$N$160,14,FALSE),VLOOKUP(Q117,'Week 3'!Q$4:R$134,2,FALSE))</f>
        <v>1361.509421693245</v>
      </c>
    </row>
    <row r="118" spans="1:18">
      <c r="A118" t="str">
        <f t="shared" ref="A118:B118" si="117">C51</f>
        <v>Oregon</v>
      </c>
      <c r="B118">
        <f t="shared" si="117"/>
        <v>35</v>
      </c>
      <c r="C118" t="str">
        <f t="shared" ref="C118:D118" si="118">A51</f>
        <v>San Jose State</v>
      </c>
      <c r="D118">
        <f t="shared" si="118"/>
        <v>22</v>
      </c>
      <c r="E118" s="3">
        <f>VLOOKUP(A118,'Week 3'!$Q$4:R$138,2,FALSE)</f>
        <v>1574.6315959481847</v>
      </c>
      <c r="F118" s="3">
        <f>VLOOKUP(C118,'Week 3'!$Q$4:S$138,2,FALSE)</f>
        <v>1421.1926703239351</v>
      </c>
      <c r="G118" s="5">
        <f t="shared" si="86"/>
        <v>0.77858433348532774</v>
      </c>
      <c r="H118">
        <f t="shared" si="14"/>
        <v>1</v>
      </c>
      <c r="I118">
        <f t="shared" si="15"/>
        <v>13</v>
      </c>
      <c r="J118">
        <f t="shared" si="16"/>
        <v>2.6390573296152584</v>
      </c>
      <c r="K118">
        <f t="shared" si="17"/>
        <v>1574.6315959481847</v>
      </c>
      <c r="L118">
        <f t="shared" si="18"/>
        <v>1421.1926703239351</v>
      </c>
      <c r="M118">
        <f t="shared" si="87"/>
        <v>2.2000143379523225</v>
      </c>
      <c r="N118" s="3">
        <f t="shared" si="88"/>
        <v>1600.3422235644241</v>
      </c>
      <c r="Q118" t="str">
        <f>'PRE-POST'!A121</f>
        <v>Toledo</v>
      </c>
      <c r="R118" s="3">
        <f>IFERROR(VLOOKUP(Q118,$A$4:$N$160,14,FALSE),VLOOKUP(Q118,'Week 3'!Q$4:R$134,2,FALSE))</f>
        <v>1501.4823607051205</v>
      </c>
    </row>
    <row r="119" spans="1:18">
      <c r="A119" t="str">
        <f t="shared" ref="A119:B119" si="119">C52</f>
        <v>Penn State</v>
      </c>
      <c r="B119">
        <f t="shared" si="119"/>
        <v>63</v>
      </c>
      <c r="C119" t="str">
        <f t="shared" ref="C119:D119" si="120">A52</f>
        <v>Kent State</v>
      </c>
      <c r="D119">
        <f t="shared" si="120"/>
        <v>10</v>
      </c>
      <c r="E119" s="3">
        <f>VLOOKUP(A119,'Week 3'!$Q$4:R$138,2,FALSE)</f>
        <v>1633.7238128881252</v>
      </c>
      <c r="F119" s="3">
        <f>VLOOKUP(C119,'Week 3'!$Q$4:S$138,2,FALSE)</f>
        <v>1526.6341659414106</v>
      </c>
      <c r="G119" s="5">
        <f t="shared" si="86"/>
        <v>0.72921187503538443</v>
      </c>
      <c r="H119">
        <f t="shared" si="14"/>
        <v>1</v>
      </c>
      <c r="I119">
        <f t="shared" si="15"/>
        <v>53</v>
      </c>
      <c r="J119">
        <f t="shared" si="16"/>
        <v>3.9889840465642745</v>
      </c>
      <c r="K119">
        <f t="shared" si="17"/>
        <v>1633.7238128881252</v>
      </c>
      <c r="L119">
        <f t="shared" si="18"/>
        <v>1526.6341659414106</v>
      </c>
      <c r="M119">
        <f t="shared" si="87"/>
        <v>2.2000205435358389</v>
      </c>
      <c r="N119" s="3">
        <f t="shared" si="88"/>
        <v>1681.2517151593941</v>
      </c>
      <c r="Q119" t="str">
        <f>'PRE-POST'!A122</f>
        <v>Troy</v>
      </c>
      <c r="R119" s="3">
        <f>IFERROR(VLOOKUP(Q119,$A$4:$N$160,14,FALSE),VLOOKUP(Q119,'Week 3'!Q$4:R$134,2,FALSE))</f>
        <v>1558.3582426424032</v>
      </c>
    </row>
    <row r="120" spans="1:18">
      <c r="A120" t="str">
        <f t="shared" ref="A120:B120" si="121">C53</f>
        <v>Pittsburgh</v>
      </c>
      <c r="B120">
        <f t="shared" si="121"/>
        <v>24</v>
      </c>
      <c r="C120" t="str">
        <f t="shared" ref="C120:D120" si="122">A53</f>
        <v>Georgia Tech</v>
      </c>
      <c r="D120">
        <f t="shared" si="122"/>
        <v>19</v>
      </c>
      <c r="E120" s="3">
        <f>VLOOKUP(A120,'Week 3'!$Q$4:R$138,2,FALSE)</f>
        <v>1466.1832120873569</v>
      </c>
      <c r="F120" s="3">
        <f>VLOOKUP(C120,'Week 3'!$Q$4:S$138,2,FALSE)</f>
        <v>1542.6139799044556</v>
      </c>
      <c r="G120" s="5">
        <f t="shared" si="86"/>
        <v>0.48355573562385801</v>
      </c>
      <c r="H120">
        <f t="shared" si="14"/>
        <v>1</v>
      </c>
      <c r="I120">
        <f t="shared" si="15"/>
        <v>5</v>
      </c>
      <c r="J120">
        <f t="shared" si="16"/>
        <v>1.791759469228055</v>
      </c>
      <c r="K120">
        <f t="shared" si="17"/>
        <v>1466.1832120873569</v>
      </c>
      <c r="L120">
        <f t="shared" si="18"/>
        <v>1542.6139799044556</v>
      </c>
      <c r="M120">
        <f t="shared" si="87"/>
        <v>2.1999712157804661</v>
      </c>
      <c r="N120" s="3">
        <f t="shared" si="88"/>
        <v>1506.8978110263938</v>
      </c>
      <c r="Q120" t="str">
        <f>'PRE-POST'!A123</f>
        <v>Tulane</v>
      </c>
      <c r="R120" s="3">
        <f>IFERROR(VLOOKUP(Q120,$A$4:$N$160,14,FALSE),VLOOKUP(Q120,'Week 3'!Q$4:R$134,2,FALSE))</f>
        <v>1483.4107203333076</v>
      </c>
    </row>
    <row r="121" spans="1:18">
      <c r="A121" t="str">
        <f t="shared" ref="A121:B121" si="123">C54</f>
        <v>San Diego State</v>
      </c>
      <c r="B121">
        <f t="shared" si="123"/>
        <v>28</v>
      </c>
      <c r="C121" t="str">
        <f t="shared" ref="C121:D121" si="124">A54</f>
        <v>Arizona State</v>
      </c>
      <c r="D121">
        <f t="shared" si="124"/>
        <v>21</v>
      </c>
      <c r="E121" s="3">
        <f>VLOOKUP(A121,'Week 3'!$Q$4:R$138,2,FALSE)</f>
        <v>1505.1227027020948</v>
      </c>
      <c r="F121" s="3">
        <f>VLOOKUP(C121,'Week 3'!$Q$4:S$138,2,FALSE)</f>
        <v>1561.0596686861099</v>
      </c>
      <c r="G121" s="5">
        <f t="shared" si="86"/>
        <v>0.51303979686358925</v>
      </c>
      <c r="H121">
        <f t="shared" si="14"/>
        <v>1</v>
      </c>
      <c r="I121">
        <f t="shared" si="15"/>
        <v>7</v>
      </c>
      <c r="J121">
        <f t="shared" si="16"/>
        <v>2.0794415416798357</v>
      </c>
      <c r="K121">
        <f t="shared" si="17"/>
        <v>1505.1227027020948</v>
      </c>
      <c r="L121">
        <f t="shared" si="18"/>
        <v>1561.0596686861099</v>
      </c>
      <c r="M121">
        <f t="shared" si="87"/>
        <v>2.1999606700155918</v>
      </c>
      <c r="N121" s="3">
        <f t="shared" si="88"/>
        <v>1549.6765383111558</v>
      </c>
      <c r="Q121" t="str">
        <f>'PRE-POST'!A124</f>
        <v>Tulsa</v>
      </c>
      <c r="R121" s="3">
        <f>IFERROR(VLOOKUP(Q121,$A$4:$N$160,14,FALSE),VLOOKUP(Q121,'Week 3'!Q$4:R$134,2,FALSE))</f>
        <v>1450.3477774605963</v>
      </c>
    </row>
    <row r="122" spans="1:18">
      <c r="A122" t="str">
        <f t="shared" ref="A122:B122" si="125">C55</f>
        <v>South Alabama</v>
      </c>
      <c r="B122">
        <f t="shared" si="125"/>
        <v>41</v>
      </c>
      <c r="C122" t="str">
        <f t="shared" ref="C122:D122" si="126">A55</f>
        <v>Texas State</v>
      </c>
      <c r="D122">
        <f t="shared" si="126"/>
        <v>31</v>
      </c>
      <c r="E122" s="3">
        <f>VLOOKUP(A122,'Week 3'!$Q$4:R$138,2,FALSE)</f>
        <v>1438.8510856926973</v>
      </c>
      <c r="F122" s="3">
        <f>VLOOKUP(C122,'Week 3'!$Q$4:S$138,2,FALSE)</f>
        <v>1504.4451149741374</v>
      </c>
      <c r="G122" s="5">
        <f t="shared" si="86"/>
        <v>0.49914512397785388</v>
      </c>
      <c r="H122">
        <f t="shared" si="14"/>
        <v>1</v>
      </c>
      <c r="I122">
        <f t="shared" si="15"/>
        <v>10</v>
      </c>
      <c r="J122">
        <f t="shared" si="16"/>
        <v>2.3978952727983707</v>
      </c>
      <c r="K122">
        <f t="shared" si="17"/>
        <v>1438.8510856926973</v>
      </c>
      <c r="L122">
        <f t="shared" si="18"/>
        <v>1504.4451149741374</v>
      </c>
      <c r="M122">
        <f t="shared" si="87"/>
        <v>2.1999664603619555</v>
      </c>
      <c r="N122" s="3">
        <f t="shared" si="88"/>
        <v>1491.6941718133887</v>
      </c>
      <c r="Q122" t="str">
        <f>'PRE-POST'!A125</f>
        <v>Utah</v>
      </c>
      <c r="R122" s="3">
        <f>IFERROR(VLOOKUP(Q122,$A$4:$N$160,14,FALSE),VLOOKUP(Q122,'Week 3'!Q$4:R$134,2,FALSE))</f>
        <v>1543.9069734300795</v>
      </c>
    </row>
    <row r="123" spans="1:18">
      <c r="A123" t="str">
        <f t="shared" ref="A123:B123" si="127">C56</f>
        <v>South Florida</v>
      </c>
      <c r="B123">
        <f t="shared" si="127"/>
        <v>25</v>
      </c>
      <c r="C123" t="str">
        <f t="shared" ref="C123:D123" si="128">A56</f>
        <v>Illinois</v>
      </c>
      <c r="D123">
        <f t="shared" si="128"/>
        <v>19</v>
      </c>
      <c r="E123" s="3">
        <f>VLOOKUP(A123,'Week 3'!$Q$4:R$138,2,FALSE)</f>
        <v>1620.1844029928625</v>
      </c>
      <c r="F123" s="3">
        <f>VLOOKUP(C123,'Week 3'!$Q$4:S$138,2,FALSE)</f>
        <v>1553.41543040032</v>
      </c>
      <c r="G123" s="5">
        <f t="shared" si="86"/>
        <v>0.68103301434989505</v>
      </c>
      <c r="H123">
        <f t="shared" si="14"/>
        <v>1</v>
      </c>
      <c r="I123">
        <f t="shared" si="15"/>
        <v>6</v>
      </c>
      <c r="J123">
        <f t="shared" si="16"/>
        <v>1.9459101490553132</v>
      </c>
      <c r="K123">
        <f t="shared" si="17"/>
        <v>1620.1844029928625</v>
      </c>
      <c r="L123">
        <f t="shared" si="18"/>
        <v>1553.41543040032</v>
      </c>
      <c r="M123">
        <f t="shared" si="87"/>
        <v>2.2000329494361615</v>
      </c>
      <c r="N123" s="3">
        <f t="shared" si="88"/>
        <v>1647.4947801766698</v>
      </c>
      <c r="Q123" t="str">
        <f>'PRE-POST'!A126</f>
        <v>Utah State</v>
      </c>
      <c r="R123" s="3">
        <f>IFERROR(VLOOKUP(Q123,$A$4:$N$160,14,FALSE),VLOOKUP(Q123,'Week 3'!Q$4:R$134,2,FALSE))</f>
        <v>1564.3705439065884</v>
      </c>
    </row>
    <row r="124" spans="1:18">
      <c r="A124" t="str">
        <f t="shared" ref="A124:B124" si="129">C57</f>
        <v>Stanford</v>
      </c>
      <c r="B124">
        <f t="shared" si="129"/>
        <v>30</v>
      </c>
      <c r="C124" t="str">
        <f t="shared" ref="C124:D124" si="130">A57</f>
        <v>AA</v>
      </c>
      <c r="D124">
        <f t="shared" si="130"/>
        <v>10</v>
      </c>
      <c r="E124" s="3">
        <f>VLOOKUP(A124,'Week 3'!$Q$4:R$138,2,FALSE)</f>
        <v>1579.4340170924054</v>
      </c>
      <c r="F124" s="3">
        <f>VLOOKUP(C124,'Week 3'!$Q$4:S$138,2,FALSE)</f>
        <v>1347.2339327724467</v>
      </c>
      <c r="G124" s="5">
        <f t="shared" si="86"/>
        <v>0.84694276853991657</v>
      </c>
      <c r="H124">
        <f t="shared" si="14"/>
        <v>1</v>
      </c>
      <c r="I124">
        <f t="shared" si="15"/>
        <v>20</v>
      </c>
      <c r="J124">
        <f t="shared" si="16"/>
        <v>3.044522437723423</v>
      </c>
      <c r="K124">
        <f t="shared" si="17"/>
        <v>1579.4340170924054</v>
      </c>
      <c r="L124">
        <f t="shared" si="18"/>
        <v>1347.2339327724467</v>
      </c>
      <c r="M124">
        <f t="shared" si="87"/>
        <v>2.2000094745874295</v>
      </c>
      <c r="N124" s="3">
        <f t="shared" si="88"/>
        <v>1599.9374971121269</v>
      </c>
      <c r="Q124" t="str">
        <f>'PRE-POST'!A127</f>
        <v>Vanderbilt</v>
      </c>
      <c r="R124" s="3">
        <f>IFERROR(VLOOKUP(Q124,$A$4:$N$160,14,FALSE),VLOOKUP(Q124,'Week 3'!Q$4:R$134,2,FALSE))</f>
        <v>1572.6879674941101</v>
      </c>
    </row>
    <row r="125" spans="1:18">
      <c r="A125" t="str">
        <f t="shared" ref="A125:B125" si="131">C58</f>
        <v>Syracuse</v>
      </c>
      <c r="B125">
        <f t="shared" si="131"/>
        <v>30</v>
      </c>
      <c r="C125" t="str">
        <f t="shared" ref="C125:D125" si="132">A58</f>
        <v>Florida State</v>
      </c>
      <c r="D125">
        <f t="shared" si="132"/>
        <v>7</v>
      </c>
      <c r="E125" s="3">
        <f>VLOOKUP(A125,'Week 3'!$Q$4:R$138,2,FALSE)</f>
        <v>1567.9027745241965</v>
      </c>
      <c r="F125" s="3">
        <f>VLOOKUP(C125,'Week 3'!$Q$4:S$138,2,FALSE)</f>
        <v>1500.9958028426327</v>
      </c>
      <c r="G125" s="5">
        <f t="shared" si="86"/>
        <v>0.68120555178687947</v>
      </c>
      <c r="H125">
        <f t="shared" si="14"/>
        <v>1</v>
      </c>
      <c r="I125">
        <f t="shared" si="15"/>
        <v>23</v>
      </c>
      <c r="J125">
        <f t="shared" si="16"/>
        <v>3.1780538303479458</v>
      </c>
      <c r="K125">
        <f t="shared" si="17"/>
        <v>1567.9027745241965</v>
      </c>
      <c r="L125">
        <f t="shared" si="18"/>
        <v>1500.9958028426327</v>
      </c>
      <c r="M125">
        <f t="shared" si="87"/>
        <v>2.2000328814762455</v>
      </c>
      <c r="N125" s="3">
        <f t="shared" si="88"/>
        <v>1612.4818611573089</v>
      </c>
      <c r="Q125" t="str">
        <f>'PRE-POST'!A128</f>
        <v>Virginia</v>
      </c>
      <c r="R125" s="3">
        <f>IFERROR(VLOOKUP(Q125,$A$4:$N$160,14,FALSE),VLOOKUP(Q125,'Week 3'!Q$4:R$134,2,FALSE))</f>
        <v>1595.6741103021182</v>
      </c>
    </row>
    <row r="126" spans="1:18">
      <c r="A126" t="str">
        <f t="shared" ref="A126:B126" si="133">C59</f>
        <v>Maryland</v>
      </c>
      <c r="B126">
        <f t="shared" si="133"/>
        <v>14</v>
      </c>
      <c r="C126" t="str">
        <f t="shared" ref="C126:D126" si="134">A59</f>
        <v>Temple</v>
      </c>
      <c r="D126">
        <f t="shared" si="134"/>
        <v>35</v>
      </c>
      <c r="E126" s="3">
        <f>VLOOKUP(A126,'Week 3'!$Q$4:R$138,2,FALSE)</f>
        <v>1596.6944002298405</v>
      </c>
      <c r="F126" s="3">
        <f>VLOOKUP(C126,'Week 3'!$Q$4:S$138,2,FALSE)</f>
        <v>1438.1641005144436</v>
      </c>
      <c r="G126" s="5">
        <f t="shared" si="86"/>
        <v>0.78359554038317025</v>
      </c>
      <c r="H126">
        <f t="shared" si="14"/>
        <v>0</v>
      </c>
      <c r="I126">
        <f t="shared" si="15"/>
        <v>-21</v>
      </c>
      <c r="J126">
        <f t="shared" si="16"/>
        <v>3.0910424533583161</v>
      </c>
      <c r="K126">
        <f t="shared" si="17"/>
        <v>1438.1641005144436</v>
      </c>
      <c r="L126">
        <f t="shared" si="18"/>
        <v>1596.6944002298405</v>
      </c>
      <c r="M126">
        <f t="shared" si="87"/>
        <v>2.1999861225267101</v>
      </c>
      <c r="N126" s="3">
        <f t="shared" si="88"/>
        <v>1490.1214809001065</v>
      </c>
      <c r="Q126" t="str">
        <f>'PRE-POST'!A129</f>
        <v>Virginia Tech</v>
      </c>
      <c r="R126" s="3">
        <f>IFERROR(VLOOKUP(Q126,$A$4:$N$160,14,FALSE),VLOOKUP(Q126,'Week 3'!Q$4:R$134,2,FALSE))</f>
        <v>1570.1529441464099</v>
      </c>
    </row>
    <row r="127" spans="1:18">
      <c r="A127" t="str">
        <f t="shared" ref="A127:B127" si="135">C60</f>
        <v>Tennessee</v>
      </c>
      <c r="B127">
        <f t="shared" si="135"/>
        <v>24</v>
      </c>
      <c r="C127" t="str">
        <f t="shared" ref="C127:D127" si="136">A60</f>
        <v>Texas-El Paso</v>
      </c>
      <c r="D127">
        <f t="shared" si="136"/>
        <v>0</v>
      </c>
      <c r="E127" s="3">
        <f>VLOOKUP(A127,'Week 3'!$Q$4:R$138,2,FALSE)</f>
        <v>1521.2816529356342</v>
      </c>
      <c r="F127" s="3">
        <f>VLOOKUP(C127,'Week 3'!$Q$4:S$138,2,FALSE)</f>
        <v>1384.7099673225289</v>
      </c>
      <c r="G127" s="5">
        <f t="shared" si="86"/>
        <v>0.76139447025997442</v>
      </c>
      <c r="H127">
        <f t="shared" si="14"/>
        <v>1</v>
      </c>
      <c r="I127">
        <f t="shared" si="15"/>
        <v>24</v>
      </c>
      <c r="J127">
        <f t="shared" si="16"/>
        <v>3.2188758248682006</v>
      </c>
      <c r="K127">
        <f t="shared" si="17"/>
        <v>1521.2816529356342</v>
      </c>
      <c r="L127">
        <f t="shared" si="18"/>
        <v>1384.7099673225289</v>
      </c>
      <c r="M127">
        <f t="shared" si="87"/>
        <v>2.2000161087562926</v>
      </c>
      <c r="N127" s="3">
        <f t="shared" si="88"/>
        <v>1555.0757295193657</v>
      </c>
      <c r="Q127" t="str">
        <f>'PRE-POST'!A130</f>
        <v>Wake Forest</v>
      </c>
      <c r="R127" s="3">
        <f>IFERROR(VLOOKUP(Q127,$A$4:$N$160,14,FALSE),VLOOKUP(Q127,'Week 3'!Q$4:R$134,2,FALSE))</f>
        <v>1508.7633417174934</v>
      </c>
    </row>
    <row r="128" spans="1:18">
      <c r="A128" t="str">
        <f t="shared" ref="A128:B128" si="137">C61</f>
        <v>Texas</v>
      </c>
      <c r="B128">
        <f t="shared" si="137"/>
        <v>37</v>
      </c>
      <c r="C128" t="str">
        <f t="shared" ref="C128:D128" si="138">A61</f>
        <v>Southern California</v>
      </c>
      <c r="D128">
        <f t="shared" si="138"/>
        <v>14</v>
      </c>
      <c r="E128" s="3">
        <f>VLOOKUP(A128,'Week 3'!$Q$4:R$138,2,FALSE)</f>
        <v>1529.4832255691617</v>
      </c>
      <c r="F128" s="3">
        <f>VLOOKUP(C128,'Week 3'!$Q$4:S$138,2,FALSE)</f>
        <v>1482.8313496004694</v>
      </c>
      <c r="G128" s="5">
        <f t="shared" si="86"/>
        <v>0.65536803030351198</v>
      </c>
      <c r="H128">
        <f t="shared" si="14"/>
        <v>1</v>
      </c>
      <c r="I128">
        <f t="shared" si="15"/>
        <v>23</v>
      </c>
      <c r="J128">
        <f t="shared" si="16"/>
        <v>3.1780538303479458</v>
      </c>
      <c r="K128">
        <f t="shared" si="17"/>
        <v>1529.4832255691617</v>
      </c>
      <c r="L128">
        <f t="shared" si="18"/>
        <v>1482.8313496004694</v>
      </c>
      <c r="M128">
        <f t="shared" si="87"/>
        <v>2.2000471578035037</v>
      </c>
      <c r="N128" s="3">
        <f t="shared" si="88"/>
        <v>1577.6756524288783</v>
      </c>
      <c r="Q128" t="str">
        <f>'PRE-POST'!A131</f>
        <v>Washington</v>
      </c>
      <c r="R128" s="3">
        <f>IFERROR(VLOOKUP(Q128,$A$4:$N$160,14,FALSE),VLOOKUP(Q128,'Week 3'!Q$4:R$134,2,FALSE))</f>
        <v>1615.5183058578425</v>
      </c>
    </row>
    <row r="129" spans="1:18">
      <c r="A129" t="str">
        <f t="shared" ref="A129:B129" si="139">C62</f>
        <v>Texas A&amp;M</v>
      </c>
      <c r="B129">
        <f t="shared" si="139"/>
        <v>48</v>
      </c>
      <c r="C129" t="str">
        <f t="shared" ref="C129:D129" si="140">A62</f>
        <v>Louisiana-Monroe</v>
      </c>
      <c r="D129">
        <f t="shared" si="140"/>
        <v>10</v>
      </c>
      <c r="E129" s="3">
        <f>VLOOKUP(A129,'Week 3'!$Q$4:R$138,2,FALSE)</f>
        <v>1566.2940879798757</v>
      </c>
      <c r="F129" s="3">
        <f>VLOOKUP(C129,'Week 3'!$Q$4:S$138,2,FALSE)</f>
        <v>1553.7920062718833</v>
      </c>
      <c r="G129" s="5">
        <f t="shared" si="86"/>
        <v>0.60972058059934919</v>
      </c>
      <c r="H129">
        <f t="shared" si="14"/>
        <v>1</v>
      </c>
      <c r="I129">
        <f t="shared" si="15"/>
        <v>38</v>
      </c>
      <c r="J129">
        <f t="shared" si="16"/>
        <v>3.6635616461296463</v>
      </c>
      <c r="K129">
        <f t="shared" si="17"/>
        <v>1566.2940879798757</v>
      </c>
      <c r="L129">
        <f t="shared" si="18"/>
        <v>1553.7920062718833</v>
      </c>
      <c r="M129">
        <f t="shared" si="87"/>
        <v>2.2001759706944322</v>
      </c>
      <c r="N129" s="3">
        <f t="shared" si="88"/>
        <v>1629.2108794189519</v>
      </c>
      <c r="Q129" t="str">
        <f>'PRE-POST'!A132</f>
        <v>Washington State</v>
      </c>
      <c r="R129" s="3">
        <f>IFERROR(VLOOKUP(Q129,$A$4:$N$160,14,FALSE),VLOOKUP(Q129,'Week 3'!Q$4:R$134,2,FALSE))</f>
        <v>1636.3386305018889</v>
      </c>
    </row>
    <row r="130" spans="1:18">
      <c r="A130" t="str">
        <f t="shared" ref="A130:B130" si="141">C63</f>
        <v>Texas Tech</v>
      </c>
      <c r="B130">
        <f t="shared" si="141"/>
        <v>63</v>
      </c>
      <c r="C130" t="str">
        <f t="shared" ref="C130:D130" si="142">A63</f>
        <v>Houston</v>
      </c>
      <c r="D130">
        <f t="shared" si="142"/>
        <v>49</v>
      </c>
      <c r="E130" s="3">
        <f>VLOOKUP(A130,'Week 3'!$Q$4:R$138,2,FALSE)</f>
        <v>1527.4165990325534</v>
      </c>
      <c r="F130" s="3">
        <f>VLOOKUP(C130,'Week 3'!$Q$4:S$138,2,FALSE)</f>
        <v>1610.4030540412366</v>
      </c>
      <c r="G130" s="5">
        <f t="shared" si="86"/>
        <v>0.47413850973058747</v>
      </c>
      <c r="H130">
        <f t="shared" si="14"/>
        <v>1</v>
      </c>
      <c r="I130">
        <f t="shared" si="15"/>
        <v>14</v>
      </c>
      <c r="J130">
        <f t="shared" si="16"/>
        <v>2.7080502011022101</v>
      </c>
      <c r="K130">
        <f t="shared" si="17"/>
        <v>1527.4165990325534</v>
      </c>
      <c r="L130">
        <f t="shared" si="18"/>
        <v>1610.4030540412366</v>
      </c>
      <c r="M130">
        <f t="shared" si="87"/>
        <v>2.1999734896496088</v>
      </c>
      <c r="N130" s="3">
        <f t="shared" si="88"/>
        <v>1590.0744538232689</v>
      </c>
      <c r="Q130" t="str">
        <f>'PRE-POST'!A133</f>
        <v>West Virginia</v>
      </c>
      <c r="R130" s="3">
        <f>IFERROR(VLOOKUP(Q130,$A$4:$N$160,14,FALSE),VLOOKUP(Q130,'Week 3'!Q$4:R$134,2,FALSE))</f>
        <v>1569.3573530981257</v>
      </c>
    </row>
    <row r="131" spans="1:18">
      <c r="A131" t="str">
        <f t="shared" ref="A131:B131" si="143">C64</f>
        <v>Nebraska</v>
      </c>
      <c r="B131">
        <f t="shared" si="143"/>
        <v>19</v>
      </c>
      <c r="C131" t="str">
        <f t="shared" ref="C131:D131" si="144">A64</f>
        <v>Troy</v>
      </c>
      <c r="D131">
        <f t="shared" si="144"/>
        <v>24</v>
      </c>
      <c r="E131" s="3">
        <f>VLOOKUP(A131,'Week 3'!$Q$4:R$138,2,FALSE)</f>
        <v>1462.6160881758112</v>
      </c>
      <c r="F131" s="3">
        <f>VLOOKUP(C131,'Week 3'!$Q$4:S$138,2,FALSE)</f>
        <v>1517.8286485766753</v>
      </c>
      <c r="G131" s="5">
        <f t="shared" si="86"/>
        <v>0.51408153309037541</v>
      </c>
      <c r="H131">
        <f t="shared" si="14"/>
        <v>0</v>
      </c>
      <c r="I131">
        <f t="shared" si="15"/>
        <v>-5</v>
      </c>
      <c r="J131">
        <f t="shared" si="16"/>
        <v>1.791759469228055</v>
      </c>
      <c r="K131">
        <f t="shared" si="17"/>
        <v>1517.8286485766753</v>
      </c>
      <c r="L131">
        <f t="shared" si="18"/>
        <v>1462.6160881758112</v>
      </c>
      <c r="M131">
        <f t="shared" si="87"/>
        <v>2.2000398460057644</v>
      </c>
      <c r="N131" s="3">
        <f t="shared" si="88"/>
        <v>1422.0864941100833</v>
      </c>
      <c r="Q131" t="str">
        <f>'PRE-POST'!A134</f>
        <v>Western Kentucky</v>
      </c>
      <c r="R131" s="3">
        <f>IFERROR(VLOOKUP(Q131,$A$4:$N$160,14,FALSE),VLOOKUP(Q131,'Week 3'!Q$4:R$134,2,FALSE))</f>
        <v>1404.9286828230122</v>
      </c>
    </row>
    <row r="132" spans="1:18">
      <c r="A132" t="str">
        <f t="shared" ref="A132:B132" si="145">C65</f>
        <v>Virginia</v>
      </c>
      <c r="B132">
        <f t="shared" si="145"/>
        <v>45</v>
      </c>
      <c r="C132" t="str">
        <f t="shared" ref="C132:D132" si="146">A65</f>
        <v>Ohio</v>
      </c>
      <c r="D132">
        <f t="shared" si="146"/>
        <v>31</v>
      </c>
      <c r="E132" s="3">
        <f>VLOOKUP(A132,'Week 3'!$Q$4:R$138,2,FALSE)</f>
        <v>1546.9822714541942</v>
      </c>
      <c r="F132" s="3">
        <f>VLOOKUP(C132,'Week 3'!$Q$4:S$138,2,FALSE)</f>
        <v>1546.7092383868887</v>
      </c>
      <c r="G132" s="5">
        <f t="shared" si="86"/>
        <v>0.59284566345160861</v>
      </c>
      <c r="H132">
        <f t="shared" si="14"/>
        <v>1</v>
      </c>
      <c r="I132">
        <f t="shared" si="15"/>
        <v>14</v>
      </c>
      <c r="J132">
        <f t="shared" si="16"/>
        <v>2.7080502011022101</v>
      </c>
      <c r="K132">
        <f t="shared" si="17"/>
        <v>1546.9822714541942</v>
      </c>
      <c r="L132">
        <f t="shared" si="18"/>
        <v>1546.7092383868887</v>
      </c>
      <c r="M132">
        <f t="shared" si="87"/>
        <v>2.2080576320725958</v>
      </c>
      <c r="N132" s="3">
        <f t="shared" si="88"/>
        <v>1595.6741103021182</v>
      </c>
      <c r="Q132" t="str">
        <f>'PRE-POST'!A135</f>
        <v>Western Michigan</v>
      </c>
      <c r="R132" s="3">
        <f>IFERROR(VLOOKUP(Q132,$A$4:$N$160,14,FALSE),VLOOKUP(Q132,'Week 3'!Q$4:R$134,2,FALSE))</f>
        <v>1467.2069055166046</v>
      </c>
    </row>
    <row r="133" spans="1:18">
      <c r="A133" t="str">
        <f t="shared" ref="A133:B133" si="147">C66</f>
        <v>Utah</v>
      </c>
      <c r="B133">
        <f t="shared" si="147"/>
        <v>7</v>
      </c>
      <c r="C133" t="str">
        <f t="shared" ref="C133:D133" si="148">A66</f>
        <v>Washington</v>
      </c>
      <c r="D133">
        <f t="shared" si="148"/>
        <v>21</v>
      </c>
      <c r="E133" s="3">
        <f>VLOOKUP(A133,'Week 3'!$Q$4:R$138,2,FALSE)</f>
        <v>1629.8686514276442</v>
      </c>
      <c r="F133" s="3">
        <f>VLOOKUP(C133,'Week 3'!$Q$4:S$138,2,FALSE)</f>
        <v>1529.5566278602778</v>
      </c>
      <c r="G133" s="5">
        <f t="shared" si="86"/>
        <v>0.72143934972807966</v>
      </c>
      <c r="H133">
        <f t="shared" ref="H133:H136" si="149">IF(B133&gt;D133,1,0)</f>
        <v>0</v>
      </c>
      <c r="I133">
        <f t="shared" ref="I133:I136" si="150">B133-D133</f>
        <v>-14</v>
      </c>
      <c r="J133">
        <f t="shared" ref="J133:J136" si="151">LN(1+ABS(I133))</f>
        <v>2.7080502011022101</v>
      </c>
      <c r="K133">
        <f t="shared" ref="K133:K136" si="152">IF($H133=1,$E133,$F133)</f>
        <v>1529.5566278602778</v>
      </c>
      <c r="L133">
        <f t="shared" ref="L133:L136" si="153">IF($H133=1,$F133,$E133)</f>
        <v>1629.8686514276442</v>
      </c>
      <c r="M133">
        <f t="shared" si="87"/>
        <v>2.1999780684316619</v>
      </c>
      <c r="N133" s="3">
        <f t="shared" si="88"/>
        <v>1543.9069734300795</v>
      </c>
      <c r="Q133" t="str">
        <f>'PRE-POST'!A136</f>
        <v>Wisconsin</v>
      </c>
      <c r="R133" s="3">
        <f>IFERROR(VLOOKUP(Q133,$A$4:$N$160,14,FALSE),VLOOKUP(Q133,'Week 3'!Q$4:R$134,2,FALSE))</f>
        <v>1561.7322963211607</v>
      </c>
    </row>
    <row r="134" spans="1:18">
      <c r="A134" t="str">
        <f t="shared" ref="A134:B134" si="154">C67</f>
        <v>Washington State</v>
      </c>
      <c r="B134">
        <f t="shared" si="154"/>
        <v>59</v>
      </c>
      <c r="C134" t="str">
        <f t="shared" ref="C134:D134" si="155">A67</f>
        <v>AA</v>
      </c>
      <c r="D134">
        <f t="shared" si="155"/>
        <v>24</v>
      </c>
      <c r="E134" s="3">
        <f>VLOOKUP(A134,'Week 3'!$Q$4:R$138,2,FALSE)</f>
        <v>1616.2236660010162</v>
      </c>
      <c r="F134" s="3">
        <f>VLOOKUP(C134,'Week 3'!$Q$4:S$138,2,FALSE)</f>
        <v>1347.2339327724467</v>
      </c>
      <c r="G134" s="5">
        <f t="shared" si="86"/>
        <v>0.87242802607428704</v>
      </c>
      <c r="H134">
        <f t="shared" si="149"/>
        <v>1</v>
      </c>
      <c r="I134">
        <f t="shared" si="150"/>
        <v>35</v>
      </c>
      <c r="J134">
        <f t="shared" si="151"/>
        <v>3.5835189384561099</v>
      </c>
      <c r="K134">
        <f t="shared" si="152"/>
        <v>1616.2236660010162</v>
      </c>
      <c r="L134">
        <f t="shared" si="153"/>
        <v>1347.2339327724467</v>
      </c>
      <c r="M134">
        <f t="shared" si="87"/>
        <v>2.2000081787508154</v>
      </c>
      <c r="N134" s="3">
        <f t="shared" si="88"/>
        <v>1636.3386305018889</v>
      </c>
      <c r="Q134" t="str">
        <f>'PRE-POST'!A137</f>
        <v>Wyoming</v>
      </c>
      <c r="R134" s="3">
        <f>IFERROR(VLOOKUP(Q134,$A$4:$N$160,14,FALSE),VLOOKUP(Q134,'Week 3'!Q$4:R$134,2,FALSE))</f>
        <v>1454.3739844285201</v>
      </c>
    </row>
    <row r="135" spans="1:18">
      <c r="A135" t="str">
        <f t="shared" ref="A135:B135" si="156">C68</f>
        <v>Western Michigan</v>
      </c>
      <c r="B135">
        <f t="shared" si="156"/>
        <v>68</v>
      </c>
      <c r="C135" t="str">
        <f t="shared" ref="C135:D135" si="157">A68</f>
        <v>AA</v>
      </c>
      <c r="D135">
        <f t="shared" si="157"/>
        <v>0</v>
      </c>
      <c r="E135" s="3">
        <f>VLOOKUP(A135,'Week 3'!$Q$4:R$138,2,FALSE)</f>
        <v>1405.8720894586259</v>
      </c>
      <c r="F135" s="3">
        <f>VLOOKUP(C135,'Week 3'!$Q$4:S$138,2,FALSE)</f>
        <v>1347.2339327724467</v>
      </c>
      <c r="G135" s="5">
        <f t="shared" ref="G135:G166" si="158">1/(1+(10^((F135-E135-HFA)/400)))</f>
        <v>0.67078076126306496</v>
      </c>
      <c r="H135">
        <f t="shared" si="149"/>
        <v>1</v>
      </c>
      <c r="I135">
        <f t="shared" si="150"/>
        <v>68</v>
      </c>
      <c r="J135">
        <f t="shared" si="151"/>
        <v>4.2341065045972597</v>
      </c>
      <c r="K135">
        <f t="shared" si="152"/>
        <v>1405.8720894586259</v>
      </c>
      <c r="L135">
        <f t="shared" si="153"/>
        <v>1347.2339327724467</v>
      </c>
      <c r="M135">
        <f t="shared" ref="M135:M166" si="159">IFERROR((MVC*0.001/(K135-L135))+MVC,1)</f>
        <v>2.2000375182325698</v>
      </c>
      <c r="N135" s="3">
        <f t="shared" ref="N135:N166" si="160">E135+k*J135*M135*(H135-G135)</f>
        <v>1467.2069055166046</v>
      </c>
    </row>
    <row r="136" spans="1:18">
      <c r="A136" t="str">
        <f t="shared" ref="A136:B136" si="161">C69</f>
        <v>Wyoming</v>
      </c>
      <c r="B136">
        <f t="shared" si="161"/>
        <v>17</v>
      </c>
      <c r="C136" t="str">
        <f t="shared" ref="C136:D136" si="162">A69</f>
        <v>AA</v>
      </c>
      <c r="D136">
        <f t="shared" si="162"/>
        <v>14</v>
      </c>
      <c r="E136" s="3">
        <f>VLOOKUP(A136,'Week 3'!$Q$4:R$138,2,FALSE)</f>
        <v>1436.5993285296686</v>
      </c>
      <c r="F136" s="3">
        <f>VLOOKUP(C136,'Week 3'!$Q$4:S$138,2,FALSE)</f>
        <v>1347.2339327724467</v>
      </c>
      <c r="G136" s="5">
        <f t="shared" si="158"/>
        <v>0.70860089804651449</v>
      </c>
      <c r="H136">
        <f t="shared" si="149"/>
        <v>1</v>
      </c>
      <c r="I136">
        <f t="shared" si="150"/>
        <v>3</v>
      </c>
      <c r="J136">
        <f t="shared" si="151"/>
        <v>1.3862943611198906</v>
      </c>
      <c r="K136">
        <f t="shared" si="152"/>
        <v>1436.5993285296686</v>
      </c>
      <c r="L136">
        <f t="shared" si="153"/>
        <v>1347.2339327724467</v>
      </c>
      <c r="M136">
        <f t="shared" si="159"/>
        <v>2.2000246180300707</v>
      </c>
      <c r="N136" s="3">
        <f t="shared" si="160"/>
        <v>1454.3739844285201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3ABD-29D5-1845-86D8-17B0A3DA741A}">
  <dimension ref="A1:R148"/>
  <sheetViews>
    <sheetView topLeftCell="D1" workbookViewId="0">
      <selection activeCell="R1" sqref="R1"/>
    </sheetView>
  </sheetViews>
  <sheetFormatPr baseColWidth="10" defaultRowHeight="16"/>
  <cols>
    <col min="1" max="1" width="26.5" customWidth="1"/>
    <col min="3" max="3" width="22.1640625" customWidth="1"/>
    <col min="5" max="5" width="10.83203125" customWidth="1"/>
    <col min="7" max="7" width="10.83203125" style="5"/>
    <col min="17" max="17" width="18.33203125" customWidth="1"/>
  </cols>
  <sheetData>
    <row r="1" spans="1:18">
      <c r="A1" s="1" t="s">
        <v>683</v>
      </c>
      <c r="B1" s="1">
        <v>5</v>
      </c>
    </row>
    <row r="3" spans="1:18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1" t="s">
        <v>698</v>
      </c>
      <c r="J3" s="1" t="s">
        <v>699</v>
      </c>
      <c r="K3" s="1" t="s">
        <v>700</v>
      </c>
      <c r="L3" s="1" t="s">
        <v>701</v>
      </c>
      <c r="M3" s="1" t="s">
        <v>702</v>
      </c>
      <c r="N3" s="4" t="s">
        <v>690</v>
      </c>
      <c r="Q3" s="1" t="s">
        <v>134</v>
      </c>
      <c r="R3" s="4" t="s">
        <v>691</v>
      </c>
    </row>
    <row r="4" spans="1:18">
      <c r="A4" t="str">
        <f>IF('All scores'!$B234=$B$1,'All scores'!R234)</f>
        <v>Tulsa</v>
      </c>
      <c r="B4">
        <f>IF('All scores'!$B234=$B$1,'All scores'!S234)</f>
        <v>17</v>
      </c>
      <c r="C4" t="str">
        <f>IF('All scores'!$B234=$B$1,'All scores'!T234)</f>
        <v>Temple</v>
      </c>
      <c r="D4">
        <f>IF('All scores'!$B234=$B$1,'All scores'!U234)</f>
        <v>31</v>
      </c>
      <c r="E4" s="3">
        <f>VLOOKUP(A4,'Week 4'!$Q$4:R$138,2,FALSE)</f>
        <v>1450.3477774605963</v>
      </c>
      <c r="F4" s="3">
        <f>VLOOKUP(C4,'Week 4'!$Q$4:S$138,2,FALSE)</f>
        <v>1544.7370198441777</v>
      </c>
      <c r="G4" s="5">
        <f t="shared" ref="G4:G35" si="0">1/(1+(10^((F4-E4+HFA)/400)))</f>
        <v>0.2854638410368357</v>
      </c>
      <c r="H4">
        <f>IF(B4&gt;D4,1,0)</f>
        <v>0</v>
      </c>
      <c r="I4">
        <f>B4-D4</f>
        <v>-14</v>
      </c>
      <c r="J4">
        <f>LN(1+ABS(I4))</f>
        <v>2.7080502011022101</v>
      </c>
      <c r="K4">
        <f>IF($H4=1,$E4,$F4)</f>
        <v>1544.7370198441777</v>
      </c>
      <c r="L4">
        <f>IF($H4=1,$F4,$E4)</f>
        <v>1450.3477774605963</v>
      </c>
      <c r="M4">
        <f t="shared" ref="M4:M35" si="1">IFERROR((MVC*0.001/(K4-L4))+MVC,1)</f>
        <v>2.2000233077408446</v>
      </c>
      <c r="N4" s="3">
        <f t="shared" ref="N4:N35" si="2">E4+k*J4*M4*(H4-G4)</f>
        <v>1416.3331989658257</v>
      </c>
      <c r="Q4" t="str">
        <f>'PRE-POST'!A7</f>
        <v>AA</v>
      </c>
      <c r="R4" s="3">
        <f>IFERROR(VLOOKUP(Q4,$A$4:$N$160,14,FALSE),VLOOKUP(Q4,'Week 4'!Q$4:R$134,2,FALSE))</f>
        <v>1289.8272352987558</v>
      </c>
    </row>
    <row r="5" spans="1:18">
      <c r="A5" t="str">
        <f>IF('All scores'!$B235=$B$1,'All scores'!R235)</f>
        <v>Florida Atlantic</v>
      </c>
      <c r="B5">
        <f>IF('All scores'!$B235=$B$1,'All scores'!S235)</f>
        <v>36</v>
      </c>
      <c r="C5" t="str">
        <f>IF('All scores'!$B235=$B$1,'All scores'!T235)</f>
        <v>Central Florida</v>
      </c>
      <c r="D5">
        <f>IF('All scores'!$B235=$B$1,'All scores'!U235)</f>
        <v>56</v>
      </c>
      <c r="E5" s="3">
        <f>VLOOKUP(A5,'Week 4'!$Q$4:R$138,2,FALSE)</f>
        <v>1539.9658140899073</v>
      </c>
      <c r="F5" s="3">
        <f>VLOOKUP(C5,'Week 4'!$Q$4:S$138,2,FALSE)</f>
        <v>1573.4571626829122</v>
      </c>
      <c r="G5" s="5">
        <f t="shared" si="0"/>
        <v>0.3619381739477503</v>
      </c>
      <c r="H5">
        <f t="shared" ref="H5:H68" si="3">IF(B5&gt;D5,1,0)</f>
        <v>0</v>
      </c>
      <c r="I5">
        <f t="shared" ref="I5:I68" si="4">B5-D5</f>
        <v>-20</v>
      </c>
      <c r="J5">
        <f t="shared" ref="J5:J68" si="5">LN(1+ABS(I5))</f>
        <v>3.044522437723423</v>
      </c>
      <c r="K5">
        <f t="shared" ref="K5:K68" si="6">IF($H5=1,$E5,$F5)</f>
        <v>1573.4571626829122</v>
      </c>
      <c r="L5">
        <f t="shared" ref="L5:L68" si="7">IF($H5=1,$F5,$E5)</f>
        <v>1539.9658140899073</v>
      </c>
      <c r="M5">
        <f t="shared" si="1"/>
        <v>2.2000656886059367</v>
      </c>
      <c r="N5" s="3">
        <f t="shared" si="2"/>
        <v>1491.4794951737397</v>
      </c>
      <c r="Q5" t="str">
        <f>'PRE-POST'!A8</f>
        <v>Air Force</v>
      </c>
      <c r="R5" s="3">
        <f>IFERROR(VLOOKUP(Q5,$A$4:$N$160,14,FALSE),VLOOKUP(Q5,'Week 4'!Q$4:R$134,2,FALSE))</f>
        <v>1498.432250953264</v>
      </c>
    </row>
    <row r="6" spans="1:18">
      <c r="A6" t="str">
        <f>IF('All scores'!$B236=$B$1,'All scores'!R236)</f>
        <v>Penn State</v>
      </c>
      <c r="B6">
        <f>IF('All scores'!$B236=$B$1,'All scores'!S236)</f>
        <v>63</v>
      </c>
      <c r="C6" t="str">
        <f>IF('All scores'!$B236=$B$1,'All scores'!T236)</f>
        <v>Illinois</v>
      </c>
      <c r="D6">
        <f>IF('All scores'!$B236=$B$1,'All scores'!U236)</f>
        <v>24</v>
      </c>
      <c r="E6" s="3">
        <f>VLOOKUP(A6,'Week 4'!$Q$4:R$138,2,FALSE)</f>
        <v>1681.2517151593941</v>
      </c>
      <c r="F6" s="3">
        <f>VLOOKUP(C6,'Week 4'!$Q$4:S$138,2,FALSE)</f>
        <v>1526.1050532165127</v>
      </c>
      <c r="G6" s="5">
        <f t="shared" si="0"/>
        <v>0.62689657151211142</v>
      </c>
      <c r="H6">
        <f t="shared" si="3"/>
        <v>1</v>
      </c>
      <c r="I6">
        <f t="shared" si="4"/>
        <v>39</v>
      </c>
      <c r="J6">
        <f t="shared" si="5"/>
        <v>3.6888794541139363</v>
      </c>
      <c r="K6">
        <f t="shared" si="6"/>
        <v>1681.2517151593941</v>
      </c>
      <c r="L6">
        <f t="shared" si="7"/>
        <v>1526.1050532165127</v>
      </c>
      <c r="M6">
        <f t="shared" si="1"/>
        <v>2.2000141801310611</v>
      </c>
      <c r="N6" s="3">
        <f t="shared" si="2"/>
        <v>1741.8107826419741</v>
      </c>
      <c r="Q6" t="str">
        <f>'PRE-POST'!A9</f>
        <v>Akron</v>
      </c>
      <c r="R6" s="3">
        <f>IFERROR(VLOOKUP(Q6,$A$4:$N$160,14,FALSE),VLOOKUP(Q6,'Week 4'!Q$4:R$134,2,FALSE))</f>
        <v>1504.303619314021</v>
      </c>
    </row>
    <row r="7" spans="1:18">
      <c r="A7" t="str">
        <f>IF('All scores'!$B237=$B$1,'All scores'!R237)</f>
        <v>Washington State</v>
      </c>
      <c r="B7">
        <f>IF('All scores'!$B237=$B$1,'All scores'!S237)</f>
        <v>36</v>
      </c>
      <c r="C7" t="str">
        <f>IF('All scores'!$B237=$B$1,'All scores'!T237)</f>
        <v>Southern California</v>
      </c>
      <c r="D7">
        <f>IF('All scores'!$B237=$B$1,'All scores'!U237)</f>
        <v>39</v>
      </c>
      <c r="E7" s="3">
        <f>VLOOKUP(A7,'Week 4'!$Q$4:R$138,2,FALSE)</f>
        <v>1636.3386305018889</v>
      </c>
      <c r="F7" s="3">
        <f>VLOOKUP(C7,'Week 4'!$Q$4:S$138,2,FALSE)</f>
        <v>1434.6389227407528</v>
      </c>
      <c r="G7" s="5">
        <f t="shared" si="0"/>
        <v>0.68716676923855557</v>
      </c>
      <c r="H7">
        <f t="shared" si="3"/>
        <v>0</v>
      </c>
      <c r="I7">
        <f t="shared" si="4"/>
        <v>-3</v>
      </c>
      <c r="J7">
        <f t="shared" si="5"/>
        <v>1.3862943611198906</v>
      </c>
      <c r="K7">
        <f t="shared" si="6"/>
        <v>1434.6389227407528</v>
      </c>
      <c r="L7">
        <f t="shared" si="7"/>
        <v>1636.3386305018889</v>
      </c>
      <c r="M7">
        <f t="shared" si="1"/>
        <v>2.1999890926961454</v>
      </c>
      <c r="N7" s="3">
        <f t="shared" si="2"/>
        <v>1594.4237599480523</v>
      </c>
      <c r="Q7" t="str">
        <f>'PRE-POST'!A10</f>
        <v>Alabama</v>
      </c>
      <c r="R7" s="3">
        <f>IFERROR(VLOOKUP(Q7,$A$4:$N$160,14,FALSE),VLOOKUP(Q7,'Week 4'!Q$4:R$134,2,FALSE))</f>
        <v>1751.5053009383321</v>
      </c>
    </row>
    <row r="8" spans="1:18">
      <c r="A8" t="str">
        <f>IF('All scores'!$B238=$B$1,'All scores'!R238)</f>
        <v>Texas A&amp;M</v>
      </c>
      <c r="B8">
        <f>IF('All scores'!$B238=$B$1,'All scores'!S238)</f>
        <v>23</v>
      </c>
      <c r="C8" t="str">
        <f>IF('All scores'!$B238=$B$1,'All scores'!T238)</f>
        <v>Alabama</v>
      </c>
      <c r="D8">
        <f>IF('All scores'!$B238=$B$1,'All scores'!U238)</f>
        <v>45</v>
      </c>
      <c r="E8" s="3">
        <f>VLOOKUP(A8,'Week 4'!$Q$4:R$138,2,FALSE)</f>
        <v>1629.2108794189519</v>
      </c>
      <c r="F8" s="3">
        <f>VLOOKUP(C8,'Week 4'!$Q$4:S$138,2,FALSE)</f>
        <v>1709.8584441981077</v>
      </c>
      <c r="G8" s="5">
        <f t="shared" si="0"/>
        <v>0.30186875492038501</v>
      </c>
      <c r="H8">
        <f t="shared" si="3"/>
        <v>0</v>
      </c>
      <c r="I8">
        <f t="shared" si="4"/>
        <v>-22</v>
      </c>
      <c r="J8">
        <f t="shared" si="5"/>
        <v>3.1354942159291497</v>
      </c>
      <c r="K8">
        <f t="shared" si="6"/>
        <v>1709.8584441981077</v>
      </c>
      <c r="L8">
        <f t="shared" si="7"/>
        <v>1629.2108794189519</v>
      </c>
      <c r="M8">
        <f t="shared" si="1"/>
        <v>2.2000272791869913</v>
      </c>
      <c r="N8" s="3">
        <f t="shared" si="2"/>
        <v>1587.5640226787275</v>
      </c>
      <c r="Q8" t="str">
        <f>'PRE-POST'!A11</f>
        <v>Alabama-Birmingham</v>
      </c>
      <c r="R8" s="3">
        <f>IFERROR(VLOOKUP(Q8,$A$4:$N$160,14,FALSE),VLOOKUP(Q8,'Week 4'!Q$4:R$134,2,FALSE))</f>
        <v>1550.8042935271133</v>
      </c>
    </row>
    <row r="9" spans="1:18">
      <c r="A9" t="s">
        <v>135</v>
      </c>
      <c r="B9">
        <f>IF('All scores'!$B239=$B$1,'All scores'!S239)</f>
        <v>7</v>
      </c>
      <c r="C9" t="str">
        <f>IF('All scores'!$B239=$B$1,'All scores'!T239)</f>
        <v>Appalachian State</v>
      </c>
      <c r="D9">
        <f>IF('All scores'!$B239=$B$1,'All scores'!U239)</f>
        <v>72</v>
      </c>
      <c r="E9" s="3">
        <f>VLOOKUP(A9,'Week 4'!$Q$4:R$138,2,FALSE)</f>
        <v>1311.9055008470341</v>
      </c>
      <c r="F9" s="3">
        <f>VLOOKUP(C9,'Week 4'!$Q$4:S$138,2,FALSE)</f>
        <v>1593.4118145383718</v>
      </c>
      <c r="G9" s="5">
        <f t="shared" si="0"/>
        <v>0.11976571123058145</v>
      </c>
      <c r="H9">
        <f t="shared" si="3"/>
        <v>0</v>
      </c>
      <c r="I9">
        <f t="shared" si="4"/>
        <v>-65</v>
      </c>
      <c r="J9">
        <f t="shared" si="5"/>
        <v>4.1896547420264252</v>
      </c>
      <c r="K9">
        <f t="shared" si="6"/>
        <v>1593.4118145383718</v>
      </c>
      <c r="L9">
        <f t="shared" si="7"/>
        <v>1311.9055008470341</v>
      </c>
      <c r="M9">
        <f t="shared" si="1"/>
        <v>2.2000078151000282</v>
      </c>
      <c r="N9" s="3">
        <f t="shared" si="2"/>
        <v>1289.8272352987558</v>
      </c>
      <c r="Q9" t="str">
        <f>'PRE-POST'!A12</f>
        <v>Appalachian State</v>
      </c>
      <c r="R9" s="3">
        <f>IFERROR(VLOOKUP(Q9,$A$4:$N$160,14,FALSE),VLOOKUP(Q9,'Week 4'!Q$4:R$134,2,FALSE))</f>
        <v>1615.4900800866501</v>
      </c>
    </row>
    <row r="10" spans="1:18">
      <c r="A10" t="str">
        <f>IF('All scores'!$B240=$B$1,'All scores'!R240)</f>
        <v>Arizona</v>
      </c>
      <c r="B10">
        <f>IF('All scores'!$B240=$B$1,'All scores'!S240)</f>
        <v>35</v>
      </c>
      <c r="C10" t="str">
        <f>IF('All scores'!$B240=$B$1,'All scores'!T240)</f>
        <v>Oregon State</v>
      </c>
      <c r="D10">
        <f>IF('All scores'!$B240=$B$1,'All scores'!U240)</f>
        <v>14</v>
      </c>
      <c r="E10" s="3">
        <f>VLOOKUP(A10,'Week 4'!$Q$4:R$138,2,FALSE)</f>
        <v>1482.6396481987404</v>
      </c>
      <c r="F10" s="3">
        <f>VLOOKUP(C10,'Week 4'!$Q$4:S$138,2,FALSE)</f>
        <v>1486.3878668374239</v>
      </c>
      <c r="G10" s="5">
        <f t="shared" si="0"/>
        <v>0.40233470251771658</v>
      </c>
      <c r="H10">
        <f t="shared" si="3"/>
        <v>1</v>
      </c>
      <c r="I10">
        <f t="shared" si="4"/>
        <v>21</v>
      </c>
      <c r="J10">
        <f t="shared" si="5"/>
        <v>3.0910424533583161</v>
      </c>
      <c r="K10">
        <f t="shared" si="6"/>
        <v>1482.6396481987404</v>
      </c>
      <c r="L10">
        <f t="shared" si="7"/>
        <v>1486.3878668374239</v>
      </c>
      <c r="M10">
        <f t="shared" si="1"/>
        <v>2.199413054516806</v>
      </c>
      <c r="N10" s="3">
        <f t="shared" si="2"/>
        <v>1563.9039491599756</v>
      </c>
      <c r="Q10" t="str">
        <f>'PRE-POST'!A13</f>
        <v>Arizona</v>
      </c>
      <c r="R10" s="3">
        <f>IFERROR(VLOOKUP(Q10,$A$4:$N$160,14,FALSE),VLOOKUP(Q10,'Week 4'!Q$4:R$134,2,FALSE))</f>
        <v>1563.9039491599756</v>
      </c>
    </row>
    <row r="11" spans="1:18">
      <c r="A11" t="str">
        <f>IF('All scores'!$B241=$B$1,'All scores'!R241)</f>
        <v>Nevada-Las Vegas</v>
      </c>
      <c r="B11">
        <f>IF('All scores'!$B241=$B$1,'All scores'!S241)</f>
        <v>20</v>
      </c>
      <c r="C11" t="str">
        <f>IF('All scores'!$B241=$B$1,'All scores'!T241)</f>
        <v>Arkansas State</v>
      </c>
      <c r="D11">
        <f>IF('All scores'!$B241=$B$1,'All scores'!U241)</f>
        <v>27</v>
      </c>
      <c r="E11" s="3">
        <f>VLOOKUP(A11,'Week 4'!$Q$4:R$138,2,FALSE)</f>
        <v>1552.9868239657485</v>
      </c>
      <c r="F11" s="3">
        <f>VLOOKUP(C11,'Week 4'!$Q$4:S$138,2,FALSE)</f>
        <v>1560.704642225714</v>
      </c>
      <c r="G11" s="5">
        <f t="shared" si="0"/>
        <v>0.39685242607810489</v>
      </c>
      <c r="H11">
        <f t="shared" si="3"/>
        <v>0</v>
      </c>
      <c r="I11">
        <f t="shared" si="4"/>
        <v>-7</v>
      </c>
      <c r="J11">
        <f t="shared" si="5"/>
        <v>2.0794415416798357</v>
      </c>
      <c r="K11">
        <f t="shared" si="6"/>
        <v>1560.704642225714</v>
      </c>
      <c r="L11">
        <f t="shared" si="7"/>
        <v>1552.9868239657485</v>
      </c>
      <c r="M11">
        <f t="shared" si="1"/>
        <v>2.2002850546522215</v>
      </c>
      <c r="N11" s="3">
        <f t="shared" si="2"/>
        <v>1516.6719367336934</v>
      </c>
      <c r="Q11" t="str">
        <f>'PRE-POST'!A14</f>
        <v>Arizona State</v>
      </c>
      <c r="R11" s="3">
        <f>IFERROR(VLOOKUP(Q11,$A$4:$N$160,14,FALSE),VLOOKUP(Q11,'Week 4'!Q$4:R$134,2,FALSE))</f>
        <v>1490.8807684760704</v>
      </c>
    </row>
    <row r="12" spans="1:18">
      <c r="A12" t="str">
        <f>IF('All scores'!$B242=$B$1,'All scores'!R242)</f>
        <v>Arkansas</v>
      </c>
      <c r="B12">
        <f>IF('All scores'!$B242=$B$1,'All scores'!S242)</f>
        <v>3</v>
      </c>
      <c r="C12" t="str">
        <f>IF('All scores'!$B242=$B$1,'All scores'!T242)</f>
        <v>Auburn</v>
      </c>
      <c r="D12">
        <f>IF('All scores'!$B242=$B$1,'All scores'!U242)</f>
        <v>34</v>
      </c>
      <c r="E12" s="3">
        <f>VLOOKUP(A12,'Week 4'!$Q$4:R$138,2,FALSE)</f>
        <v>1447.6422645668865</v>
      </c>
      <c r="F12" s="3">
        <f>VLOOKUP(C12,'Week 4'!$Q$4:S$138,2,FALSE)</f>
        <v>1543.4410815664239</v>
      </c>
      <c r="G12" s="5">
        <f t="shared" si="0"/>
        <v>0.28381164585787855</v>
      </c>
      <c r="H12">
        <f t="shared" si="3"/>
        <v>0</v>
      </c>
      <c r="I12">
        <f t="shared" si="4"/>
        <v>-31</v>
      </c>
      <c r="J12">
        <f t="shared" si="5"/>
        <v>3.4657359027997265</v>
      </c>
      <c r="K12">
        <f t="shared" si="6"/>
        <v>1543.4410815664239</v>
      </c>
      <c r="L12">
        <f t="shared" si="7"/>
        <v>1447.6422645668865</v>
      </c>
      <c r="M12">
        <f t="shared" si="1"/>
        <v>2.200022964792979</v>
      </c>
      <c r="N12" s="3">
        <f t="shared" si="2"/>
        <v>1404.3626995260111</v>
      </c>
      <c r="Q12" t="str">
        <f>'PRE-POST'!A15</f>
        <v>Arkansas</v>
      </c>
      <c r="R12" s="3">
        <f>IFERROR(VLOOKUP(Q12,$A$4:$N$160,14,FALSE),VLOOKUP(Q12,'Week 4'!Q$4:R$134,2,FALSE))</f>
        <v>1404.3626995260111</v>
      </c>
    </row>
    <row r="13" spans="1:18">
      <c r="A13" t="str">
        <f>IF('All scores'!$B243=$B$1,'All scores'!R243)</f>
        <v>Kansas</v>
      </c>
      <c r="B13">
        <f>IF('All scores'!$B243=$B$1,'All scores'!S243)</f>
        <v>7</v>
      </c>
      <c r="C13" t="str">
        <f>IF('All scores'!$B243=$B$1,'All scores'!T243)</f>
        <v>Baylor</v>
      </c>
      <c r="D13">
        <f>IF('All scores'!$B243=$B$1,'All scores'!U243)</f>
        <v>26</v>
      </c>
      <c r="E13" s="3">
        <f>VLOOKUP(A13,'Week 4'!$Q$4:R$138,2,FALSE)</f>
        <v>1617.027950408813</v>
      </c>
      <c r="F13" s="3">
        <f>VLOOKUP(C13,'Week 4'!$Q$4:S$138,2,FALSE)</f>
        <v>1560.2276938134382</v>
      </c>
      <c r="G13" s="5">
        <f t="shared" si="0"/>
        <v>0.48820181110142258</v>
      </c>
      <c r="H13">
        <f t="shared" si="3"/>
        <v>0</v>
      </c>
      <c r="I13">
        <f t="shared" si="4"/>
        <v>-19</v>
      </c>
      <c r="J13">
        <f t="shared" si="5"/>
        <v>2.9957322735539909</v>
      </c>
      <c r="K13">
        <f t="shared" si="6"/>
        <v>1560.2276938134382</v>
      </c>
      <c r="L13">
        <f t="shared" si="7"/>
        <v>1617.027950408813</v>
      </c>
      <c r="M13">
        <f t="shared" si="1"/>
        <v>2.1999612677806075</v>
      </c>
      <c r="N13" s="3">
        <f t="shared" si="2"/>
        <v>1552.6781187961537</v>
      </c>
      <c r="Q13" t="str">
        <f>'PRE-POST'!A16</f>
        <v>Arkansas State</v>
      </c>
      <c r="R13" s="3">
        <f>IFERROR(VLOOKUP(Q13,$A$4:$N$160,14,FALSE),VLOOKUP(Q13,'Week 4'!Q$4:R$134,2,FALSE))</f>
        <v>1597.0195294577691</v>
      </c>
    </row>
    <row r="14" spans="1:18">
      <c r="A14" t="s">
        <v>135</v>
      </c>
      <c r="B14">
        <f>IF('All scores'!$B244=$B$1,'All scores'!S244)</f>
        <v>3</v>
      </c>
      <c r="C14" t="str">
        <f>IF('All scores'!$B244=$B$1,'All scores'!T244)</f>
        <v>Brigham Young</v>
      </c>
      <c r="D14">
        <f>IF('All scores'!$B244=$B$1,'All scores'!U244)</f>
        <v>30</v>
      </c>
      <c r="E14" s="3">
        <f>VLOOKUP(A14,'Week 4'!$Q$4:R$138,2,FALSE)</f>
        <v>1311.9055008470341</v>
      </c>
      <c r="F14" s="3">
        <f>VLOOKUP(C14,'Week 4'!$Q$4:S$138,2,FALSE)</f>
        <v>1527.7313271113214</v>
      </c>
      <c r="G14" s="5">
        <f t="shared" si="0"/>
        <v>0.16567936435188996</v>
      </c>
      <c r="H14">
        <f t="shared" si="3"/>
        <v>0</v>
      </c>
      <c r="I14">
        <f t="shared" si="4"/>
        <v>-27</v>
      </c>
      <c r="J14">
        <f t="shared" si="5"/>
        <v>3.3322045101752038</v>
      </c>
      <c r="K14">
        <f t="shared" si="6"/>
        <v>1527.7313271113214</v>
      </c>
      <c r="L14">
        <f t="shared" si="7"/>
        <v>1311.9055008470341</v>
      </c>
      <c r="M14">
        <f t="shared" si="1"/>
        <v>2.2000101934047382</v>
      </c>
      <c r="N14" s="3">
        <f t="shared" si="2"/>
        <v>1287.6139771900425</v>
      </c>
      <c r="Q14" t="str">
        <f>'PRE-POST'!A17</f>
        <v>Army</v>
      </c>
      <c r="R14" s="3">
        <f>IFERROR(VLOOKUP(Q14,$A$4:$N$160,14,FALSE),VLOOKUP(Q14,'Week 4'!Q$4:R$134,2,FALSE))</f>
        <v>1557.0073773936203</v>
      </c>
    </row>
    <row r="15" spans="1:18">
      <c r="A15" t="str">
        <f>IF('All scores'!$B245=$B$1,'All scores'!R245)</f>
        <v>Buffalo</v>
      </c>
      <c r="B15">
        <f>IF('All scores'!$B245=$B$1,'All scores'!S245)</f>
        <v>42</v>
      </c>
      <c r="C15" t="str">
        <f>IF('All scores'!$B245=$B$1,'All scores'!T245)</f>
        <v>Rutgers</v>
      </c>
      <c r="D15">
        <f>IF('All scores'!$B245=$B$1,'All scores'!U245)</f>
        <v>13</v>
      </c>
      <c r="E15" s="3">
        <f>VLOOKUP(A15,'Week 4'!$Q$4:R$138,2,FALSE)</f>
        <v>1661.49554199717</v>
      </c>
      <c r="F15" s="3">
        <f>VLOOKUP(C15,'Week 4'!$Q$4:S$138,2,FALSE)</f>
        <v>1420.2993134626909</v>
      </c>
      <c r="G15" s="5">
        <f t="shared" si="0"/>
        <v>0.73385438179681706</v>
      </c>
      <c r="H15">
        <f t="shared" si="3"/>
        <v>1</v>
      </c>
      <c r="I15">
        <f t="shared" si="4"/>
        <v>29</v>
      </c>
      <c r="J15">
        <f t="shared" si="5"/>
        <v>3.4011973816621555</v>
      </c>
      <c r="K15">
        <f t="shared" si="6"/>
        <v>1661.49554199717</v>
      </c>
      <c r="L15">
        <f t="shared" si="7"/>
        <v>1420.2993134626909</v>
      </c>
      <c r="M15">
        <f t="shared" si="1"/>
        <v>2.2000091212039816</v>
      </c>
      <c r="N15" s="3">
        <f t="shared" si="2"/>
        <v>1701.3251134399957</v>
      </c>
      <c r="Q15" t="str">
        <f>'PRE-POST'!A18</f>
        <v>Auburn</v>
      </c>
      <c r="R15" s="3">
        <f>IFERROR(VLOOKUP(Q15,$A$4:$N$160,14,FALSE),VLOOKUP(Q15,'Week 4'!Q$4:R$134,2,FALSE))</f>
        <v>1586.7206466072994</v>
      </c>
    </row>
    <row r="16" spans="1:18">
      <c r="A16" t="s">
        <v>135</v>
      </c>
      <c r="B16">
        <f>IF('All scores'!$B246=$B$1,'All scores'!S246)</f>
        <v>5</v>
      </c>
      <c r="C16" t="str">
        <f>IF('All scores'!$B246=$B$1,'All scores'!T246)</f>
        <v>Central Michigan</v>
      </c>
      <c r="D16">
        <f>IF('All scores'!$B246=$B$1,'All scores'!U246)</f>
        <v>17</v>
      </c>
      <c r="E16" s="3">
        <f>VLOOKUP(A16,'Week 4'!$Q$4:R$138,2,FALSE)</f>
        <v>1311.9055008470341</v>
      </c>
      <c r="F16" s="3">
        <f>VLOOKUP(C16,'Week 4'!$Q$4:S$138,2,FALSE)</f>
        <v>1338.7983411990665</v>
      </c>
      <c r="G16" s="5">
        <f t="shared" si="0"/>
        <v>0.37075535228688195</v>
      </c>
      <c r="H16">
        <f t="shared" si="3"/>
        <v>0</v>
      </c>
      <c r="I16">
        <f t="shared" si="4"/>
        <v>-12</v>
      </c>
      <c r="J16">
        <f t="shared" si="5"/>
        <v>2.5649493574615367</v>
      </c>
      <c r="K16">
        <f t="shared" si="6"/>
        <v>1338.7983411990665</v>
      </c>
      <c r="L16">
        <f t="shared" si="7"/>
        <v>1311.9055008470341</v>
      </c>
      <c r="M16">
        <f t="shared" si="1"/>
        <v>2.2000818061599743</v>
      </c>
      <c r="N16" s="3">
        <f t="shared" si="2"/>
        <v>1270.0613220296366</v>
      </c>
      <c r="Q16" t="str">
        <f>'PRE-POST'!A19</f>
        <v>Ball State</v>
      </c>
      <c r="R16" s="3">
        <f>IFERROR(VLOOKUP(Q16,$A$4:$N$160,14,FALSE),VLOOKUP(Q16,'Week 4'!Q$4:R$134,2,FALSE))</f>
        <v>1414.9170140650756</v>
      </c>
    </row>
    <row r="17" spans="1:18">
      <c r="A17" t="str">
        <f>IF('All scores'!$B247=$B$1,'All scores'!R247)</f>
        <v>Ohio</v>
      </c>
      <c r="B17">
        <f>IF('All scores'!$B247=$B$1,'All scores'!S247)</f>
        <v>30</v>
      </c>
      <c r="C17" t="str">
        <f>IF('All scores'!$B247=$B$1,'All scores'!T247)</f>
        <v>Cincinnati</v>
      </c>
      <c r="D17">
        <f>IF('All scores'!$B247=$B$1,'All scores'!U247)</f>
        <v>34</v>
      </c>
      <c r="E17" s="3">
        <f>VLOOKUP(A17,'Week 4'!$Q$4:R$138,2,FALSE)</f>
        <v>1498.0173995389648</v>
      </c>
      <c r="F17" s="3">
        <f>VLOOKUP(C17,'Week 4'!$Q$4:S$138,2,FALSE)</f>
        <v>1620.3748635581062</v>
      </c>
      <c r="G17" s="5">
        <f t="shared" si="0"/>
        <v>0.25378690349708144</v>
      </c>
      <c r="H17">
        <f t="shared" si="3"/>
        <v>0</v>
      </c>
      <c r="I17">
        <f t="shared" si="4"/>
        <v>-4</v>
      </c>
      <c r="J17">
        <f t="shared" si="5"/>
        <v>1.6094379124341003</v>
      </c>
      <c r="K17">
        <f t="shared" si="6"/>
        <v>1620.3748635581062</v>
      </c>
      <c r="L17">
        <f t="shared" si="7"/>
        <v>1498.0173995389648</v>
      </c>
      <c r="M17">
        <f t="shared" si="1"/>
        <v>2.2000179801045867</v>
      </c>
      <c r="N17" s="3">
        <f t="shared" si="2"/>
        <v>1480.045265034589</v>
      </c>
      <c r="Q17" t="str">
        <f>'PRE-POST'!A20</f>
        <v>Baylor</v>
      </c>
      <c r="R17" s="3">
        <f>IFERROR(VLOOKUP(Q17,$A$4:$N$160,14,FALSE),VLOOKUP(Q17,'Week 4'!Q$4:R$134,2,FALSE))</f>
        <v>1624.5775254260975</v>
      </c>
    </row>
    <row r="18" spans="1:18">
      <c r="A18" t="str">
        <f>IF('All scores'!$B248=$B$1,'All scores'!R248)</f>
        <v>Clemson</v>
      </c>
      <c r="B18">
        <f>IF('All scores'!$B248=$B$1,'All scores'!S248)</f>
        <v>49</v>
      </c>
      <c r="C18" t="str">
        <f>IF('All scores'!$B248=$B$1,'All scores'!T248)</f>
        <v>Georgia Tech</v>
      </c>
      <c r="D18">
        <f>IF('All scores'!$B248=$B$1,'All scores'!U248)</f>
        <v>21</v>
      </c>
      <c r="E18" s="3">
        <f>VLOOKUP(A18,'Week 4'!$Q$4:R$138,2,FALSE)</f>
        <v>1680.2323063399833</v>
      </c>
      <c r="F18" s="3">
        <f>VLOOKUP(C18,'Week 4'!$Q$4:S$138,2,FALSE)</f>
        <v>1501.8993809654189</v>
      </c>
      <c r="G18" s="5">
        <f t="shared" si="0"/>
        <v>0.65755036391865673</v>
      </c>
      <c r="H18">
        <f t="shared" si="3"/>
        <v>1</v>
      </c>
      <c r="I18">
        <f t="shared" si="4"/>
        <v>28</v>
      </c>
      <c r="J18">
        <f t="shared" si="5"/>
        <v>3.3672958299864741</v>
      </c>
      <c r="K18">
        <f t="shared" si="6"/>
        <v>1680.2323063399833</v>
      </c>
      <c r="L18">
        <f t="shared" si="7"/>
        <v>1501.8993809654189</v>
      </c>
      <c r="M18">
        <f t="shared" si="1"/>
        <v>2.2000123364768194</v>
      </c>
      <c r="N18" s="3">
        <f t="shared" si="2"/>
        <v>1730.9702770395361</v>
      </c>
      <c r="Q18" t="str">
        <f>'PRE-POST'!A21</f>
        <v>Boise State</v>
      </c>
      <c r="R18" s="3">
        <f>IFERROR(VLOOKUP(Q18,$A$4:$N$160,14,FALSE),VLOOKUP(Q18,'Week 4'!Q$4:R$134,2,FALSE))</f>
        <v>1542.4734491952911</v>
      </c>
    </row>
    <row r="19" spans="1:18">
      <c r="A19" t="str">
        <f>IF('All scores'!$B249=$B$1,'All scores'!R249)</f>
        <v>Coastal Carolina</v>
      </c>
      <c r="B19">
        <f>IF('All scores'!$B249=$B$1,'All scores'!S249)</f>
        <v>30</v>
      </c>
      <c r="C19" t="str">
        <f>IF('All scores'!$B249=$B$1,'All scores'!T249)</f>
        <v>Louisiana</v>
      </c>
      <c r="D19">
        <f>IF('All scores'!$B249=$B$1,'All scores'!U249)</f>
        <v>28</v>
      </c>
      <c r="E19" s="3">
        <f>VLOOKUP(A19,'Week 4'!$Q$4:R$138,2,FALSE)</f>
        <v>1597.8221152713711</v>
      </c>
      <c r="F19" s="3">
        <f>VLOOKUP(C19,'Week 4'!$Q$4:S$138,2,FALSE)</f>
        <v>1533.0061802842995</v>
      </c>
      <c r="G19" s="5">
        <f t="shared" si="0"/>
        <v>0.49973510917796293</v>
      </c>
      <c r="H19">
        <f t="shared" si="3"/>
        <v>1</v>
      </c>
      <c r="I19">
        <f t="shared" si="4"/>
        <v>2</v>
      </c>
      <c r="J19">
        <f t="shared" si="5"/>
        <v>1.0986122886681098</v>
      </c>
      <c r="K19">
        <f t="shared" si="6"/>
        <v>1597.8221152713711</v>
      </c>
      <c r="L19">
        <f t="shared" si="7"/>
        <v>1533.0061802842995</v>
      </c>
      <c r="M19">
        <f t="shared" si="1"/>
        <v>2.2000339422705304</v>
      </c>
      <c r="N19" s="3">
        <f t="shared" si="2"/>
        <v>1622.0047632553158</v>
      </c>
      <c r="Q19" t="str">
        <f>'PRE-POST'!A22</f>
        <v>Boston College</v>
      </c>
      <c r="R19" s="3">
        <f>IFERROR(VLOOKUP(Q19,$A$4:$N$160,14,FALSE),VLOOKUP(Q19,'Week 4'!Q$4:R$134,2,FALSE))</f>
        <v>1564.5099765898708</v>
      </c>
    </row>
    <row r="20" spans="1:18">
      <c r="A20" t="s">
        <v>135</v>
      </c>
      <c r="B20">
        <f>IF('All scores'!$B250=$B$1,'All scores'!S250)</f>
        <v>13</v>
      </c>
      <c r="C20" t="str">
        <f>IF('All scores'!$B250=$B$1,'All scores'!T250)</f>
        <v>Duke</v>
      </c>
      <c r="D20">
        <f>IF('All scores'!$B250=$B$1,'All scores'!U250)</f>
        <v>55</v>
      </c>
      <c r="E20" s="3">
        <f>VLOOKUP(A20,'Week 4'!$Q$4:R$138,2,FALSE)</f>
        <v>1311.9055008470341</v>
      </c>
      <c r="F20" s="3">
        <f>VLOOKUP(C20,'Week 4'!$Q$4:S$138,2,FALSE)</f>
        <v>1673.1358185977269</v>
      </c>
      <c r="G20" s="5">
        <f t="shared" si="0"/>
        <v>7.9177221872734446E-2</v>
      </c>
      <c r="H20">
        <f t="shared" si="3"/>
        <v>0</v>
      </c>
      <c r="I20">
        <f t="shared" si="4"/>
        <v>-42</v>
      </c>
      <c r="J20">
        <f t="shared" si="5"/>
        <v>3.7612001156935624</v>
      </c>
      <c r="K20">
        <f t="shared" si="6"/>
        <v>1673.1358185977269</v>
      </c>
      <c r="L20">
        <f t="shared" si="7"/>
        <v>1311.9055008470341</v>
      </c>
      <c r="M20">
        <f t="shared" si="1"/>
        <v>2.2000060902972201</v>
      </c>
      <c r="N20" s="3">
        <f t="shared" si="2"/>
        <v>1298.8022040260632</v>
      </c>
      <c r="Q20" t="str">
        <f>'PRE-POST'!A23</f>
        <v>Bowling Green State</v>
      </c>
      <c r="R20" s="3">
        <f>IFERROR(VLOOKUP(Q20,$A$4:$N$160,14,FALSE),VLOOKUP(Q20,'Week 4'!Q$4:R$134,2,FALSE))</f>
        <v>1340.310562948727</v>
      </c>
    </row>
    <row r="21" spans="1:18">
      <c r="A21" t="str">
        <f>IF('All scores'!$B251=$B$1,'All scores'!R251)</f>
        <v>Florida</v>
      </c>
      <c r="B21">
        <f>IF('All scores'!$B251=$B$1,'All scores'!S251)</f>
        <v>47</v>
      </c>
      <c r="C21" t="str">
        <f>IF('All scores'!$B251=$B$1,'All scores'!T251)</f>
        <v>Tennessee</v>
      </c>
      <c r="D21">
        <f>IF('All scores'!$B251=$B$1,'All scores'!U251)</f>
        <v>21</v>
      </c>
      <c r="E21" s="3">
        <f>VLOOKUP(A21,'Week 4'!$Q$4:R$138,2,FALSE)</f>
        <v>1572.2894023361141</v>
      </c>
      <c r="F21" s="3">
        <f>VLOOKUP(C21,'Week 4'!$Q$4:S$138,2,FALSE)</f>
        <v>1555.0757295193657</v>
      </c>
      <c r="G21" s="5">
        <f t="shared" si="0"/>
        <v>0.43166033813847815</v>
      </c>
      <c r="H21">
        <f t="shared" si="3"/>
        <v>1</v>
      </c>
      <c r="I21">
        <f t="shared" si="4"/>
        <v>26</v>
      </c>
      <c r="J21">
        <f t="shared" si="5"/>
        <v>3.2958368660043291</v>
      </c>
      <c r="K21">
        <f t="shared" si="6"/>
        <v>1572.2894023361141</v>
      </c>
      <c r="L21">
        <f t="shared" si="7"/>
        <v>1555.0757295193657</v>
      </c>
      <c r="M21">
        <f t="shared" si="1"/>
        <v>2.2001278053802591</v>
      </c>
      <c r="N21" s="3">
        <f t="shared" si="2"/>
        <v>1654.7130019602976</v>
      </c>
      <c r="Q21" t="str">
        <f>'PRE-POST'!A24</f>
        <v>Buffalo</v>
      </c>
      <c r="R21" s="3">
        <f>IFERROR(VLOOKUP(Q21,$A$4:$N$160,14,FALSE),VLOOKUP(Q21,'Week 4'!Q$4:R$134,2,FALSE))</f>
        <v>1701.3251134399957</v>
      </c>
    </row>
    <row r="22" spans="1:18">
      <c r="A22" t="str">
        <f>IF('All scores'!$B252=$B$1,'All scores'!R252)</f>
        <v>Northern Illinois</v>
      </c>
      <c r="B22">
        <f>IF('All scores'!$B252=$B$1,'All scores'!S252)</f>
        <v>19</v>
      </c>
      <c r="C22" t="str">
        <f>IF('All scores'!$B252=$B$1,'All scores'!T252)</f>
        <v>Florida State</v>
      </c>
      <c r="D22">
        <f>IF('All scores'!$B252=$B$1,'All scores'!U252)</f>
        <v>37</v>
      </c>
      <c r="E22" s="3">
        <f>VLOOKUP(A22,'Week 4'!$Q$4:R$138,2,FALSE)</f>
        <v>1453.453957089939</v>
      </c>
      <c r="F22" s="3">
        <f>VLOOKUP(C22,'Week 4'!$Q$4:S$138,2,FALSE)</f>
        <v>1456.4167162095202</v>
      </c>
      <c r="G22" s="5">
        <f t="shared" si="0"/>
        <v>0.40342242002929818</v>
      </c>
      <c r="H22">
        <f t="shared" si="3"/>
        <v>0</v>
      </c>
      <c r="I22">
        <f t="shared" si="4"/>
        <v>-18</v>
      </c>
      <c r="J22">
        <f t="shared" si="5"/>
        <v>2.9444389791664403</v>
      </c>
      <c r="K22">
        <f t="shared" si="6"/>
        <v>1456.4167162095202</v>
      </c>
      <c r="L22">
        <f t="shared" si="7"/>
        <v>1453.453957089939</v>
      </c>
      <c r="M22">
        <f t="shared" si="1"/>
        <v>2.200742551085392</v>
      </c>
      <c r="N22" s="3">
        <f t="shared" si="2"/>
        <v>1401.1707975251538</v>
      </c>
      <c r="Q22" t="str">
        <f>'PRE-POST'!A25</f>
        <v>Brigham Young</v>
      </c>
      <c r="R22" s="3">
        <f>IFERROR(VLOOKUP(Q22,$A$4:$N$160,14,FALSE),VLOOKUP(Q22,'Week 4'!Q$4:R$134,2,FALSE))</f>
        <v>1552.022850768313</v>
      </c>
    </row>
    <row r="23" spans="1:18">
      <c r="A23" t="str">
        <f>IF('All scores'!$B253=$B$1,'All scores'!R253)</f>
        <v>Georgia</v>
      </c>
      <c r="B23">
        <f>IF('All scores'!$B253=$B$1,'All scores'!S253)</f>
        <v>43</v>
      </c>
      <c r="C23" t="str">
        <f>IF('All scores'!$B253=$B$1,'All scores'!T253)</f>
        <v>Missouri</v>
      </c>
      <c r="D23">
        <f>IF('All scores'!$B253=$B$1,'All scores'!U253)</f>
        <v>29</v>
      </c>
      <c r="E23" s="3">
        <f>VLOOKUP(A23,'Week 4'!$Q$4:R$138,2,FALSE)</f>
        <v>1700.8936123971773</v>
      </c>
      <c r="F23" s="3">
        <f>VLOOKUP(C23,'Week 4'!$Q$4:S$138,2,FALSE)</f>
        <v>1648.92852635077</v>
      </c>
      <c r="G23" s="5">
        <f t="shared" si="0"/>
        <v>0.48125004732033916</v>
      </c>
      <c r="H23">
        <f t="shared" si="3"/>
        <v>1</v>
      </c>
      <c r="I23">
        <f t="shared" si="4"/>
        <v>14</v>
      </c>
      <c r="J23">
        <f t="shared" si="5"/>
        <v>2.7080502011022101</v>
      </c>
      <c r="K23">
        <f t="shared" si="6"/>
        <v>1700.8936123971773</v>
      </c>
      <c r="L23">
        <f t="shared" si="7"/>
        <v>1648.92852635077</v>
      </c>
      <c r="M23">
        <f t="shared" si="1"/>
        <v>2.2000423361177166</v>
      </c>
      <c r="N23" s="3">
        <f t="shared" si="2"/>
        <v>1762.7060420752548</v>
      </c>
      <c r="Q23" t="str">
        <f>'PRE-POST'!A26</f>
        <v>California</v>
      </c>
      <c r="R23" s="3">
        <f>IFERROR(VLOOKUP(Q23,$A$4:$N$160,14,FALSE),VLOOKUP(Q23,'Week 4'!Q$4:R$134,2,FALSE))</f>
        <v>1580.2653808984105</v>
      </c>
    </row>
    <row r="24" spans="1:18">
      <c r="A24" t="s">
        <v>135</v>
      </c>
      <c r="B24">
        <f>IF('All scores'!$B254=$B$1,'All scores'!S254)</f>
        <v>21</v>
      </c>
      <c r="C24" t="str">
        <f>IF('All scores'!$B254=$B$1,'All scores'!T254)</f>
        <v>Hawaii</v>
      </c>
      <c r="D24">
        <f>IF('All scores'!$B254=$B$1,'All scores'!U254)</f>
        <v>42</v>
      </c>
      <c r="E24" s="3">
        <f>VLOOKUP(A24,'Week 4'!$Q$4:R$138,2,FALSE)</f>
        <v>1311.9055008470341</v>
      </c>
      <c r="F24" s="3">
        <f>VLOOKUP(C24,'Week 4'!$Q$4:S$138,2,FALSE)</f>
        <v>1575.9805471310272</v>
      </c>
      <c r="G24" s="5">
        <f t="shared" si="0"/>
        <v>0.13075402658143701</v>
      </c>
      <c r="H24">
        <f t="shared" si="3"/>
        <v>0</v>
      </c>
      <c r="I24">
        <f t="shared" si="4"/>
        <v>-21</v>
      </c>
      <c r="J24">
        <f t="shared" si="5"/>
        <v>3.0910424533583161</v>
      </c>
      <c r="K24">
        <f t="shared" si="6"/>
        <v>1575.9805471310272</v>
      </c>
      <c r="L24">
        <f t="shared" si="7"/>
        <v>1311.9055008470341</v>
      </c>
      <c r="M24">
        <f t="shared" si="1"/>
        <v>2.2000083309651215</v>
      </c>
      <c r="N24" s="3">
        <f t="shared" si="2"/>
        <v>1294.1221186322623</v>
      </c>
      <c r="Q24" t="str">
        <f>'PRE-POST'!A27</f>
        <v>UCLA</v>
      </c>
      <c r="R24" s="3">
        <f>IFERROR(VLOOKUP(Q24,$A$4:$N$160,14,FALSE),VLOOKUP(Q24,'Week 4'!Q$4:R$134,2,FALSE))</f>
        <v>1371.7807927611132</v>
      </c>
    </row>
    <row r="25" spans="1:18">
      <c r="A25" t="s">
        <v>135</v>
      </c>
      <c r="B25">
        <f>IF('All scores'!$B255=$B$1,'All scores'!S255)</f>
        <v>14</v>
      </c>
      <c r="C25" t="str">
        <f>IF('All scores'!$B255=$B$1,'All scores'!T255)</f>
        <v>Houston</v>
      </c>
      <c r="D25">
        <f>IF('All scores'!$B255=$B$1,'All scores'!U255)</f>
        <v>70</v>
      </c>
      <c r="E25" s="3">
        <f>VLOOKUP(A25,'Week 4'!$Q$4:R$138,2,FALSE)</f>
        <v>1311.9055008470341</v>
      </c>
      <c r="F25" s="3">
        <f>VLOOKUP(C25,'Week 4'!$Q$4:S$138,2,FALSE)</f>
        <v>1547.7451992505212</v>
      </c>
      <c r="G25" s="5">
        <f t="shared" si="0"/>
        <v>0.15036099638439165</v>
      </c>
      <c r="H25">
        <f t="shared" si="3"/>
        <v>0</v>
      </c>
      <c r="I25">
        <f t="shared" si="4"/>
        <v>-56</v>
      </c>
      <c r="J25">
        <f t="shared" si="5"/>
        <v>4.0430512678345503</v>
      </c>
      <c r="K25">
        <f t="shared" si="6"/>
        <v>1547.7451992505212</v>
      </c>
      <c r="L25">
        <f t="shared" si="7"/>
        <v>1311.9055008470341</v>
      </c>
      <c r="M25">
        <f t="shared" si="1"/>
        <v>2.2000093283701383</v>
      </c>
      <c r="N25" s="3">
        <f t="shared" si="2"/>
        <v>1285.1570298786473</v>
      </c>
      <c r="Q25" t="str">
        <f>'PRE-POST'!A28</f>
        <v>Central Florida</v>
      </c>
      <c r="R25" s="3">
        <f>IFERROR(VLOOKUP(Q25,$A$4:$N$160,14,FALSE),VLOOKUP(Q25,'Week 4'!Q$4:R$134,2,FALSE))</f>
        <v>1621.9434815990799</v>
      </c>
    </row>
    <row r="26" spans="1:18">
      <c r="A26" t="s">
        <v>135</v>
      </c>
      <c r="B26">
        <f>IF('All scores'!$B256=$B$1,'All scores'!S256)</f>
        <v>35</v>
      </c>
      <c r="C26" t="str">
        <f>IF('All scores'!$B256=$B$1,'All scores'!T256)</f>
        <v>Colorado State</v>
      </c>
      <c r="D26">
        <f>IF('All scores'!$B256=$B$1,'All scores'!U256)</f>
        <v>19</v>
      </c>
      <c r="E26" s="3">
        <f>VLOOKUP(A26,'Week 4'!$Q$4:R$138,2,FALSE)</f>
        <v>1311.9055008470341</v>
      </c>
      <c r="F26" s="3">
        <f>VLOOKUP(C26,'Week 4'!$Q$4:S$138,2,FALSE)</f>
        <v>1409.0621870475129</v>
      </c>
      <c r="G26" s="5">
        <f t="shared" si="0"/>
        <v>0.28222552737751738</v>
      </c>
      <c r="H26">
        <f t="shared" si="3"/>
        <v>1</v>
      </c>
      <c r="I26">
        <f t="shared" si="4"/>
        <v>16</v>
      </c>
      <c r="J26">
        <f t="shared" si="5"/>
        <v>2.8332133440562162</v>
      </c>
      <c r="K26">
        <f t="shared" si="6"/>
        <v>1311.9055008470341</v>
      </c>
      <c r="L26">
        <f t="shared" si="7"/>
        <v>1409.0621870475129</v>
      </c>
      <c r="M26">
        <f t="shared" si="1"/>
        <v>2.1999773561647067</v>
      </c>
      <c r="N26" s="3">
        <f t="shared" si="2"/>
        <v>1401.3833412829501</v>
      </c>
      <c r="Q26" t="str">
        <f>'PRE-POST'!A29</f>
        <v>Central Michigan</v>
      </c>
      <c r="R26" s="3">
        <f>IFERROR(VLOOKUP(Q26,$A$4:$N$160,14,FALSE),VLOOKUP(Q26,'Week 4'!Q$4:R$134,2,FALSE))</f>
        <v>1380.642520016464</v>
      </c>
    </row>
    <row r="27" spans="1:18">
      <c r="A27" t="str">
        <f>IF('All scores'!$B257=$B$1,'All scores'!R257)</f>
        <v>Akron</v>
      </c>
      <c r="B27">
        <f>IF('All scores'!$B257=$B$1,'All scores'!S257)</f>
        <v>13</v>
      </c>
      <c r="C27" t="str">
        <f>IF('All scores'!$B257=$B$1,'All scores'!T257)</f>
        <v>Iowa State</v>
      </c>
      <c r="D27">
        <f>IF('All scores'!$B257=$B$1,'All scores'!U257)</f>
        <v>26</v>
      </c>
      <c r="E27" s="3">
        <f>VLOOKUP(A27,'Week 4'!$Q$4:R$138,2,FALSE)</f>
        <v>1577.8123204400683</v>
      </c>
      <c r="F27" s="3">
        <f>VLOOKUP(C27,'Week 4'!$Q$4:S$138,2,FALSE)</f>
        <v>1418.0777425488586</v>
      </c>
      <c r="G27" s="5">
        <f t="shared" si="0"/>
        <v>0.63305284753148927</v>
      </c>
      <c r="H27">
        <f t="shared" si="3"/>
        <v>0</v>
      </c>
      <c r="I27">
        <f t="shared" si="4"/>
        <v>-13</v>
      </c>
      <c r="J27">
        <f t="shared" si="5"/>
        <v>2.6390573296152584</v>
      </c>
      <c r="K27">
        <f t="shared" si="6"/>
        <v>1418.0777425488586</v>
      </c>
      <c r="L27">
        <f t="shared" si="7"/>
        <v>1577.8123204400683</v>
      </c>
      <c r="M27">
        <f t="shared" si="1"/>
        <v>2.1999862271523862</v>
      </c>
      <c r="N27" s="3">
        <f t="shared" si="2"/>
        <v>1504.303619314021</v>
      </c>
      <c r="Q27" t="str">
        <f>'PRE-POST'!A30</f>
        <v>Charlotte</v>
      </c>
      <c r="R27" s="3">
        <f>IFERROR(VLOOKUP(Q27,$A$4:$N$160,14,FALSE),VLOOKUP(Q27,'Week 4'!Q$4:R$134,2,FALSE))</f>
        <v>1409.9547221810797</v>
      </c>
    </row>
    <row r="28" spans="1:18">
      <c r="A28" t="str">
        <f>IF('All scores'!$B258=$B$1,'All scores'!R258)</f>
        <v>Mississippi State</v>
      </c>
      <c r="B28">
        <f>IF('All scores'!$B258=$B$1,'All scores'!S258)</f>
        <v>7</v>
      </c>
      <c r="C28" t="str">
        <f>IF('All scores'!$B258=$B$1,'All scores'!T258)</f>
        <v>Kentucky</v>
      </c>
      <c r="D28">
        <f>IF('All scores'!$B258=$B$1,'All scores'!U258)</f>
        <v>28</v>
      </c>
      <c r="E28" s="3">
        <f>VLOOKUP(A28,'Week 4'!$Q$4:R$138,2,FALSE)</f>
        <v>1716.5519394845514</v>
      </c>
      <c r="F28" s="3">
        <f>VLOOKUP(C28,'Week 4'!$Q$4:S$138,2,FALSE)</f>
        <v>1624.0526625396128</v>
      </c>
      <c r="G28" s="5">
        <f t="shared" si="0"/>
        <v>0.5394922074045515</v>
      </c>
      <c r="H28">
        <f t="shared" si="3"/>
        <v>0</v>
      </c>
      <c r="I28">
        <f t="shared" si="4"/>
        <v>-21</v>
      </c>
      <c r="J28">
        <f t="shared" si="5"/>
        <v>3.0910424533583161</v>
      </c>
      <c r="K28">
        <f t="shared" si="6"/>
        <v>1624.0526625396128</v>
      </c>
      <c r="L28">
        <f t="shared" si="7"/>
        <v>1716.5519394845514</v>
      </c>
      <c r="M28">
        <f t="shared" si="1"/>
        <v>2.1999762160303016</v>
      </c>
      <c r="N28" s="3">
        <f t="shared" si="2"/>
        <v>1643.1786268052174</v>
      </c>
      <c r="Q28" t="str">
        <f>'PRE-POST'!A31</f>
        <v>Cincinnati</v>
      </c>
      <c r="R28" s="3">
        <f>IFERROR(VLOOKUP(Q28,$A$4:$N$160,14,FALSE),VLOOKUP(Q28,'Week 4'!Q$4:R$134,2,FALSE))</f>
        <v>1638.346998062482</v>
      </c>
    </row>
    <row r="29" spans="1:18">
      <c r="A29" t="str">
        <f>IF('All scores'!$B259=$B$1,'All scores'!R259)</f>
        <v>Louisiana Tech</v>
      </c>
      <c r="B29">
        <f>IF('All scores'!$B259=$B$1,'All scores'!S259)</f>
        <v>21</v>
      </c>
      <c r="C29" t="str">
        <f>IF('All scores'!$B259=$B$1,'All scores'!T259)</f>
        <v>Louisiana State</v>
      </c>
      <c r="D29">
        <f>IF('All scores'!$B259=$B$1,'All scores'!U259)</f>
        <v>38</v>
      </c>
      <c r="E29" s="3">
        <f>VLOOKUP(A29,'Week 4'!$Q$4:R$138,2,FALSE)</f>
        <v>1555.8731238437613</v>
      </c>
      <c r="F29" s="3">
        <f>VLOOKUP(C29,'Week 4'!$Q$4:S$138,2,FALSE)</f>
        <v>1582.2148947491819</v>
      </c>
      <c r="G29" s="5">
        <f t="shared" si="0"/>
        <v>0.37149571871711934</v>
      </c>
      <c r="H29">
        <f t="shared" si="3"/>
        <v>0</v>
      </c>
      <c r="I29">
        <f t="shared" si="4"/>
        <v>-17</v>
      </c>
      <c r="J29">
        <f t="shared" si="5"/>
        <v>2.8903717578961645</v>
      </c>
      <c r="K29">
        <f t="shared" si="6"/>
        <v>1582.2148947491819</v>
      </c>
      <c r="L29">
        <f t="shared" si="7"/>
        <v>1555.8731238437613</v>
      </c>
      <c r="M29">
        <f t="shared" si="1"/>
        <v>2.2000835175435967</v>
      </c>
      <c r="N29" s="3">
        <f t="shared" si="2"/>
        <v>1508.6258580099745</v>
      </c>
      <c r="Q29" t="str">
        <f>'PRE-POST'!A32</f>
        <v>Clemson</v>
      </c>
      <c r="R29" s="3">
        <f>IFERROR(VLOOKUP(Q29,$A$4:$N$160,14,FALSE),VLOOKUP(Q29,'Week 4'!Q$4:R$134,2,FALSE))</f>
        <v>1730.9702770395361</v>
      </c>
    </row>
    <row r="30" spans="1:18">
      <c r="A30" t="str">
        <f>IF('All scores'!$B260=$B$1,'All scores'!R260)</f>
        <v>Minnesota</v>
      </c>
      <c r="B30">
        <f>IF('All scores'!$B260=$B$1,'All scores'!S260)</f>
        <v>13</v>
      </c>
      <c r="C30" t="str">
        <f>IF('All scores'!$B260=$B$1,'All scores'!T260)</f>
        <v>Maryland</v>
      </c>
      <c r="D30">
        <f>IF('All scores'!$B260=$B$1,'All scores'!U260)</f>
        <v>42</v>
      </c>
      <c r="E30" s="3">
        <f>VLOOKUP(A30,'Week 4'!$Q$4:R$138,2,FALSE)</f>
        <v>1650.5804308834911</v>
      </c>
      <c r="F30" s="3">
        <f>VLOOKUP(C30,'Week 4'!$Q$4:S$138,2,FALSE)</f>
        <v>1490.1214809001065</v>
      </c>
      <c r="G30" s="5">
        <f t="shared" si="0"/>
        <v>0.63402094566833245</v>
      </c>
      <c r="H30">
        <f t="shared" si="3"/>
        <v>0</v>
      </c>
      <c r="I30">
        <f t="shared" si="4"/>
        <v>-29</v>
      </c>
      <c r="J30">
        <f t="shared" si="5"/>
        <v>3.4011973816621555</v>
      </c>
      <c r="K30">
        <f t="shared" si="6"/>
        <v>1490.1214809001065</v>
      </c>
      <c r="L30">
        <f t="shared" si="7"/>
        <v>1650.5804308834911</v>
      </c>
      <c r="M30">
        <f t="shared" si="1"/>
        <v>2.1999862893282041</v>
      </c>
      <c r="N30" s="3">
        <f t="shared" si="2"/>
        <v>1555.6980854713267</v>
      </c>
      <c r="Q30" t="str">
        <f>'PRE-POST'!A33</f>
        <v>Coastal Carolina</v>
      </c>
      <c r="R30" s="3">
        <f>IFERROR(VLOOKUP(Q30,$A$4:$N$160,14,FALSE),VLOOKUP(Q30,'Week 4'!Q$4:R$134,2,FALSE))</f>
        <v>1622.0047632553158</v>
      </c>
    </row>
    <row r="31" spans="1:18">
      <c r="A31" t="str">
        <f>IF('All scores'!$B261=$B$1,'All scores'!R261)</f>
        <v>Charlotte</v>
      </c>
      <c r="B31">
        <f>IF('All scores'!$B261=$B$1,'All scores'!S261)</f>
        <v>31</v>
      </c>
      <c r="C31" t="str">
        <f>IF('All scores'!$B261=$B$1,'All scores'!T261)</f>
        <v>Massachusetts</v>
      </c>
      <c r="D31">
        <f>IF('All scores'!$B261=$B$1,'All scores'!U261)</f>
        <v>49</v>
      </c>
      <c r="E31" s="3">
        <f>VLOOKUP(A31,'Week 4'!$Q$4:R$138,2,FALSE)</f>
        <v>1483.3373416070006</v>
      </c>
      <c r="F31" s="3">
        <f>VLOOKUP(C31,'Week 4'!$Q$4:S$138,2,FALSE)</f>
        <v>1371.9065682243111</v>
      </c>
      <c r="G31" s="5">
        <f t="shared" si="0"/>
        <v>0.56642429477779488</v>
      </c>
      <c r="H31">
        <f t="shared" si="3"/>
        <v>0</v>
      </c>
      <c r="I31">
        <f t="shared" si="4"/>
        <v>-18</v>
      </c>
      <c r="J31">
        <f t="shared" si="5"/>
        <v>2.9444389791664403</v>
      </c>
      <c r="K31">
        <f t="shared" si="6"/>
        <v>1371.9065682243111</v>
      </c>
      <c r="L31">
        <f t="shared" si="7"/>
        <v>1483.3373416070006</v>
      </c>
      <c r="M31">
        <f t="shared" si="1"/>
        <v>2.1999802568004045</v>
      </c>
      <c r="N31" s="3">
        <f t="shared" si="2"/>
        <v>1409.9547221810797</v>
      </c>
      <c r="Q31" t="str">
        <f>'PRE-POST'!A34</f>
        <v>Colorado</v>
      </c>
      <c r="R31" s="3">
        <f>IFERROR(VLOOKUP(Q31,$A$4:$N$160,14,FALSE),VLOOKUP(Q31,'Week 4'!Q$4:R$134,2,FALSE))</f>
        <v>1639.3938428619597</v>
      </c>
    </row>
    <row r="32" spans="1:18">
      <c r="A32" t="str">
        <f>IF('All scores'!$B262=$B$1,'All scores'!R262)</f>
        <v>South Alabama</v>
      </c>
      <c r="B32">
        <f>IF('All scores'!$B262=$B$1,'All scores'!S262)</f>
        <v>35</v>
      </c>
      <c r="C32" t="str">
        <f>IF('All scores'!$B262=$B$1,'All scores'!T262)</f>
        <v>Memphis</v>
      </c>
      <c r="D32">
        <f>IF('All scores'!$B262=$B$1,'All scores'!U262)</f>
        <v>52</v>
      </c>
      <c r="E32" s="3">
        <f>VLOOKUP(A32,'Week 4'!$Q$4:R$138,2,FALSE)</f>
        <v>1491.6941718133887</v>
      </c>
      <c r="F32" s="3">
        <f>VLOOKUP(C32,'Week 4'!$Q$4:S$138,2,FALSE)</f>
        <v>1621.427281304324</v>
      </c>
      <c r="G32" s="5">
        <f t="shared" si="0"/>
        <v>0.24583068209481809</v>
      </c>
      <c r="H32">
        <f t="shared" si="3"/>
        <v>0</v>
      </c>
      <c r="I32">
        <f t="shared" si="4"/>
        <v>-17</v>
      </c>
      <c r="J32">
        <f t="shared" si="5"/>
        <v>2.8903717578961645</v>
      </c>
      <c r="K32">
        <f t="shared" si="6"/>
        <v>1621.427281304324</v>
      </c>
      <c r="L32">
        <f t="shared" si="7"/>
        <v>1491.6941718133887</v>
      </c>
      <c r="M32">
        <f t="shared" si="1"/>
        <v>2.2000169578915409</v>
      </c>
      <c r="N32" s="3">
        <f t="shared" si="2"/>
        <v>1460.4300801544314</v>
      </c>
      <c r="Q32" t="str">
        <f>'PRE-POST'!A35</f>
        <v>Colorado State</v>
      </c>
      <c r="R32" s="3">
        <f>IFERROR(VLOOKUP(Q32,$A$4:$N$160,14,FALSE),VLOOKUP(Q32,'Week 4'!Q$4:R$134,2,FALSE))</f>
        <v>1319.5843466115969</v>
      </c>
    </row>
    <row r="33" spans="1:18">
      <c r="A33" t="str">
        <f>IF('All scores'!$B263=$B$1,'All scores'!R263)</f>
        <v>Florida International</v>
      </c>
      <c r="B33">
        <f>IF('All scores'!$B263=$B$1,'All scores'!S263)</f>
        <v>17</v>
      </c>
      <c r="C33" t="str">
        <f>IF('All scores'!$B263=$B$1,'All scores'!T263)</f>
        <v>Miami (FL)</v>
      </c>
      <c r="D33">
        <f>IF('All scores'!$B263=$B$1,'All scores'!U263)</f>
        <v>31</v>
      </c>
      <c r="E33" s="3">
        <f>VLOOKUP(A33,'Week 4'!$Q$4:R$138,2,FALSE)</f>
        <v>1573.5184395392189</v>
      </c>
      <c r="F33" s="3">
        <f>VLOOKUP(C33,'Week 4'!$Q$4:S$138,2,FALSE)</f>
        <v>1627.3861126725656</v>
      </c>
      <c r="G33" s="5">
        <f t="shared" si="0"/>
        <v>0.33531177388165279</v>
      </c>
      <c r="H33">
        <f t="shared" si="3"/>
        <v>0</v>
      </c>
      <c r="I33">
        <f t="shared" si="4"/>
        <v>-14</v>
      </c>
      <c r="J33">
        <f t="shared" si="5"/>
        <v>2.7080502011022101</v>
      </c>
      <c r="K33">
        <f t="shared" si="6"/>
        <v>1627.3861126725656</v>
      </c>
      <c r="L33">
        <f t="shared" si="7"/>
        <v>1573.5184395392189</v>
      </c>
      <c r="M33">
        <f t="shared" si="1"/>
        <v>2.2000408408210723</v>
      </c>
      <c r="N33" s="3">
        <f t="shared" si="2"/>
        <v>1533.5638887018688</v>
      </c>
      <c r="Q33" t="str">
        <f>'PRE-POST'!A36</f>
        <v>Connecticut</v>
      </c>
      <c r="R33" s="3">
        <f>IFERROR(VLOOKUP(Q33,$A$4:$N$160,14,FALSE),VLOOKUP(Q33,'Week 4'!Q$4:R$134,2,FALSE))</f>
        <v>1407.4765936292238</v>
      </c>
    </row>
    <row r="34" spans="1:18">
      <c r="A34" t="str">
        <f>IF('All scores'!$B264=$B$1,'All scores'!R264)</f>
        <v>Miami (OH)</v>
      </c>
      <c r="B34">
        <f>IF('All scores'!$B264=$B$1,'All scores'!S264)</f>
        <v>38</v>
      </c>
      <c r="C34" t="str">
        <f>IF('All scores'!$B264=$B$1,'All scores'!T264)</f>
        <v>Bowling Green State</v>
      </c>
      <c r="D34">
        <f>IF('All scores'!$B264=$B$1,'All scores'!U264)</f>
        <v>23</v>
      </c>
      <c r="E34" s="3">
        <f>VLOOKUP(A34,'Week 4'!$Q$4:R$138,2,FALSE)</f>
        <v>1384.4533425224524</v>
      </c>
      <c r="F34" s="3">
        <f>VLOOKUP(C34,'Week 4'!$Q$4:S$138,2,FALSE)</f>
        <v>1418.1872349303092</v>
      </c>
      <c r="G34" s="5">
        <f t="shared" si="0"/>
        <v>0.36161580049013353</v>
      </c>
      <c r="H34">
        <f t="shared" si="3"/>
        <v>1</v>
      </c>
      <c r="I34">
        <f t="shared" si="4"/>
        <v>15</v>
      </c>
      <c r="J34">
        <f t="shared" si="5"/>
        <v>2.7725887222397811</v>
      </c>
      <c r="K34">
        <f t="shared" si="6"/>
        <v>1384.4533425224524</v>
      </c>
      <c r="L34">
        <f t="shared" si="7"/>
        <v>1418.1872349303092</v>
      </c>
      <c r="M34">
        <f t="shared" si="1"/>
        <v>2.1999347836895491</v>
      </c>
      <c r="N34" s="3">
        <f t="shared" si="2"/>
        <v>1462.3300145040346</v>
      </c>
      <c r="Q34" t="str">
        <f>'PRE-POST'!A37</f>
        <v>Duke</v>
      </c>
      <c r="R34" s="3">
        <f>IFERROR(VLOOKUP(Q34,$A$4:$N$160,14,FALSE),VLOOKUP(Q34,'Week 4'!Q$4:R$134,2,FALSE))</f>
        <v>1686.2391154186978</v>
      </c>
    </row>
    <row r="35" spans="1:18">
      <c r="A35" t="str">
        <f>IF('All scores'!$B265=$B$1,'All scores'!R265)</f>
        <v>Nebraska</v>
      </c>
      <c r="B35">
        <f>IF('All scores'!$B265=$B$1,'All scores'!S265)</f>
        <v>10</v>
      </c>
      <c r="C35" t="str">
        <f>IF('All scores'!$B265=$B$1,'All scores'!T265)</f>
        <v>Michigan</v>
      </c>
      <c r="D35">
        <f>IF('All scores'!$B265=$B$1,'All scores'!U265)</f>
        <v>56</v>
      </c>
      <c r="E35" s="3">
        <f>VLOOKUP(A35,'Week 4'!$Q$4:R$138,2,FALSE)</f>
        <v>1422.0864941100833</v>
      </c>
      <c r="F35" s="3">
        <f>VLOOKUP(C35,'Week 4'!$Q$4:S$138,2,FALSE)</f>
        <v>1580.4432724386231</v>
      </c>
      <c r="G35" s="5">
        <f t="shared" si="0"/>
        <v>0.21657388944700484</v>
      </c>
      <c r="H35">
        <f t="shared" si="3"/>
        <v>0</v>
      </c>
      <c r="I35">
        <f t="shared" si="4"/>
        <v>-46</v>
      </c>
      <c r="J35">
        <f t="shared" si="5"/>
        <v>3.8501476017100584</v>
      </c>
      <c r="K35">
        <f t="shared" si="6"/>
        <v>1580.4432724386231</v>
      </c>
      <c r="L35">
        <f t="shared" si="7"/>
        <v>1422.0864941100833</v>
      </c>
      <c r="M35">
        <f t="shared" si="1"/>
        <v>2.2000138926797024</v>
      </c>
      <c r="N35" s="3">
        <f t="shared" si="2"/>
        <v>1385.3972390181561</v>
      </c>
      <c r="Q35" t="str">
        <f>'PRE-POST'!A38</f>
        <v>Eastern Michigan</v>
      </c>
      <c r="R35" s="3">
        <f>IFERROR(VLOOKUP(Q35,$A$4:$N$160,14,FALSE),VLOOKUP(Q35,'Week 4'!Q$4:R$134,2,FALSE))</f>
        <v>1539.1172050609055</v>
      </c>
    </row>
    <row r="36" spans="1:18">
      <c r="A36" t="str">
        <f>IF('All scores'!$B266=$B$1,'All scores'!R266)</f>
        <v>Michigan State</v>
      </c>
      <c r="B36">
        <f>IF('All scores'!$B266=$B$1,'All scores'!S266)</f>
        <v>35</v>
      </c>
      <c r="C36" t="str">
        <f>IF('All scores'!$B266=$B$1,'All scores'!T266)</f>
        <v>Indiana</v>
      </c>
      <c r="D36">
        <f>IF('All scores'!$B266=$B$1,'All scores'!U266)</f>
        <v>21</v>
      </c>
      <c r="E36" s="3">
        <f>VLOOKUP(A36,'Week 4'!$Q$4:R$138,2,FALSE)</f>
        <v>1497.3467478876239</v>
      </c>
      <c r="F36" s="3">
        <f>VLOOKUP(C36,'Week 4'!$Q$4:S$138,2,FALSE)</f>
        <v>1614.8659097698676</v>
      </c>
      <c r="G36" s="5">
        <f t="shared" ref="G36:G67" si="8">1/(1+(10^((F36-E36+HFA)/400)))</f>
        <v>0.25909747036326225</v>
      </c>
      <c r="H36">
        <f t="shared" si="3"/>
        <v>1</v>
      </c>
      <c r="I36">
        <f t="shared" si="4"/>
        <v>14</v>
      </c>
      <c r="J36">
        <f t="shared" si="5"/>
        <v>2.7080502011022101</v>
      </c>
      <c r="K36">
        <f t="shared" si="6"/>
        <v>1497.3467478876239</v>
      </c>
      <c r="L36">
        <f t="shared" si="7"/>
        <v>1614.8659097698676</v>
      </c>
      <c r="M36">
        <f t="shared" ref="M36:M67" si="9">IFERROR((MVC*0.001/(K36-L36))+MVC,1)</f>
        <v>2.1999812796486569</v>
      </c>
      <c r="N36" s="3">
        <f t="shared" ref="N36:N67" si="10">E36+k*J36*M36*(H36-G36)</f>
        <v>1585.6276514296151</v>
      </c>
      <c r="Q36" t="str">
        <f>'PRE-POST'!A39</f>
        <v>East Carolina</v>
      </c>
      <c r="R36" s="3">
        <f>IFERROR(VLOOKUP(Q36,$A$4:$N$160,14,FALSE),VLOOKUP(Q36,'Week 4'!Q$4:R$134,2,FALSE))</f>
        <v>1500.2584796225524</v>
      </c>
    </row>
    <row r="37" spans="1:18">
      <c r="A37" t="str">
        <f>IF('All scores'!$B267=$B$1,'All scores'!R267)</f>
        <v>Kent State</v>
      </c>
      <c r="B37">
        <f>IF('All scores'!$B267=$B$1,'All scores'!S267)</f>
        <v>17</v>
      </c>
      <c r="C37" t="str">
        <f>IF('All scores'!$B267=$B$1,'All scores'!T267)</f>
        <v>Mississippi</v>
      </c>
      <c r="D37">
        <f>IF('All scores'!$B267=$B$1,'All scores'!U267)</f>
        <v>38</v>
      </c>
      <c r="E37" s="3">
        <f>VLOOKUP(A37,'Week 4'!$Q$4:R$138,2,FALSE)</f>
        <v>1479.1062636701417</v>
      </c>
      <c r="F37" s="3">
        <f>VLOOKUP(C37,'Week 4'!$Q$4:S$138,2,FALSE)</f>
        <v>1474.9477596651509</v>
      </c>
      <c r="G37" s="5">
        <f t="shared" si="8"/>
        <v>0.41332621027653665</v>
      </c>
      <c r="H37">
        <f t="shared" si="3"/>
        <v>0</v>
      </c>
      <c r="I37">
        <f t="shared" si="4"/>
        <v>-21</v>
      </c>
      <c r="J37">
        <f t="shared" si="5"/>
        <v>3.0910424533583161</v>
      </c>
      <c r="K37">
        <f t="shared" si="6"/>
        <v>1474.9477596651509</v>
      </c>
      <c r="L37">
        <f t="shared" si="7"/>
        <v>1479.1062636701417</v>
      </c>
      <c r="M37">
        <f t="shared" si="9"/>
        <v>2.1994709635971592</v>
      </c>
      <c r="N37" s="3">
        <f t="shared" si="10"/>
        <v>1422.9049917278635</v>
      </c>
      <c r="Q37" t="str">
        <f>'PRE-POST'!A40</f>
        <v>Florida International</v>
      </c>
      <c r="R37" s="3">
        <f>IFERROR(VLOOKUP(Q37,$A$4:$N$160,14,FALSE),VLOOKUP(Q37,'Week 4'!Q$4:R$134,2,FALSE))</f>
        <v>1533.5638887018688</v>
      </c>
    </row>
    <row r="38" spans="1:18">
      <c r="A38" t="str">
        <f>IF('All scores'!$B268=$B$1,'All scores'!R268)</f>
        <v>New Mexico State</v>
      </c>
      <c r="B38">
        <f>IF('All scores'!$B268=$B$1,'All scores'!S268)</f>
        <v>27</v>
      </c>
      <c r="C38" t="str">
        <f>IF('All scores'!$B268=$B$1,'All scores'!T268)</f>
        <v>Texas-El Paso</v>
      </c>
      <c r="D38">
        <f>IF('All scores'!$B268=$B$1,'All scores'!U268)</f>
        <v>20</v>
      </c>
      <c r="E38" s="3">
        <f>VLOOKUP(A38,'Week 4'!$Q$4:R$138,2,FALSE)</f>
        <v>1296.0833381911229</v>
      </c>
      <c r="F38" s="3">
        <f>VLOOKUP(C38,'Week 4'!$Q$4:S$138,2,FALSE)</f>
        <v>1350.9158907387973</v>
      </c>
      <c r="G38" s="5">
        <f t="shared" si="8"/>
        <v>0.33407497998672608</v>
      </c>
      <c r="H38">
        <f t="shared" si="3"/>
        <v>1</v>
      </c>
      <c r="I38">
        <f t="shared" si="4"/>
        <v>7</v>
      </c>
      <c r="J38">
        <f t="shared" si="5"/>
        <v>2.0794415416798357</v>
      </c>
      <c r="K38">
        <f t="shared" si="6"/>
        <v>1296.0833381911229</v>
      </c>
      <c r="L38">
        <f t="shared" si="7"/>
        <v>1350.9158907387973</v>
      </c>
      <c r="M38">
        <f t="shared" si="9"/>
        <v>2.1999598778481437</v>
      </c>
      <c r="N38" s="3">
        <f t="shared" si="10"/>
        <v>1357.0113216178233</v>
      </c>
      <c r="Q38" t="str">
        <f>'PRE-POST'!A41</f>
        <v>Florida</v>
      </c>
      <c r="R38" s="3">
        <f>IFERROR(VLOOKUP(Q38,$A$4:$N$160,14,FALSE),VLOOKUP(Q38,'Week 4'!Q$4:R$134,2,FALSE))</f>
        <v>1654.7130019602976</v>
      </c>
    </row>
    <row r="39" spans="1:18">
      <c r="A39" t="str">
        <f>IF('All scores'!$B269=$B$1,'All scores'!R269)</f>
        <v>Pittsburgh</v>
      </c>
      <c r="B39">
        <f>IF('All scores'!$B269=$B$1,'All scores'!S269)</f>
        <v>35</v>
      </c>
      <c r="C39" t="str">
        <f>IF('All scores'!$B269=$B$1,'All scores'!T269)</f>
        <v>North Carolina</v>
      </c>
      <c r="D39">
        <f>IF('All scores'!$B269=$B$1,'All scores'!U269)</f>
        <v>38</v>
      </c>
      <c r="E39" s="3">
        <f>VLOOKUP(A39,'Week 4'!$Q$4:R$138,2,FALSE)</f>
        <v>1506.8978110263938</v>
      </c>
      <c r="F39" s="3">
        <f>VLOOKUP(C39,'Week 4'!$Q$4:S$138,2,FALSE)</f>
        <v>1420.0811713253793</v>
      </c>
      <c r="G39" s="5">
        <f t="shared" si="8"/>
        <v>0.53135546760682173</v>
      </c>
      <c r="H39">
        <f t="shared" si="3"/>
        <v>0</v>
      </c>
      <c r="I39">
        <f t="shared" si="4"/>
        <v>-3</v>
      </c>
      <c r="J39">
        <f t="shared" si="5"/>
        <v>1.3862943611198906</v>
      </c>
      <c r="K39">
        <f t="shared" si="6"/>
        <v>1420.0811713253793</v>
      </c>
      <c r="L39">
        <f t="shared" si="7"/>
        <v>1506.8978110263938</v>
      </c>
      <c r="M39">
        <f t="shared" si="9"/>
        <v>2.1999746592357461</v>
      </c>
      <c r="N39" s="3">
        <f t="shared" si="10"/>
        <v>1474.4871204604633</v>
      </c>
      <c r="Q39" t="str">
        <f>'PRE-POST'!A42</f>
        <v>Florida Atlantic</v>
      </c>
      <c r="R39" s="3">
        <f>IFERROR(VLOOKUP(Q39,$A$4:$N$160,14,FALSE),VLOOKUP(Q39,'Week 4'!Q$4:R$134,2,FALSE))</f>
        <v>1491.4794951737397</v>
      </c>
    </row>
    <row r="40" spans="1:18">
      <c r="A40" t="str">
        <f>IF('All scores'!$B270=$B$1,'All scores'!R270)</f>
        <v>North Carolina State</v>
      </c>
      <c r="B40">
        <f>IF('All scores'!$B270=$B$1,'All scores'!S270)</f>
        <v>37</v>
      </c>
      <c r="C40" t="str">
        <f>IF('All scores'!$B270=$B$1,'All scores'!T270)</f>
        <v>Marshall</v>
      </c>
      <c r="D40">
        <f>IF('All scores'!$B270=$B$1,'All scores'!U270)</f>
        <v>20</v>
      </c>
      <c r="E40" s="3">
        <f>VLOOKUP(A40,'Week 4'!$Q$4:R$138,2,FALSE)</f>
        <v>1618.8894995009675</v>
      </c>
      <c r="F40" s="3">
        <f>VLOOKUP(C40,'Week 4'!$Q$4:S$138,2,FALSE)</f>
        <v>1551.1513258480716</v>
      </c>
      <c r="G40" s="5">
        <f t="shared" si="8"/>
        <v>0.50394046706430107</v>
      </c>
      <c r="H40">
        <f t="shared" si="3"/>
        <v>1</v>
      </c>
      <c r="I40">
        <f t="shared" si="4"/>
        <v>17</v>
      </c>
      <c r="J40">
        <f t="shared" si="5"/>
        <v>2.8903717578961645</v>
      </c>
      <c r="K40">
        <f t="shared" si="6"/>
        <v>1618.8894995009675</v>
      </c>
      <c r="L40">
        <f t="shared" si="7"/>
        <v>1551.1513258480716</v>
      </c>
      <c r="M40">
        <f t="shared" si="9"/>
        <v>2.2000324779940374</v>
      </c>
      <c r="N40" s="3">
        <f t="shared" si="10"/>
        <v>1681.9774752638582</v>
      </c>
      <c r="Q40" t="str">
        <f>'PRE-POST'!A43</f>
        <v>Florida State</v>
      </c>
      <c r="R40" s="3">
        <f>IFERROR(VLOOKUP(Q40,$A$4:$N$160,14,FALSE),VLOOKUP(Q40,'Week 4'!Q$4:R$134,2,FALSE))</f>
        <v>1508.6998757743054</v>
      </c>
    </row>
    <row r="41" spans="1:18">
      <c r="A41" t="str">
        <f>IF('All scores'!$B271=$B$1,'All scores'!R271)</f>
        <v>North Texas</v>
      </c>
      <c r="B41">
        <f>IF('All scores'!$B271=$B$1,'All scores'!S271)</f>
        <v>47</v>
      </c>
      <c r="C41" t="str">
        <f>IF('All scores'!$B271=$B$1,'All scores'!T271)</f>
        <v>Liberty</v>
      </c>
      <c r="D41">
        <f>IF('All scores'!$B271=$B$1,'All scores'!U271)</f>
        <v>7</v>
      </c>
      <c r="E41" s="3">
        <f>VLOOKUP(A41,'Week 4'!$Q$4:R$138,2,FALSE)</f>
        <v>1647.7051465059978</v>
      </c>
      <c r="F41" s="3">
        <f>VLOOKUP(C41,'Week 4'!$Q$4:S$138,2,FALSE)</f>
        <v>1466.1746667310383</v>
      </c>
      <c r="G41" s="5">
        <f t="shared" si="8"/>
        <v>0.6616830225014857</v>
      </c>
      <c r="H41">
        <f t="shared" si="3"/>
        <v>1</v>
      </c>
      <c r="I41">
        <f t="shared" si="4"/>
        <v>40</v>
      </c>
      <c r="J41">
        <f t="shared" si="5"/>
        <v>3.713572066704308</v>
      </c>
      <c r="K41">
        <f t="shared" si="6"/>
        <v>1647.7051465059978</v>
      </c>
      <c r="L41">
        <f t="shared" si="7"/>
        <v>1466.1746667310383</v>
      </c>
      <c r="M41">
        <f t="shared" si="9"/>
        <v>2.200012119176916</v>
      </c>
      <c r="N41" s="3">
        <f t="shared" si="10"/>
        <v>1702.9854880305991</v>
      </c>
      <c r="Q41" t="str">
        <f>'PRE-POST'!A44</f>
        <v>Fresno State</v>
      </c>
      <c r="R41" s="3">
        <f>IFERROR(VLOOKUP(Q41,$A$4:$N$160,14,FALSE),VLOOKUP(Q41,'Week 4'!Q$4:R$134,2,FALSE))</f>
        <v>1619.2159688776048</v>
      </c>
    </row>
    <row r="42" spans="1:18">
      <c r="A42" t="str">
        <f>IF('All scores'!$B272=$B$1,'All scores'!R272)</f>
        <v>Notre Dame</v>
      </c>
      <c r="B42">
        <f>IF('All scores'!$B272=$B$1,'All scores'!S272)</f>
        <v>56</v>
      </c>
      <c r="C42" t="str">
        <f>IF('All scores'!$B272=$B$1,'All scores'!T272)</f>
        <v>Wake Forest</v>
      </c>
      <c r="D42">
        <f>IF('All scores'!$B272=$B$1,'All scores'!U272)</f>
        <v>27</v>
      </c>
      <c r="E42" s="3">
        <f>VLOOKUP(A42,'Week 4'!$Q$4:R$138,2,FALSE)</f>
        <v>1605.8439339801885</v>
      </c>
      <c r="F42" s="3">
        <f>VLOOKUP(C42,'Week 4'!$Q$4:S$138,2,FALSE)</f>
        <v>1508.7633417174934</v>
      </c>
      <c r="G42" s="5">
        <f t="shared" si="8"/>
        <v>0.54603692357901423</v>
      </c>
      <c r="H42">
        <f t="shared" si="3"/>
        <v>1</v>
      </c>
      <c r="I42">
        <f t="shared" si="4"/>
        <v>29</v>
      </c>
      <c r="J42">
        <f t="shared" si="5"/>
        <v>3.4011973816621555</v>
      </c>
      <c r="K42">
        <f t="shared" si="6"/>
        <v>1605.8439339801885</v>
      </c>
      <c r="L42">
        <f t="shared" si="7"/>
        <v>1508.7633417174934</v>
      </c>
      <c r="M42">
        <f t="shared" si="9"/>
        <v>2.2000226615840379</v>
      </c>
      <c r="N42" s="3">
        <f t="shared" si="10"/>
        <v>1673.7814269614255</v>
      </c>
      <c r="Q42" t="str">
        <f>'PRE-POST'!A45</f>
        <v>Georgia</v>
      </c>
      <c r="R42" s="3">
        <f>IFERROR(VLOOKUP(Q42,$A$4:$N$160,14,FALSE),VLOOKUP(Q42,'Week 4'!Q$4:R$134,2,FALSE))</f>
        <v>1762.7060420752548</v>
      </c>
    </row>
    <row r="43" spans="1:18">
      <c r="A43" t="str">
        <f>IF('All scores'!$B273=$B$1,'All scores'!R273)</f>
        <v>Tulane</v>
      </c>
      <c r="B43">
        <f>IF('All scores'!$B273=$B$1,'All scores'!S273)</f>
        <v>6</v>
      </c>
      <c r="C43" t="str">
        <f>IF('All scores'!$B273=$B$1,'All scores'!T273)</f>
        <v>Ohio State</v>
      </c>
      <c r="D43">
        <f>IF('All scores'!$B273=$B$1,'All scores'!U273)</f>
        <v>49</v>
      </c>
      <c r="E43" s="3">
        <f>VLOOKUP(A43,'Week 4'!$Q$4:R$138,2,FALSE)</f>
        <v>1483.4107203333076</v>
      </c>
      <c r="F43" s="3">
        <f>VLOOKUP(C43,'Week 4'!$Q$4:S$138,2,FALSE)</f>
        <v>1661.2610037353245</v>
      </c>
      <c r="G43" s="5">
        <f t="shared" si="8"/>
        <v>0.19814024968334271</v>
      </c>
      <c r="H43">
        <f t="shared" si="3"/>
        <v>0</v>
      </c>
      <c r="I43">
        <f t="shared" si="4"/>
        <v>-43</v>
      </c>
      <c r="J43">
        <f t="shared" si="5"/>
        <v>3.784189633918261</v>
      </c>
      <c r="K43">
        <f t="shared" si="6"/>
        <v>1661.2610037353245</v>
      </c>
      <c r="L43">
        <f t="shared" si="7"/>
        <v>1483.4107203333076</v>
      </c>
      <c r="M43">
        <f t="shared" si="9"/>
        <v>2.2000123699549867</v>
      </c>
      <c r="N43" s="3">
        <f t="shared" si="10"/>
        <v>1450.4193225611916</v>
      </c>
      <c r="Q43" t="str">
        <f>'PRE-POST'!A46</f>
        <v>Georgia Southern</v>
      </c>
      <c r="R43" s="3">
        <f>IFERROR(VLOOKUP(Q43,$A$4:$N$160,14,FALSE),VLOOKUP(Q43,'Week 4'!Q$4:R$134,2,FALSE))</f>
        <v>1554.103429549976</v>
      </c>
    </row>
    <row r="44" spans="1:18">
      <c r="A44" t="str">
        <f>IF('All scores'!$B274=$B$1,'All scores'!R274)</f>
        <v>Army</v>
      </c>
      <c r="B44">
        <f>IF('All scores'!$B274=$B$1,'All scores'!S274)</f>
        <v>21</v>
      </c>
      <c r="C44" t="str">
        <f>IF('All scores'!$B274=$B$1,'All scores'!T274)</f>
        <v>Oklahoma</v>
      </c>
      <c r="D44">
        <f>IF('All scores'!$B274=$B$1,'All scores'!U274)</f>
        <v>28</v>
      </c>
      <c r="E44" s="3">
        <f>VLOOKUP(A44,'Week 4'!$Q$4:R$138,2,FALSE)</f>
        <v>1589.1228865631711</v>
      </c>
      <c r="F44" s="3">
        <f>VLOOKUP(C44,'Week 4'!$Q$4:S$138,2,FALSE)</f>
        <v>1630.8992083428041</v>
      </c>
      <c r="G44" s="5">
        <f t="shared" si="8"/>
        <v>0.35099830886809369</v>
      </c>
      <c r="H44">
        <f t="shared" si="3"/>
        <v>0</v>
      </c>
      <c r="I44">
        <f t="shared" si="4"/>
        <v>-7</v>
      </c>
      <c r="J44">
        <f t="shared" si="5"/>
        <v>2.0794415416798357</v>
      </c>
      <c r="K44">
        <f t="shared" si="6"/>
        <v>1630.8992083428041</v>
      </c>
      <c r="L44">
        <f t="shared" si="7"/>
        <v>1589.1228865631711</v>
      </c>
      <c r="M44">
        <f t="shared" si="9"/>
        <v>2.2000526614097722</v>
      </c>
      <c r="N44" s="3">
        <f t="shared" si="10"/>
        <v>1557.0073773936203</v>
      </c>
      <c r="Q44" t="str">
        <f>'PRE-POST'!A47</f>
        <v>Georgia State</v>
      </c>
      <c r="R44" s="3">
        <f>IFERROR(VLOOKUP(Q44,$A$4:$N$160,14,FALSE),VLOOKUP(Q44,'Week 4'!Q$4:R$134,2,FALSE))</f>
        <v>1362.2007078607123</v>
      </c>
    </row>
    <row r="45" spans="1:18">
      <c r="A45" t="str">
        <f>IF('All scores'!$B275=$B$1,'All scores'!R275)</f>
        <v>Virginia Tech</v>
      </c>
      <c r="B45">
        <f>IF('All scores'!$B275=$B$1,'All scores'!S275)</f>
        <v>35</v>
      </c>
      <c r="C45" t="str">
        <f>IF('All scores'!$B275=$B$1,'All scores'!T275)</f>
        <v>Old Dominion</v>
      </c>
      <c r="D45">
        <f>IF('All scores'!$B275=$B$1,'All scores'!U275)</f>
        <v>49</v>
      </c>
      <c r="E45" s="3">
        <f>VLOOKUP(A45,'Week 4'!$Q$4:R$138,2,FALSE)</f>
        <v>1570.1529441464099</v>
      </c>
      <c r="F45" s="3">
        <f>VLOOKUP(C45,'Week 4'!$Q$4:S$138,2,FALSE)</f>
        <v>1386.6715756186559</v>
      </c>
      <c r="G45" s="5">
        <f t="shared" si="8"/>
        <v>0.66419242069596074</v>
      </c>
      <c r="H45">
        <f t="shared" si="3"/>
        <v>0</v>
      </c>
      <c r="I45">
        <f t="shared" si="4"/>
        <v>-14</v>
      </c>
      <c r="J45">
        <f t="shared" si="5"/>
        <v>2.7080502011022101</v>
      </c>
      <c r="K45">
        <f t="shared" si="6"/>
        <v>1386.6715756186559</v>
      </c>
      <c r="L45">
        <f t="shared" si="7"/>
        <v>1570.1529441464099</v>
      </c>
      <c r="M45">
        <f t="shared" si="9"/>
        <v>2.1999880096817588</v>
      </c>
      <c r="N45" s="3">
        <f t="shared" si="10"/>
        <v>1491.0120530668698</v>
      </c>
      <c r="Q45" t="str">
        <f>'PRE-POST'!A48</f>
        <v>Georgia Tech</v>
      </c>
      <c r="R45" s="3">
        <f>IFERROR(VLOOKUP(Q45,$A$4:$N$160,14,FALSE),VLOOKUP(Q45,'Week 4'!Q$4:R$134,2,FALSE))</f>
        <v>1451.1614102658662</v>
      </c>
    </row>
    <row r="46" spans="1:18">
      <c r="A46" t="str">
        <f>IF('All scores'!$B276=$B$1,'All scores'!R276)</f>
        <v>Boston College</v>
      </c>
      <c r="B46">
        <f>IF('All scores'!$B276=$B$1,'All scores'!S276)</f>
        <v>13</v>
      </c>
      <c r="C46" t="str">
        <f>IF('All scores'!$B276=$B$1,'All scores'!T276)</f>
        <v>Purdue</v>
      </c>
      <c r="D46">
        <f>IF('All scores'!$B276=$B$1,'All scores'!U276)</f>
        <v>30</v>
      </c>
      <c r="E46" s="3">
        <f>VLOOKUP(A46,'Week 4'!$Q$4:R$138,2,FALSE)</f>
        <v>1652.3921291499455</v>
      </c>
      <c r="F46" s="3">
        <f>VLOOKUP(C46,'Week 4'!$Q$4:S$138,2,FALSE)</f>
        <v>1447.5605115741832</v>
      </c>
      <c r="G46" s="5">
        <f t="shared" si="8"/>
        <v>0.69102924034787283</v>
      </c>
      <c r="H46">
        <f t="shared" si="3"/>
        <v>0</v>
      </c>
      <c r="I46">
        <f t="shared" si="4"/>
        <v>-17</v>
      </c>
      <c r="J46">
        <f t="shared" si="5"/>
        <v>2.8903717578961645</v>
      </c>
      <c r="K46">
        <f t="shared" si="6"/>
        <v>1447.5605115741832</v>
      </c>
      <c r="L46">
        <f t="shared" si="7"/>
        <v>1652.3921291499455</v>
      </c>
      <c r="M46">
        <f t="shared" si="9"/>
        <v>2.199989259470652</v>
      </c>
      <c r="N46" s="3">
        <f t="shared" si="10"/>
        <v>1564.5099765898708</v>
      </c>
      <c r="Q46" t="str">
        <f>'PRE-POST'!A49</f>
        <v>Hawaii</v>
      </c>
      <c r="R46" s="3">
        <f>IFERROR(VLOOKUP(Q46,$A$4:$N$160,14,FALSE),VLOOKUP(Q46,'Week 4'!Q$4:R$134,2,FALSE))</f>
        <v>1593.7639293457989</v>
      </c>
    </row>
    <row r="47" spans="1:18">
      <c r="A47" t="str">
        <f>IF('All scores'!$B277=$B$1,'All scores'!R277)</f>
        <v>Eastern Michigan</v>
      </c>
      <c r="B47">
        <f>IF('All scores'!$B277=$B$1,'All scores'!S277)</f>
        <v>20</v>
      </c>
      <c r="C47" t="str">
        <f>IF('All scores'!$B277=$B$1,'All scores'!T277)</f>
        <v>San Diego State</v>
      </c>
      <c r="D47">
        <f>IF('All scores'!$B277=$B$1,'All scores'!U277)</f>
        <v>23</v>
      </c>
      <c r="E47" s="3">
        <f>VLOOKUP(A47,'Week 4'!$Q$4:R$138,2,FALSE)</f>
        <v>1565.3094065962739</v>
      </c>
      <c r="F47" s="3">
        <f>VLOOKUP(C47,'Week 4'!$Q$4:S$138,2,FALSE)</f>
        <v>1549.6765383111558</v>
      </c>
      <c r="G47" s="5">
        <f t="shared" si="8"/>
        <v>0.42942927947099452</v>
      </c>
      <c r="H47">
        <f t="shared" si="3"/>
        <v>0</v>
      </c>
      <c r="I47">
        <f t="shared" si="4"/>
        <v>-3</v>
      </c>
      <c r="J47">
        <f t="shared" si="5"/>
        <v>1.3862943611198906</v>
      </c>
      <c r="K47">
        <f t="shared" si="6"/>
        <v>1549.6765383111558</v>
      </c>
      <c r="L47">
        <f t="shared" si="7"/>
        <v>1565.3094065962739</v>
      </c>
      <c r="M47">
        <f t="shared" si="9"/>
        <v>2.1998592708670044</v>
      </c>
      <c r="N47" s="3">
        <f t="shared" si="10"/>
        <v>1539.1172050609055</v>
      </c>
      <c r="Q47" t="str">
        <f>'PRE-POST'!A50</f>
        <v>Houston</v>
      </c>
      <c r="R47" s="3">
        <f>IFERROR(VLOOKUP(Q47,$A$4:$N$160,14,FALSE),VLOOKUP(Q47,'Week 4'!Q$4:R$134,2,FALSE))</f>
        <v>1574.4936702189077</v>
      </c>
    </row>
    <row r="48" spans="1:18">
      <c r="A48" t="str">
        <f>IF('All scores'!$B278=$B$1,'All scores'!R278)</f>
        <v>South Carolina</v>
      </c>
      <c r="B48">
        <f>IF('All scores'!$B278=$B$1,'All scores'!S278)</f>
        <v>37</v>
      </c>
      <c r="C48" t="str">
        <f>IF('All scores'!$B278=$B$1,'All scores'!T278)</f>
        <v>Vanderbilt</v>
      </c>
      <c r="D48">
        <f>IF('All scores'!$B278=$B$1,'All scores'!U278)</f>
        <v>14</v>
      </c>
      <c r="E48" s="3">
        <f>VLOOKUP(A48,'Week 4'!$Q$4:R$138,2,FALSE)</f>
        <v>1462.9739088503809</v>
      </c>
      <c r="F48" s="3">
        <f>VLOOKUP(C48,'Week 4'!$Q$4:S$138,2,FALSE)</f>
        <v>1572.6879674941101</v>
      </c>
      <c r="G48" s="5">
        <f t="shared" si="8"/>
        <v>0.26781535359159087</v>
      </c>
      <c r="H48">
        <f t="shared" si="3"/>
        <v>1</v>
      </c>
      <c r="I48">
        <f t="shared" si="4"/>
        <v>23</v>
      </c>
      <c r="J48">
        <f t="shared" si="5"/>
        <v>3.1780538303479458</v>
      </c>
      <c r="K48">
        <f t="shared" si="6"/>
        <v>1462.9739088503809</v>
      </c>
      <c r="L48">
        <f t="shared" si="7"/>
        <v>1572.6879674941101</v>
      </c>
      <c r="M48">
        <f t="shared" si="9"/>
        <v>2.1999799478751658</v>
      </c>
      <c r="N48" s="3">
        <f t="shared" si="10"/>
        <v>1565.3575533374531</v>
      </c>
      <c r="Q48" t="str">
        <f>'PRE-POST'!A51</f>
        <v>Illinois</v>
      </c>
      <c r="R48" s="3">
        <f>IFERROR(VLOOKUP(Q48,$A$4:$N$160,14,FALSE),VLOOKUP(Q48,'Week 4'!Q$4:R$134,2,FALSE))</f>
        <v>1465.5459857339329</v>
      </c>
    </row>
    <row r="49" spans="1:18">
      <c r="A49" t="str">
        <f>IF('All scores'!$B279=$B$1,'All scores'!R279)</f>
        <v>East Carolina</v>
      </c>
      <c r="B49">
        <f>IF('All scores'!$B279=$B$1,'All scores'!S279)</f>
        <v>13</v>
      </c>
      <c r="C49" t="str">
        <f>IF('All scores'!$B279=$B$1,'All scores'!T279)</f>
        <v>South Florida</v>
      </c>
      <c r="D49">
        <f>IF('All scores'!$B279=$B$1,'All scores'!U279)</f>
        <v>20</v>
      </c>
      <c r="E49" s="3">
        <f>VLOOKUP(A49,'Week 4'!$Q$4:R$138,2,FALSE)</f>
        <v>1523.2958065985076</v>
      </c>
      <c r="F49" s="3">
        <f>VLOOKUP(C49,'Week 4'!$Q$4:S$138,2,FALSE)</f>
        <v>1647.4947801766698</v>
      </c>
      <c r="G49" s="5">
        <f t="shared" si="8"/>
        <v>0.25178461957694237</v>
      </c>
      <c r="H49">
        <f t="shared" si="3"/>
        <v>0</v>
      </c>
      <c r="I49">
        <f t="shared" si="4"/>
        <v>-7</v>
      </c>
      <c r="J49">
        <f t="shared" si="5"/>
        <v>2.0794415416798357</v>
      </c>
      <c r="K49">
        <f t="shared" si="6"/>
        <v>1647.4947801766698</v>
      </c>
      <c r="L49">
        <f t="shared" si="7"/>
        <v>1523.2958065985076</v>
      </c>
      <c r="M49">
        <f t="shared" si="9"/>
        <v>2.200017713511929</v>
      </c>
      <c r="N49" s="3">
        <f t="shared" si="10"/>
        <v>1500.2584796225524</v>
      </c>
      <c r="Q49" t="str">
        <f>'PRE-POST'!A52</f>
        <v>Indiana</v>
      </c>
      <c r="R49" s="3">
        <f>IFERROR(VLOOKUP(Q49,$A$4:$N$160,14,FALSE),VLOOKUP(Q49,'Week 4'!Q$4:R$134,2,FALSE))</f>
        <v>1526.5850062278764</v>
      </c>
    </row>
    <row r="50" spans="1:18">
      <c r="A50" t="str">
        <f>IF('All scores'!$B280=$B$1,'All scores'!R280)</f>
        <v>Navy</v>
      </c>
      <c r="B50">
        <f>IF('All scores'!$B280=$B$1,'All scores'!S280)</f>
        <v>30</v>
      </c>
      <c r="C50" t="str">
        <f>IF('All scores'!$B280=$B$1,'All scores'!T280)</f>
        <v>Southern Methodist</v>
      </c>
      <c r="D50">
        <f>IF('All scores'!$B280=$B$1,'All scores'!U280)</f>
        <v>31</v>
      </c>
      <c r="E50" s="3">
        <f>VLOOKUP(A50,'Week 4'!$Q$4:R$138,2,FALSE)</f>
        <v>1499.4576538527322</v>
      </c>
      <c r="F50" s="3">
        <f>VLOOKUP(C50,'Week 4'!$Q$4:S$138,2,FALSE)</f>
        <v>1372.1313580270371</v>
      </c>
      <c r="G50" s="5">
        <f t="shared" si="8"/>
        <v>0.58874483208901662</v>
      </c>
      <c r="H50">
        <f t="shared" si="3"/>
        <v>0</v>
      </c>
      <c r="I50">
        <f t="shared" si="4"/>
        <v>-1</v>
      </c>
      <c r="J50">
        <f t="shared" si="5"/>
        <v>0.69314718055994529</v>
      </c>
      <c r="K50">
        <f t="shared" si="6"/>
        <v>1372.1313580270371</v>
      </c>
      <c r="L50">
        <f t="shared" si="7"/>
        <v>1499.4576538527322</v>
      </c>
      <c r="M50">
        <f t="shared" si="9"/>
        <v>2.1999827215581376</v>
      </c>
      <c r="N50" s="3">
        <f t="shared" si="10"/>
        <v>1481.5019747758236</v>
      </c>
      <c r="Q50" t="str">
        <f>'PRE-POST'!A53</f>
        <v>Iowa</v>
      </c>
      <c r="R50" s="3">
        <f>IFERROR(VLOOKUP(Q50,$A$4:$N$160,14,FALSE),VLOOKUP(Q50,'Week 4'!Q$4:R$134,2,FALSE))</f>
        <v>1524.2303913842356</v>
      </c>
    </row>
    <row r="51" spans="1:18">
      <c r="A51" t="str">
        <f>IF('All scores'!$B281=$B$1,'All scores'!R281)</f>
        <v>Rice</v>
      </c>
      <c r="B51">
        <f>IF('All scores'!$B281=$B$1,'All scores'!S281)</f>
        <v>22</v>
      </c>
      <c r="C51" t="str">
        <f>IF('All scores'!$B281=$B$1,'All scores'!T281)</f>
        <v>Southern Mississippi</v>
      </c>
      <c r="D51">
        <f>IF('All scores'!$B281=$B$1,'All scores'!U281)</f>
        <v>40</v>
      </c>
      <c r="E51" s="3">
        <f>VLOOKUP(A51,'Week 4'!$Q$4:R$138,2,FALSE)</f>
        <v>1421.6625921757256</v>
      </c>
      <c r="F51" s="3">
        <f>VLOOKUP(C51,'Week 4'!$Q$4:S$138,2,FALSE)</f>
        <v>1572.9028033373975</v>
      </c>
      <c r="G51" s="5">
        <f t="shared" si="8"/>
        <v>0.22360527639572561</v>
      </c>
      <c r="H51">
        <f t="shared" si="3"/>
        <v>0</v>
      </c>
      <c r="I51">
        <f t="shared" si="4"/>
        <v>-18</v>
      </c>
      <c r="J51">
        <f t="shared" si="5"/>
        <v>2.9444389791664403</v>
      </c>
      <c r="K51">
        <f t="shared" si="6"/>
        <v>1572.9028033373975</v>
      </c>
      <c r="L51">
        <f t="shared" si="7"/>
        <v>1421.6625921757256</v>
      </c>
      <c r="M51">
        <f t="shared" si="9"/>
        <v>2.2000145463959826</v>
      </c>
      <c r="N51" s="3">
        <f t="shared" si="10"/>
        <v>1392.6931485933421</v>
      </c>
      <c r="Q51" t="str">
        <f>'PRE-POST'!A54</f>
        <v>Iowa State</v>
      </c>
      <c r="R51" s="3">
        <f>IFERROR(VLOOKUP(Q51,$A$4:$N$160,14,FALSE),VLOOKUP(Q51,'Week 4'!Q$4:R$134,2,FALSE))</f>
        <v>1491.5864436749059</v>
      </c>
    </row>
    <row r="52" spans="1:18">
      <c r="A52" t="str">
        <f>IF('All scores'!$B282=$B$1,'All scores'!R282)</f>
        <v>Stanford</v>
      </c>
      <c r="B52">
        <f>IF('All scores'!$B282=$B$1,'All scores'!S282)</f>
        <v>38</v>
      </c>
      <c r="C52" t="str">
        <f>IF('All scores'!$B282=$B$1,'All scores'!T282)</f>
        <v>Oregon</v>
      </c>
      <c r="D52">
        <f>IF('All scores'!$B282=$B$1,'All scores'!U282)</f>
        <v>31</v>
      </c>
      <c r="E52" s="3">
        <f>VLOOKUP(A52,'Week 4'!$Q$4:R$138,2,FALSE)</f>
        <v>1599.9374971121269</v>
      </c>
      <c r="F52" s="3">
        <f>VLOOKUP(C52,'Week 4'!$Q$4:S$138,2,FALSE)</f>
        <v>1600.3422235644241</v>
      </c>
      <c r="G52" s="5">
        <f t="shared" si="8"/>
        <v>0.40697136237970449</v>
      </c>
      <c r="H52">
        <f t="shared" si="3"/>
        <v>1</v>
      </c>
      <c r="I52">
        <f t="shared" si="4"/>
        <v>7</v>
      </c>
      <c r="J52">
        <f t="shared" si="5"/>
        <v>2.0794415416798357</v>
      </c>
      <c r="K52">
        <f t="shared" si="6"/>
        <v>1599.9374971121269</v>
      </c>
      <c r="L52">
        <f t="shared" si="7"/>
        <v>1600.3422235644241</v>
      </c>
      <c r="M52">
        <f t="shared" si="9"/>
        <v>2.1945642297717058</v>
      </c>
      <c r="N52" s="3">
        <f t="shared" si="10"/>
        <v>1654.0628416291424</v>
      </c>
      <c r="Q52" t="str">
        <f>'PRE-POST'!A55</f>
        <v>Kansas</v>
      </c>
      <c r="R52" s="3">
        <f>IFERROR(VLOOKUP(Q52,$A$4:$N$160,14,FALSE),VLOOKUP(Q52,'Week 4'!Q$4:R$134,2,FALSE))</f>
        <v>1552.6781187961537</v>
      </c>
    </row>
    <row r="53" spans="1:18">
      <c r="A53" t="str">
        <f>IF('All scores'!$B283=$B$1,'All scores'!R283)</f>
        <v>Connecticut</v>
      </c>
      <c r="B53">
        <f>IF('All scores'!$B283=$B$1,'All scores'!S283)</f>
        <v>21</v>
      </c>
      <c r="C53" t="str">
        <f>IF('All scores'!$B283=$B$1,'All scores'!T283)</f>
        <v>Syracuse</v>
      </c>
      <c r="D53">
        <f>IF('All scores'!$B283=$B$1,'All scores'!U283)</f>
        <v>51</v>
      </c>
      <c r="E53" s="3">
        <f>VLOOKUP(A53,'Week 4'!$Q$4:R$138,2,FALSE)</f>
        <v>1437.8640643933679</v>
      </c>
      <c r="F53" s="3">
        <f>VLOOKUP(C53,'Week 4'!$Q$4:S$138,2,FALSE)</f>
        <v>1612.4818611573089</v>
      </c>
      <c r="G53" s="5">
        <f t="shared" si="8"/>
        <v>0.20111326553769771</v>
      </c>
      <c r="H53">
        <f t="shared" si="3"/>
        <v>0</v>
      </c>
      <c r="I53">
        <f t="shared" si="4"/>
        <v>-30</v>
      </c>
      <c r="J53">
        <f t="shared" si="5"/>
        <v>3.4339872044851463</v>
      </c>
      <c r="K53">
        <f t="shared" si="6"/>
        <v>1612.4818611573089</v>
      </c>
      <c r="L53">
        <f t="shared" si="7"/>
        <v>1437.8640643933679</v>
      </c>
      <c r="M53">
        <f t="shared" si="9"/>
        <v>2.2000125989449004</v>
      </c>
      <c r="N53" s="3">
        <f t="shared" si="10"/>
        <v>1407.4765936292238</v>
      </c>
      <c r="Q53" t="str">
        <f>'PRE-POST'!A56</f>
        <v>Kansas State</v>
      </c>
      <c r="R53" s="3">
        <f>IFERROR(VLOOKUP(Q53,$A$4:$N$160,14,FALSE),VLOOKUP(Q53,'Week 4'!Q$4:R$134,2,FALSE))</f>
        <v>1462.5739666145619</v>
      </c>
    </row>
    <row r="54" spans="1:18">
      <c r="A54" t="str">
        <f>IF('All scores'!$B284=$B$1,'All scores'!R284)</f>
        <v>Texas Christian</v>
      </c>
      <c r="B54">
        <f>IF('All scores'!$B284=$B$1,'All scores'!S284)</f>
        <v>16</v>
      </c>
      <c r="C54" t="str">
        <f>IF('All scores'!$B284=$B$1,'All scores'!T284)</f>
        <v>Texas</v>
      </c>
      <c r="D54">
        <f>IF('All scores'!$B284=$B$1,'All scores'!U284)</f>
        <v>31</v>
      </c>
      <c r="E54" s="3">
        <f>VLOOKUP(A54,'Week 4'!$Q$4:R$138,2,FALSE)</f>
        <v>1602.2572289019497</v>
      </c>
      <c r="F54" s="3">
        <f>VLOOKUP(C54,'Week 4'!$Q$4:S$138,2,FALSE)</f>
        <v>1577.6756524288783</v>
      </c>
      <c r="G54" s="5">
        <f t="shared" si="8"/>
        <v>0.44209420015905715</v>
      </c>
      <c r="H54">
        <f t="shared" si="3"/>
        <v>0</v>
      </c>
      <c r="I54">
        <f t="shared" si="4"/>
        <v>-15</v>
      </c>
      <c r="J54">
        <f t="shared" si="5"/>
        <v>2.7725887222397811</v>
      </c>
      <c r="K54">
        <f t="shared" si="6"/>
        <v>1577.6756524288783</v>
      </c>
      <c r="L54">
        <f t="shared" si="7"/>
        <v>1602.2572289019497</v>
      </c>
      <c r="M54">
        <f t="shared" si="9"/>
        <v>2.1999105020785628</v>
      </c>
      <c r="N54" s="3">
        <f t="shared" si="10"/>
        <v>1548.326625619989</v>
      </c>
      <c r="Q54" t="str">
        <f>'PRE-POST'!A57</f>
        <v>Kent State</v>
      </c>
      <c r="R54" s="3">
        <f>IFERROR(VLOOKUP(Q54,$A$4:$N$160,14,FALSE),VLOOKUP(Q54,'Week 4'!Q$4:R$134,2,FALSE))</f>
        <v>1422.9049917278635</v>
      </c>
    </row>
    <row r="55" spans="1:18">
      <c r="A55" t="str">
        <f>IF('All scores'!$B285=$B$1,'All scores'!R285)</f>
        <v>Texas Tech</v>
      </c>
      <c r="B55">
        <f>IF('All scores'!$B285=$B$1,'All scores'!S285)</f>
        <v>41</v>
      </c>
      <c r="C55" t="str">
        <f>IF('All scores'!$B285=$B$1,'All scores'!T285)</f>
        <v>Oklahoma State</v>
      </c>
      <c r="D55">
        <f>IF('All scores'!$B285=$B$1,'All scores'!U285)</f>
        <v>17</v>
      </c>
      <c r="E55" s="3">
        <f>VLOOKUP(A55,'Week 4'!$Q$4:R$138,2,FALSE)</f>
        <v>1590.0744538232689</v>
      </c>
      <c r="F55" s="3">
        <f>VLOOKUP(C55,'Week 4'!$Q$4:S$138,2,FALSE)</f>
        <v>1683.532754807723</v>
      </c>
      <c r="G55" s="5">
        <f t="shared" si="8"/>
        <v>0.28655818010929812</v>
      </c>
      <c r="H55">
        <f t="shared" si="3"/>
        <v>1</v>
      </c>
      <c r="I55">
        <f t="shared" si="4"/>
        <v>24</v>
      </c>
      <c r="J55">
        <f t="shared" si="5"/>
        <v>3.2188758248682006</v>
      </c>
      <c r="K55">
        <f t="shared" si="6"/>
        <v>1590.0744538232689</v>
      </c>
      <c r="L55">
        <f t="shared" si="7"/>
        <v>1683.532754807723</v>
      </c>
      <c r="M55">
        <f t="shared" si="9"/>
        <v>2.1999764600899354</v>
      </c>
      <c r="N55" s="3">
        <f t="shared" si="10"/>
        <v>1691.1185202101512</v>
      </c>
      <c r="Q55" t="str">
        <f>'PRE-POST'!A58</f>
        <v>Kentucky</v>
      </c>
      <c r="R55" s="3">
        <f>IFERROR(VLOOKUP(Q55,$A$4:$N$160,14,FALSE),VLOOKUP(Q55,'Week 4'!Q$4:R$134,2,FALSE))</f>
        <v>1697.4259752189469</v>
      </c>
    </row>
    <row r="56" spans="1:18">
      <c r="A56" t="str">
        <f>IF('All scores'!$B286=$B$1,'All scores'!R286)</f>
        <v>Texas State</v>
      </c>
      <c r="B56">
        <f>IF('All scores'!$B286=$B$1,'All scores'!S286)</f>
        <v>21</v>
      </c>
      <c r="C56" t="str">
        <f>IF('All scores'!$B286=$B$1,'All scores'!T286)</f>
        <v>Texas-San Antonio</v>
      </c>
      <c r="D56">
        <f>IF('All scores'!$B286=$B$1,'All scores'!U286)</f>
        <v>25</v>
      </c>
      <c r="E56" s="3">
        <f>VLOOKUP(A56,'Week 4'!$Q$4:R$138,2,FALSE)</f>
        <v>1451.602028853446</v>
      </c>
      <c r="F56" s="3">
        <f>VLOOKUP(C56,'Week 4'!$Q$4:S$138,2,FALSE)</f>
        <v>1361.509421693245</v>
      </c>
      <c r="G56" s="5">
        <f t="shared" si="8"/>
        <v>0.53604850915905811</v>
      </c>
      <c r="H56">
        <f t="shared" si="3"/>
        <v>0</v>
      </c>
      <c r="I56">
        <f t="shared" si="4"/>
        <v>-4</v>
      </c>
      <c r="J56">
        <f t="shared" si="5"/>
        <v>1.6094379124341003</v>
      </c>
      <c r="K56">
        <f t="shared" si="6"/>
        <v>1361.509421693245</v>
      </c>
      <c r="L56">
        <f t="shared" si="7"/>
        <v>1451.602028853446</v>
      </c>
      <c r="M56">
        <f t="shared" si="9"/>
        <v>2.199975580682263</v>
      </c>
      <c r="N56" s="3">
        <f t="shared" si="10"/>
        <v>1413.6420312863715</v>
      </c>
      <c r="Q56" t="str">
        <f>'PRE-POST'!A59</f>
        <v>Liberty</v>
      </c>
      <c r="R56" s="3">
        <f>IFERROR(VLOOKUP(Q56,$A$4:$N$160,14,FALSE),VLOOKUP(Q56,'Week 4'!Q$4:R$134,2,FALSE))</f>
        <v>1410.8943252064371</v>
      </c>
    </row>
    <row r="57" spans="1:18">
      <c r="A57" t="str">
        <f>IF('All scores'!$B287=$B$1,'All scores'!R287)</f>
        <v>Nevada</v>
      </c>
      <c r="B57">
        <f>IF('All scores'!$B287=$B$1,'All scores'!S287)</f>
        <v>44</v>
      </c>
      <c r="C57" t="str">
        <f>IF('All scores'!$B287=$B$1,'All scores'!T287)</f>
        <v>Toledo</v>
      </c>
      <c r="D57">
        <f>IF('All scores'!$B287=$B$1,'All scores'!U287)</f>
        <v>63</v>
      </c>
      <c r="E57" s="3">
        <f>VLOOKUP(A57,'Week 4'!$Q$4:R$138,2,FALSE)</f>
        <v>1538.8448148294128</v>
      </c>
      <c r="F57" s="3">
        <f>VLOOKUP(C57,'Week 4'!$Q$4:S$138,2,FALSE)</f>
        <v>1501.4823607051205</v>
      </c>
      <c r="G57" s="5">
        <f t="shared" si="8"/>
        <v>0.46031005521005097</v>
      </c>
      <c r="H57">
        <f t="shared" si="3"/>
        <v>0</v>
      </c>
      <c r="I57">
        <f t="shared" si="4"/>
        <v>-19</v>
      </c>
      <c r="J57">
        <f t="shared" si="5"/>
        <v>2.9957322735539909</v>
      </c>
      <c r="K57">
        <f t="shared" si="6"/>
        <v>1501.4823607051205</v>
      </c>
      <c r="L57">
        <f t="shared" si="7"/>
        <v>1538.8448148294128</v>
      </c>
      <c r="M57">
        <f t="shared" si="9"/>
        <v>2.1999411173582795</v>
      </c>
      <c r="N57" s="3">
        <f t="shared" si="10"/>
        <v>1478.1719484899606</v>
      </c>
      <c r="Q57" t="str">
        <f>'PRE-POST'!A60</f>
        <v>Louisiana State</v>
      </c>
      <c r="R57" s="3">
        <f>IFERROR(VLOOKUP(Q57,$A$4:$N$160,14,FALSE),VLOOKUP(Q57,'Week 4'!Q$4:R$134,2,FALSE))</f>
        <v>1629.4621605829686</v>
      </c>
    </row>
    <row r="58" spans="1:18">
      <c r="A58" t="str">
        <f>IF('All scores'!$B288=$B$1,'All scores'!R288)</f>
        <v>Troy</v>
      </c>
      <c r="B58">
        <f>IF('All scores'!$B288=$B$1,'All scores'!S288)</f>
        <v>35</v>
      </c>
      <c r="C58" t="str">
        <f>IF('All scores'!$B288=$B$1,'All scores'!T288)</f>
        <v>Louisiana-Monroe</v>
      </c>
      <c r="D58">
        <f>IF('All scores'!$B288=$B$1,'All scores'!U288)</f>
        <v>27</v>
      </c>
      <c r="E58" s="3">
        <f>VLOOKUP(A58,'Week 4'!$Q$4:R$138,2,FALSE)</f>
        <v>1558.3582426424032</v>
      </c>
      <c r="F58" s="3">
        <f>VLOOKUP(C58,'Week 4'!$Q$4:S$138,2,FALSE)</f>
        <v>1490.8752148328072</v>
      </c>
      <c r="G58" s="5">
        <f t="shared" si="8"/>
        <v>0.50357330342626438</v>
      </c>
      <c r="H58">
        <f t="shared" si="3"/>
        <v>1</v>
      </c>
      <c r="I58">
        <f t="shared" si="4"/>
        <v>8</v>
      </c>
      <c r="J58">
        <f t="shared" si="5"/>
        <v>2.1972245773362196</v>
      </c>
      <c r="K58">
        <f t="shared" si="6"/>
        <v>1558.3582426424032</v>
      </c>
      <c r="L58">
        <f t="shared" si="7"/>
        <v>1490.8752148328072</v>
      </c>
      <c r="M58">
        <f t="shared" si="9"/>
        <v>2.2000326007897306</v>
      </c>
      <c r="N58" s="3">
        <f t="shared" si="10"/>
        <v>1606.3524351322994</v>
      </c>
      <c r="Q58" t="str">
        <f>'PRE-POST'!A61</f>
        <v>Louisiana Tech</v>
      </c>
      <c r="R58" s="3">
        <f>IFERROR(VLOOKUP(Q58,$A$4:$N$160,14,FALSE),VLOOKUP(Q58,'Week 4'!Q$4:R$134,2,FALSE))</f>
        <v>1508.6258580099745</v>
      </c>
    </row>
    <row r="59" spans="1:18">
      <c r="A59" t="str">
        <f>IF('All scores'!$B289=$B$1,'All scores'!R289)</f>
        <v>Air Force</v>
      </c>
      <c r="B59">
        <f>IF('All scores'!$B289=$B$1,'All scores'!S289)</f>
        <v>32</v>
      </c>
      <c r="C59" t="str">
        <f>IF('All scores'!$B289=$B$1,'All scores'!T289)</f>
        <v>Utah State</v>
      </c>
      <c r="D59">
        <f>IF('All scores'!$B289=$B$1,'All scores'!U289)</f>
        <v>42</v>
      </c>
      <c r="E59" s="3">
        <f>VLOOKUP(A59,'Week 4'!$Q$4:R$138,2,FALSE)</f>
        <v>1537.5632650648602</v>
      </c>
      <c r="F59" s="3">
        <f>VLOOKUP(C59,'Week 4'!$Q$4:S$138,2,FALSE)</f>
        <v>1564.3705439065884</v>
      </c>
      <c r="G59" s="5">
        <f t="shared" si="8"/>
        <v>0.37087026517417854</v>
      </c>
      <c r="H59">
        <f t="shared" si="3"/>
        <v>0</v>
      </c>
      <c r="I59">
        <f t="shared" si="4"/>
        <v>-10</v>
      </c>
      <c r="J59">
        <f t="shared" si="5"/>
        <v>2.3978952727983707</v>
      </c>
      <c r="K59">
        <f t="shared" si="6"/>
        <v>1564.3705439065884</v>
      </c>
      <c r="L59">
        <f t="shared" si="7"/>
        <v>1537.5632650648602</v>
      </c>
      <c r="M59">
        <f t="shared" si="9"/>
        <v>2.2000820672628878</v>
      </c>
      <c r="N59" s="3">
        <f t="shared" si="10"/>
        <v>1498.432250953264</v>
      </c>
      <c r="Q59" t="str">
        <f>'PRE-POST'!A62</f>
        <v>Louisiana</v>
      </c>
      <c r="R59" s="3">
        <f>IFERROR(VLOOKUP(Q59,$A$4:$N$160,14,FALSE),VLOOKUP(Q59,'Week 4'!Q$4:R$134,2,FALSE))</f>
        <v>1508.8235323003548</v>
      </c>
    </row>
    <row r="60" spans="1:18">
      <c r="A60" t="str">
        <f>IF('All scores'!$B290=$B$1,'All scores'!R290)</f>
        <v>Louisville</v>
      </c>
      <c r="B60">
        <f>IF('All scores'!$B290=$B$1,'All scores'!S290)</f>
        <v>3</v>
      </c>
      <c r="C60" t="str">
        <f>IF('All scores'!$B290=$B$1,'All scores'!T290)</f>
        <v>Virginia</v>
      </c>
      <c r="D60">
        <f>IF('All scores'!$B290=$B$1,'All scores'!U290)</f>
        <v>27</v>
      </c>
      <c r="E60" s="3">
        <f>VLOOKUP(A60,'Week 4'!$Q$4:R$138,2,FALSE)</f>
        <v>1525.5421172856252</v>
      </c>
      <c r="F60" s="3">
        <f>VLOOKUP(C60,'Week 4'!$Q$4:S$138,2,FALSE)</f>
        <v>1595.6741103021182</v>
      </c>
      <c r="G60" s="5">
        <f t="shared" si="8"/>
        <v>0.31477648219821902</v>
      </c>
      <c r="H60">
        <f t="shared" si="3"/>
        <v>0</v>
      </c>
      <c r="I60">
        <f t="shared" si="4"/>
        <v>-24</v>
      </c>
      <c r="J60">
        <f t="shared" si="5"/>
        <v>3.2188758248682006</v>
      </c>
      <c r="K60">
        <f t="shared" si="6"/>
        <v>1595.6741103021182</v>
      </c>
      <c r="L60">
        <f t="shared" si="7"/>
        <v>1525.5421172856252</v>
      </c>
      <c r="M60">
        <f t="shared" si="9"/>
        <v>2.2000313694207936</v>
      </c>
      <c r="N60" s="3">
        <f t="shared" si="10"/>
        <v>1480.9595196125779</v>
      </c>
      <c r="Q60" t="str">
        <f>'PRE-POST'!A63</f>
        <v>Louisiana-Monroe</v>
      </c>
      <c r="R60" s="3">
        <f>IFERROR(VLOOKUP(Q60,$A$4:$N$160,14,FALSE),VLOOKUP(Q60,'Week 4'!Q$4:R$134,2,FALSE))</f>
        <v>1442.8810223429109</v>
      </c>
    </row>
    <row r="61" spans="1:18">
      <c r="A61" t="str">
        <f>IF('All scores'!$B291=$B$1,'All scores'!R291)</f>
        <v>Arizona State</v>
      </c>
      <c r="B61">
        <f>IF('All scores'!$B291=$B$1,'All scores'!S291)</f>
        <v>20</v>
      </c>
      <c r="C61" t="str">
        <f>IF('All scores'!$B291=$B$1,'All scores'!T291)</f>
        <v>Washington</v>
      </c>
      <c r="D61">
        <f>IF('All scores'!$B291=$B$1,'All scores'!U291)</f>
        <v>27</v>
      </c>
      <c r="E61" s="3">
        <f>VLOOKUP(A61,'Week 4'!$Q$4:R$138,2,FALSE)</f>
        <v>1516.5058330770489</v>
      </c>
      <c r="F61" s="3">
        <f>VLOOKUP(C61,'Week 4'!$Q$4:S$138,2,FALSE)</f>
        <v>1615.5183058578425</v>
      </c>
      <c r="G61" s="5">
        <f t="shared" si="8"/>
        <v>0.28006651702506713</v>
      </c>
      <c r="H61">
        <f t="shared" si="3"/>
        <v>0</v>
      </c>
      <c r="I61">
        <f t="shared" si="4"/>
        <v>-7</v>
      </c>
      <c r="J61">
        <f t="shared" si="5"/>
        <v>2.0794415416798357</v>
      </c>
      <c r="K61">
        <f t="shared" si="6"/>
        <v>1615.5183058578425</v>
      </c>
      <c r="L61">
        <f t="shared" si="7"/>
        <v>1516.5058330770489</v>
      </c>
      <c r="M61">
        <f t="shared" si="9"/>
        <v>2.2000222194228489</v>
      </c>
      <c r="N61" s="3">
        <f t="shared" si="10"/>
        <v>1490.8807684760704</v>
      </c>
      <c r="Q61" t="str">
        <f>'PRE-POST'!A64</f>
        <v>Louisville</v>
      </c>
      <c r="R61" s="3">
        <f>IFERROR(VLOOKUP(Q61,$A$4:$N$160,14,FALSE),VLOOKUP(Q61,'Week 4'!Q$4:R$134,2,FALSE))</f>
        <v>1480.9595196125779</v>
      </c>
    </row>
    <row r="62" spans="1:18">
      <c r="A62" t="str">
        <f>IF('All scores'!$B292=$B$1,'All scores'!R292)</f>
        <v>Kansas State</v>
      </c>
      <c r="B62">
        <f>IF('All scores'!$B292=$B$1,'All scores'!S292)</f>
        <v>6</v>
      </c>
      <c r="C62" t="str">
        <f>IF('All scores'!$B292=$B$1,'All scores'!T292)</f>
        <v>West Virginia</v>
      </c>
      <c r="D62">
        <f>IF('All scores'!$B292=$B$1,'All scores'!U292)</f>
        <v>35</v>
      </c>
      <c r="E62" s="3">
        <f>VLOOKUP(A62,'Week 4'!$Q$4:R$138,2,FALSE)</f>
        <v>1512.1079297374611</v>
      </c>
      <c r="F62" s="3">
        <f>VLOOKUP(C62,'Week 4'!$Q$4:S$138,2,FALSE)</f>
        <v>1569.3573530981257</v>
      </c>
      <c r="G62" s="5">
        <f t="shared" si="8"/>
        <v>0.33098703157717319</v>
      </c>
      <c r="H62">
        <f t="shared" si="3"/>
        <v>0</v>
      </c>
      <c r="I62">
        <f t="shared" si="4"/>
        <v>-29</v>
      </c>
      <c r="J62">
        <f t="shared" si="5"/>
        <v>3.4011973816621555</v>
      </c>
      <c r="K62">
        <f t="shared" si="6"/>
        <v>1569.3573530981257</v>
      </c>
      <c r="L62">
        <f t="shared" si="7"/>
        <v>1512.1079297374611</v>
      </c>
      <c r="M62">
        <f t="shared" si="9"/>
        <v>2.2000384283346603</v>
      </c>
      <c r="N62" s="3">
        <f t="shared" si="10"/>
        <v>1462.5739666145619</v>
      </c>
      <c r="Q62" t="str">
        <f>'PRE-POST'!A65</f>
        <v>Marshall</v>
      </c>
      <c r="R62" s="3">
        <f>IFERROR(VLOOKUP(Q62,$A$4:$N$160,14,FALSE),VLOOKUP(Q62,'Week 4'!Q$4:R$134,2,FALSE))</f>
        <v>1488.0633500851809</v>
      </c>
    </row>
    <row r="63" spans="1:18">
      <c r="A63" t="str">
        <f>IF('All scores'!$B293=$B$1,'All scores'!R293)</f>
        <v>Western Kentucky</v>
      </c>
      <c r="B63">
        <f>IF('All scores'!$B293=$B$1,'All scores'!S293)</f>
        <v>28</v>
      </c>
      <c r="C63" t="str">
        <f>IF('All scores'!$B293=$B$1,'All scores'!T293)</f>
        <v>Ball State</v>
      </c>
      <c r="D63">
        <f>IF('All scores'!$B293=$B$1,'All scores'!U293)</f>
        <v>20</v>
      </c>
      <c r="E63" s="3">
        <f>VLOOKUP(A63,'Week 4'!$Q$4:R$138,2,FALSE)</f>
        <v>1404.9286828230122</v>
      </c>
      <c r="F63" s="3">
        <f>VLOOKUP(C63,'Week 4'!$Q$4:S$138,2,FALSE)</f>
        <v>1481.9873600780868</v>
      </c>
      <c r="G63" s="5">
        <f t="shared" si="8"/>
        <v>0.30624031648922201</v>
      </c>
      <c r="H63">
        <f t="shared" si="3"/>
        <v>1</v>
      </c>
      <c r="I63">
        <f t="shared" si="4"/>
        <v>8</v>
      </c>
      <c r="J63">
        <f t="shared" si="5"/>
        <v>2.1972245773362196</v>
      </c>
      <c r="K63">
        <f t="shared" si="6"/>
        <v>1404.9286828230122</v>
      </c>
      <c r="L63">
        <f t="shared" si="7"/>
        <v>1481.9873600780868</v>
      </c>
      <c r="M63">
        <f t="shared" si="9"/>
        <v>2.1999714503274861</v>
      </c>
      <c r="N63" s="3">
        <f t="shared" si="10"/>
        <v>1471.9990288360234</v>
      </c>
      <c r="Q63" t="str">
        <f>'PRE-POST'!A66</f>
        <v>Maryland</v>
      </c>
      <c r="R63" s="3">
        <f>IFERROR(VLOOKUP(Q63,$A$4:$N$160,14,FALSE),VLOOKUP(Q63,'Week 4'!Q$4:R$134,2,FALSE))</f>
        <v>1585.0038263122708</v>
      </c>
    </row>
    <row r="64" spans="1:18">
      <c r="A64" t="str">
        <f>IF('All scores'!$B294=$B$1,'All scores'!R294)</f>
        <v>Western Michigan</v>
      </c>
      <c r="B64">
        <f>IF('All scores'!$B294=$B$1,'All scores'!S294)</f>
        <v>34</v>
      </c>
      <c r="C64" t="str">
        <f>IF('All scores'!$B294=$B$1,'All scores'!T294)</f>
        <v>Georgia State</v>
      </c>
      <c r="D64">
        <f>IF('All scores'!$B294=$B$1,'All scores'!U294)</f>
        <v>15</v>
      </c>
      <c r="E64" s="3">
        <f>VLOOKUP(A64,'Week 4'!$Q$4:R$138,2,FALSE)</f>
        <v>1467.2069055166046</v>
      </c>
      <c r="F64" s="3">
        <f>VLOOKUP(C64,'Week 4'!$Q$4:S$138,2,FALSE)</f>
        <v>1434.1516768130489</v>
      </c>
      <c r="G64" s="5">
        <f t="shared" si="8"/>
        <v>0.45415688842174112</v>
      </c>
      <c r="H64">
        <f t="shared" si="3"/>
        <v>1</v>
      </c>
      <c r="I64">
        <f t="shared" si="4"/>
        <v>19</v>
      </c>
      <c r="J64">
        <f t="shared" si="5"/>
        <v>2.9957322735539909</v>
      </c>
      <c r="K64">
        <f t="shared" si="6"/>
        <v>1467.2069055166046</v>
      </c>
      <c r="L64">
        <f t="shared" si="7"/>
        <v>1434.1516768130489</v>
      </c>
      <c r="M64">
        <f t="shared" si="9"/>
        <v>2.2000665552799448</v>
      </c>
      <c r="N64" s="3">
        <f t="shared" si="10"/>
        <v>1539.1578744689411</v>
      </c>
      <c r="Q64" t="str">
        <f>'PRE-POST'!A67</f>
        <v>Massachusetts</v>
      </c>
      <c r="R64" s="3">
        <f>IFERROR(VLOOKUP(Q64,$A$4:$N$160,14,FALSE),VLOOKUP(Q64,'Week 4'!Q$4:R$134,2,FALSE))</f>
        <v>1445.289187650232</v>
      </c>
    </row>
    <row r="65" spans="1:18">
      <c r="A65" t="str">
        <f>IF('All scores'!$B295=$B$1,'All scores'!R295)</f>
        <v>Wisconsin</v>
      </c>
      <c r="B65">
        <f>IF('All scores'!$B295=$B$1,'All scores'!S295)</f>
        <v>28</v>
      </c>
      <c r="C65" t="str">
        <f>IF('All scores'!$B295=$B$1,'All scores'!T295)</f>
        <v>Iowa</v>
      </c>
      <c r="D65">
        <f>IF('All scores'!$B295=$B$1,'All scores'!U295)</f>
        <v>17</v>
      </c>
      <c r="E65" s="3">
        <f>VLOOKUP(A65,'Week 4'!$Q$4:R$138,2,FALSE)</f>
        <v>1561.7322963211607</v>
      </c>
      <c r="F65" s="3">
        <f>VLOOKUP(C65,'Week 4'!$Q$4:S$138,2,FALSE)</f>
        <v>1593.7814123285498</v>
      </c>
      <c r="G65" s="5">
        <f t="shared" si="8"/>
        <v>0.36385765458619601</v>
      </c>
      <c r="H65">
        <f t="shared" si="3"/>
        <v>1</v>
      </c>
      <c r="I65">
        <f t="shared" si="4"/>
        <v>11</v>
      </c>
      <c r="J65">
        <f t="shared" si="5"/>
        <v>2.4849066497880004</v>
      </c>
      <c r="K65">
        <f t="shared" si="6"/>
        <v>1561.7322963211607</v>
      </c>
      <c r="L65">
        <f t="shared" si="7"/>
        <v>1593.7814123285498</v>
      </c>
      <c r="M65">
        <f t="shared" si="9"/>
        <v>2.1999313553609565</v>
      </c>
      <c r="N65" s="3">
        <f t="shared" si="10"/>
        <v>1631.2833172654748</v>
      </c>
      <c r="Q65" t="str">
        <f>'PRE-POST'!A68</f>
        <v>Memphis</v>
      </c>
      <c r="R65" s="3">
        <f>IFERROR(VLOOKUP(Q65,$A$4:$N$160,14,FALSE),VLOOKUP(Q65,'Week 4'!Q$4:R$134,2,FALSE))</f>
        <v>1652.6913729632813</v>
      </c>
    </row>
    <row r="66" spans="1:18">
      <c r="E66" s="3"/>
      <c r="F66" s="3"/>
      <c r="N66" s="3"/>
      <c r="Q66" t="str">
        <f>'PRE-POST'!A69</f>
        <v>Miami (FL)</v>
      </c>
      <c r="R66" s="3">
        <f>IFERROR(VLOOKUP(Q66,$A$4:$N$160,14,FALSE),VLOOKUP(Q66,'Week 4'!Q$4:R$134,2,FALSE))</f>
        <v>1667.3406635099157</v>
      </c>
    </row>
    <row r="67" spans="1:18">
      <c r="A67" t="str">
        <f>C4</f>
        <v>Temple</v>
      </c>
      <c r="B67">
        <f>D4</f>
        <v>31</v>
      </c>
      <c r="C67" t="str">
        <f>A4</f>
        <v>Tulsa</v>
      </c>
      <c r="D67">
        <f>B4</f>
        <v>17</v>
      </c>
      <c r="E67" s="3">
        <f>VLOOKUP(A67,'Week 4'!$Q$4:R$138,2,FALSE)</f>
        <v>1544.7370198441777</v>
      </c>
      <c r="F67" s="3">
        <f>VLOOKUP(C67,'Week 4'!$Q$4:S$138,2,FALSE)</f>
        <v>1450.3477774605963</v>
      </c>
      <c r="G67" s="5">
        <f t="shared" ref="G67:G98" si="11">1/(1+(10^((F67-E67-HFA)/400)))</f>
        <v>0.71453615896316436</v>
      </c>
      <c r="H67">
        <f t="shared" si="3"/>
        <v>1</v>
      </c>
      <c r="I67">
        <f t="shared" si="4"/>
        <v>14</v>
      </c>
      <c r="J67">
        <f t="shared" si="5"/>
        <v>2.7080502011022101</v>
      </c>
      <c r="K67">
        <f t="shared" si="6"/>
        <v>1544.7370198441777</v>
      </c>
      <c r="L67">
        <f t="shared" si="7"/>
        <v>1450.3477774605963</v>
      </c>
      <c r="M67">
        <f t="shared" ref="M67:M98" si="12">IFERROR((MVC*0.001/(K67-L67))+MVC,1)</f>
        <v>2.2000233077408446</v>
      </c>
      <c r="N67" s="3">
        <f t="shared" ref="N67:N98" si="13">E67+k*J67*M67*(H67-G67)</f>
        <v>1578.7515983389483</v>
      </c>
      <c r="Q67" t="str">
        <f>'PRE-POST'!A70</f>
        <v>Miami (OH)</v>
      </c>
      <c r="R67" s="3">
        <f>IFERROR(VLOOKUP(Q67,$A$4:$N$160,14,FALSE),VLOOKUP(Q67,'Week 4'!Q$4:R$134,2,FALSE))</f>
        <v>1462.3300145040346</v>
      </c>
    </row>
    <row r="68" spans="1:18">
      <c r="A68" t="str">
        <f t="shared" ref="A68:B68" si="14">C5</f>
        <v>Central Florida</v>
      </c>
      <c r="B68">
        <f t="shared" si="14"/>
        <v>56</v>
      </c>
      <c r="C68" t="str">
        <f t="shared" ref="C68:D68" si="15">A5</f>
        <v>Florida Atlantic</v>
      </c>
      <c r="D68">
        <f t="shared" si="15"/>
        <v>36</v>
      </c>
      <c r="E68" s="3">
        <f>VLOOKUP(A68,'Week 4'!$Q$4:R$138,2,FALSE)</f>
        <v>1573.4571626829122</v>
      </c>
      <c r="F68" s="3">
        <f>VLOOKUP(C68,'Week 4'!$Q$4:S$138,2,FALSE)</f>
        <v>1539.9658140899073</v>
      </c>
      <c r="G68" s="5">
        <f t="shared" si="11"/>
        <v>0.6380618260522497</v>
      </c>
      <c r="H68">
        <f t="shared" si="3"/>
        <v>1</v>
      </c>
      <c r="I68">
        <f t="shared" si="4"/>
        <v>20</v>
      </c>
      <c r="J68">
        <f t="shared" si="5"/>
        <v>3.044522437723423</v>
      </c>
      <c r="K68">
        <f t="shared" si="6"/>
        <v>1573.4571626829122</v>
      </c>
      <c r="L68">
        <f t="shared" si="7"/>
        <v>1539.9658140899073</v>
      </c>
      <c r="M68">
        <f t="shared" si="12"/>
        <v>2.2000656886059367</v>
      </c>
      <c r="N68" s="3">
        <f t="shared" si="13"/>
        <v>1621.9434815990799</v>
      </c>
      <c r="Q68" t="str">
        <f>'PRE-POST'!A71</f>
        <v>Michigan</v>
      </c>
      <c r="R68" s="3">
        <f>IFERROR(VLOOKUP(Q68,$A$4:$N$160,14,FALSE),VLOOKUP(Q68,'Week 4'!Q$4:R$134,2,FALSE))</f>
        <v>1617.1325275305503</v>
      </c>
    </row>
    <row r="69" spans="1:18">
      <c r="A69" t="str">
        <f t="shared" ref="A69:B69" si="16">C6</f>
        <v>Illinois</v>
      </c>
      <c r="B69">
        <f t="shared" si="16"/>
        <v>24</v>
      </c>
      <c r="C69" t="str">
        <f t="shared" ref="C69:D69" si="17">A6</f>
        <v>Penn State</v>
      </c>
      <c r="D69">
        <f t="shared" si="17"/>
        <v>63</v>
      </c>
      <c r="E69" s="3">
        <f>VLOOKUP(A69,'Week 4'!$Q$4:R$138,2,FALSE)</f>
        <v>1526.1050532165127</v>
      </c>
      <c r="F69" s="3">
        <f>VLOOKUP(C69,'Week 4'!$Q$4:S$138,2,FALSE)</f>
        <v>1681.2517151593941</v>
      </c>
      <c r="G69" s="5">
        <f t="shared" si="11"/>
        <v>0.37310342848788852</v>
      </c>
      <c r="H69">
        <f t="shared" ref="H69:H128" si="18">IF(B69&gt;D69,1,0)</f>
        <v>0</v>
      </c>
      <c r="I69">
        <f t="shared" ref="I69:I128" si="19">B69-D69</f>
        <v>-39</v>
      </c>
      <c r="J69">
        <f t="shared" ref="J69:J128" si="20">LN(1+ABS(I69))</f>
        <v>3.6888794541139363</v>
      </c>
      <c r="K69">
        <f t="shared" ref="K69:K128" si="21">IF($H69=1,$E69,$F69)</f>
        <v>1681.2517151593941</v>
      </c>
      <c r="L69">
        <f t="shared" ref="L69:L128" si="22">IF($H69=1,$F69,$E69)</f>
        <v>1526.1050532165127</v>
      </c>
      <c r="M69">
        <f t="shared" si="12"/>
        <v>2.2000141801310611</v>
      </c>
      <c r="N69" s="3">
        <f t="shared" si="13"/>
        <v>1465.5459857339329</v>
      </c>
      <c r="Q69" t="str">
        <f>'PRE-POST'!A72</f>
        <v>Michigan State</v>
      </c>
      <c r="R69" s="3">
        <f>IFERROR(VLOOKUP(Q69,$A$4:$N$160,14,FALSE),VLOOKUP(Q69,'Week 4'!Q$4:R$134,2,FALSE))</f>
        <v>1585.6276514296151</v>
      </c>
    </row>
    <row r="70" spans="1:18">
      <c r="A70" t="str">
        <f t="shared" ref="A70:B70" si="23">C7</f>
        <v>Southern California</v>
      </c>
      <c r="B70">
        <f t="shared" si="23"/>
        <v>39</v>
      </c>
      <c r="C70" t="str">
        <f t="shared" ref="C70:D70" si="24">A7</f>
        <v>Washington State</v>
      </c>
      <c r="D70">
        <f t="shared" si="24"/>
        <v>36</v>
      </c>
      <c r="E70" s="3">
        <f>VLOOKUP(A70,'Week 4'!$Q$4:R$138,2,FALSE)</f>
        <v>1434.6389227407528</v>
      </c>
      <c r="F70" s="3">
        <f>VLOOKUP(C70,'Week 4'!$Q$4:S$138,2,FALSE)</f>
        <v>1636.3386305018889</v>
      </c>
      <c r="G70" s="5">
        <f t="shared" si="11"/>
        <v>0.31283323076144448</v>
      </c>
      <c r="H70">
        <f t="shared" si="18"/>
        <v>1</v>
      </c>
      <c r="I70">
        <f t="shared" si="19"/>
        <v>3</v>
      </c>
      <c r="J70">
        <f t="shared" si="20"/>
        <v>1.3862943611198906</v>
      </c>
      <c r="K70">
        <f t="shared" si="21"/>
        <v>1434.6389227407528</v>
      </c>
      <c r="L70">
        <f t="shared" si="22"/>
        <v>1636.3386305018889</v>
      </c>
      <c r="M70">
        <f t="shared" si="12"/>
        <v>2.1999890926961454</v>
      </c>
      <c r="N70" s="3">
        <f t="shared" si="13"/>
        <v>1476.5537932945895</v>
      </c>
      <c r="Q70" t="str">
        <f>'PRE-POST'!A73</f>
        <v>Middle Tennessee State</v>
      </c>
      <c r="R70" s="3">
        <f>IFERROR(VLOOKUP(Q70,$A$4:$N$160,14,FALSE),VLOOKUP(Q70,'Week 4'!Q$4:R$134,2,FALSE))</f>
        <v>1473.2217232527676</v>
      </c>
    </row>
    <row r="71" spans="1:18">
      <c r="A71" t="str">
        <f t="shared" ref="A71:B71" si="25">C8</f>
        <v>Alabama</v>
      </c>
      <c r="B71">
        <f t="shared" si="25"/>
        <v>45</v>
      </c>
      <c r="C71" t="str">
        <f t="shared" ref="C71:D71" si="26">A8</f>
        <v>Texas A&amp;M</v>
      </c>
      <c r="D71">
        <f t="shared" si="26"/>
        <v>23</v>
      </c>
      <c r="E71" s="3">
        <f>VLOOKUP(A71,'Week 4'!$Q$4:R$138,2,FALSE)</f>
        <v>1709.8584441981077</v>
      </c>
      <c r="F71" s="3">
        <f>VLOOKUP(C71,'Week 4'!$Q$4:S$138,2,FALSE)</f>
        <v>1629.2108794189519</v>
      </c>
      <c r="G71" s="5">
        <f t="shared" si="11"/>
        <v>0.69813124507961499</v>
      </c>
      <c r="H71">
        <f t="shared" si="18"/>
        <v>1</v>
      </c>
      <c r="I71">
        <f t="shared" si="19"/>
        <v>22</v>
      </c>
      <c r="J71">
        <f t="shared" si="20"/>
        <v>3.1354942159291497</v>
      </c>
      <c r="K71">
        <f t="shared" si="21"/>
        <v>1709.8584441981077</v>
      </c>
      <c r="L71">
        <f t="shared" si="22"/>
        <v>1629.2108794189519</v>
      </c>
      <c r="M71">
        <f t="shared" si="12"/>
        <v>2.2000272791869913</v>
      </c>
      <c r="N71" s="3">
        <f t="shared" si="13"/>
        <v>1751.5053009383321</v>
      </c>
      <c r="Q71" t="str">
        <f>'PRE-POST'!A74</f>
        <v>Minnesota</v>
      </c>
      <c r="R71" s="3">
        <f>IFERROR(VLOOKUP(Q71,$A$4:$N$160,14,FALSE),VLOOKUP(Q71,'Week 4'!Q$4:R$134,2,FALSE))</f>
        <v>1555.6980854713267</v>
      </c>
    </row>
    <row r="72" spans="1:18">
      <c r="A72" t="str">
        <f t="shared" ref="A72:B72" si="27">C9</f>
        <v>Appalachian State</v>
      </c>
      <c r="B72">
        <f t="shared" si="27"/>
        <v>72</v>
      </c>
      <c r="C72" t="str">
        <f t="shared" ref="C72:D72" si="28">A9</f>
        <v>AA</v>
      </c>
      <c r="D72">
        <f t="shared" si="28"/>
        <v>7</v>
      </c>
      <c r="E72" s="3">
        <f>VLOOKUP(A72,'Week 4'!$Q$4:R$138,2,FALSE)</f>
        <v>1593.4118145383718</v>
      </c>
      <c r="F72" s="3">
        <f>VLOOKUP(C72,'Week 4'!$Q$4:S$138,2,FALSE)</f>
        <v>1311.9055008470341</v>
      </c>
      <c r="G72" s="5">
        <f t="shared" si="11"/>
        <v>0.88023428876941856</v>
      </c>
      <c r="H72">
        <f t="shared" si="18"/>
        <v>1</v>
      </c>
      <c r="I72">
        <f t="shared" si="19"/>
        <v>65</v>
      </c>
      <c r="J72">
        <f t="shared" si="20"/>
        <v>4.1896547420264252</v>
      </c>
      <c r="K72">
        <f t="shared" si="21"/>
        <v>1593.4118145383718</v>
      </c>
      <c r="L72">
        <f t="shared" si="22"/>
        <v>1311.9055008470341</v>
      </c>
      <c r="M72">
        <f t="shared" si="12"/>
        <v>2.2000078151000282</v>
      </c>
      <c r="N72" s="3">
        <f t="shared" si="13"/>
        <v>1615.4900800866501</v>
      </c>
      <c r="Q72" t="str">
        <f>'PRE-POST'!A75</f>
        <v>Mississippi</v>
      </c>
      <c r="R72" s="3">
        <f>IFERROR(VLOOKUP(Q72,$A$4:$N$160,14,FALSE),VLOOKUP(Q72,'Week 4'!Q$4:R$134,2,FALSE))</f>
        <v>1531.1490316074292</v>
      </c>
    </row>
    <row r="73" spans="1:18">
      <c r="A73" t="str">
        <f t="shared" ref="A73:B73" si="29">C10</f>
        <v>Oregon State</v>
      </c>
      <c r="B73">
        <f t="shared" si="29"/>
        <v>14</v>
      </c>
      <c r="C73" t="str">
        <f t="shared" ref="C73:D73" si="30">A10</f>
        <v>Arizona</v>
      </c>
      <c r="D73">
        <f t="shared" si="30"/>
        <v>35</v>
      </c>
      <c r="E73" s="3">
        <f>VLOOKUP(A73,'Week 4'!$Q$4:R$138,2,FALSE)</f>
        <v>1486.3878668374239</v>
      </c>
      <c r="F73" s="3">
        <f>VLOOKUP(C73,'Week 4'!$Q$4:S$138,2,FALSE)</f>
        <v>1482.6396481987404</v>
      </c>
      <c r="G73" s="5">
        <f t="shared" si="11"/>
        <v>0.59766529748228348</v>
      </c>
      <c r="H73">
        <f t="shared" si="18"/>
        <v>0</v>
      </c>
      <c r="I73">
        <f t="shared" si="19"/>
        <v>-21</v>
      </c>
      <c r="J73">
        <f t="shared" si="20"/>
        <v>3.0910424533583161</v>
      </c>
      <c r="K73">
        <f t="shared" si="21"/>
        <v>1482.6396481987404</v>
      </c>
      <c r="L73">
        <f t="shared" si="22"/>
        <v>1486.3878668374239</v>
      </c>
      <c r="M73">
        <f t="shared" si="12"/>
        <v>2.199413054516806</v>
      </c>
      <c r="N73" s="3">
        <f t="shared" si="13"/>
        <v>1405.1235658761886</v>
      </c>
      <c r="Q73" t="str">
        <f>'PRE-POST'!A76</f>
        <v>Mississippi State</v>
      </c>
      <c r="R73" s="3">
        <f>IFERROR(VLOOKUP(Q73,$A$4:$N$160,14,FALSE),VLOOKUP(Q73,'Week 4'!Q$4:R$134,2,FALSE))</f>
        <v>1643.1786268052174</v>
      </c>
    </row>
    <row r="74" spans="1:18">
      <c r="A74" t="str">
        <f t="shared" ref="A74:B74" si="31">C11</f>
        <v>Arkansas State</v>
      </c>
      <c r="B74">
        <f t="shared" si="31"/>
        <v>27</v>
      </c>
      <c r="C74" t="str">
        <f t="shared" ref="C74:D74" si="32">A11</f>
        <v>Nevada-Las Vegas</v>
      </c>
      <c r="D74">
        <f t="shared" si="32"/>
        <v>20</v>
      </c>
      <c r="E74" s="3">
        <f>VLOOKUP(A74,'Week 4'!$Q$4:R$138,2,FALSE)</f>
        <v>1560.704642225714</v>
      </c>
      <c r="F74" s="3">
        <f>VLOOKUP(C74,'Week 4'!$Q$4:S$138,2,FALSE)</f>
        <v>1552.9868239657485</v>
      </c>
      <c r="G74" s="5">
        <f t="shared" si="11"/>
        <v>0.60314757392189511</v>
      </c>
      <c r="H74">
        <f t="shared" si="18"/>
        <v>1</v>
      </c>
      <c r="I74">
        <f t="shared" si="19"/>
        <v>7</v>
      </c>
      <c r="J74">
        <f t="shared" si="20"/>
        <v>2.0794415416798357</v>
      </c>
      <c r="K74">
        <f t="shared" si="21"/>
        <v>1560.704642225714</v>
      </c>
      <c r="L74">
        <f t="shared" si="22"/>
        <v>1552.9868239657485</v>
      </c>
      <c r="M74">
        <f t="shared" si="12"/>
        <v>2.2002850546522215</v>
      </c>
      <c r="N74" s="3">
        <f t="shared" si="13"/>
        <v>1597.0195294577691</v>
      </c>
      <c r="Q74" t="str">
        <f>'PRE-POST'!A77</f>
        <v>Missouri</v>
      </c>
      <c r="R74" s="3">
        <f>IFERROR(VLOOKUP(Q74,$A$4:$N$160,14,FALSE),VLOOKUP(Q74,'Week 4'!Q$4:R$134,2,FALSE))</f>
        <v>1587.1160966726925</v>
      </c>
    </row>
    <row r="75" spans="1:18">
      <c r="A75" t="str">
        <f t="shared" ref="A75:B75" si="33">C12</f>
        <v>Auburn</v>
      </c>
      <c r="B75">
        <f t="shared" si="33"/>
        <v>34</v>
      </c>
      <c r="C75" t="str">
        <f t="shared" ref="C75:D75" si="34">A12</f>
        <v>Arkansas</v>
      </c>
      <c r="D75">
        <f t="shared" si="34"/>
        <v>3</v>
      </c>
      <c r="E75" s="3">
        <f>VLOOKUP(A75,'Week 4'!$Q$4:R$138,2,FALSE)</f>
        <v>1543.4410815664239</v>
      </c>
      <c r="F75" s="3">
        <f>VLOOKUP(C75,'Week 4'!$Q$4:S$138,2,FALSE)</f>
        <v>1447.6422645668865</v>
      </c>
      <c r="G75" s="5">
        <f t="shared" si="11"/>
        <v>0.71618835414212145</v>
      </c>
      <c r="H75">
        <f t="shared" si="18"/>
        <v>1</v>
      </c>
      <c r="I75">
        <f t="shared" si="19"/>
        <v>31</v>
      </c>
      <c r="J75">
        <f t="shared" si="20"/>
        <v>3.4657359027997265</v>
      </c>
      <c r="K75">
        <f t="shared" si="21"/>
        <v>1543.4410815664239</v>
      </c>
      <c r="L75">
        <f t="shared" si="22"/>
        <v>1447.6422645668865</v>
      </c>
      <c r="M75">
        <f t="shared" si="12"/>
        <v>2.200022964792979</v>
      </c>
      <c r="N75" s="3">
        <f t="shared" si="13"/>
        <v>1586.7206466072994</v>
      </c>
      <c r="Q75" t="str">
        <f>'PRE-POST'!A78</f>
        <v>Navy</v>
      </c>
      <c r="R75" s="3">
        <f>IFERROR(VLOOKUP(Q75,$A$4:$N$160,14,FALSE),VLOOKUP(Q75,'Week 4'!Q$4:R$134,2,FALSE))</f>
        <v>1481.5019747758236</v>
      </c>
    </row>
    <row r="76" spans="1:18">
      <c r="A76" t="str">
        <f t="shared" ref="A76:B76" si="35">C13</f>
        <v>Baylor</v>
      </c>
      <c r="B76">
        <f t="shared" si="35"/>
        <v>26</v>
      </c>
      <c r="C76" t="str">
        <f t="shared" ref="C76:D76" si="36">A13</f>
        <v>Kansas</v>
      </c>
      <c r="D76">
        <f t="shared" si="36"/>
        <v>7</v>
      </c>
      <c r="E76" s="3">
        <f>VLOOKUP(A76,'Week 4'!$Q$4:R$138,2,FALSE)</f>
        <v>1560.2276938134382</v>
      </c>
      <c r="F76" s="3">
        <f>VLOOKUP(C76,'Week 4'!$Q$4:S$138,2,FALSE)</f>
        <v>1617.027950408813</v>
      </c>
      <c r="G76" s="5">
        <f t="shared" si="11"/>
        <v>0.51179818889857742</v>
      </c>
      <c r="H76">
        <f t="shared" si="18"/>
        <v>1</v>
      </c>
      <c r="I76">
        <f t="shared" si="19"/>
        <v>19</v>
      </c>
      <c r="J76">
        <f t="shared" si="20"/>
        <v>2.9957322735539909</v>
      </c>
      <c r="K76">
        <f t="shared" si="21"/>
        <v>1560.2276938134382</v>
      </c>
      <c r="L76">
        <f t="shared" si="22"/>
        <v>1617.027950408813</v>
      </c>
      <c r="M76">
        <f t="shared" si="12"/>
        <v>2.1999612677806075</v>
      </c>
      <c r="N76" s="3">
        <f t="shared" si="13"/>
        <v>1624.5775254260975</v>
      </c>
      <c r="Q76" t="str">
        <f>'PRE-POST'!A79</f>
        <v>Nebraska</v>
      </c>
      <c r="R76" s="3">
        <f>IFERROR(VLOOKUP(Q76,$A$4:$N$160,14,FALSE),VLOOKUP(Q76,'Week 4'!Q$4:R$134,2,FALSE))</f>
        <v>1385.3972390181561</v>
      </c>
    </row>
    <row r="77" spans="1:18">
      <c r="A77" t="str">
        <f t="shared" ref="A77:B77" si="37">C14</f>
        <v>Brigham Young</v>
      </c>
      <c r="B77">
        <f t="shared" si="37"/>
        <v>30</v>
      </c>
      <c r="C77" t="str">
        <f t="shared" ref="C77:D77" si="38">A14</f>
        <v>AA</v>
      </c>
      <c r="D77">
        <f t="shared" si="38"/>
        <v>3</v>
      </c>
      <c r="E77" s="3">
        <f>VLOOKUP(A77,'Week 4'!$Q$4:R$138,2,FALSE)</f>
        <v>1527.7313271113214</v>
      </c>
      <c r="F77" s="3">
        <f>VLOOKUP(C77,'Week 4'!$Q$4:S$138,2,FALSE)</f>
        <v>1311.9055008470341</v>
      </c>
      <c r="G77" s="5">
        <f t="shared" si="11"/>
        <v>0.8343206356481101</v>
      </c>
      <c r="H77">
        <f t="shared" si="18"/>
        <v>1</v>
      </c>
      <c r="I77">
        <f t="shared" si="19"/>
        <v>27</v>
      </c>
      <c r="J77">
        <f t="shared" si="20"/>
        <v>3.3322045101752038</v>
      </c>
      <c r="K77">
        <f t="shared" si="21"/>
        <v>1527.7313271113214</v>
      </c>
      <c r="L77">
        <f t="shared" si="22"/>
        <v>1311.9055008470341</v>
      </c>
      <c r="M77">
        <f t="shared" si="12"/>
        <v>2.2000101934047382</v>
      </c>
      <c r="N77" s="3">
        <f t="shared" si="13"/>
        <v>1552.022850768313</v>
      </c>
      <c r="Q77" t="str">
        <f>'PRE-POST'!A80</f>
        <v>Nevada</v>
      </c>
      <c r="R77" s="3">
        <f>IFERROR(VLOOKUP(Q77,$A$4:$N$160,14,FALSE),VLOOKUP(Q77,'Week 4'!Q$4:R$134,2,FALSE))</f>
        <v>1478.1719484899606</v>
      </c>
    </row>
    <row r="78" spans="1:18">
      <c r="A78" t="str">
        <f t="shared" ref="A78:B78" si="39">C15</f>
        <v>Rutgers</v>
      </c>
      <c r="B78">
        <f t="shared" si="39"/>
        <v>13</v>
      </c>
      <c r="C78" t="str">
        <f t="shared" ref="C78:D78" si="40">A15</f>
        <v>Buffalo</v>
      </c>
      <c r="D78">
        <f t="shared" si="40"/>
        <v>42</v>
      </c>
      <c r="E78" s="3">
        <f>VLOOKUP(A78,'Week 4'!$Q$4:R$138,2,FALSE)</f>
        <v>1420.2993134626909</v>
      </c>
      <c r="F78" s="3">
        <f>VLOOKUP(C78,'Week 4'!$Q$4:S$138,2,FALSE)</f>
        <v>1661.49554199717</v>
      </c>
      <c r="G78" s="5">
        <f t="shared" si="11"/>
        <v>0.26614561820318289</v>
      </c>
      <c r="H78">
        <f t="shared" si="18"/>
        <v>0</v>
      </c>
      <c r="I78">
        <f t="shared" si="19"/>
        <v>-29</v>
      </c>
      <c r="J78">
        <f t="shared" si="20"/>
        <v>3.4011973816621555</v>
      </c>
      <c r="K78">
        <f t="shared" si="21"/>
        <v>1661.49554199717</v>
      </c>
      <c r="L78">
        <f t="shared" si="22"/>
        <v>1420.2993134626909</v>
      </c>
      <c r="M78">
        <f t="shared" si="12"/>
        <v>2.2000091212039816</v>
      </c>
      <c r="N78" s="3">
        <f t="shared" si="13"/>
        <v>1380.4697420198652</v>
      </c>
      <c r="Q78" t="str">
        <f>'PRE-POST'!A81</f>
        <v>Nevada-Las Vegas</v>
      </c>
      <c r="R78" s="3">
        <f>IFERROR(VLOOKUP(Q78,$A$4:$N$160,14,FALSE),VLOOKUP(Q78,'Week 4'!Q$4:R$134,2,FALSE))</f>
        <v>1516.6719367336934</v>
      </c>
    </row>
    <row r="79" spans="1:18">
      <c r="A79" t="str">
        <f t="shared" ref="A79:B79" si="41">C16</f>
        <v>Central Michigan</v>
      </c>
      <c r="B79">
        <f t="shared" si="41"/>
        <v>17</v>
      </c>
      <c r="C79" t="str">
        <f t="shared" ref="C79:D79" si="42">A16</f>
        <v>AA</v>
      </c>
      <c r="D79">
        <f t="shared" si="42"/>
        <v>5</v>
      </c>
      <c r="E79" s="3">
        <f>VLOOKUP(A79,'Week 4'!$Q$4:R$138,2,FALSE)</f>
        <v>1338.7983411990665</v>
      </c>
      <c r="F79" s="3">
        <f>VLOOKUP(C79,'Week 4'!$Q$4:S$138,2,FALSE)</f>
        <v>1311.9055008470341</v>
      </c>
      <c r="G79" s="5">
        <f t="shared" si="11"/>
        <v>0.62924464771311794</v>
      </c>
      <c r="H79">
        <f t="shared" si="18"/>
        <v>1</v>
      </c>
      <c r="I79">
        <f t="shared" si="19"/>
        <v>12</v>
      </c>
      <c r="J79">
        <f t="shared" si="20"/>
        <v>2.5649493574615367</v>
      </c>
      <c r="K79">
        <f t="shared" si="21"/>
        <v>1338.7983411990665</v>
      </c>
      <c r="L79">
        <f t="shared" si="22"/>
        <v>1311.9055008470341</v>
      </c>
      <c r="M79">
        <f t="shared" si="12"/>
        <v>2.2000818061599743</v>
      </c>
      <c r="N79" s="3">
        <f t="shared" si="13"/>
        <v>1380.642520016464</v>
      </c>
      <c r="Q79" t="str">
        <f>'PRE-POST'!A82</f>
        <v>New Mexico</v>
      </c>
      <c r="R79" s="3">
        <f>IFERROR(VLOOKUP(Q79,$A$4:$N$160,14,FALSE),VLOOKUP(Q79,'Week 4'!Q$4:R$134,2,FALSE))</f>
        <v>1556.0464921279715</v>
      </c>
    </row>
    <row r="80" spans="1:18">
      <c r="A80" t="str">
        <f t="shared" ref="A80:B80" si="43">C17</f>
        <v>Cincinnati</v>
      </c>
      <c r="B80">
        <f t="shared" si="43"/>
        <v>34</v>
      </c>
      <c r="C80" t="str">
        <f t="shared" ref="C80:D80" si="44">A17</f>
        <v>Ohio</v>
      </c>
      <c r="D80">
        <f t="shared" si="44"/>
        <v>30</v>
      </c>
      <c r="E80" s="3">
        <f>VLOOKUP(A80,'Week 4'!$Q$4:R$138,2,FALSE)</f>
        <v>1620.3748635581062</v>
      </c>
      <c r="F80" s="3">
        <f>VLOOKUP(C80,'Week 4'!$Q$4:S$138,2,FALSE)</f>
        <v>1498.0173995389648</v>
      </c>
      <c r="G80" s="5">
        <f t="shared" si="11"/>
        <v>0.74621309650291856</v>
      </c>
      <c r="H80">
        <f t="shared" si="18"/>
        <v>1</v>
      </c>
      <c r="I80">
        <f t="shared" si="19"/>
        <v>4</v>
      </c>
      <c r="J80">
        <f t="shared" si="20"/>
        <v>1.6094379124341003</v>
      </c>
      <c r="K80">
        <f t="shared" si="21"/>
        <v>1620.3748635581062</v>
      </c>
      <c r="L80">
        <f t="shared" si="22"/>
        <v>1498.0173995389648</v>
      </c>
      <c r="M80">
        <f t="shared" si="12"/>
        <v>2.2000179801045867</v>
      </c>
      <c r="N80" s="3">
        <f t="shared" si="13"/>
        <v>1638.346998062482</v>
      </c>
      <c r="Q80" t="str">
        <f>'PRE-POST'!A83</f>
        <v>New Mexico State</v>
      </c>
      <c r="R80" s="3">
        <f>IFERROR(VLOOKUP(Q80,$A$4:$N$160,14,FALSE),VLOOKUP(Q80,'Week 4'!Q$4:R$134,2,FALSE))</f>
        <v>1357.0113216178233</v>
      </c>
    </row>
    <row r="81" spans="1:18">
      <c r="A81" t="str">
        <f t="shared" ref="A81:B81" si="45">C18</f>
        <v>Georgia Tech</v>
      </c>
      <c r="B81">
        <f t="shared" si="45"/>
        <v>21</v>
      </c>
      <c r="C81" t="str">
        <f t="shared" ref="C81:D81" si="46">A18</f>
        <v>Clemson</v>
      </c>
      <c r="D81">
        <f t="shared" si="46"/>
        <v>49</v>
      </c>
      <c r="E81" s="3">
        <f>VLOOKUP(A81,'Week 4'!$Q$4:R$138,2,FALSE)</f>
        <v>1501.8993809654189</v>
      </c>
      <c r="F81" s="3">
        <f>VLOOKUP(C81,'Week 4'!$Q$4:S$138,2,FALSE)</f>
        <v>1680.2323063399833</v>
      </c>
      <c r="G81" s="5">
        <f t="shared" si="11"/>
        <v>0.34244963608134332</v>
      </c>
      <c r="H81">
        <f t="shared" si="18"/>
        <v>0</v>
      </c>
      <c r="I81">
        <f t="shared" si="19"/>
        <v>-28</v>
      </c>
      <c r="J81">
        <f t="shared" si="20"/>
        <v>3.3672958299864741</v>
      </c>
      <c r="K81">
        <f t="shared" si="21"/>
        <v>1680.2323063399833</v>
      </c>
      <c r="L81">
        <f t="shared" si="22"/>
        <v>1501.8993809654189</v>
      </c>
      <c r="M81">
        <f t="shared" si="12"/>
        <v>2.2000123364768194</v>
      </c>
      <c r="N81" s="3">
        <f t="shared" si="13"/>
        <v>1451.1614102658662</v>
      </c>
      <c r="Q81" t="str">
        <f>'PRE-POST'!A84</f>
        <v>North Carolina</v>
      </c>
      <c r="R81" s="3">
        <f>IFERROR(VLOOKUP(Q81,$A$4:$N$160,14,FALSE),VLOOKUP(Q81,'Week 4'!Q$4:R$134,2,FALSE))</f>
        <v>1452.4918618913098</v>
      </c>
    </row>
    <row r="82" spans="1:18">
      <c r="A82" t="str">
        <f t="shared" ref="A82:B82" si="47">C19</f>
        <v>Louisiana</v>
      </c>
      <c r="B82">
        <f t="shared" si="47"/>
        <v>28</v>
      </c>
      <c r="C82" t="str">
        <f t="shared" ref="C82:D82" si="48">A19</f>
        <v>Coastal Carolina</v>
      </c>
      <c r="D82">
        <f t="shared" si="48"/>
        <v>30</v>
      </c>
      <c r="E82" s="3">
        <f>VLOOKUP(A82,'Week 4'!$Q$4:R$138,2,FALSE)</f>
        <v>1533.0061802842995</v>
      </c>
      <c r="F82" s="3">
        <f>VLOOKUP(C82,'Week 4'!$Q$4:S$138,2,FALSE)</f>
        <v>1597.8221152713711</v>
      </c>
      <c r="G82" s="5">
        <f t="shared" si="11"/>
        <v>0.50026489082203707</v>
      </c>
      <c r="H82">
        <f t="shared" si="18"/>
        <v>0</v>
      </c>
      <c r="I82">
        <f t="shared" si="19"/>
        <v>-2</v>
      </c>
      <c r="J82">
        <f t="shared" si="20"/>
        <v>1.0986122886681098</v>
      </c>
      <c r="K82">
        <f t="shared" si="21"/>
        <v>1597.8221152713711</v>
      </c>
      <c r="L82">
        <f t="shared" si="22"/>
        <v>1533.0061802842995</v>
      </c>
      <c r="M82">
        <f t="shared" si="12"/>
        <v>2.2000339422705304</v>
      </c>
      <c r="N82" s="3">
        <f t="shared" si="13"/>
        <v>1508.8235323003548</v>
      </c>
      <c r="Q82" t="str">
        <f>'PRE-POST'!A85</f>
        <v>North Carolina State</v>
      </c>
      <c r="R82" s="3">
        <f>IFERROR(VLOOKUP(Q82,$A$4:$N$160,14,FALSE),VLOOKUP(Q82,'Week 4'!Q$4:R$134,2,FALSE))</f>
        <v>1681.9774752638582</v>
      </c>
    </row>
    <row r="83" spans="1:18">
      <c r="A83" t="str">
        <f t="shared" ref="A83:B83" si="49">C20</f>
        <v>Duke</v>
      </c>
      <c r="B83">
        <f t="shared" si="49"/>
        <v>55</v>
      </c>
      <c r="C83" t="str">
        <f t="shared" ref="C83:D83" si="50">A20</f>
        <v>AA</v>
      </c>
      <c r="D83">
        <f t="shared" si="50"/>
        <v>13</v>
      </c>
      <c r="E83" s="3">
        <f>VLOOKUP(A83,'Week 4'!$Q$4:R$138,2,FALSE)</f>
        <v>1673.1358185977269</v>
      </c>
      <c r="F83" s="3">
        <f>VLOOKUP(C83,'Week 4'!$Q$4:S$138,2,FALSE)</f>
        <v>1311.9055008470341</v>
      </c>
      <c r="G83" s="5">
        <f t="shared" si="11"/>
        <v>0.92082277812726543</v>
      </c>
      <c r="H83">
        <f t="shared" si="18"/>
        <v>1</v>
      </c>
      <c r="I83">
        <f t="shared" si="19"/>
        <v>42</v>
      </c>
      <c r="J83">
        <f t="shared" si="20"/>
        <v>3.7612001156935624</v>
      </c>
      <c r="K83">
        <f t="shared" si="21"/>
        <v>1673.1358185977269</v>
      </c>
      <c r="L83">
        <f t="shared" si="22"/>
        <v>1311.9055008470341</v>
      </c>
      <c r="M83">
        <f t="shared" si="12"/>
        <v>2.2000060902972201</v>
      </c>
      <c r="N83" s="3">
        <f t="shared" si="13"/>
        <v>1686.2391154186978</v>
      </c>
      <c r="Q83" t="str">
        <f>'PRE-POST'!A86</f>
        <v>North Texas</v>
      </c>
      <c r="R83" s="3">
        <f>IFERROR(VLOOKUP(Q83,$A$4:$N$160,14,FALSE),VLOOKUP(Q83,'Week 4'!Q$4:R$134,2,FALSE))</f>
        <v>1702.9854880305991</v>
      </c>
    </row>
    <row r="84" spans="1:18">
      <c r="A84" t="str">
        <f t="shared" ref="A84:B84" si="51">C21</f>
        <v>Tennessee</v>
      </c>
      <c r="B84">
        <f t="shared" si="51"/>
        <v>21</v>
      </c>
      <c r="C84" t="str">
        <f t="shared" ref="C84:D84" si="52">A21</f>
        <v>Florida</v>
      </c>
      <c r="D84">
        <f t="shared" si="52"/>
        <v>47</v>
      </c>
      <c r="E84" s="3">
        <f>VLOOKUP(A84,'Week 4'!$Q$4:R$138,2,FALSE)</f>
        <v>1555.0757295193657</v>
      </c>
      <c r="F84" s="3">
        <f>VLOOKUP(C84,'Week 4'!$Q$4:S$138,2,FALSE)</f>
        <v>1572.2894023361141</v>
      </c>
      <c r="G84" s="5">
        <f t="shared" si="11"/>
        <v>0.56833966186152185</v>
      </c>
      <c r="H84">
        <f t="shared" si="18"/>
        <v>0</v>
      </c>
      <c r="I84">
        <f t="shared" si="19"/>
        <v>-26</v>
      </c>
      <c r="J84">
        <f t="shared" si="20"/>
        <v>3.2958368660043291</v>
      </c>
      <c r="K84">
        <f t="shared" si="21"/>
        <v>1572.2894023361141</v>
      </c>
      <c r="L84">
        <f t="shared" si="22"/>
        <v>1555.0757295193657</v>
      </c>
      <c r="M84">
        <f t="shared" si="12"/>
        <v>2.2001278053802591</v>
      </c>
      <c r="N84" s="3">
        <f t="shared" si="13"/>
        <v>1472.6521298951823</v>
      </c>
      <c r="Q84" t="str">
        <f>'PRE-POST'!A87</f>
        <v>Northern Illinois</v>
      </c>
      <c r="R84" s="3">
        <f>IFERROR(VLOOKUP(Q84,$A$4:$N$160,14,FALSE),VLOOKUP(Q84,'Week 4'!Q$4:R$134,2,FALSE))</f>
        <v>1401.1707975251538</v>
      </c>
    </row>
    <row r="85" spans="1:18">
      <c r="A85" t="str">
        <f t="shared" ref="A85:B85" si="53">C22</f>
        <v>Florida State</v>
      </c>
      <c r="B85">
        <f t="shared" si="53"/>
        <v>37</v>
      </c>
      <c r="C85" t="str">
        <f t="shared" ref="C85:D85" si="54">A22</f>
        <v>Northern Illinois</v>
      </c>
      <c r="D85">
        <f t="shared" si="54"/>
        <v>19</v>
      </c>
      <c r="E85" s="3">
        <f>VLOOKUP(A85,'Week 4'!$Q$4:R$138,2,FALSE)</f>
        <v>1456.4167162095202</v>
      </c>
      <c r="F85" s="3">
        <f>VLOOKUP(C85,'Week 4'!$Q$4:S$138,2,FALSE)</f>
        <v>1453.453957089939</v>
      </c>
      <c r="G85" s="5">
        <f t="shared" si="11"/>
        <v>0.59657757997070182</v>
      </c>
      <c r="H85">
        <f t="shared" si="18"/>
        <v>1</v>
      </c>
      <c r="I85">
        <f t="shared" si="19"/>
        <v>18</v>
      </c>
      <c r="J85">
        <f t="shared" si="20"/>
        <v>2.9444389791664403</v>
      </c>
      <c r="K85">
        <f t="shared" si="21"/>
        <v>1456.4167162095202</v>
      </c>
      <c r="L85">
        <f t="shared" si="22"/>
        <v>1453.453957089939</v>
      </c>
      <c r="M85">
        <f t="shared" si="12"/>
        <v>2.200742551085392</v>
      </c>
      <c r="N85" s="3">
        <f t="shared" si="13"/>
        <v>1508.6998757743054</v>
      </c>
      <c r="Q85" t="str">
        <f>'PRE-POST'!A88</f>
        <v>Northwestern</v>
      </c>
      <c r="R85" s="3">
        <f>IFERROR(VLOOKUP(Q85,$A$4:$N$160,14,FALSE),VLOOKUP(Q85,'Week 4'!Q$4:R$134,2,FALSE))</f>
        <v>1411.7249045732535</v>
      </c>
    </row>
    <row r="86" spans="1:18">
      <c r="A86" t="str">
        <f t="shared" ref="A86:B86" si="55">C23</f>
        <v>Missouri</v>
      </c>
      <c r="B86">
        <f t="shared" si="55"/>
        <v>29</v>
      </c>
      <c r="C86" t="str">
        <f t="shared" ref="C86:D86" si="56">A23</f>
        <v>Georgia</v>
      </c>
      <c r="D86">
        <f t="shared" si="56"/>
        <v>43</v>
      </c>
      <c r="E86" s="3">
        <f>VLOOKUP(A86,'Week 4'!$Q$4:R$138,2,FALSE)</f>
        <v>1648.92852635077</v>
      </c>
      <c r="F86" s="3">
        <f>VLOOKUP(C86,'Week 4'!$Q$4:S$138,2,FALSE)</f>
        <v>1700.8936123971773</v>
      </c>
      <c r="G86" s="5">
        <f t="shared" si="11"/>
        <v>0.51874995267966084</v>
      </c>
      <c r="H86">
        <f t="shared" si="18"/>
        <v>0</v>
      </c>
      <c r="I86">
        <f t="shared" si="19"/>
        <v>-14</v>
      </c>
      <c r="J86">
        <f t="shared" si="20"/>
        <v>2.7080502011022101</v>
      </c>
      <c r="K86">
        <f t="shared" si="21"/>
        <v>1700.8936123971773</v>
      </c>
      <c r="L86">
        <f t="shared" si="22"/>
        <v>1648.92852635077</v>
      </c>
      <c r="M86">
        <f t="shared" si="12"/>
        <v>2.2000423361177166</v>
      </c>
      <c r="N86" s="3">
        <f t="shared" si="13"/>
        <v>1587.1160966726925</v>
      </c>
      <c r="Q86" t="str">
        <f>'PRE-POST'!A89</f>
        <v>Notre Dame</v>
      </c>
      <c r="R86" s="3">
        <f>IFERROR(VLOOKUP(Q86,$A$4:$N$160,14,FALSE),VLOOKUP(Q86,'Week 4'!Q$4:R$134,2,FALSE))</f>
        <v>1673.7814269614255</v>
      </c>
    </row>
    <row r="87" spans="1:18">
      <c r="A87" t="str">
        <f t="shared" ref="A87:B87" si="57">C24</f>
        <v>Hawaii</v>
      </c>
      <c r="B87">
        <f t="shared" si="57"/>
        <v>42</v>
      </c>
      <c r="C87" t="str">
        <f t="shared" ref="C87:D87" si="58">A24</f>
        <v>AA</v>
      </c>
      <c r="D87">
        <f t="shared" si="58"/>
        <v>21</v>
      </c>
      <c r="E87" s="3">
        <f>VLOOKUP(A87,'Week 4'!$Q$4:R$138,2,FALSE)</f>
        <v>1575.9805471310272</v>
      </c>
      <c r="F87" s="3">
        <f>VLOOKUP(C87,'Week 4'!$Q$4:S$138,2,FALSE)</f>
        <v>1311.9055008470341</v>
      </c>
      <c r="G87" s="5">
        <f t="shared" si="11"/>
        <v>0.86924597341856302</v>
      </c>
      <c r="H87">
        <f t="shared" si="18"/>
        <v>1</v>
      </c>
      <c r="I87">
        <f t="shared" si="19"/>
        <v>21</v>
      </c>
      <c r="J87">
        <f t="shared" si="20"/>
        <v>3.0910424533583161</v>
      </c>
      <c r="K87">
        <f t="shared" si="21"/>
        <v>1575.9805471310272</v>
      </c>
      <c r="L87">
        <f t="shared" si="22"/>
        <v>1311.9055008470341</v>
      </c>
      <c r="M87">
        <f t="shared" si="12"/>
        <v>2.2000083309651215</v>
      </c>
      <c r="N87" s="3">
        <f t="shared" si="13"/>
        <v>1593.7639293457989</v>
      </c>
      <c r="Q87" t="str">
        <f>'PRE-POST'!A90</f>
        <v>Ohio</v>
      </c>
      <c r="R87" s="3">
        <f>IFERROR(VLOOKUP(Q87,$A$4:$N$160,14,FALSE),VLOOKUP(Q87,'Week 4'!Q$4:R$134,2,FALSE))</f>
        <v>1480.045265034589</v>
      </c>
    </row>
    <row r="88" spans="1:18">
      <c r="A88" t="str">
        <f t="shared" ref="A88:B88" si="59">C25</f>
        <v>Houston</v>
      </c>
      <c r="B88">
        <f t="shared" si="59"/>
        <v>70</v>
      </c>
      <c r="C88" t="str">
        <f t="shared" ref="C88:D88" si="60">A25</f>
        <v>AA</v>
      </c>
      <c r="D88">
        <f t="shared" si="60"/>
        <v>14</v>
      </c>
      <c r="E88" s="3">
        <f>VLOOKUP(A88,'Week 4'!$Q$4:R$138,2,FALSE)</f>
        <v>1547.7451992505212</v>
      </c>
      <c r="F88" s="3">
        <f>VLOOKUP(C88,'Week 4'!$Q$4:S$138,2,FALSE)</f>
        <v>1311.9055008470341</v>
      </c>
      <c r="G88" s="5">
        <f t="shared" si="11"/>
        <v>0.8496390036156084</v>
      </c>
      <c r="H88">
        <f t="shared" si="18"/>
        <v>1</v>
      </c>
      <c r="I88">
        <f t="shared" si="19"/>
        <v>56</v>
      </c>
      <c r="J88">
        <f t="shared" si="20"/>
        <v>4.0430512678345503</v>
      </c>
      <c r="K88">
        <f t="shared" si="21"/>
        <v>1547.7451992505212</v>
      </c>
      <c r="L88">
        <f t="shared" si="22"/>
        <v>1311.9055008470341</v>
      </c>
      <c r="M88">
        <f t="shared" si="12"/>
        <v>2.2000093283701383</v>
      </c>
      <c r="N88" s="3">
        <f t="shared" si="13"/>
        <v>1574.4936702189077</v>
      </c>
      <c r="Q88" t="str">
        <f>'PRE-POST'!A91</f>
        <v>Ohio State</v>
      </c>
      <c r="R88" s="3">
        <f>IFERROR(VLOOKUP(Q88,$A$4:$N$160,14,FALSE),VLOOKUP(Q88,'Week 4'!Q$4:R$134,2,FALSE))</f>
        <v>1694.2524015074405</v>
      </c>
    </row>
    <row r="89" spans="1:18">
      <c r="A89" t="str">
        <f t="shared" ref="A89:B89" si="61">C26</f>
        <v>Colorado State</v>
      </c>
      <c r="B89">
        <f t="shared" si="61"/>
        <v>19</v>
      </c>
      <c r="C89" t="str">
        <f t="shared" ref="C89:D89" si="62">A26</f>
        <v>AA</v>
      </c>
      <c r="D89">
        <f t="shared" si="62"/>
        <v>35</v>
      </c>
      <c r="E89" s="3">
        <f>VLOOKUP(A89,'Week 4'!$Q$4:R$138,2,FALSE)</f>
        <v>1409.0621870475129</v>
      </c>
      <c r="F89" s="3">
        <f>VLOOKUP(C89,'Week 4'!$Q$4:S$138,2,FALSE)</f>
        <v>1311.9055008470341</v>
      </c>
      <c r="G89" s="5">
        <f t="shared" si="11"/>
        <v>0.71777447262248262</v>
      </c>
      <c r="H89">
        <f t="shared" si="18"/>
        <v>0</v>
      </c>
      <c r="I89">
        <f t="shared" si="19"/>
        <v>-16</v>
      </c>
      <c r="J89">
        <f t="shared" si="20"/>
        <v>2.8332133440562162</v>
      </c>
      <c r="K89">
        <f t="shared" si="21"/>
        <v>1311.9055008470341</v>
      </c>
      <c r="L89">
        <f t="shared" si="22"/>
        <v>1409.0621870475129</v>
      </c>
      <c r="M89">
        <f t="shared" si="12"/>
        <v>2.1999773561647067</v>
      </c>
      <c r="N89" s="3">
        <f t="shared" si="13"/>
        <v>1319.5843466115969</v>
      </c>
      <c r="Q89" t="str">
        <f>'PRE-POST'!A92</f>
        <v>Oklahoma</v>
      </c>
      <c r="R89" s="3">
        <f>IFERROR(VLOOKUP(Q89,$A$4:$N$160,14,FALSE),VLOOKUP(Q89,'Week 4'!Q$4:R$134,2,FALSE))</f>
        <v>1663.0147175123548</v>
      </c>
    </row>
    <row r="90" spans="1:18">
      <c r="A90" t="str">
        <f t="shared" ref="A90:B90" si="63">C27</f>
        <v>Iowa State</v>
      </c>
      <c r="B90">
        <f t="shared" si="63"/>
        <v>26</v>
      </c>
      <c r="C90" t="str">
        <f t="shared" ref="C90:D90" si="64">A27</f>
        <v>Akron</v>
      </c>
      <c r="D90">
        <f t="shared" si="64"/>
        <v>13</v>
      </c>
      <c r="E90" s="3">
        <f>VLOOKUP(A90,'Week 4'!$Q$4:R$138,2,FALSE)</f>
        <v>1418.0777425488586</v>
      </c>
      <c r="F90" s="3">
        <f>VLOOKUP(C90,'Week 4'!$Q$4:S$138,2,FALSE)</f>
        <v>1577.8123204400683</v>
      </c>
      <c r="G90" s="5">
        <f t="shared" si="11"/>
        <v>0.36694715246851073</v>
      </c>
      <c r="H90">
        <f t="shared" si="18"/>
        <v>1</v>
      </c>
      <c r="I90">
        <f t="shared" si="19"/>
        <v>13</v>
      </c>
      <c r="J90">
        <f t="shared" si="20"/>
        <v>2.6390573296152584</v>
      </c>
      <c r="K90">
        <f t="shared" si="21"/>
        <v>1418.0777425488586</v>
      </c>
      <c r="L90">
        <f t="shared" si="22"/>
        <v>1577.8123204400683</v>
      </c>
      <c r="M90">
        <f t="shared" si="12"/>
        <v>2.1999862271523862</v>
      </c>
      <c r="N90" s="3">
        <f t="shared" si="13"/>
        <v>1491.5864436749059</v>
      </c>
      <c r="Q90" t="str">
        <f>'PRE-POST'!A93</f>
        <v>Oklahoma State</v>
      </c>
      <c r="R90" s="3">
        <f>IFERROR(VLOOKUP(Q90,$A$4:$N$160,14,FALSE),VLOOKUP(Q90,'Week 4'!Q$4:R$134,2,FALSE))</f>
        <v>1582.4886884208406</v>
      </c>
    </row>
    <row r="91" spans="1:18">
      <c r="A91" t="str">
        <f t="shared" ref="A91:B91" si="65">C28</f>
        <v>Kentucky</v>
      </c>
      <c r="B91">
        <f t="shared" si="65"/>
        <v>28</v>
      </c>
      <c r="C91" t="str">
        <f t="shared" ref="C91:D91" si="66">A28</f>
        <v>Mississippi State</v>
      </c>
      <c r="D91">
        <f t="shared" si="66"/>
        <v>7</v>
      </c>
      <c r="E91" s="3">
        <f>VLOOKUP(A91,'Week 4'!$Q$4:R$138,2,FALSE)</f>
        <v>1624.0526625396128</v>
      </c>
      <c r="F91" s="3">
        <f>VLOOKUP(C91,'Week 4'!$Q$4:S$138,2,FALSE)</f>
        <v>1716.5519394845514</v>
      </c>
      <c r="G91" s="5">
        <f t="shared" si="11"/>
        <v>0.4605077925954485</v>
      </c>
      <c r="H91">
        <f t="shared" si="18"/>
        <v>1</v>
      </c>
      <c r="I91">
        <f t="shared" si="19"/>
        <v>21</v>
      </c>
      <c r="J91">
        <f t="shared" si="20"/>
        <v>3.0910424533583161</v>
      </c>
      <c r="K91">
        <f t="shared" si="21"/>
        <v>1624.0526625396128</v>
      </c>
      <c r="L91">
        <f t="shared" si="22"/>
        <v>1716.5519394845514</v>
      </c>
      <c r="M91">
        <f t="shared" si="12"/>
        <v>2.1999762160303016</v>
      </c>
      <c r="N91" s="3">
        <f t="shared" si="13"/>
        <v>1697.4259752189469</v>
      </c>
      <c r="Q91" t="str">
        <f>'PRE-POST'!A94</f>
        <v>Old Dominion</v>
      </c>
      <c r="R91" s="3">
        <f>IFERROR(VLOOKUP(Q91,$A$4:$N$160,14,FALSE),VLOOKUP(Q91,'Week 4'!Q$4:R$134,2,FALSE))</f>
        <v>1465.812466698196</v>
      </c>
    </row>
    <row r="92" spans="1:18">
      <c r="A92" t="str">
        <f t="shared" ref="A92:B92" si="67">C29</f>
        <v>Louisiana State</v>
      </c>
      <c r="B92">
        <f t="shared" si="67"/>
        <v>38</v>
      </c>
      <c r="C92" t="str">
        <f t="shared" ref="C92:D92" si="68">A29</f>
        <v>Louisiana Tech</v>
      </c>
      <c r="D92">
        <f t="shared" si="68"/>
        <v>21</v>
      </c>
      <c r="E92" s="3">
        <f>VLOOKUP(A92,'Week 4'!$Q$4:R$138,2,FALSE)</f>
        <v>1582.2148947491819</v>
      </c>
      <c r="F92" s="3">
        <f>VLOOKUP(C92,'Week 4'!$Q$4:S$138,2,FALSE)</f>
        <v>1555.8731238437613</v>
      </c>
      <c r="G92" s="5">
        <f t="shared" si="11"/>
        <v>0.62850428128288061</v>
      </c>
      <c r="H92">
        <f t="shared" si="18"/>
        <v>1</v>
      </c>
      <c r="I92">
        <f t="shared" si="19"/>
        <v>17</v>
      </c>
      <c r="J92">
        <f t="shared" si="20"/>
        <v>2.8903717578961645</v>
      </c>
      <c r="K92">
        <f t="shared" si="21"/>
        <v>1582.2148947491819</v>
      </c>
      <c r="L92">
        <f t="shared" si="22"/>
        <v>1555.8731238437613</v>
      </c>
      <c r="M92">
        <f t="shared" si="12"/>
        <v>2.2000835175435967</v>
      </c>
      <c r="N92" s="3">
        <f t="shared" si="13"/>
        <v>1629.4621605829686</v>
      </c>
      <c r="Q92" t="str">
        <f>'PRE-POST'!A95</f>
        <v>Oregon</v>
      </c>
      <c r="R92" s="3">
        <f>IFERROR(VLOOKUP(Q92,$A$4:$N$160,14,FALSE),VLOOKUP(Q92,'Week 4'!Q$4:R$134,2,FALSE))</f>
        <v>1546.2168790474086</v>
      </c>
    </row>
    <row r="93" spans="1:18">
      <c r="A93" t="str">
        <f t="shared" ref="A93:B93" si="69">C30</f>
        <v>Maryland</v>
      </c>
      <c r="B93">
        <f t="shared" si="69"/>
        <v>42</v>
      </c>
      <c r="C93" t="str">
        <f t="shared" ref="C93:D93" si="70">A30</f>
        <v>Minnesota</v>
      </c>
      <c r="D93">
        <f t="shared" si="70"/>
        <v>13</v>
      </c>
      <c r="E93" s="3">
        <f>VLOOKUP(A93,'Week 4'!$Q$4:R$138,2,FALSE)</f>
        <v>1490.1214809001065</v>
      </c>
      <c r="F93" s="3">
        <f>VLOOKUP(C93,'Week 4'!$Q$4:S$138,2,FALSE)</f>
        <v>1650.5804308834911</v>
      </c>
      <c r="G93" s="5">
        <f t="shared" si="11"/>
        <v>0.3659790543316675</v>
      </c>
      <c r="H93">
        <f t="shared" si="18"/>
        <v>1</v>
      </c>
      <c r="I93">
        <f t="shared" si="19"/>
        <v>29</v>
      </c>
      <c r="J93">
        <f t="shared" si="20"/>
        <v>3.4011973816621555</v>
      </c>
      <c r="K93">
        <f t="shared" si="21"/>
        <v>1490.1214809001065</v>
      </c>
      <c r="L93">
        <f t="shared" si="22"/>
        <v>1650.5804308834911</v>
      </c>
      <c r="M93">
        <f t="shared" si="12"/>
        <v>2.1999862893282041</v>
      </c>
      <c r="N93" s="3">
        <f t="shared" si="13"/>
        <v>1585.0038263122708</v>
      </c>
      <c r="Q93" t="str">
        <f>'PRE-POST'!A96</f>
        <v>Oregon State</v>
      </c>
      <c r="R93" s="3">
        <f>IFERROR(VLOOKUP(Q93,$A$4:$N$160,14,FALSE),VLOOKUP(Q93,'Week 4'!Q$4:R$134,2,FALSE))</f>
        <v>1405.1235658761886</v>
      </c>
    </row>
    <row r="94" spans="1:18">
      <c r="A94" t="str">
        <f t="shared" ref="A94:B94" si="71">C31</f>
        <v>Massachusetts</v>
      </c>
      <c r="B94">
        <f t="shared" si="71"/>
        <v>49</v>
      </c>
      <c r="C94" t="str">
        <f t="shared" ref="C94:D94" si="72">A31</f>
        <v>Charlotte</v>
      </c>
      <c r="D94">
        <f t="shared" si="72"/>
        <v>31</v>
      </c>
      <c r="E94" s="3">
        <f>VLOOKUP(A94,'Week 4'!$Q$4:R$138,2,FALSE)</f>
        <v>1371.9065682243111</v>
      </c>
      <c r="F94" s="3">
        <f>VLOOKUP(C94,'Week 4'!$Q$4:S$138,2,FALSE)</f>
        <v>1483.3373416070006</v>
      </c>
      <c r="G94" s="5">
        <f t="shared" si="11"/>
        <v>0.43357570522220512</v>
      </c>
      <c r="H94">
        <f t="shared" si="18"/>
        <v>1</v>
      </c>
      <c r="I94">
        <f t="shared" si="19"/>
        <v>18</v>
      </c>
      <c r="J94">
        <f t="shared" si="20"/>
        <v>2.9444389791664403</v>
      </c>
      <c r="K94">
        <f t="shared" si="21"/>
        <v>1371.9065682243111</v>
      </c>
      <c r="L94">
        <f t="shared" si="22"/>
        <v>1483.3373416070006</v>
      </c>
      <c r="M94">
        <f t="shared" si="12"/>
        <v>2.1999802568004045</v>
      </c>
      <c r="N94" s="3">
        <f t="shared" si="13"/>
        <v>1445.289187650232</v>
      </c>
      <c r="Q94" t="str">
        <f>'PRE-POST'!A97</f>
        <v>Penn State</v>
      </c>
      <c r="R94" s="3">
        <f>IFERROR(VLOOKUP(Q94,$A$4:$N$160,14,FALSE),VLOOKUP(Q94,'Week 4'!Q$4:R$134,2,FALSE))</f>
        <v>1741.8107826419741</v>
      </c>
    </row>
    <row r="95" spans="1:18">
      <c r="A95" t="str">
        <f t="shared" ref="A95:B95" si="73">C32</f>
        <v>Memphis</v>
      </c>
      <c r="B95">
        <f t="shared" si="73"/>
        <v>52</v>
      </c>
      <c r="C95" t="str">
        <f t="shared" ref="C95:D95" si="74">A32</f>
        <v>South Alabama</v>
      </c>
      <c r="D95">
        <f t="shared" si="74"/>
        <v>35</v>
      </c>
      <c r="E95" s="3">
        <f>VLOOKUP(A95,'Week 4'!$Q$4:R$138,2,FALSE)</f>
        <v>1621.427281304324</v>
      </c>
      <c r="F95" s="3">
        <f>VLOOKUP(C95,'Week 4'!$Q$4:S$138,2,FALSE)</f>
        <v>1491.6941718133887</v>
      </c>
      <c r="G95" s="5">
        <f t="shared" si="11"/>
        <v>0.75416931790518182</v>
      </c>
      <c r="H95">
        <f t="shared" si="18"/>
        <v>1</v>
      </c>
      <c r="I95">
        <f t="shared" si="19"/>
        <v>17</v>
      </c>
      <c r="J95">
        <f t="shared" si="20"/>
        <v>2.8903717578961645</v>
      </c>
      <c r="K95">
        <f t="shared" si="21"/>
        <v>1621.427281304324</v>
      </c>
      <c r="L95">
        <f t="shared" si="22"/>
        <v>1491.6941718133887</v>
      </c>
      <c r="M95">
        <f t="shared" si="12"/>
        <v>2.2000169578915409</v>
      </c>
      <c r="N95" s="3">
        <f t="shared" si="13"/>
        <v>1652.6913729632813</v>
      </c>
      <c r="Q95" t="str">
        <f>'PRE-POST'!A98</f>
        <v>Pittsburgh</v>
      </c>
      <c r="R95" s="3">
        <f>IFERROR(VLOOKUP(Q95,$A$4:$N$160,14,FALSE),VLOOKUP(Q95,'Week 4'!Q$4:R$134,2,FALSE))</f>
        <v>1474.4871204604633</v>
      </c>
    </row>
    <row r="96" spans="1:18">
      <c r="A96" t="str">
        <f t="shared" ref="A96:B96" si="75">C33</f>
        <v>Miami (FL)</v>
      </c>
      <c r="B96">
        <f t="shared" si="75"/>
        <v>31</v>
      </c>
      <c r="C96" t="str">
        <f t="shared" ref="C96:D96" si="76">A33</f>
        <v>Florida International</v>
      </c>
      <c r="D96">
        <f t="shared" si="76"/>
        <v>17</v>
      </c>
      <c r="E96" s="3">
        <f>VLOOKUP(A96,'Week 4'!$Q$4:R$138,2,FALSE)</f>
        <v>1627.3861126725656</v>
      </c>
      <c r="F96" s="3">
        <f>VLOOKUP(C96,'Week 4'!$Q$4:S$138,2,FALSE)</f>
        <v>1573.5184395392189</v>
      </c>
      <c r="G96" s="5">
        <f t="shared" si="11"/>
        <v>0.66468822611834721</v>
      </c>
      <c r="H96">
        <f t="shared" si="18"/>
        <v>1</v>
      </c>
      <c r="I96">
        <f t="shared" si="19"/>
        <v>14</v>
      </c>
      <c r="J96">
        <f t="shared" si="20"/>
        <v>2.7080502011022101</v>
      </c>
      <c r="K96">
        <f t="shared" si="21"/>
        <v>1627.3861126725656</v>
      </c>
      <c r="L96">
        <f t="shared" si="22"/>
        <v>1573.5184395392189</v>
      </c>
      <c r="M96">
        <f t="shared" si="12"/>
        <v>2.2000408408210723</v>
      </c>
      <c r="N96" s="3">
        <f t="shared" si="13"/>
        <v>1667.3406635099157</v>
      </c>
      <c r="Q96" t="str">
        <f>'PRE-POST'!A99</f>
        <v>Purdue</v>
      </c>
      <c r="R96" s="3">
        <f>IFERROR(VLOOKUP(Q96,$A$4:$N$160,14,FALSE),VLOOKUP(Q96,'Week 4'!Q$4:R$134,2,FALSE))</f>
        <v>1535.4426641342579</v>
      </c>
    </row>
    <row r="97" spans="1:18">
      <c r="A97" t="str">
        <f t="shared" ref="A97:B97" si="77">C34</f>
        <v>Bowling Green State</v>
      </c>
      <c r="B97">
        <f t="shared" si="77"/>
        <v>23</v>
      </c>
      <c r="C97" t="str">
        <f t="shared" ref="C97:D97" si="78">A34</f>
        <v>Miami (OH)</v>
      </c>
      <c r="D97">
        <f t="shared" si="78"/>
        <v>38</v>
      </c>
      <c r="E97" s="3">
        <f>VLOOKUP(A97,'Week 4'!$Q$4:R$138,2,FALSE)</f>
        <v>1418.1872349303092</v>
      </c>
      <c r="F97" s="3">
        <f>VLOOKUP(C97,'Week 4'!$Q$4:S$138,2,FALSE)</f>
        <v>1384.4533425224524</v>
      </c>
      <c r="G97" s="5">
        <f t="shared" si="11"/>
        <v>0.63838419950986647</v>
      </c>
      <c r="H97">
        <f t="shared" si="18"/>
        <v>0</v>
      </c>
      <c r="I97">
        <f t="shared" si="19"/>
        <v>-15</v>
      </c>
      <c r="J97">
        <f t="shared" si="20"/>
        <v>2.7725887222397811</v>
      </c>
      <c r="K97">
        <f t="shared" si="21"/>
        <v>1384.4533425224524</v>
      </c>
      <c r="L97">
        <f t="shared" si="22"/>
        <v>1418.1872349303092</v>
      </c>
      <c r="M97">
        <f t="shared" si="12"/>
        <v>2.1999347836895491</v>
      </c>
      <c r="N97" s="3">
        <f t="shared" si="13"/>
        <v>1340.310562948727</v>
      </c>
      <c r="Q97" t="str">
        <f>'PRE-POST'!A100</f>
        <v>Rice</v>
      </c>
      <c r="R97" s="3">
        <f>IFERROR(VLOOKUP(Q97,$A$4:$N$160,14,FALSE),VLOOKUP(Q97,'Week 4'!Q$4:R$134,2,FALSE))</f>
        <v>1392.6931485933421</v>
      </c>
    </row>
    <row r="98" spans="1:18">
      <c r="A98" t="str">
        <f t="shared" ref="A98:B98" si="79">C35</f>
        <v>Michigan</v>
      </c>
      <c r="B98">
        <f t="shared" si="79"/>
        <v>56</v>
      </c>
      <c r="C98" t="str">
        <f t="shared" ref="C98:D98" si="80">A35</f>
        <v>Nebraska</v>
      </c>
      <c r="D98">
        <f t="shared" si="80"/>
        <v>10</v>
      </c>
      <c r="E98" s="3">
        <f>VLOOKUP(A98,'Week 4'!$Q$4:R$138,2,FALSE)</f>
        <v>1580.4432724386231</v>
      </c>
      <c r="F98" s="3">
        <f>VLOOKUP(C98,'Week 4'!$Q$4:S$138,2,FALSE)</f>
        <v>1422.0864941100833</v>
      </c>
      <c r="G98" s="5">
        <f t="shared" si="11"/>
        <v>0.78342611055299505</v>
      </c>
      <c r="H98">
        <f t="shared" si="18"/>
        <v>1</v>
      </c>
      <c r="I98">
        <f t="shared" si="19"/>
        <v>46</v>
      </c>
      <c r="J98">
        <f t="shared" si="20"/>
        <v>3.8501476017100584</v>
      </c>
      <c r="K98">
        <f t="shared" si="21"/>
        <v>1580.4432724386231</v>
      </c>
      <c r="L98">
        <f t="shared" si="22"/>
        <v>1422.0864941100833</v>
      </c>
      <c r="M98">
        <f t="shared" si="12"/>
        <v>2.2000138926797024</v>
      </c>
      <c r="N98" s="3">
        <f t="shared" si="13"/>
        <v>1617.1325275305503</v>
      </c>
      <c r="Q98" t="str">
        <f>'PRE-POST'!A101</f>
        <v>Rutgers</v>
      </c>
      <c r="R98" s="3">
        <f>IFERROR(VLOOKUP(Q98,$A$4:$N$160,14,FALSE),VLOOKUP(Q98,'Week 4'!Q$4:R$134,2,FALSE))</f>
        <v>1380.4697420198652</v>
      </c>
    </row>
    <row r="99" spans="1:18">
      <c r="A99" t="str">
        <f t="shared" ref="A99:B99" si="81">C36</f>
        <v>Indiana</v>
      </c>
      <c r="B99">
        <f t="shared" si="81"/>
        <v>21</v>
      </c>
      <c r="C99" t="str">
        <f t="shared" ref="C99:D99" si="82">A36</f>
        <v>Michigan State</v>
      </c>
      <c r="D99">
        <f t="shared" si="82"/>
        <v>35</v>
      </c>
      <c r="E99" s="3">
        <f>VLOOKUP(A99,'Week 4'!$Q$4:R$138,2,FALSE)</f>
        <v>1614.8659097698676</v>
      </c>
      <c r="F99" s="3">
        <f>VLOOKUP(C99,'Week 4'!$Q$4:S$138,2,FALSE)</f>
        <v>1497.3467478876239</v>
      </c>
      <c r="G99" s="5">
        <f t="shared" ref="G99:G130" si="83">1/(1+(10^((F99-E99-HFA)/400)))</f>
        <v>0.74090252963673775</v>
      </c>
      <c r="H99">
        <f t="shared" si="18"/>
        <v>0</v>
      </c>
      <c r="I99">
        <f t="shared" si="19"/>
        <v>-14</v>
      </c>
      <c r="J99">
        <f t="shared" si="20"/>
        <v>2.7080502011022101</v>
      </c>
      <c r="K99">
        <f t="shared" si="21"/>
        <v>1497.3467478876239</v>
      </c>
      <c r="L99">
        <f t="shared" si="22"/>
        <v>1614.8659097698676</v>
      </c>
      <c r="M99">
        <f t="shared" ref="M99:M130" si="84">IFERROR((MVC*0.001/(K99-L99))+MVC,1)</f>
        <v>2.1999812796486569</v>
      </c>
      <c r="N99" s="3">
        <f t="shared" ref="N99:N130" si="85">E99+k*J99*M99*(H99-G99)</f>
        <v>1526.5850062278764</v>
      </c>
      <c r="Q99" t="str">
        <f>'PRE-POST'!A102</f>
        <v>San Diego State</v>
      </c>
      <c r="R99" s="3">
        <f>IFERROR(VLOOKUP(Q99,$A$4:$N$160,14,FALSE),VLOOKUP(Q99,'Week 4'!Q$4:R$134,2,FALSE))</f>
        <v>1575.8687398465242</v>
      </c>
    </row>
    <row r="100" spans="1:18">
      <c r="A100" t="str">
        <f t="shared" ref="A100:B100" si="86">C37</f>
        <v>Mississippi</v>
      </c>
      <c r="B100">
        <f t="shared" si="86"/>
        <v>38</v>
      </c>
      <c r="C100" t="str">
        <f t="shared" ref="C100:D100" si="87">A37</f>
        <v>Kent State</v>
      </c>
      <c r="D100">
        <f t="shared" si="87"/>
        <v>17</v>
      </c>
      <c r="E100" s="3">
        <f>VLOOKUP(A100,'Week 4'!$Q$4:R$138,2,FALSE)</f>
        <v>1474.9477596651509</v>
      </c>
      <c r="F100" s="3">
        <f>VLOOKUP(C100,'Week 4'!$Q$4:S$138,2,FALSE)</f>
        <v>1479.1062636701417</v>
      </c>
      <c r="G100" s="5">
        <f t="shared" si="83"/>
        <v>0.58667378972346329</v>
      </c>
      <c r="H100">
        <f t="shared" si="18"/>
        <v>1</v>
      </c>
      <c r="I100">
        <f t="shared" si="19"/>
        <v>21</v>
      </c>
      <c r="J100">
        <f t="shared" si="20"/>
        <v>3.0910424533583161</v>
      </c>
      <c r="K100">
        <f t="shared" si="21"/>
        <v>1474.9477596651509</v>
      </c>
      <c r="L100">
        <f t="shared" si="22"/>
        <v>1479.1062636701417</v>
      </c>
      <c r="M100">
        <f t="shared" si="84"/>
        <v>2.1994709635971592</v>
      </c>
      <c r="N100" s="3">
        <f t="shared" si="85"/>
        <v>1531.1490316074292</v>
      </c>
      <c r="Q100" t="str">
        <f>'PRE-POST'!A103</f>
        <v>San Jose State</v>
      </c>
      <c r="R100" s="3">
        <f>IFERROR(VLOOKUP(Q100,$A$4:$N$160,14,FALSE),VLOOKUP(Q100,'Week 4'!Q$4:R$134,2,FALSE))</f>
        <v>1395.4820427076957</v>
      </c>
    </row>
    <row r="101" spans="1:18">
      <c r="A101" t="str">
        <f t="shared" ref="A101:B101" si="88">C38</f>
        <v>Texas-El Paso</v>
      </c>
      <c r="B101">
        <f t="shared" si="88"/>
        <v>20</v>
      </c>
      <c r="C101" t="str">
        <f t="shared" ref="C101:D101" si="89">A38</f>
        <v>New Mexico State</v>
      </c>
      <c r="D101">
        <f t="shared" si="89"/>
        <v>27</v>
      </c>
      <c r="E101" s="3">
        <f>VLOOKUP(A101,'Week 4'!$Q$4:R$138,2,FALSE)</f>
        <v>1350.9158907387973</v>
      </c>
      <c r="F101" s="3">
        <f>VLOOKUP(C101,'Week 4'!$Q$4:S$138,2,FALSE)</f>
        <v>1296.0833381911229</v>
      </c>
      <c r="G101" s="5">
        <f t="shared" si="83"/>
        <v>0.66592502001327381</v>
      </c>
      <c r="H101">
        <f t="shared" si="18"/>
        <v>0</v>
      </c>
      <c r="I101">
        <f t="shared" si="19"/>
        <v>-7</v>
      </c>
      <c r="J101">
        <f t="shared" si="20"/>
        <v>2.0794415416798357</v>
      </c>
      <c r="K101">
        <f t="shared" si="21"/>
        <v>1296.0833381911229</v>
      </c>
      <c r="L101">
        <f t="shared" si="22"/>
        <v>1350.9158907387973</v>
      </c>
      <c r="M101">
        <f t="shared" si="84"/>
        <v>2.1999598778481437</v>
      </c>
      <c r="N101" s="3">
        <f t="shared" si="85"/>
        <v>1289.9879073120969</v>
      </c>
      <c r="Q101" t="str">
        <f>'PRE-POST'!A104</f>
        <v>South Alabama</v>
      </c>
      <c r="R101" s="3">
        <f>IFERROR(VLOOKUP(Q101,$A$4:$N$160,14,FALSE),VLOOKUP(Q101,'Week 4'!Q$4:R$134,2,FALSE))</f>
        <v>1460.4300801544314</v>
      </c>
    </row>
    <row r="102" spans="1:18">
      <c r="A102" t="str">
        <f t="shared" ref="A102:B102" si="90">C39</f>
        <v>North Carolina</v>
      </c>
      <c r="B102">
        <f t="shared" si="90"/>
        <v>38</v>
      </c>
      <c r="C102" t="str">
        <f t="shared" ref="C102:D102" si="91">A39</f>
        <v>Pittsburgh</v>
      </c>
      <c r="D102">
        <f t="shared" si="91"/>
        <v>35</v>
      </c>
      <c r="E102" s="3">
        <f>VLOOKUP(A102,'Week 4'!$Q$4:R$138,2,FALSE)</f>
        <v>1420.0811713253793</v>
      </c>
      <c r="F102" s="3">
        <f>VLOOKUP(C102,'Week 4'!$Q$4:S$138,2,FALSE)</f>
        <v>1506.8978110263938</v>
      </c>
      <c r="G102" s="5">
        <f t="shared" si="83"/>
        <v>0.46864453239317827</v>
      </c>
      <c r="H102">
        <f t="shared" si="18"/>
        <v>1</v>
      </c>
      <c r="I102">
        <f t="shared" si="19"/>
        <v>3</v>
      </c>
      <c r="J102">
        <f t="shared" si="20"/>
        <v>1.3862943611198906</v>
      </c>
      <c r="K102">
        <f t="shared" si="21"/>
        <v>1420.0811713253793</v>
      </c>
      <c r="L102">
        <f t="shared" si="22"/>
        <v>1506.8978110263938</v>
      </c>
      <c r="M102">
        <f t="shared" si="84"/>
        <v>2.1999746592357461</v>
      </c>
      <c r="N102" s="3">
        <f t="shared" si="85"/>
        <v>1452.4918618913098</v>
      </c>
      <c r="Q102" t="str">
        <f>'PRE-POST'!A105</f>
        <v>South Carolina</v>
      </c>
      <c r="R102" s="3">
        <f>IFERROR(VLOOKUP(Q102,$A$4:$N$160,14,FALSE),VLOOKUP(Q102,'Week 4'!Q$4:R$134,2,FALSE))</f>
        <v>1565.3575533374531</v>
      </c>
    </row>
    <row r="103" spans="1:18">
      <c r="A103" t="str">
        <f t="shared" ref="A103:B103" si="92">C40</f>
        <v>Marshall</v>
      </c>
      <c r="B103">
        <f t="shared" si="92"/>
        <v>20</v>
      </c>
      <c r="C103" t="str">
        <f t="shared" ref="C103:D103" si="93">A40</f>
        <v>North Carolina State</v>
      </c>
      <c r="D103">
        <f t="shared" si="93"/>
        <v>37</v>
      </c>
      <c r="E103" s="3">
        <f>VLOOKUP(A103,'Week 4'!$Q$4:R$138,2,FALSE)</f>
        <v>1551.1513258480716</v>
      </c>
      <c r="F103" s="3">
        <f>VLOOKUP(C103,'Week 4'!$Q$4:S$138,2,FALSE)</f>
        <v>1618.8894995009675</v>
      </c>
      <c r="G103" s="5">
        <f t="shared" si="83"/>
        <v>0.49605953293569904</v>
      </c>
      <c r="H103">
        <f t="shared" si="18"/>
        <v>0</v>
      </c>
      <c r="I103">
        <f t="shared" si="19"/>
        <v>-17</v>
      </c>
      <c r="J103">
        <f t="shared" si="20"/>
        <v>2.8903717578961645</v>
      </c>
      <c r="K103">
        <f t="shared" si="21"/>
        <v>1618.8894995009675</v>
      </c>
      <c r="L103">
        <f t="shared" si="22"/>
        <v>1551.1513258480716</v>
      </c>
      <c r="M103">
        <f t="shared" si="84"/>
        <v>2.2000324779940374</v>
      </c>
      <c r="N103" s="3">
        <f t="shared" si="85"/>
        <v>1488.0633500851809</v>
      </c>
      <c r="Q103" t="str">
        <f>'PRE-POST'!A106</f>
        <v>South Florida</v>
      </c>
      <c r="R103" s="3">
        <f>IFERROR(VLOOKUP(Q103,$A$4:$N$160,14,FALSE),VLOOKUP(Q103,'Week 4'!Q$4:R$134,2,FALSE))</f>
        <v>1670.532107152625</v>
      </c>
    </row>
    <row r="104" spans="1:18">
      <c r="A104" t="str">
        <f t="shared" ref="A104:B104" si="94">C41</f>
        <v>Liberty</v>
      </c>
      <c r="B104">
        <f t="shared" si="94"/>
        <v>7</v>
      </c>
      <c r="C104" t="str">
        <f t="shared" ref="C104:D104" si="95">A41</f>
        <v>North Texas</v>
      </c>
      <c r="D104">
        <f t="shared" si="95"/>
        <v>47</v>
      </c>
      <c r="E104" s="3">
        <f>VLOOKUP(A104,'Week 4'!$Q$4:R$138,2,FALSE)</f>
        <v>1466.1746667310383</v>
      </c>
      <c r="F104" s="3">
        <f>VLOOKUP(C104,'Week 4'!$Q$4:S$138,2,FALSE)</f>
        <v>1647.7051465059978</v>
      </c>
      <c r="G104" s="5">
        <f t="shared" si="83"/>
        <v>0.33831697749851442</v>
      </c>
      <c r="H104">
        <f t="shared" si="18"/>
        <v>0</v>
      </c>
      <c r="I104">
        <f t="shared" si="19"/>
        <v>-40</v>
      </c>
      <c r="J104">
        <f t="shared" si="20"/>
        <v>3.713572066704308</v>
      </c>
      <c r="K104">
        <f t="shared" si="21"/>
        <v>1647.7051465059978</v>
      </c>
      <c r="L104">
        <f t="shared" si="22"/>
        <v>1466.1746667310383</v>
      </c>
      <c r="M104">
        <f t="shared" si="84"/>
        <v>2.200012119176916</v>
      </c>
      <c r="N104" s="3">
        <f t="shared" si="85"/>
        <v>1410.8943252064371</v>
      </c>
      <c r="Q104" t="str">
        <f>'PRE-POST'!A107</f>
        <v>Southern California</v>
      </c>
      <c r="R104" s="3">
        <f>IFERROR(VLOOKUP(Q104,$A$4:$N$160,14,FALSE),VLOOKUP(Q104,'Week 4'!Q$4:R$134,2,FALSE))</f>
        <v>1476.5537932945895</v>
      </c>
    </row>
    <row r="105" spans="1:18">
      <c r="A105" t="str">
        <f t="shared" ref="A105:B105" si="96">C42</f>
        <v>Wake Forest</v>
      </c>
      <c r="B105">
        <f t="shared" si="96"/>
        <v>27</v>
      </c>
      <c r="C105" t="str">
        <f t="shared" ref="C105:D105" si="97">A42</f>
        <v>Notre Dame</v>
      </c>
      <c r="D105">
        <f t="shared" si="97"/>
        <v>56</v>
      </c>
      <c r="E105" s="3">
        <f>VLOOKUP(A105,'Week 4'!$Q$4:R$138,2,FALSE)</f>
        <v>1508.7633417174934</v>
      </c>
      <c r="F105" s="3">
        <f>VLOOKUP(C105,'Week 4'!$Q$4:S$138,2,FALSE)</f>
        <v>1605.8439339801885</v>
      </c>
      <c r="G105" s="5">
        <f t="shared" si="83"/>
        <v>0.45396307642098571</v>
      </c>
      <c r="H105">
        <f t="shared" si="18"/>
        <v>0</v>
      </c>
      <c r="I105">
        <f t="shared" si="19"/>
        <v>-29</v>
      </c>
      <c r="J105">
        <f t="shared" si="20"/>
        <v>3.4011973816621555</v>
      </c>
      <c r="K105">
        <f t="shared" si="21"/>
        <v>1605.8439339801885</v>
      </c>
      <c r="L105">
        <f t="shared" si="22"/>
        <v>1508.7633417174934</v>
      </c>
      <c r="M105">
        <f t="shared" si="84"/>
        <v>2.2000226615840379</v>
      </c>
      <c r="N105" s="3">
        <f t="shared" si="85"/>
        <v>1440.8258487362564</v>
      </c>
      <c r="Q105" t="str">
        <f>'PRE-POST'!A108</f>
        <v>Southern Methodist</v>
      </c>
      <c r="R105" s="3">
        <f>IFERROR(VLOOKUP(Q105,$A$4:$N$160,14,FALSE),VLOOKUP(Q105,'Week 4'!Q$4:R$134,2,FALSE))</f>
        <v>1390.0870371039457</v>
      </c>
    </row>
    <row r="106" spans="1:18">
      <c r="A106" t="str">
        <f t="shared" ref="A106:B106" si="98">C43</f>
        <v>Ohio State</v>
      </c>
      <c r="B106">
        <f t="shared" si="98"/>
        <v>49</v>
      </c>
      <c r="C106" t="str">
        <f t="shared" ref="C106:D106" si="99">A43</f>
        <v>Tulane</v>
      </c>
      <c r="D106">
        <f t="shared" si="99"/>
        <v>6</v>
      </c>
      <c r="E106" s="3">
        <f>VLOOKUP(A106,'Week 4'!$Q$4:R$138,2,FALSE)</f>
        <v>1661.2610037353245</v>
      </c>
      <c r="F106" s="3">
        <f>VLOOKUP(C106,'Week 4'!$Q$4:S$138,2,FALSE)</f>
        <v>1483.4107203333076</v>
      </c>
      <c r="G106" s="5">
        <f t="shared" si="83"/>
        <v>0.80185975031665735</v>
      </c>
      <c r="H106">
        <f t="shared" si="18"/>
        <v>1</v>
      </c>
      <c r="I106">
        <f t="shared" si="19"/>
        <v>43</v>
      </c>
      <c r="J106">
        <f t="shared" si="20"/>
        <v>3.784189633918261</v>
      </c>
      <c r="K106">
        <f t="shared" si="21"/>
        <v>1661.2610037353245</v>
      </c>
      <c r="L106">
        <f t="shared" si="22"/>
        <v>1483.4107203333076</v>
      </c>
      <c r="M106">
        <f t="shared" si="84"/>
        <v>2.2000123699549867</v>
      </c>
      <c r="N106" s="3">
        <f t="shared" si="85"/>
        <v>1694.2524015074405</v>
      </c>
      <c r="Q106" t="str">
        <f>'PRE-POST'!A109</f>
        <v>Southern MissIssippi</v>
      </c>
      <c r="R106" s="3">
        <f>IFERROR(VLOOKUP(Q106,$A$4:$N$160,14,FALSE),VLOOKUP(Q106,'Week 4'!Q$4:R$134,2,FALSE))</f>
        <v>1601.872246919781</v>
      </c>
    </row>
    <row r="107" spans="1:18">
      <c r="A107" t="str">
        <f t="shared" ref="A107:B107" si="100">C44</f>
        <v>Oklahoma</v>
      </c>
      <c r="B107">
        <f t="shared" si="100"/>
        <v>28</v>
      </c>
      <c r="C107" t="str">
        <f t="shared" ref="C107:D107" si="101">A44</f>
        <v>Army</v>
      </c>
      <c r="D107">
        <f t="shared" si="101"/>
        <v>21</v>
      </c>
      <c r="E107" s="3">
        <f>VLOOKUP(A107,'Week 4'!$Q$4:R$138,2,FALSE)</f>
        <v>1630.8992083428041</v>
      </c>
      <c r="F107" s="3">
        <f>VLOOKUP(C107,'Week 4'!$Q$4:S$138,2,FALSE)</f>
        <v>1589.1228865631711</v>
      </c>
      <c r="G107" s="5">
        <f t="shared" si="83"/>
        <v>0.64900169113190631</v>
      </c>
      <c r="H107">
        <f t="shared" si="18"/>
        <v>1</v>
      </c>
      <c r="I107">
        <f t="shared" si="19"/>
        <v>7</v>
      </c>
      <c r="J107">
        <f t="shared" si="20"/>
        <v>2.0794415416798357</v>
      </c>
      <c r="K107">
        <f t="shared" si="21"/>
        <v>1630.8992083428041</v>
      </c>
      <c r="L107">
        <f t="shared" si="22"/>
        <v>1589.1228865631711</v>
      </c>
      <c r="M107">
        <f t="shared" si="84"/>
        <v>2.2000526614097722</v>
      </c>
      <c r="N107" s="3">
        <f t="shared" si="85"/>
        <v>1663.0147175123548</v>
      </c>
      <c r="Q107" t="str">
        <f>'PRE-POST'!A110</f>
        <v>Stanford</v>
      </c>
      <c r="R107" s="3">
        <f>IFERROR(VLOOKUP(Q107,$A$4:$N$160,14,FALSE),VLOOKUP(Q107,'Week 4'!Q$4:R$134,2,FALSE))</f>
        <v>1654.0628416291424</v>
      </c>
    </row>
    <row r="108" spans="1:18">
      <c r="A108" t="str">
        <f t="shared" ref="A108:B108" si="102">C45</f>
        <v>Old Dominion</v>
      </c>
      <c r="B108">
        <f t="shared" si="102"/>
        <v>49</v>
      </c>
      <c r="C108" t="str">
        <f t="shared" ref="C108:D108" si="103">A45</f>
        <v>Virginia Tech</v>
      </c>
      <c r="D108">
        <f t="shared" si="103"/>
        <v>35</v>
      </c>
      <c r="E108" s="3">
        <f>VLOOKUP(A108,'Week 4'!$Q$4:R$138,2,FALSE)</f>
        <v>1386.6715756186559</v>
      </c>
      <c r="F108" s="3">
        <f>VLOOKUP(C108,'Week 4'!$Q$4:S$138,2,FALSE)</f>
        <v>1570.1529441464099</v>
      </c>
      <c r="G108" s="5">
        <f t="shared" si="83"/>
        <v>0.33580757930403932</v>
      </c>
      <c r="H108">
        <f t="shared" si="18"/>
        <v>1</v>
      </c>
      <c r="I108">
        <f t="shared" si="19"/>
        <v>14</v>
      </c>
      <c r="J108">
        <f t="shared" si="20"/>
        <v>2.7080502011022101</v>
      </c>
      <c r="K108">
        <f t="shared" si="21"/>
        <v>1386.6715756186559</v>
      </c>
      <c r="L108">
        <f t="shared" si="22"/>
        <v>1570.1529441464099</v>
      </c>
      <c r="M108">
        <f t="shared" si="84"/>
        <v>2.1999880096817588</v>
      </c>
      <c r="N108" s="3">
        <f t="shared" si="85"/>
        <v>1465.812466698196</v>
      </c>
      <c r="Q108" t="str">
        <f>'PRE-POST'!A111</f>
        <v>Syracuse</v>
      </c>
      <c r="R108" s="3">
        <f>IFERROR(VLOOKUP(Q108,$A$4:$N$160,14,FALSE),VLOOKUP(Q108,'Week 4'!Q$4:R$134,2,FALSE))</f>
        <v>1642.8693319214531</v>
      </c>
    </row>
    <row r="109" spans="1:18">
      <c r="A109" t="str">
        <f t="shared" ref="A109:B109" si="104">C46</f>
        <v>Purdue</v>
      </c>
      <c r="B109">
        <f t="shared" si="104"/>
        <v>30</v>
      </c>
      <c r="C109" t="str">
        <f t="shared" ref="C109:D109" si="105">A46</f>
        <v>Boston College</v>
      </c>
      <c r="D109">
        <f t="shared" si="105"/>
        <v>13</v>
      </c>
      <c r="E109" s="3">
        <f>VLOOKUP(A109,'Week 4'!$Q$4:R$138,2,FALSE)</f>
        <v>1447.5605115741832</v>
      </c>
      <c r="F109" s="3">
        <f>VLOOKUP(C109,'Week 4'!$Q$4:S$138,2,FALSE)</f>
        <v>1652.3921291499455</v>
      </c>
      <c r="G109" s="5">
        <f t="shared" si="83"/>
        <v>0.30897075965212722</v>
      </c>
      <c r="H109">
        <f t="shared" si="18"/>
        <v>1</v>
      </c>
      <c r="I109">
        <f t="shared" si="19"/>
        <v>17</v>
      </c>
      <c r="J109">
        <f t="shared" si="20"/>
        <v>2.8903717578961645</v>
      </c>
      <c r="K109">
        <f t="shared" si="21"/>
        <v>1447.5605115741832</v>
      </c>
      <c r="L109">
        <f t="shared" si="22"/>
        <v>1652.3921291499455</v>
      </c>
      <c r="M109">
        <f t="shared" si="84"/>
        <v>2.199989259470652</v>
      </c>
      <c r="N109" s="3">
        <f t="shared" si="85"/>
        <v>1535.4426641342579</v>
      </c>
      <c r="Q109" t="str">
        <f>'PRE-POST'!A112</f>
        <v>Texas Christian</v>
      </c>
      <c r="R109" s="3">
        <f>IFERROR(VLOOKUP(Q109,$A$4:$N$160,14,FALSE),VLOOKUP(Q109,'Week 4'!Q$4:R$134,2,FALSE))</f>
        <v>1548.326625619989</v>
      </c>
    </row>
    <row r="110" spans="1:18">
      <c r="A110" t="str">
        <f t="shared" ref="A110:B110" si="106">C47</f>
        <v>San Diego State</v>
      </c>
      <c r="B110">
        <f t="shared" si="106"/>
        <v>23</v>
      </c>
      <c r="C110" t="str">
        <f t="shared" ref="C110:D110" si="107">A47</f>
        <v>Eastern Michigan</v>
      </c>
      <c r="D110">
        <f t="shared" si="107"/>
        <v>20</v>
      </c>
      <c r="E110" s="3">
        <f>VLOOKUP(A110,'Week 4'!$Q$4:R$138,2,FALSE)</f>
        <v>1549.6765383111558</v>
      </c>
      <c r="F110" s="3">
        <f>VLOOKUP(C110,'Week 4'!$Q$4:S$138,2,FALSE)</f>
        <v>1565.3094065962739</v>
      </c>
      <c r="G110" s="5">
        <f t="shared" si="83"/>
        <v>0.57057072052900548</v>
      </c>
      <c r="H110">
        <f t="shared" si="18"/>
        <v>1</v>
      </c>
      <c r="I110">
        <f t="shared" si="19"/>
        <v>3</v>
      </c>
      <c r="J110">
        <f t="shared" si="20"/>
        <v>1.3862943611198906</v>
      </c>
      <c r="K110">
        <f t="shared" si="21"/>
        <v>1549.6765383111558</v>
      </c>
      <c r="L110">
        <f t="shared" si="22"/>
        <v>1565.3094065962739</v>
      </c>
      <c r="M110">
        <f t="shared" si="84"/>
        <v>2.1998592708670044</v>
      </c>
      <c r="N110" s="3">
        <f t="shared" si="85"/>
        <v>1575.8687398465242</v>
      </c>
      <c r="Q110" t="str">
        <f>'PRE-POST'!A113</f>
        <v>Temple</v>
      </c>
      <c r="R110" s="3">
        <f>IFERROR(VLOOKUP(Q110,$A$4:$N$160,14,FALSE),VLOOKUP(Q110,'Week 4'!Q$4:R$134,2,FALSE))</f>
        <v>1578.7515983389483</v>
      </c>
    </row>
    <row r="111" spans="1:18">
      <c r="A111" t="str">
        <f t="shared" ref="A111:B111" si="108">C48</f>
        <v>Vanderbilt</v>
      </c>
      <c r="B111">
        <f t="shared" si="108"/>
        <v>14</v>
      </c>
      <c r="C111" t="str">
        <f t="shared" ref="C111:D111" si="109">A48</f>
        <v>South Carolina</v>
      </c>
      <c r="D111">
        <f t="shared" si="109"/>
        <v>37</v>
      </c>
      <c r="E111" s="3">
        <f>VLOOKUP(A111,'Week 4'!$Q$4:R$138,2,FALSE)</f>
        <v>1572.6879674941101</v>
      </c>
      <c r="F111" s="3">
        <f>VLOOKUP(C111,'Week 4'!$Q$4:S$138,2,FALSE)</f>
        <v>1462.9739088503809</v>
      </c>
      <c r="G111" s="5">
        <f t="shared" si="83"/>
        <v>0.73218464640840919</v>
      </c>
      <c r="H111">
        <f t="shared" si="18"/>
        <v>0</v>
      </c>
      <c r="I111">
        <f t="shared" si="19"/>
        <v>-23</v>
      </c>
      <c r="J111">
        <f t="shared" si="20"/>
        <v>3.1780538303479458</v>
      </c>
      <c r="K111">
        <f t="shared" si="21"/>
        <v>1462.9739088503809</v>
      </c>
      <c r="L111">
        <f t="shared" si="22"/>
        <v>1572.6879674941101</v>
      </c>
      <c r="M111">
        <f t="shared" si="84"/>
        <v>2.1999799478751658</v>
      </c>
      <c r="N111" s="3">
        <f t="shared" si="85"/>
        <v>1470.304323007038</v>
      </c>
      <c r="Q111" t="str">
        <f>'PRE-POST'!A114</f>
        <v>Tennessee</v>
      </c>
      <c r="R111" s="3">
        <f>IFERROR(VLOOKUP(Q111,$A$4:$N$160,14,FALSE),VLOOKUP(Q111,'Week 4'!Q$4:R$134,2,FALSE))</f>
        <v>1472.6521298951823</v>
      </c>
    </row>
    <row r="112" spans="1:18">
      <c r="A112" t="str">
        <f t="shared" ref="A112:B112" si="110">C49</f>
        <v>South Florida</v>
      </c>
      <c r="B112">
        <f t="shared" si="110"/>
        <v>20</v>
      </c>
      <c r="C112" t="str">
        <f t="shared" ref="C112:D112" si="111">A49</f>
        <v>East Carolina</v>
      </c>
      <c r="D112">
        <f t="shared" si="111"/>
        <v>13</v>
      </c>
      <c r="E112" s="3">
        <f>VLOOKUP(A112,'Week 4'!$Q$4:R$138,2,FALSE)</f>
        <v>1647.4947801766698</v>
      </c>
      <c r="F112" s="3">
        <f>VLOOKUP(C112,'Week 4'!$Q$4:S$138,2,FALSE)</f>
        <v>1523.2958065985076</v>
      </c>
      <c r="G112" s="5">
        <f t="shared" si="83"/>
        <v>0.74821538042305769</v>
      </c>
      <c r="H112">
        <f t="shared" si="18"/>
        <v>1</v>
      </c>
      <c r="I112">
        <f t="shared" si="19"/>
        <v>7</v>
      </c>
      <c r="J112">
        <f t="shared" si="20"/>
        <v>2.0794415416798357</v>
      </c>
      <c r="K112">
        <f t="shared" si="21"/>
        <v>1647.4947801766698</v>
      </c>
      <c r="L112">
        <f t="shared" si="22"/>
        <v>1523.2958065985076</v>
      </c>
      <c r="M112">
        <f t="shared" si="84"/>
        <v>2.200017713511929</v>
      </c>
      <c r="N112" s="3">
        <f t="shared" si="85"/>
        <v>1670.532107152625</v>
      </c>
      <c r="Q112" t="str">
        <f>'PRE-POST'!A115</f>
        <v>Texas</v>
      </c>
      <c r="R112" s="3">
        <f>IFERROR(VLOOKUP(Q112,$A$4:$N$160,14,FALSE),VLOOKUP(Q112,'Week 4'!Q$4:R$134,2,FALSE))</f>
        <v>1631.6062557108389</v>
      </c>
    </row>
    <row r="113" spans="1:18">
      <c r="A113" t="str">
        <f t="shared" ref="A113:B113" si="112">C50</f>
        <v>Southern Methodist</v>
      </c>
      <c r="B113">
        <f t="shared" si="112"/>
        <v>31</v>
      </c>
      <c r="C113" t="str">
        <f t="shared" ref="C113:D113" si="113">A50</f>
        <v>Navy</v>
      </c>
      <c r="D113">
        <f t="shared" si="113"/>
        <v>30</v>
      </c>
      <c r="E113" s="3">
        <f>VLOOKUP(A113,'Week 4'!$Q$4:R$138,2,FALSE)</f>
        <v>1372.1313580270371</v>
      </c>
      <c r="F113" s="3">
        <f>VLOOKUP(C113,'Week 4'!$Q$4:S$138,2,FALSE)</f>
        <v>1499.4576538527322</v>
      </c>
      <c r="G113" s="5">
        <f t="shared" si="83"/>
        <v>0.41125516791098343</v>
      </c>
      <c r="H113">
        <f t="shared" si="18"/>
        <v>1</v>
      </c>
      <c r="I113">
        <f t="shared" si="19"/>
        <v>1</v>
      </c>
      <c r="J113">
        <f t="shared" si="20"/>
        <v>0.69314718055994529</v>
      </c>
      <c r="K113">
        <f t="shared" si="21"/>
        <v>1372.1313580270371</v>
      </c>
      <c r="L113">
        <f t="shared" si="22"/>
        <v>1499.4576538527322</v>
      </c>
      <c r="M113">
        <f t="shared" si="84"/>
        <v>2.1999827215581376</v>
      </c>
      <c r="N113" s="3">
        <f t="shared" si="85"/>
        <v>1390.0870371039457</v>
      </c>
      <c r="Q113" t="str">
        <f>'PRE-POST'!A116</f>
        <v>Texas A&amp;M</v>
      </c>
      <c r="R113" s="3">
        <f>IFERROR(VLOOKUP(Q113,$A$4:$N$160,14,FALSE),VLOOKUP(Q113,'Week 4'!Q$4:R$134,2,FALSE))</f>
        <v>1587.5640226787275</v>
      </c>
    </row>
    <row r="114" spans="1:18">
      <c r="A114" t="str">
        <f t="shared" ref="A114:B114" si="114">C51</f>
        <v>Southern Mississippi</v>
      </c>
      <c r="B114">
        <f t="shared" si="114"/>
        <v>40</v>
      </c>
      <c r="C114" t="str">
        <f t="shared" ref="C114:D114" si="115">A51</f>
        <v>Rice</v>
      </c>
      <c r="D114">
        <f t="shared" si="115"/>
        <v>22</v>
      </c>
      <c r="E114" s="3">
        <f>VLOOKUP(A114,'Week 4'!$Q$4:R$138,2,FALSE)</f>
        <v>1572.9028033373975</v>
      </c>
      <c r="F114" s="3">
        <f>VLOOKUP(C114,'Week 4'!$Q$4:S$138,2,FALSE)</f>
        <v>1421.6625921757256</v>
      </c>
      <c r="G114" s="5">
        <f t="shared" si="83"/>
        <v>0.77639472360427442</v>
      </c>
      <c r="H114">
        <f t="shared" si="18"/>
        <v>1</v>
      </c>
      <c r="I114">
        <f t="shared" si="19"/>
        <v>18</v>
      </c>
      <c r="J114">
        <f t="shared" si="20"/>
        <v>2.9444389791664403</v>
      </c>
      <c r="K114">
        <f t="shared" si="21"/>
        <v>1572.9028033373975</v>
      </c>
      <c r="L114">
        <f t="shared" si="22"/>
        <v>1421.6625921757256</v>
      </c>
      <c r="M114">
        <f t="shared" si="84"/>
        <v>2.2000145463959826</v>
      </c>
      <c r="N114" s="3">
        <f t="shared" si="85"/>
        <v>1601.872246919781</v>
      </c>
      <c r="Q114" t="str">
        <f>'PRE-POST'!A117</f>
        <v>Texas State</v>
      </c>
      <c r="R114" s="3">
        <f>IFERROR(VLOOKUP(Q114,$A$4:$N$160,14,FALSE),VLOOKUP(Q114,'Week 4'!Q$4:R$134,2,FALSE))</f>
        <v>1413.6420312863715</v>
      </c>
    </row>
    <row r="115" spans="1:18">
      <c r="A115" t="str">
        <f t="shared" ref="A115:B115" si="116">C52</f>
        <v>Oregon</v>
      </c>
      <c r="B115">
        <f t="shared" si="116"/>
        <v>31</v>
      </c>
      <c r="C115" t="str">
        <f t="shared" ref="C115:D115" si="117">A52</f>
        <v>Stanford</v>
      </c>
      <c r="D115">
        <f t="shared" si="117"/>
        <v>38</v>
      </c>
      <c r="E115" s="3">
        <f>VLOOKUP(A115,'Week 4'!$Q$4:R$138,2,FALSE)</f>
        <v>1600.3422235644241</v>
      </c>
      <c r="F115" s="3">
        <f>VLOOKUP(C115,'Week 4'!$Q$4:S$138,2,FALSE)</f>
        <v>1599.9374971121269</v>
      </c>
      <c r="G115" s="5">
        <f t="shared" si="83"/>
        <v>0.59302863762029556</v>
      </c>
      <c r="H115">
        <f t="shared" si="18"/>
        <v>0</v>
      </c>
      <c r="I115">
        <f t="shared" si="19"/>
        <v>-7</v>
      </c>
      <c r="J115">
        <f t="shared" si="20"/>
        <v>2.0794415416798357</v>
      </c>
      <c r="K115">
        <f t="shared" si="21"/>
        <v>1599.9374971121269</v>
      </c>
      <c r="L115">
        <f t="shared" si="22"/>
        <v>1600.3422235644241</v>
      </c>
      <c r="M115">
        <f t="shared" si="84"/>
        <v>2.1945642297717058</v>
      </c>
      <c r="N115" s="3">
        <f t="shared" si="85"/>
        <v>1546.2168790474086</v>
      </c>
      <c r="Q115" t="str">
        <f>'PRE-POST'!A118</f>
        <v>Texas Tech</v>
      </c>
      <c r="R115" s="3">
        <f>IFERROR(VLOOKUP(Q115,$A$4:$N$160,14,FALSE),VLOOKUP(Q115,'Week 4'!Q$4:R$134,2,FALSE))</f>
        <v>1691.1185202101512</v>
      </c>
    </row>
    <row r="116" spans="1:18">
      <c r="A116" t="str">
        <f t="shared" ref="A116:B116" si="118">C53</f>
        <v>Syracuse</v>
      </c>
      <c r="B116">
        <f t="shared" si="118"/>
        <v>51</v>
      </c>
      <c r="C116" t="str">
        <f t="shared" ref="C116:D116" si="119">A53</f>
        <v>Connecticut</v>
      </c>
      <c r="D116">
        <f t="shared" si="119"/>
        <v>21</v>
      </c>
      <c r="E116" s="3">
        <f>VLOOKUP(A116,'Week 4'!$Q$4:R$138,2,FALSE)</f>
        <v>1612.4818611573089</v>
      </c>
      <c r="F116" s="3">
        <f>VLOOKUP(C116,'Week 4'!$Q$4:S$138,2,FALSE)</f>
        <v>1437.8640643933679</v>
      </c>
      <c r="G116" s="5">
        <f t="shared" si="83"/>
        <v>0.79888673446230229</v>
      </c>
      <c r="H116">
        <f t="shared" si="18"/>
        <v>1</v>
      </c>
      <c r="I116">
        <f t="shared" si="19"/>
        <v>30</v>
      </c>
      <c r="J116">
        <f t="shared" si="20"/>
        <v>3.4339872044851463</v>
      </c>
      <c r="K116">
        <f t="shared" si="21"/>
        <v>1612.4818611573089</v>
      </c>
      <c r="L116">
        <f t="shared" si="22"/>
        <v>1437.8640643933679</v>
      </c>
      <c r="M116">
        <f t="shared" si="84"/>
        <v>2.2000125989449004</v>
      </c>
      <c r="N116" s="3">
        <f t="shared" si="85"/>
        <v>1642.8693319214531</v>
      </c>
      <c r="Q116" t="str">
        <f>'PRE-POST'!A119</f>
        <v>Texas-El Paso</v>
      </c>
      <c r="R116" s="3">
        <f>IFERROR(VLOOKUP(Q116,$A$4:$N$160,14,FALSE),VLOOKUP(Q116,'Week 4'!Q$4:R$134,2,FALSE))</f>
        <v>1289.9879073120969</v>
      </c>
    </row>
    <row r="117" spans="1:18">
      <c r="A117" t="str">
        <f t="shared" ref="A117:B117" si="120">C54</f>
        <v>Texas</v>
      </c>
      <c r="B117">
        <f t="shared" si="120"/>
        <v>31</v>
      </c>
      <c r="C117" t="str">
        <f t="shared" ref="C117:D117" si="121">A54</f>
        <v>Texas Christian</v>
      </c>
      <c r="D117">
        <f t="shared" si="121"/>
        <v>16</v>
      </c>
      <c r="E117" s="3">
        <f>VLOOKUP(A117,'Week 4'!$Q$4:R$138,2,FALSE)</f>
        <v>1577.6756524288783</v>
      </c>
      <c r="F117" s="3">
        <f>VLOOKUP(C117,'Week 4'!$Q$4:S$138,2,FALSE)</f>
        <v>1602.2572289019497</v>
      </c>
      <c r="G117" s="5">
        <f t="shared" si="83"/>
        <v>0.55790579984094291</v>
      </c>
      <c r="H117">
        <f t="shared" si="18"/>
        <v>1</v>
      </c>
      <c r="I117">
        <f t="shared" si="19"/>
        <v>15</v>
      </c>
      <c r="J117">
        <f t="shared" si="20"/>
        <v>2.7725887222397811</v>
      </c>
      <c r="K117">
        <f t="shared" si="21"/>
        <v>1577.6756524288783</v>
      </c>
      <c r="L117">
        <f t="shared" si="22"/>
        <v>1602.2572289019497</v>
      </c>
      <c r="M117">
        <f t="shared" si="84"/>
        <v>2.1999105020785628</v>
      </c>
      <c r="N117" s="3">
        <f t="shared" si="85"/>
        <v>1631.6062557108389</v>
      </c>
      <c r="Q117" t="str">
        <f>'PRE-POST'!A120</f>
        <v>Texas-San Antonio</v>
      </c>
      <c r="R117" s="3">
        <f>IFERROR(VLOOKUP(Q117,$A$4:$N$160,14,FALSE),VLOOKUP(Q117,'Week 4'!Q$4:R$134,2,FALSE))</f>
        <v>1399.4694192603195</v>
      </c>
    </row>
    <row r="118" spans="1:18">
      <c r="A118" t="str">
        <f t="shared" ref="A118:B118" si="122">C55</f>
        <v>Oklahoma State</v>
      </c>
      <c r="B118">
        <f t="shared" si="122"/>
        <v>17</v>
      </c>
      <c r="C118" t="str">
        <f t="shared" ref="C118:D118" si="123">A55</f>
        <v>Texas Tech</v>
      </c>
      <c r="D118">
        <f t="shared" si="123"/>
        <v>41</v>
      </c>
      <c r="E118" s="3">
        <f>VLOOKUP(A118,'Week 4'!$Q$4:R$138,2,FALSE)</f>
        <v>1683.532754807723</v>
      </c>
      <c r="F118" s="3">
        <f>VLOOKUP(C118,'Week 4'!$Q$4:S$138,2,FALSE)</f>
        <v>1590.0744538232689</v>
      </c>
      <c r="G118" s="5">
        <f t="shared" si="83"/>
        <v>0.71344181989070188</v>
      </c>
      <c r="H118">
        <f t="shared" si="18"/>
        <v>0</v>
      </c>
      <c r="I118">
        <f t="shared" si="19"/>
        <v>-24</v>
      </c>
      <c r="J118">
        <f t="shared" si="20"/>
        <v>3.2188758248682006</v>
      </c>
      <c r="K118">
        <f t="shared" si="21"/>
        <v>1590.0744538232689</v>
      </c>
      <c r="L118">
        <f t="shared" si="22"/>
        <v>1683.532754807723</v>
      </c>
      <c r="M118">
        <f t="shared" si="84"/>
        <v>2.1999764600899354</v>
      </c>
      <c r="N118" s="3">
        <f t="shared" si="85"/>
        <v>1582.4886884208406</v>
      </c>
      <c r="Q118" t="str">
        <f>'PRE-POST'!A121</f>
        <v>Toledo</v>
      </c>
      <c r="R118" s="3">
        <f>IFERROR(VLOOKUP(Q118,$A$4:$N$160,14,FALSE),VLOOKUP(Q118,'Week 4'!Q$4:R$134,2,FALSE))</f>
        <v>1562.1552270445727</v>
      </c>
    </row>
    <row r="119" spans="1:18">
      <c r="A119" t="str">
        <f t="shared" ref="A119:B119" si="124">C56</f>
        <v>Texas-San Antonio</v>
      </c>
      <c r="B119">
        <f t="shared" si="124"/>
        <v>25</v>
      </c>
      <c r="C119" t="str">
        <f t="shared" ref="C119:D119" si="125">A56</f>
        <v>Texas State</v>
      </c>
      <c r="D119">
        <f t="shared" si="125"/>
        <v>21</v>
      </c>
      <c r="E119" s="3">
        <f>VLOOKUP(A119,'Week 4'!$Q$4:R$138,2,FALSE)</f>
        <v>1361.509421693245</v>
      </c>
      <c r="F119" s="3">
        <f>VLOOKUP(C119,'Week 4'!$Q$4:S$138,2,FALSE)</f>
        <v>1451.602028853446</v>
      </c>
      <c r="G119" s="5">
        <f t="shared" si="83"/>
        <v>0.46395149084094178</v>
      </c>
      <c r="H119">
        <f t="shared" si="18"/>
        <v>1</v>
      </c>
      <c r="I119">
        <f t="shared" si="19"/>
        <v>4</v>
      </c>
      <c r="J119">
        <f t="shared" si="20"/>
        <v>1.6094379124341003</v>
      </c>
      <c r="K119">
        <f t="shared" si="21"/>
        <v>1361.509421693245</v>
      </c>
      <c r="L119">
        <f t="shared" si="22"/>
        <v>1451.602028853446</v>
      </c>
      <c r="M119">
        <f t="shared" si="84"/>
        <v>2.199975580682263</v>
      </c>
      <c r="N119" s="3">
        <f t="shared" si="85"/>
        <v>1399.4694192603195</v>
      </c>
      <c r="Q119" t="str">
        <f>'PRE-POST'!A122</f>
        <v>Troy</v>
      </c>
      <c r="R119" s="3">
        <f>IFERROR(VLOOKUP(Q119,$A$4:$N$160,14,FALSE),VLOOKUP(Q119,'Week 4'!Q$4:R$134,2,FALSE))</f>
        <v>1606.3524351322994</v>
      </c>
    </row>
    <row r="120" spans="1:18">
      <c r="A120" t="str">
        <f t="shared" ref="A120:B120" si="126">C57</f>
        <v>Toledo</v>
      </c>
      <c r="B120">
        <f t="shared" si="126"/>
        <v>63</v>
      </c>
      <c r="C120" t="str">
        <f t="shared" ref="C120:D120" si="127">A57</f>
        <v>Nevada</v>
      </c>
      <c r="D120">
        <f t="shared" si="127"/>
        <v>44</v>
      </c>
      <c r="E120" s="3">
        <f>VLOOKUP(A120,'Week 4'!$Q$4:R$138,2,FALSE)</f>
        <v>1501.4823607051205</v>
      </c>
      <c r="F120" s="3">
        <f>VLOOKUP(C120,'Week 4'!$Q$4:S$138,2,FALSE)</f>
        <v>1538.8448148294128</v>
      </c>
      <c r="G120" s="5">
        <f t="shared" si="83"/>
        <v>0.53968994478994903</v>
      </c>
      <c r="H120">
        <f t="shared" si="18"/>
        <v>1</v>
      </c>
      <c r="I120">
        <f t="shared" si="19"/>
        <v>19</v>
      </c>
      <c r="J120">
        <f t="shared" si="20"/>
        <v>2.9957322735539909</v>
      </c>
      <c r="K120">
        <f t="shared" si="21"/>
        <v>1501.4823607051205</v>
      </c>
      <c r="L120">
        <f t="shared" si="22"/>
        <v>1538.8448148294128</v>
      </c>
      <c r="M120">
        <f t="shared" si="84"/>
        <v>2.1999411173582795</v>
      </c>
      <c r="N120" s="3">
        <f t="shared" si="85"/>
        <v>1562.1552270445727</v>
      </c>
      <c r="Q120" t="str">
        <f>'PRE-POST'!A123</f>
        <v>Tulane</v>
      </c>
      <c r="R120" s="3">
        <f>IFERROR(VLOOKUP(Q120,$A$4:$N$160,14,FALSE),VLOOKUP(Q120,'Week 4'!Q$4:R$134,2,FALSE))</f>
        <v>1450.4193225611916</v>
      </c>
    </row>
    <row r="121" spans="1:18">
      <c r="A121" t="str">
        <f t="shared" ref="A121:B121" si="128">C58</f>
        <v>Louisiana-Monroe</v>
      </c>
      <c r="B121">
        <f t="shared" si="128"/>
        <v>27</v>
      </c>
      <c r="C121" t="str">
        <f t="shared" ref="C121:D121" si="129">A58</f>
        <v>Troy</v>
      </c>
      <c r="D121">
        <f t="shared" si="129"/>
        <v>35</v>
      </c>
      <c r="E121" s="3">
        <f>VLOOKUP(A121,'Week 4'!$Q$4:R$138,2,FALSE)</f>
        <v>1490.8752148328072</v>
      </c>
      <c r="F121" s="3">
        <f>VLOOKUP(C121,'Week 4'!$Q$4:S$138,2,FALSE)</f>
        <v>1558.3582426424032</v>
      </c>
      <c r="G121" s="5">
        <f t="shared" si="83"/>
        <v>0.49642669657373567</v>
      </c>
      <c r="H121">
        <f t="shared" si="18"/>
        <v>0</v>
      </c>
      <c r="I121">
        <f t="shared" si="19"/>
        <v>-8</v>
      </c>
      <c r="J121">
        <f t="shared" si="20"/>
        <v>2.1972245773362196</v>
      </c>
      <c r="K121">
        <f t="shared" si="21"/>
        <v>1558.3582426424032</v>
      </c>
      <c r="L121">
        <f t="shared" si="22"/>
        <v>1490.8752148328072</v>
      </c>
      <c r="M121">
        <f t="shared" si="84"/>
        <v>2.2000326007897306</v>
      </c>
      <c r="N121" s="3">
        <f t="shared" si="85"/>
        <v>1442.8810223429109</v>
      </c>
      <c r="Q121" t="str">
        <f>'PRE-POST'!A124</f>
        <v>Tulsa</v>
      </c>
      <c r="R121" s="3">
        <f>IFERROR(VLOOKUP(Q121,$A$4:$N$160,14,FALSE),VLOOKUP(Q121,'Week 4'!Q$4:R$134,2,FALSE))</f>
        <v>1416.3331989658257</v>
      </c>
    </row>
    <row r="122" spans="1:18">
      <c r="A122" t="str">
        <f t="shared" ref="A122:B122" si="130">C59</f>
        <v>Utah State</v>
      </c>
      <c r="B122">
        <f t="shared" si="130"/>
        <v>42</v>
      </c>
      <c r="C122" t="str">
        <f t="shared" ref="C122:D122" si="131">A59</f>
        <v>Air Force</v>
      </c>
      <c r="D122">
        <f t="shared" si="131"/>
        <v>32</v>
      </c>
      <c r="E122" s="3">
        <f>VLOOKUP(A122,'Week 4'!$Q$4:R$138,2,FALSE)</f>
        <v>1564.3705439065884</v>
      </c>
      <c r="F122" s="3">
        <f>VLOOKUP(C122,'Week 4'!$Q$4:S$138,2,FALSE)</f>
        <v>1537.5632650648602</v>
      </c>
      <c r="G122" s="5">
        <f t="shared" si="83"/>
        <v>0.62912973482582157</v>
      </c>
      <c r="H122">
        <f t="shared" si="18"/>
        <v>1</v>
      </c>
      <c r="I122">
        <f t="shared" si="19"/>
        <v>10</v>
      </c>
      <c r="J122">
        <f t="shared" si="20"/>
        <v>2.3978952727983707</v>
      </c>
      <c r="K122">
        <f t="shared" si="21"/>
        <v>1564.3705439065884</v>
      </c>
      <c r="L122">
        <f t="shared" si="22"/>
        <v>1537.5632650648602</v>
      </c>
      <c r="M122">
        <f t="shared" si="84"/>
        <v>2.2000820672628878</v>
      </c>
      <c r="N122" s="3">
        <f t="shared" si="85"/>
        <v>1603.5015580181844</v>
      </c>
      <c r="Q122" t="str">
        <f>'PRE-POST'!A125</f>
        <v>Utah</v>
      </c>
      <c r="R122" s="3">
        <f>IFERROR(VLOOKUP(Q122,$A$4:$N$160,14,FALSE),VLOOKUP(Q122,'Week 4'!Q$4:R$134,2,FALSE))</f>
        <v>1543.9069734300795</v>
      </c>
    </row>
    <row r="123" spans="1:18">
      <c r="A123" t="str">
        <f t="shared" ref="A123:B123" si="132">C60</f>
        <v>Virginia</v>
      </c>
      <c r="B123">
        <f t="shared" si="132"/>
        <v>27</v>
      </c>
      <c r="C123" t="str">
        <f t="shared" ref="C123:D123" si="133">A60</f>
        <v>Louisville</v>
      </c>
      <c r="D123">
        <f t="shared" si="133"/>
        <v>3</v>
      </c>
      <c r="E123" s="3">
        <f>VLOOKUP(A123,'Week 4'!$Q$4:R$138,2,FALSE)</f>
        <v>1595.6741103021182</v>
      </c>
      <c r="F123" s="3">
        <f>VLOOKUP(C123,'Week 4'!$Q$4:S$138,2,FALSE)</f>
        <v>1525.5421172856252</v>
      </c>
      <c r="G123" s="5">
        <f t="shared" si="83"/>
        <v>0.68522351780178103</v>
      </c>
      <c r="H123">
        <f t="shared" si="18"/>
        <v>1</v>
      </c>
      <c r="I123">
        <f t="shared" si="19"/>
        <v>24</v>
      </c>
      <c r="J123">
        <f t="shared" si="20"/>
        <v>3.2188758248682006</v>
      </c>
      <c r="K123">
        <f t="shared" si="21"/>
        <v>1595.6741103021182</v>
      </c>
      <c r="L123">
        <f t="shared" si="22"/>
        <v>1525.5421172856252</v>
      </c>
      <c r="M123">
        <f t="shared" si="84"/>
        <v>2.2000313694207936</v>
      </c>
      <c r="N123" s="3">
        <f t="shared" si="85"/>
        <v>1640.2567079751655</v>
      </c>
      <c r="Q123" t="str">
        <f>'PRE-POST'!A126</f>
        <v>Utah State</v>
      </c>
      <c r="R123" s="3">
        <f>IFERROR(VLOOKUP(Q123,$A$4:$N$160,14,FALSE),VLOOKUP(Q123,'Week 4'!Q$4:R$134,2,FALSE))</f>
        <v>1603.5015580181844</v>
      </c>
    </row>
    <row r="124" spans="1:18">
      <c r="A124" t="str">
        <f t="shared" ref="A124:B124" si="134">C61</f>
        <v>Washington</v>
      </c>
      <c r="B124">
        <f t="shared" si="134"/>
        <v>27</v>
      </c>
      <c r="C124" t="str">
        <f t="shared" ref="C124:D124" si="135">A61</f>
        <v>Arizona State</v>
      </c>
      <c r="D124">
        <f t="shared" si="135"/>
        <v>20</v>
      </c>
      <c r="E124" s="3">
        <f>VLOOKUP(A124,'Week 4'!$Q$4:R$138,2,FALSE)</f>
        <v>1615.5183058578425</v>
      </c>
      <c r="F124" s="3">
        <f>VLOOKUP(C124,'Week 4'!$Q$4:S$138,2,FALSE)</f>
        <v>1516.5058330770489</v>
      </c>
      <c r="G124" s="5">
        <f t="shared" si="83"/>
        <v>0.71993348297493287</v>
      </c>
      <c r="H124">
        <f t="shared" si="18"/>
        <v>1</v>
      </c>
      <c r="I124">
        <f t="shared" si="19"/>
        <v>7</v>
      </c>
      <c r="J124">
        <f t="shared" si="20"/>
        <v>2.0794415416798357</v>
      </c>
      <c r="K124">
        <f t="shared" si="21"/>
        <v>1615.5183058578425</v>
      </c>
      <c r="L124">
        <f t="shared" si="22"/>
        <v>1516.5058330770489</v>
      </c>
      <c r="M124">
        <f t="shared" si="84"/>
        <v>2.2000222194228489</v>
      </c>
      <c r="N124" s="3">
        <f t="shared" si="85"/>
        <v>1641.143370458821</v>
      </c>
      <c r="Q124" t="str">
        <f>'PRE-POST'!A127</f>
        <v>Vanderbilt</v>
      </c>
      <c r="R124" s="3">
        <f>IFERROR(VLOOKUP(Q124,$A$4:$N$160,14,FALSE),VLOOKUP(Q124,'Week 4'!Q$4:R$134,2,FALSE))</f>
        <v>1470.304323007038</v>
      </c>
    </row>
    <row r="125" spans="1:18">
      <c r="A125" t="str">
        <f t="shared" ref="A125:B125" si="136">C62</f>
        <v>West Virginia</v>
      </c>
      <c r="B125">
        <f t="shared" si="136"/>
        <v>35</v>
      </c>
      <c r="C125" t="str">
        <f t="shared" ref="C125:D125" si="137">A62</f>
        <v>Kansas State</v>
      </c>
      <c r="D125">
        <f t="shared" si="137"/>
        <v>6</v>
      </c>
      <c r="E125" s="3">
        <f>VLOOKUP(A125,'Week 4'!$Q$4:R$138,2,FALSE)</f>
        <v>1569.3573530981257</v>
      </c>
      <c r="F125" s="3">
        <f>VLOOKUP(C125,'Week 4'!$Q$4:S$138,2,FALSE)</f>
        <v>1512.1079297374611</v>
      </c>
      <c r="G125" s="5">
        <f t="shared" si="83"/>
        <v>0.66901296842282687</v>
      </c>
      <c r="H125">
        <f t="shared" si="18"/>
        <v>1</v>
      </c>
      <c r="I125">
        <f t="shared" si="19"/>
        <v>29</v>
      </c>
      <c r="J125">
        <f t="shared" si="20"/>
        <v>3.4011973816621555</v>
      </c>
      <c r="K125">
        <f t="shared" si="21"/>
        <v>1569.3573530981257</v>
      </c>
      <c r="L125">
        <f t="shared" si="22"/>
        <v>1512.1079297374611</v>
      </c>
      <c r="M125">
        <f t="shared" si="84"/>
        <v>2.2000384283346603</v>
      </c>
      <c r="N125" s="3">
        <f t="shared" si="85"/>
        <v>1618.8913162210249</v>
      </c>
      <c r="Q125" t="str">
        <f>'PRE-POST'!A128</f>
        <v>Virginia</v>
      </c>
      <c r="R125" s="3">
        <f>IFERROR(VLOOKUP(Q125,$A$4:$N$160,14,FALSE),VLOOKUP(Q125,'Week 4'!Q$4:R$134,2,FALSE))</f>
        <v>1640.2567079751655</v>
      </c>
    </row>
    <row r="126" spans="1:18">
      <c r="A126" t="str">
        <f t="shared" ref="A126:B126" si="138">C63</f>
        <v>Ball State</v>
      </c>
      <c r="B126">
        <f t="shared" si="138"/>
        <v>20</v>
      </c>
      <c r="C126" t="str">
        <f t="shared" ref="C126:D126" si="139">A63</f>
        <v>Western Kentucky</v>
      </c>
      <c r="D126">
        <f t="shared" si="139"/>
        <v>28</v>
      </c>
      <c r="E126" s="3">
        <f>VLOOKUP(A126,'Week 4'!$Q$4:R$138,2,FALSE)</f>
        <v>1481.9873600780868</v>
      </c>
      <c r="F126" s="3">
        <f>VLOOKUP(C126,'Week 4'!$Q$4:S$138,2,FALSE)</f>
        <v>1404.9286828230122</v>
      </c>
      <c r="G126" s="5">
        <f t="shared" si="83"/>
        <v>0.69375968351077799</v>
      </c>
      <c r="H126">
        <f t="shared" si="18"/>
        <v>0</v>
      </c>
      <c r="I126">
        <f t="shared" si="19"/>
        <v>-8</v>
      </c>
      <c r="J126">
        <f t="shared" si="20"/>
        <v>2.1972245773362196</v>
      </c>
      <c r="K126">
        <f t="shared" si="21"/>
        <v>1404.9286828230122</v>
      </c>
      <c r="L126">
        <f t="shared" si="22"/>
        <v>1481.9873600780868</v>
      </c>
      <c r="M126">
        <f t="shared" si="84"/>
        <v>2.1999714503274861</v>
      </c>
      <c r="N126" s="3">
        <f t="shared" si="85"/>
        <v>1414.9170140650756</v>
      </c>
      <c r="Q126" t="str">
        <f>'PRE-POST'!A129</f>
        <v>Virginia Tech</v>
      </c>
      <c r="R126" s="3">
        <f>IFERROR(VLOOKUP(Q126,$A$4:$N$160,14,FALSE),VLOOKUP(Q126,'Week 4'!Q$4:R$134,2,FALSE))</f>
        <v>1491.0120530668698</v>
      </c>
    </row>
    <row r="127" spans="1:18">
      <c r="A127" t="str">
        <f t="shared" ref="A127:B127" si="140">C64</f>
        <v>Georgia State</v>
      </c>
      <c r="B127">
        <f t="shared" si="140"/>
        <v>15</v>
      </c>
      <c r="C127" t="str">
        <f t="shared" ref="C127:D127" si="141">A64</f>
        <v>Western Michigan</v>
      </c>
      <c r="D127">
        <f t="shared" si="141"/>
        <v>34</v>
      </c>
      <c r="E127" s="3">
        <f>VLOOKUP(A127,'Week 4'!$Q$4:R$138,2,FALSE)</f>
        <v>1434.1516768130489</v>
      </c>
      <c r="F127" s="3">
        <f>VLOOKUP(C127,'Week 4'!$Q$4:S$138,2,FALSE)</f>
        <v>1467.2069055166046</v>
      </c>
      <c r="G127" s="5">
        <f t="shared" si="83"/>
        <v>0.54584311157825893</v>
      </c>
      <c r="H127">
        <f t="shared" si="18"/>
        <v>0</v>
      </c>
      <c r="I127">
        <f t="shared" si="19"/>
        <v>-19</v>
      </c>
      <c r="J127">
        <f t="shared" si="20"/>
        <v>2.9957322735539909</v>
      </c>
      <c r="K127">
        <f t="shared" si="21"/>
        <v>1467.2069055166046</v>
      </c>
      <c r="L127">
        <f t="shared" si="22"/>
        <v>1434.1516768130489</v>
      </c>
      <c r="M127">
        <f t="shared" si="84"/>
        <v>2.2000665552799448</v>
      </c>
      <c r="N127" s="3">
        <f t="shared" si="85"/>
        <v>1362.2007078607123</v>
      </c>
      <c r="Q127" t="str">
        <f>'PRE-POST'!A130</f>
        <v>Wake Forest</v>
      </c>
      <c r="R127" s="3">
        <f>IFERROR(VLOOKUP(Q127,$A$4:$N$160,14,FALSE),VLOOKUP(Q127,'Week 4'!Q$4:R$134,2,FALSE))</f>
        <v>1440.8258487362564</v>
      </c>
    </row>
    <row r="128" spans="1:18">
      <c r="A128" t="str">
        <f t="shared" ref="A128:B128" si="142">C65</f>
        <v>Iowa</v>
      </c>
      <c r="B128">
        <f t="shared" si="142"/>
        <v>17</v>
      </c>
      <c r="C128" t="str">
        <f t="shared" ref="C128:D128" si="143">A65</f>
        <v>Wisconsin</v>
      </c>
      <c r="D128">
        <f t="shared" si="143"/>
        <v>28</v>
      </c>
      <c r="E128" s="3">
        <f>VLOOKUP(A128,'Week 4'!$Q$4:R$138,2,FALSE)</f>
        <v>1593.7814123285498</v>
      </c>
      <c r="F128" s="3">
        <f>VLOOKUP(C128,'Week 4'!$Q$4:S$138,2,FALSE)</f>
        <v>1561.7322963211607</v>
      </c>
      <c r="G128" s="5">
        <f t="shared" si="83"/>
        <v>0.63614234541380399</v>
      </c>
      <c r="H128">
        <f t="shared" si="18"/>
        <v>0</v>
      </c>
      <c r="I128">
        <f t="shared" si="19"/>
        <v>-11</v>
      </c>
      <c r="J128">
        <f t="shared" si="20"/>
        <v>2.4849066497880004</v>
      </c>
      <c r="K128">
        <f t="shared" si="21"/>
        <v>1561.7322963211607</v>
      </c>
      <c r="L128">
        <f t="shared" si="22"/>
        <v>1593.7814123285498</v>
      </c>
      <c r="M128">
        <f t="shared" si="84"/>
        <v>2.1999313553609565</v>
      </c>
      <c r="N128" s="3">
        <f t="shared" si="85"/>
        <v>1524.2303913842356</v>
      </c>
      <c r="Q128" t="str">
        <f>'PRE-POST'!A131</f>
        <v>Washington</v>
      </c>
      <c r="R128" s="3">
        <f>IFERROR(VLOOKUP(Q128,$A$4:$N$160,14,FALSE),VLOOKUP(Q128,'Week 4'!Q$4:R$134,2,FALSE))</f>
        <v>1641.143370458821</v>
      </c>
    </row>
    <row r="129" spans="17:18">
      <c r="Q129" t="str">
        <f>'PRE-POST'!A132</f>
        <v>Washington State</v>
      </c>
      <c r="R129" s="3">
        <f>IFERROR(VLOOKUP(Q129,$A$4:$N$160,14,FALSE),VLOOKUP(Q129,'Week 4'!Q$4:R$134,2,FALSE))</f>
        <v>1594.4237599480523</v>
      </c>
    </row>
    <row r="130" spans="17:18">
      <c r="Q130" t="str">
        <f>'PRE-POST'!A133</f>
        <v>West Virginia</v>
      </c>
      <c r="R130" s="3">
        <f>IFERROR(VLOOKUP(Q130,$A$4:$N$160,14,FALSE),VLOOKUP(Q130,'Week 4'!Q$4:R$134,2,FALSE))</f>
        <v>1618.8913162210249</v>
      </c>
    </row>
    <row r="131" spans="17:18">
      <c r="Q131" t="str">
        <f>'PRE-POST'!A134</f>
        <v>Western Kentucky</v>
      </c>
      <c r="R131" s="3">
        <f>IFERROR(VLOOKUP(Q131,$A$4:$N$160,14,FALSE),VLOOKUP(Q131,'Week 4'!Q$4:R$134,2,FALSE))</f>
        <v>1471.9990288360234</v>
      </c>
    </row>
    <row r="132" spans="17:18">
      <c r="Q132" t="str">
        <f>'PRE-POST'!A135</f>
        <v>Western Michigan</v>
      </c>
      <c r="R132" s="3">
        <f>IFERROR(VLOOKUP(Q132,$A$4:$N$160,14,FALSE),VLOOKUP(Q132,'Week 4'!Q$4:R$134,2,FALSE))</f>
        <v>1539.1578744689411</v>
      </c>
    </row>
    <row r="133" spans="17:18">
      <c r="Q133" t="str">
        <f>'PRE-POST'!A136</f>
        <v>Wisconsin</v>
      </c>
      <c r="R133" s="3">
        <f>IFERROR(VLOOKUP(Q133,$A$4:$N$160,14,FALSE),VLOOKUP(Q133,'Week 4'!Q$4:R$134,2,FALSE))</f>
        <v>1631.2833172654748</v>
      </c>
    </row>
    <row r="134" spans="17:18">
      <c r="Q134" t="str">
        <f>'PRE-POST'!A137</f>
        <v>Wyoming</v>
      </c>
      <c r="R134" s="3">
        <f>IFERROR(VLOOKUP(Q134,$A$4:$N$160,14,FALSE),VLOOKUP(Q134,'Week 4'!Q$4:R$134,2,FALSE))</f>
        <v>1454.3739844285201</v>
      </c>
    </row>
    <row r="135" spans="17:18">
      <c r="R135" s="3"/>
    </row>
    <row r="136" spans="17:18">
      <c r="R136" s="3"/>
    </row>
    <row r="137" spans="17:18">
      <c r="R137" s="3"/>
    </row>
    <row r="138" spans="17:18">
      <c r="R138" s="3"/>
    </row>
    <row r="139" spans="17:18">
      <c r="R139" s="3"/>
    </row>
    <row r="140" spans="17:18">
      <c r="R140" s="3"/>
    </row>
    <row r="141" spans="17:18">
      <c r="R141" s="3"/>
    </row>
    <row r="142" spans="17:18">
      <c r="R142" s="3"/>
    </row>
    <row r="143" spans="17:18">
      <c r="R143" s="3"/>
    </row>
    <row r="144" spans="17:18">
      <c r="R144" s="3"/>
    </row>
    <row r="145" spans="18:18">
      <c r="R145" s="3"/>
    </row>
    <row r="146" spans="18:18">
      <c r="R146" s="3"/>
    </row>
    <row r="147" spans="18:18">
      <c r="R147" s="3"/>
    </row>
    <row r="148" spans="18:18">
      <c r="R14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959E-8BC1-9C43-B27B-B3B22A8BA6F0}">
  <dimension ref="A1:R148"/>
  <sheetViews>
    <sheetView topLeftCell="D1" workbookViewId="0">
      <selection activeCell="N4" sqref="N4"/>
    </sheetView>
  </sheetViews>
  <sheetFormatPr baseColWidth="10" defaultRowHeight="16"/>
  <cols>
    <col min="1" max="1" width="26.5" customWidth="1"/>
    <col min="3" max="3" width="22.1640625" customWidth="1"/>
    <col min="17" max="17" width="22" customWidth="1"/>
  </cols>
  <sheetData>
    <row r="1" spans="1:18">
      <c r="A1" s="1" t="s">
        <v>683</v>
      </c>
      <c r="B1" s="1">
        <v>6</v>
      </c>
    </row>
    <row r="3" spans="1:18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1" t="s">
        <v>698</v>
      </c>
      <c r="J3" s="1" t="s">
        <v>699</v>
      </c>
      <c r="K3" s="1" t="s">
        <v>700</v>
      </c>
      <c r="L3" s="1" t="s">
        <v>701</v>
      </c>
      <c r="M3" s="1" t="s">
        <v>702</v>
      </c>
      <c r="N3" s="4" t="s">
        <v>690</v>
      </c>
      <c r="Q3" s="1" t="s">
        <v>134</v>
      </c>
      <c r="R3" s="4" t="s">
        <v>691</v>
      </c>
    </row>
    <row r="4" spans="1:18">
      <c r="A4" t="str">
        <f>IF('All scores'!$B296=$B$1,'All scores'!R296)</f>
        <v>North Carolina</v>
      </c>
      <c r="B4">
        <f>IF('All scores'!$B296=$B$1,'All scores'!S296)</f>
        <v>10</v>
      </c>
      <c r="C4" t="str">
        <f>IF('All scores'!$B296=$B$1,'All scores'!T296)</f>
        <v>Miami (FL)</v>
      </c>
      <c r="D4">
        <f>IF('All scores'!$B296=$B$1,'All scores'!U296)</f>
        <v>47</v>
      </c>
      <c r="E4" s="3">
        <f>VLOOKUP(A4,'Week 5'!$Q$4:R$138,2,FALSE)</f>
        <v>1452.4918618913098</v>
      </c>
      <c r="F4" s="3">
        <f>VLOOKUP(C4,'Week 5'!$Q$4:S$138,2,FALSE)</f>
        <v>1667.3406635099157</v>
      </c>
      <c r="G4" s="5">
        <f t="shared" ref="G4:G35" si="0">1/(1+(10^((F4-E4+HFA)/400)))</f>
        <v>0.16645825921906318</v>
      </c>
      <c r="H4">
        <f>IF(B4&gt;D4,1,0)</f>
        <v>0</v>
      </c>
      <c r="I4">
        <f>B4-D4</f>
        <v>-37</v>
      </c>
      <c r="J4">
        <f>LN(1+ABS(I4))</f>
        <v>3.6375861597263857</v>
      </c>
      <c r="K4">
        <f>IF($H4=1,$E4,$F4)</f>
        <v>1667.3406635099157</v>
      </c>
      <c r="L4">
        <f>IF($H4=1,$F4,$E4)</f>
        <v>1452.4918618913098</v>
      </c>
      <c r="M4">
        <f t="shared" ref="M4:M35" si="1">IFERROR((MVC*0.001/(K4-L4))+MVC,1)</f>
        <v>2.2000102397592327</v>
      </c>
      <c r="N4" s="3">
        <f>E4+k*J4*M4*(H4-G4)</f>
        <v>1425.8494624506175</v>
      </c>
      <c r="Q4" t="str">
        <f>'PRE-POST'!A7</f>
        <v>AA</v>
      </c>
      <c r="R4" s="3">
        <f>IFERROR(VLOOKUP(Q4,$A$4:$N$160,14,FALSE),VLOOKUP(Q4,'Week 5'!Q$4:R$134,2,FALSE))</f>
        <v>1286.9343276691473</v>
      </c>
    </row>
    <row r="5" spans="1:18">
      <c r="A5" t="str">
        <f>IF('All scores'!$B297=$B$1,'All scores'!R297)</f>
        <v>UCLA</v>
      </c>
      <c r="B5">
        <f>IF('All scores'!$B297=$B$1,'All scores'!S297)</f>
        <v>16</v>
      </c>
      <c r="C5" t="str">
        <f>IF('All scores'!$B297=$B$1,'All scores'!T297)</f>
        <v>Colorado</v>
      </c>
      <c r="D5">
        <f>IF('All scores'!$B297=$B$1,'All scores'!U297)</f>
        <v>38</v>
      </c>
      <c r="E5" s="3">
        <f>VLOOKUP(A5,'Week 5'!$Q$4:R$138,2,FALSE)</f>
        <v>1371.7807927611132</v>
      </c>
      <c r="F5" s="3">
        <f>VLOOKUP(C5,'Week 5'!$Q$4:S$138,2,FALSE)</f>
        <v>1639.3938428619597</v>
      </c>
      <c r="G5" s="5">
        <f t="shared" si="0"/>
        <v>0.12845659233963086</v>
      </c>
      <c r="H5">
        <f t="shared" ref="H5:H61" si="2">IF(B5&gt;D5,1,0)</f>
        <v>0</v>
      </c>
      <c r="I5">
        <f t="shared" ref="I5:I61" si="3">B5-D5</f>
        <v>-22</v>
      </c>
      <c r="J5">
        <f t="shared" ref="J5:J61" si="4">LN(1+ABS(I5))</f>
        <v>3.1354942159291497</v>
      </c>
      <c r="K5">
        <f t="shared" ref="K5:K61" si="5">IF($H5=1,$E5,$F5)</f>
        <v>1639.3938428619597</v>
      </c>
      <c r="L5">
        <f t="shared" ref="L5:L61" si="6">IF($H5=1,$F5,$E5)</f>
        <v>1371.7807927611132</v>
      </c>
      <c r="M5">
        <f t="shared" si="1"/>
        <v>2.2000082208248037</v>
      </c>
      <c r="N5" s="3">
        <f t="shared" ref="N5:N35" si="7">E5+k*(H5-G5)</f>
        <v>1369.2116609143206</v>
      </c>
      <c r="Q5" t="str">
        <f>'PRE-POST'!A8</f>
        <v>Air Force</v>
      </c>
      <c r="R5" s="3">
        <f>IFERROR(VLOOKUP(Q5,$A$4:$N$160,14,FALSE),VLOOKUP(Q5,'Week 5'!Q$4:R$134,2,FALSE))</f>
        <v>1486.0263640590433</v>
      </c>
    </row>
    <row r="6" spans="1:18">
      <c r="A6" t="str">
        <f>IF('All scores'!$B298=$B$1,'All scores'!R298)</f>
        <v>Memphis</v>
      </c>
      <c r="B6">
        <f>IF('All scores'!$B298=$B$1,'All scores'!S298)</f>
        <v>24</v>
      </c>
      <c r="C6" t="str">
        <f>IF('All scores'!$B298=$B$1,'All scores'!T298)</f>
        <v>Tulane</v>
      </c>
      <c r="D6">
        <f>IF('All scores'!$B298=$B$1,'All scores'!U298)</f>
        <v>40</v>
      </c>
      <c r="E6" s="3">
        <f>VLOOKUP(A6,'Week 5'!$Q$4:R$138,2,FALSE)</f>
        <v>1652.6913729632813</v>
      </c>
      <c r="F6" s="3">
        <f>VLOOKUP(C6,'Week 5'!$Q$4:S$138,2,FALSE)</f>
        <v>1450.4193225611916</v>
      </c>
      <c r="G6" s="5">
        <f t="shared" si="0"/>
        <v>0.68787458252523748</v>
      </c>
      <c r="H6">
        <f t="shared" si="2"/>
        <v>0</v>
      </c>
      <c r="I6">
        <f t="shared" si="3"/>
        <v>-16</v>
      </c>
      <c r="J6">
        <f t="shared" si="4"/>
        <v>2.8332133440562162</v>
      </c>
      <c r="K6">
        <f t="shared" si="5"/>
        <v>1450.4193225611916</v>
      </c>
      <c r="L6">
        <f t="shared" si="6"/>
        <v>1652.6913729632813</v>
      </c>
      <c r="M6">
        <f t="shared" si="1"/>
        <v>2.1999891235591096</v>
      </c>
      <c r="N6" s="3">
        <f t="shared" si="7"/>
        <v>1638.9338813127765</v>
      </c>
      <c r="Q6" t="str">
        <f>'PRE-POST'!A9</f>
        <v>Akron</v>
      </c>
      <c r="R6" s="3">
        <f>IFERROR(VLOOKUP(Q6,$A$4:$N$160,14,FALSE),VLOOKUP(Q6,'Week 5'!Q$4:R$134,2,FALSE))</f>
        <v>1504.303619314021</v>
      </c>
    </row>
    <row r="7" spans="1:18">
      <c r="A7" t="str">
        <f>IF('All scores'!$B299=$B$1,'All scores'!R299)</f>
        <v>Louisiana</v>
      </c>
      <c r="B7">
        <f>IF('All scores'!$B299=$B$1,'All scores'!S299)</f>
        <v>14</v>
      </c>
      <c r="C7" t="str">
        <f>IF('All scores'!$B299=$B$1,'All scores'!T299)</f>
        <v>Alabama</v>
      </c>
      <c r="D7">
        <f>IF('All scores'!$B299=$B$1,'All scores'!U299)</f>
        <v>56</v>
      </c>
      <c r="E7" s="3">
        <f>VLOOKUP(A7,'Week 5'!$Q$4:R$138,2,FALSE)</f>
        <v>1508.8235323003548</v>
      </c>
      <c r="F7" s="3">
        <f>VLOOKUP(C7,'Week 5'!$Q$4:S$138,2,FALSE)</f>
        <v>1751.5053009383321</v>
      </c>
      <c r="G7" s="5">
        <f t="shared" si="0"/>
        <v>0.14539830057984085</v>
      </c>
      <c r="H7">
        <f t="shared" si="2"/>
        <v>0</v>
      </c>
      <c r="I7">
        <f t="shared" si="3"/>
        <v>-42</v>
      </c>
      <c r="J7">
        <f t="shared" si="4"/>
        <v>3.7612001156935624</v>
      </c>
      <c r="K7">
        <f t="shared" si="5"/>
        <v>1751.5053009383321</v>
      </c>
      <c r="L7">
        <f t="shared" si="6"/>
        <v>1508.8235323003548</v>
      </c>
      <c r="M7">
        <f t="shared" si="1"/>
        <v>2.2000090653698972</v>
      </c>
      <c r="N7" s="3">
        <f t="shared" si="7"/>
        <v>1505.9155662887581</v>
      </c>
      <c r="Q7" t="str">
        <f>'PRE-POST'!A10</f>
        <v>Alabama</v>
      </c>
      <c r="R7" s="3">
        <f>IFERROR(VLOOKUP(Q7,$A$4:$N$160,14,FALSE),VLOOKUP(Q7,'Week 5'!Q$4:R$134,2,FALSE))</f>
        <v>1754.4132669499288</v>
      </c>
    </row>
    <row r="8" spans="1:18">
      <c r="A8" t="str">
        <f>IF('All scores'!$B300=$B$1,'All scores'!R300)</f>
        <v>Charlotte</v>
      </c>
      <c r="B8">
        <f>IF('All scores'!$B300=$B$1,'All scores'!S300)</f>
        <v>7</v>
      </c>
      <c r="C8" t="str">
        <f>IF('All scores'!$B300=$B$1,'All scores'!T300)</f>
        <v>Alabama-Birmingham</v>
      </c>
      <c r="D8">
        <f>IF('All scores'!$B300=$B$1,'All scores'!U300)</f>
        <v>28</v>
      </c>
      <c r="E8" s="3">
        <f>VLOOKUP(A8,'Week 5'!$Q$4:R$138,2,FALSE)</f>
        <v>1409.9547221810797</v>
      </c>
      <c r="F8" s="3">
        <f>VLOOKUP(C8,'Week 5'!$Q$4:S$138,2,FALSE)</f>
        <v>1550.8042935271133</v>
      </c>
      <c r="G8" s="5">
        <f t="shared" si="0"/>
        <v>0.23416058143975998</v>
      </c>
      <c r="H8">
        <f t="shared" si="2"/>
        <v>0</v>
      </c>
      <c r="I8">
        <f t="shared" si="3"/>
        <v>-21</v>
      </c>
      <c r="J8">
        <f t="shared" si="4"/>
        <v>3.0910424533583161</v>
      </c>
      <c r="K8">
        <f t="shared" si="5"/>
        <v>1550.8042935271133</v>
      </c>
      <c r="L8">
        <f t="shared" si="6"/>
        <v>1409.9547221810797</v>
      </c>
      <c r="M8">
        <f t="shared" si="1"/>
        <v>2.2000156195008547</v>
      </c>
      <c r="N8" s="3">
        <f t="shared" si="7"/>
        <v>1405.2715105522846</v>
      </c>
      <c r="Q8" t="str">
        <f>'PRE-POST'!A11</f>
        <v>Alabama-Birmingham</v>
      </c>
      <c r="R8" s="3">
        <f>IFERROR(VLOOKUP(Q8,$A$4:$N$160,14,FALSE),VLOOKUP(Q8,'Week 5'!Q$4:R$134,2,FALSE))</f>
        <v>1555.4875051559084</v>
      </c>
    </row>
    <row r="9" spans="1:18">
      <c r="A9" t="str">
        <f>IF('All scores'!$B301=$B$1,'All scores'!R301)</f>
        <v>South Alabama</v>
      </c>
      <c r="B9">
        <f>IF('All scores'!$B301=$B$1,'All scores'!S301)</f>
        <v>7</v>
      </c>
      <c r="C9" t="str">
        <f>IF('All scores'!$B301=$B$1,'All scores'!T301)</f>
        <v>Appalachian State</v>
      </c>
      <c r="D9">
        <f>IF('All scores'!$B301=$B$1,'All scores'!U301)</f>
        <v>52</v>
      </c>
      <c r="E9" s="3">
        <f>VLOOKUP(A9,'Week 5'!$Q$4:R$138,2,FALSE)</f>
        <v>1460.4300801544314</v>
      </c>
      <c r="F9" s="3">
        <f>VLOOKUP(C9,'Week 5'!$Q$4:S$138,2,FALSE)</f>
        <v>1615.4900800866501</v>
      </c>
      <c r="G9" s="5">
        <f t="shared" si="0"/>
        <v>0.21981115833893522</v>
      </c>
      <c r="H9">
        <f t="shared" si="2"/>
        <v>0</v>
      </c>
      <c r="I9">
        <f t="shared" si="3"/>
        <v>-45</v>
      </c>
      <c r="J9">
        <f t="shared" si="4"/>
        <v>3.8286413964890951</v>
      </c>
      <c r="K9">
        <f t="shared" si="5"/>
        <v>1615.4900800866501</v>
      </c>
      <c r="L9">
        <f t="shared" si="6"/>
        <v>1460.4300801544314</v>
      </c>
      <c r="M9">
        <f t="shared" si="1"/>
        <v>2.2000141880562425</v>
      </c>
      <c r="N9" s="3">
        <f t="shared" si="7"/>
        <v>1456.0338569876526</v>
      </c>
      <c r="Q9" t="str">
        <f>'PRE-POST'!A12</f>
        <v>Appalachian State</v>
      </c>
      <c r="R9" s="3">
        <f>IFERROR(VLOOKUP(Q9,$A$4:$N$160,14,FALSE),VLOOKUP(Q9,'Week 5'!Q$4:R$134,2,FALSE))</f>
        <v>1619.8863032534289</v>
      </c>
    </row>
    <row r="10" spans="1:18">
      <c r="A10" t="str">
        <f>IF('All scores'!$B302=$B$1,'All scores'!R302)</f>
        <v>Oregon State</v>
      </c>
      <c r="B10">
        <f>IF('All scores'!$B302=$B$1,'All scores'!S302)</f>
        <v>24</v>
      </c>
      <c r="C10" t="str">
        <f>IF('All scores'!$B302=$B$1,'All scores'!T302)</f>
        <v>Arizona State</v>
      </c>
      <c r="D10">
        <f>IF('All scores'!$B302=$B$1,'All scores'!U302)</f>
        <v>52</v>
      </c>
      <c r="E10" s="3">
        <f>VLOOKUP(A10,'Week 5'!$Q$4:R$138,2,FALSE)</f>
        <v>1405.1235658761886</v>
      </c>
      <c r="F10" s="3">
        <f>VLOOKUP(C10,'Week 5'!$Q$4:S$138,2,FALSE)</f>
        <v>1490.8807684760704</v>
      </c>
      <c r="G10" s="5">
        <f t="shared" si="0"/>
        <v>0.29570640542975873</v>
      </c>
      <c r="H10">
        <f t="shared" si="2"/>
        <v>0</v>
      </c>
      <c r="I10">
        <f t="shared" si="3"/>
        <v>-28</v>
      </c>
      <c r="J10">
        <f t="shared" si="4"/>
        <v>3.3672958299864741</v>
      </c>
      <c r="K10">
        <f t="shared" si="5"/>
        <v>1490.8807684760704</v>
      </c>
      <c r="L10">
        <f t="shared" si="6"/>
        <v>1405.1235658761886</v>
      </c>
      <c r="M10">
        <f t="shared" si="1"/>
        <v>2.2000256538218754</v>
      </c>
      <c r="N10" s="3">
        <f t="shared" si="7"/>
        <v>1399.2094377675935</v>
      </c>
      <c r="Q10" t="str">
        <f>'PRE-POST'!A13</f>
        <v>Arizona</v>
      </c>
      <c r="R10" s="3">
        <f>IFERROR(VLOOKUP(Q10,$A$4:$N$160,14,FALSE),VLOOKUP(Q10,'Week 5'!Q$4:R$134,2,FALSE))</f>
        <v>1549.7799542442176</v>
      </c>
    </row>
    <row r="11" spans="1:18">
      <c r="A11" t="str">
        <f>IF('All scores'!$B303=$B$1,'All scores'!R303)</f>
        <v>Army</v>
      </c>
      <c r="B11">
        <f>IF('All scores'!$B303=$B$1,'All scores'!S303)</f>
        <v>42</v>
      </c>
      <c r="C11" t="str">
        <f>IF('All scores'!$B303=$B$1,'All scores'!T303)</f>
        <v>Buffalo</v>
      </c>
      <c r="D11">
        <f>IF('All scores'!$B303=$B$1,'All scores'!U303)</f>
        <v>13</v>
      </c>
      <c r="E11" s="3">
        <f>VLOOKUP(A11,'Week 5'!$Q$4:R$138,2,FALSE)</f>
        <v>1557.0073773936203</v>
      </c>
      <c r="F11" s="3">
        <f>VLOOKUP(C11,'Week 5'!$Q$4:S$138,2,FALSE)</f>
        <v>1701.3251134399957</v>
      </c>
      <c r="G11" s="5">
        <f t="shared" si="0"/>
        <v>0.2305994030913715</v>
      </c>
      <c r="H11">
        <f t="shared" si="2"/>
        <v>1</v>
      </c>
      <c r="I11">
        <f t="shared" si="3"/>
        <v>29</v>
      </c>
      <c r="J11">
        <f t="shared" si="4"/>
        <v>3.4011973816621555</v>
      </c>
      <c r="K11">
        <f t="shared" si="5"/>
        <v>1557.0073773936203</v>
      </c>
      <c r="L11">
        <f t="shared" si="6"/>
        <v>1701.3251134399957</v>
      </c>
      <c r="M11">
        <f t="shared" si="1"/>
        <v>2.1999847558584258</v>
      </c>
      <c r="N11" s="3">
        <f t="shared" si="7"/>
        <v>1572.395389331793</v>
      </c>
      <c r="Q11" t="str">
        <f>'PRE-POST'!A14</f>
        <v>Arizona State</v>
      </c>
      <c r="R11" s="3">
        <f>IFERROR(VLOOKUP(Q11,$A$4:$N$160,14,FALSE),VLOOKUP(Q11,'Week 5'!Q$4:R$134,2,FALSE))</f>
        <v>1496.7948965846656</v>
      </c>
    </row>
    <row r="12" spans="1:18">
      <c r="A12" t="str">
        <f>IF('All scores'!$B304=$B$1,'All scores'!R304)</f>
        <v>Southern Mississippi</v>
      </c>
      <c r="B12">
        <f>IF('All scores'!$B304=$B$1,'All scores'!S304)</f>
        <v>13</v>
      </c>
      <c r="C12" t="str">
        <f>IF('All scores'!$B304=$B$1,'All scores'!T304)</f>
        <v>Auburn</v>
      </c>
      <c r="D12">
        <f>IF('All scores'!$B304=$B$1,'All scores'!U304)</f>
        <v>24</v>
      </c>
      <c r="E12" s="3">
        <f>VLOOKUP(A12,'Week 5'!$Q$4:R$138,2,FALSE)</f>
        <v>1601.872246919781</v>
      </c>
      <c r="F12" s="3">
        <f>VLOOKUP(C12,'Week 5'!$Q$4:S$138,2,FALSE)</f>
        <v>1586.7206466072994</v>
      </c>
      <c r="G12" s="5">
        <f t="shared" si="0"/>
        <v>0.42875060952956601</v>
      </c>
      <c r="H12">
        <f t="shared" si="2"/>
        <v>0</v>
      </c>
      <c r="I12">
        <f t="shared" si="3"/>
        <v>-11</v>
      </c>
      <c r="J12">
        <f t="shared" si="4"/>
        <v>2.4849066497880004</v>
      </c>
      <c r="K12">
        <f t="shared" si="5"/>
        <v>1586.7206466072994</v>
      </c>
      <c r="L12">
        <f t="shared" si="6"/>
        <v>1601.872246919781</v>
      </c>
      <c r="M12">
        <f t="shared" si="1"/>
        <v>2.1998548008161101</v>
      </c>
      <c r="N12" s="3">
        <f t="shared" si="7"/>
        <v>1593.2972347291898</v>
      </c>
      <c r="Q12" t="str">
        <f>'PRE-POST'!A15</f>
        <v>Arkansas</v>
      </c>
      <c r="R12" s="3">
        <f>IFERROR(VLOOKUP(Q12,$A$4:$N$160,14,FALSE),VLOOKUP(Q12,'Week 5'!Q$4:R$134,2,FALSE))</f>
        <v>1400.4968654418581</v>
      </c>
    </row>
    <row r="13" spans="1:18">
      <c r="A13" t="str">
        <f>IF('All scores'!$B305=$B$1,'All scores'!R305)</f>
        <v>Kent State</v>
      </c>
      <c r="B13">
        <f>IF('All scores'!$B305=$B$1,'All scores'!S305)</f>
        <v>24</v>
      </c>
      <c r="C13" t="str">
        <f>IF('All scores'!$B305=$B$1,'All scores'!T305)</f>
        <v>Ball State</v>
      </c>
      <c r="D13">
        <f>IF('All scores'!$B305=$B$1,'All scores'!U305)</f>
        <v>52</v>
      </c>
      <c r="E13" s="3">
        <f>VLOOKUP(A13,'Week 5'!$Q$4:R$138,2,FALSE)</f>
        <v>1422.9049917278635</v>
      </c>
      <c r="F13" s="3">
        <f>VLOOKUP(C13,'Week 5'!$Q$4:S$138,2,FALSE)</f>
        <v>1414.9170140650756</v>
      </c>
      <c r="G13" s="5">
        <f t="shared" si="0"/>
        <v>0.41868167763957775</v>
      </c>
      <c r="H13">
        <f t="shared" si="2"/>
        <v>0</v>
      </c>
      <c r="I13">
        <f t="shared" si="3"/>
        <v>-28</v>
      </c>
      <c r="J13">
        <f t="shared" si="4"/>
        <v>3.3672958299864741</v>
      </c>
      <c r="K13">
        <f t="shared" si="5"/>
        <v>1414.9170140650756</v>
      </c>
      <c r="L13">
        <f t="shared" si="6"/>
        <v>1422.9049917278635</v>
      </c>
      <c r="M13">
        <f t="shared" si="1"/>
        <v>2.1997245861101682</v>
      </c>
      <c r="N13" s="3">
        <f t="shared" si="7"/>
        <v>1414.531358175072</v>
      </c>
      <c r="Q13" t="str">
        <f>'PRE-POST'!A16</f>
        <v>Arkansas State</v>
      </c>
      <c r="R13" s="3">
        <f>IFERROR(VLOOKUP(Q13,$A$4:$N$160,14,FALSE),VLOOKUP(Q13,'Week 5'!Q$4:R$134,2,FALSE))</f>
        <v>1587.6543005597075</v>
      </c>
    </row>
    <row r="14" spans="1:18">
      <c r="A14" t="str">
        <f>IF('All scores'!$B306=$B$1,'All scores'!R306)</f>
        <v>Boise State</v>
      </c>
      <c r="B14">
        <f>IF('All scores'!$B306=$B$1,'All scores'!S306)</f>
        <v>34</v>
      </c>
      <c r="C14" t="str">
        <f>IF('All scores'!$B306=$B$1,'All scores'!T306)</f>
        <v>Wyoming</v>
      </c>
      <c r="D14">
        <f>IF('All scores'!$B306=$B$1,'All scores'!U306)</f>
        <v>14</v>
      </c>
      <c r="E14" s="3">
        <f>VLOOKUP(A14,'Week 5'!$Q$4:R$138,2,FALSE)</f>
        <v>1542.4734491952911</v>
      </c>
      <c r="F14" s="3">
        <f>VLOOKUP(C14,'Week 5'!$Q$4:S$138,2,FALSE)</f>
        <v>1454.3739844285201</v>
      </c>
      <c r="G14" s="5">
        <f t="shared" si="0"/>
        <v>0.53319390702221658</v>
      </c>
      <c r="H14">
        <f t="shared" si="2"/>
        <v>1</v>
      </c>
      <c r="I14">
        <f t="shared" si="3"/>
        <v>20</v>
      </c>
      <c r="J14">
        <f t="shared" si="4"/>
        <v>3.044522437723423</v>
      </c>
      <c r="K14">
        <f t="shared" si="5"/>
        <v>1542.4734491952911</v>
      </c>
      <c r="L14">
        <f t="shared" si="6"/>
        <v>1454.3739844285201</v>
      </c>
      <c r="M14">
        <f t="shared" si="1"/>
        <v>2.2000249717748663</v>
      </c>
      <c r="N14" s="3">
        <f t="shared" si="7"/>
        <v>1551.8095710548469</v>
      </c>
      <c r="Q14" t="str">
        <f>'PRE-POST'!A17</f>
        <v>Army</v>
      </c>
      <c r="R14" s="3">
        <f>IFERROR(VLOOKUP(Q14,$A$4:$N$160,14,FALSE),VLOOKUP(Q14,'Week 5'!Q$4:R$134,2,FALSE))</f>
        <v>1572.395389331793</v>
      </c>
    </row>
    <row r="15" spans="1:18">
      <c r="A15" t="str">
        <f>IF('All scores'!$B307=$B$1,'All scores'!R307)</f>
        <v>Temple</v>
      </c>
      <c r="B15">
        <f>IF('All scores'!$B307=$B$1,'All scores'!S307)</f>
        <v>35</v>
      </c>
      <c r="C15" t="str">
        <f>IF('All scores'!$B307=$B$1,'All scores'!T307)</f>
        <v>Boston College</v>
      </c>
      <c r="D15">
        <f>IF('All scores'!$B307=$B$1,'All scores'!U307)</f>
        <v>45</v>
      </c>
      <c r="E15" s="3">
        <f>VLOOKUP(A15,'Week 5'!$Q$4:R$138,2,FALSE)</f>
        <v>1578.7515983389483</v>
      </c>
      <c r="F15" s="3">
        <f>VLOOKUP(C15,'Week 5'!$Q$4:S$138,2,FALSE)</f>
        <v>1564.5099765898708</v>
      </c>
      <c r="G15" s="5">
        <f t="shared" si="0"/>
        <v>0.42746811858247663</v>
      </c>
      <c r="H15">
        <f t="shared" si="2"/>
        <v>0</v>
      </c>
      <c r="I15">
        <f t="shared" si="3"/>
        <v>-10</v>
      </c>
      <c r="J15">
        <f t="shared" si="4"/>
        <v>2.3978952727983707</v>
      </c>
      <c r="K15">
        <f t="shared" si="5"/>
        <v>1564.5099765898708</v>
      </c>
      <c r="L15">
        <f t="shared" si="6"/>
        <v>1578.7515983389483</v>
      </c>
      <c r="M15">
        <f t="shared" si="1"/>
        <v>2.1998455232108562</v>
      </c>
      <c r="N15" s="3">
        <f t="shared" si="7"/>
        <v>1570.2022359672987</v>
      </c>
      <c r="Q15" t="str">
        <f>'PRE-POST'!A18</f>
        <v>Auburn</v>
      </c>
      <c r="R15" s="3">
        <f>IFERROR(VLOOKUP(Q15,$A$4:$N$160,14,FALSE),VLOOKUP(Q15,'Week 5'!Q$4:R$134,2,FALSE))</f>
        <v>1595.2956587978906</v>
      </c>
    </row>
    <row r="16" spans="1:18">
      <c r="A16" t="str">
        <f>IF('All scores'!$B308=$B$1,'All scores'!R308)</f>
        <v>Pittsburgh</v>
      </c>
      <c r="B16">
        <f>IF('All scores'!$B308=$B$1,'All scores'!S308)</f>
        <v>14</v>
      </c>
      <c r="C16" t="str">
        <f>IF('All scores'!$B308=$B$1,'All scores'!T308)</f>
        <v>Central Florida</v>
      </c>
      <c r="D16">
        <f>IF('All scores'!$B308=$B$1,'All scores'!U308)</f>
        <v>45</v>
      </c>
      <c r="E16" s="3">
        <f>VLOOKUP(A16,'Week 5'!$Q$4:R$138,2,FALSE)</f>
        <v>1474.4871204604633</v>
      </c>
      <c r="F16" s="3">
        <f>VLOOKUP(C16,'Week 5'!$Q$4:S$138,2,FALSE)</f>
        <v>1621.9434815990799</v>
      </c>
      <c r="G16" s="5">
        <f t="shared" si="0"/>
        <v>0.22740944233550234</v>
      </c>
      <c r="H16">
        <f t="shared" si="2"/>
        <v>0</v>
      </c>
      <c r="I16">
        <f t="shared" si="3"/>
        <v>-31</v>
      </c>
      <c r="J16">
        <f t="shared" si="4"/>
        <v>3.4657359027997265</v>
      </c>
      <c r="K16">
        <f t="shared" si="5"/>
        <v>1621.9434815990799</v>
      </c>
      <c r="L16">
        <f t="shared" si="6"/>
        <v>1474.4871204604633</v>
      </c>
      <c r="M16">
        <f t="shared" si="1"/>
        <v>2.200014919668321</v>
      </c>
      <c r="N16" s="3">
        <f t="shared" si="7"/>
        <v>1469.9389316137533</v>
      </c>
      <c r="Q16" t="str">
        <f>'PRE-POST'!A19</f>
        <v>Ball State</v>
      </c>
      <c r="R16" s="3">
        <f>IFERROR(VLOOKUP(Q16,$A$4:$N$160,14,FALSE),VLOOKUP(Q16,'Week 5'!Q$4:R$134,2,FALSE))</f>
        <v>1423.2906476178671</v>
      </c>
    </row>
    <row r="17" spans="1:18">
      <c r="A17" t="str">
        <f>IF('All scores'!$B309=$B$1,'All scores'!R309)</f>
        <v>Cincinnati</v>
      </c>
      <c r="B17">
        <f>IF('All scores'!$B309=$B$1,'All scores'!S309)</f>
        <v>49</v>
      </c>
      <c r="C17" t="str">
        <f>IF('All scores'!$B309=$B$1,'All scores'!T309)</f>
        <v>Connecticut</v>
      </c>
      <c r="D17">
        <f>IF('All scores'!$B309=$B$1,'All scores'!U309)</f>
        <v>7</v>
      </c>
      <c r="E17" s="3">
        <f>VLOOKUP(A17,'Week 5'!$Q$4:R$138,2,FALSE)</f>
        <v>1638.346998062482</v>
      </c>
      <c r="F17" s="3">
        <f>VLOOKUP(C17,'Week 5'!$Q$4:S$138,2,FALSE)</f>
        <v>1407.4765936292238</v>
      </c>
      <c r="G17" s="5">
        <f t="shared" si="0"/>
        <v>0.72208485001090272</v>
      </c>
      <c r="H17">
        <f t="shared" si="2"/>
        <v>1</v>
      </c>
      <c r="I17">
        <f t="shared" si="3"/>
        <v>42</v>
      </c>
      <c r="J17">
        <f t="shared" si="4"/>
        <v>3.7612001156935624</v>
      </c>
      <c r="K17">
        <f t="shared" si="5"/>
        <v>1638.346998062482</v>
      </c>
      <c r="L17">
        <f t="shared" si="6"/>
        <v>1407.4765936292238</v>
      </c>
      <c r="M17">
        <f t="shared" si="1"/>
        <v>2.2000095291555688</v>
      </c>
      <c r="N17" s="3">
        <f t="shared" si="7"/>
        <v>1643.905301062264</v>
      </c>
      <c r="Q17" t="str">
        <f>'PRE-POST'!A20</f>
        <v>Baylor</v>
      </c>
      <c r="R17" s="3">
        <f>IFERROR(VLOOKUP(Q17,$A$4:$N$160,14,FALSE),VLOOKUP(Q17,'Week 5'!Q$4:R$134,2,FALSE))</f>
        <v>1617.4697375066073</v>
      </c>
    </row>
    <row r="18" spans="1:18">
      <c r="A18" t="str">
        <f>IF('All scores'!$B310=$B$1,'All scores'!R310)</f>
        <v>Syracuse</v>
      </c>
      <c r="B18">
        <f>IF('All scores'!$B310=$B$1,'All scores'!S310)</f>
        <v>23</v>
      </c>
      <c r="C18" t="str">
        <f>IF('All scores'!$B310=$B$1,'All scores'!T310)</f>
        <v>Clemson</v>
      </c>
      <c r="D18">
        <f>IF('All scores'!$B310=$B$1,'All scores'!U310)</f>
        <v>27</v>
      </c>
      <c r="E18" s="3">
        <f>VLOOKUP(A18,'Week 5'!$Q$4:R$138,2,FALSE)</f>
        <v>1642.8693319214531</v>
      </c>
      <c r="F18" s="3">
        <f>VLOOKUP(C18,'Week 5'!$Q$4:S$138,2,FALSE)</f>
        <v>1730.9702770395361</v>
      </c>
      <c r="G18" s="5">
        <f t="shared" si="0"/>
        <v>0.29290434101431312</v>
      </c>
      <c r="H18">
        <f t="shared" si="2"/>
        <v>0</v>
      </c>
      <c r="I18">
        <f t="shared" si="3"/>
        <v>-4</v>
      </c>
      <c r="J18">
        <f t="shared" si="4"/>
        <v>1.6094379124341003</v>
      </c>
      <c r="K18">
        <f t="shared" si="5"/>
        <v>1730.9702770395361</v>
      </c>
      <c r="L18">
        <f t="shared" si="6"/>
        <v>1642.8693319214531</v>
      </c>
      <c r="M18">
        <f t="shared" si="1"/>
        <v>2.2000249713552682</v>
      </c>
      <c r="N18" s="3">
        <f t="shared" si="7"/>
        <v>1637.0112451011669</v>
      </c>
      <c r="Q18" t="str">
        <f>'PRE-POST'!A21</f>
        <v>Boise State</v>
      </c>
      <c r="R18" s="3">
        <f>IFERROR(VLOOKUP(Q18,$A$4:$N$160,14,FALSE),VLOOKUP(Q18,'Week 5'!Q$4:R$134,2,FALSE))</f>
        <v>1551.8095710548469</v>
      </c>
    </row>
    <row r="19" spans="1:18">
      <c r="A19" t="str">
        <f>IF('All scores'!$B311=$B$1,'All scores'!R311)</f>
        <v>Old Dominion</v>
      </c>
      <c r="B19">
        <f>IF('All scores'!$B311=$B$1,'All scores'!S311)</f>
        <v>35</v>
      </c>
      <c r="C19" t="str">
        <f>IF('All scores'!$B311=$B$1,'All scores'!T311)</f>
        <v>East Carolina</v>
      </c>
      <c r="D19">
        <f>IF('All scores'!$B311=$B$1,'All scores'!U311)</f>
        <v>37</v>
      </c>
      <c r="E19" s="3">
        <f>VLOOKUP(A19,'Week 5'!$Q$4:R$138,2,FALSE)</f>
        <v>1465.812466698196</v>
      </c>
      <c r="F19" s="3">
        <f>VLOOKUP(C19,'Week 5'!$Q$4:S$138,2,FALSE)</f>
        <v>1500.2584796225524</v>
      </c>
      <c r="G19" s="5">
        <f t="shared" si="0"/>
        <v>0.36067001680156402</v>
      </c>
      <c r="H19">
        <f t="shared" si="2"/>
        <v>0</v>
      </c>
      <c r="I19">
        <f t="shared" si="3"/>
        <v>-2</v>
      </c>
      <c r="J19">
        <f t="shared" si="4"/>
        <v>1.0986122886681098</v>
      </c>
      <c r="K19">
        <f t="shared" si="5"/>
        <v>1500.2584796225524</v>
      </c>
      <c r="L19">
        <f t="shared" si="6"/>
        <v>1465.812466698196</v>
      </c>
      <c r="M19">
        <f t="shared" si="1"/>
        <v>2.2000638680594133</v>
      </c>
      <c r="N19" s="3">
        <f t="shared" si="7"/>
        <v>1458.5990663621646</v>
      </c>
      <c r="Q19" t="str">
        <f>'PRE-POST'!A22</f>
        <v>Boston College</v>
      </c>
      <c r="R19" s="3">
        <f>IFERROR(VLOOKUP(Q19,$A$4:$N$160,14,FALSE),VLOOKUP(Q19,'Week 5'!Q$4:R$134,2,FALSE))</f>
        <v>1573.0593389615203</v>
      </c>
    </row>
    <row r="20" spans="1:18">
      <c r="A20" t="str">
        <f>IF('All scores'!$B312=$B$1,'All scores'!R312)</f>
        <v>Florida</v>
      </c>
      <c r="B20">
        <f>IF('All scores'!$B312=$B$1,'All scores'!S312)</f>
        <v>13</v>
      </c>
      <c r="C20" t="str">
        <f>IF('All scores'!$B312=$B$1,'All scores'!T312)</f>
        <v>Mississippi State</v>
      </c>
      <c r="D20">
        <f>IF('All scores'!$B312=$B$1,'All scores'!U312)</f>
        <v>6</v>
      </c>
      <c r="E20" s="3">
        <f>VLOOKUP(A20,'Week 5'!$Q$4:R$138,2,FALSE)</f>
        <v>1654.7130019602976</v>
      </c>
      <c r="F20" s="3">
        <f>VLOOKUP(C20,'Week 5'!$Q$4:S$138,2,FALSE)</f>
        <v>1643.1786268052174</v>
      </c>
      <c r="G20" s="5">
        <f t="shared" si="0"/>
        <v>0.42365844723233909</v>
      </c>
      <c r="H20">
        <f t="shared" si="2"/>
        <v>1</v>
      </c>
      <c r="I20">
        <f t="shared" si="3"/>
        <v>7</v>
      </c>
      <c r="J20">
        <f t="shared" si="4"/>
        <v>2.0794415416798357</v>
      </c>
      <c r="K20">
        <f t="shared" si="5"/>
        <v>1654.7130019602976</v>
      </c>
      <c r="L20">
        <f t="shared" si="6"/>
        <v>1643.1786268052174</v>
      </c>
      <c r="M20">
        <f t="shared" si="1"/>
        <v>2.2001907342158047</v>
      </c>
      <c r="N20" s="3">
        <f t="shared" si="7"/>
        <v>1666.2398330156507</v>
      </c>
      <c r="Q20" t="str">
        <f>'PRE-POST'!A23</f>
        <v>Bowling Green State</v>
      </c>
      <c r="R20" s="3">
        <f>IFERROR(VLOOKUP(Q20,$A$4:$N$160,14,FALSE),VLOOKUP(Q20,'Week 5'!Q$4:R$134,2,FALSE))</f>
        <v>1334.9798806843457</v>
      </c>
    </row>
    <row r="21" spans="1:18">
      <c r="A21" t="s">
        <v>135</v>
      </c>
      <c r="B21">
        <f>IF('All scores'!$B313=$B$1,'All scores'!S313)</f>
        <v>9</v>
      </c>
      <c r="C21" t="str">
        <f>IF('All scores'!$B313=$B$1,'All scores'!T313)</f>
        <v>Florida International</v>
      </c>
      <c r="D21">
        <f>IF('All scores'!$B313=$B$1,'All scores'!U313)</f>
        <v>55</v>
      </c>
      <c r="E21" s="3">
        <f>VLOOKUP(A21,'Week 5'!$Q$4:R$138,2,FALSE)</f>
        <v>1289.8272352987558</v>
      </c>
      <c r="F21" s="3">
        <f>VLOOKUP(C21,'Week 5'!$Q$4:S$138,2,FALSE)</f>
        <v>1533.5638887018688</v>
      </c>
      <c r="G21" s="5">
        <f t="shared" si="0"/>
        <v>0.14464538148042783</v>
      </c>
      <c r="H21">
        <f t="shared" si="2"/>
        <v>0</v>
      </c>
      <c r="I21">
        <f t="shared" si="3"/>
        <v>-46</v>
      </c>
      <c r="J21">
        <f t="shared" si="4"/>
        <v>3.8501476017100584</v>
      </c>
      <c r="K21">
        <f t="shared" si="5"/>
        <v>1533.5638887018688</v>
      </c>
      <c r="L21">
        <f t="shared" si="6"/>
        <v>1289.8272352987558</v>
      </c>
      <c r="M21">
        <f t="shared" si="1"/>
        <v>2.2000090261352541</v>
      </c>
      <c r="N21" s="3">
        <f t="shared" si="7"/>
        <v>1286.9343276691473</v>
      </c>
      <c r="Q21" t="str">
        <f>'PRE-POST'!A24</f>
        <v>Buffalo</v>
      </c>
      <c r="R21" s="3">
        <f>IFERROR(VLOOKUP(Q21,$A$4:$N$160,14,FALSE),VLOOKUP(Q21,'Week 5'!Q$4:R$134,2,FALSE))</f>
        <v>1685.937101501823</v>
      </c>
    </row>
    <row r="22" spans="1:18">
      <c r="A22" t="str">
        <f>IF('All scores'!$B314=$B$1,'All scores'!R314)</f>
        <v>Florida State</v>
      </c>
      <c r="B22">
        <f>IF('All scores'!$B314=$B$1,'All scores'!S314)</f>
        <v>28</v>
      </c>
      <c r="C22" t="str">
        <f>IF('All scores'!$B314=$B$1,'All scores'!T314)</f>
        <v>Louisville</v>
      </c>
      <c r="D22">
        <f>IF('All scores'!$B314=$B$1,'All scores'!U314)</f>
        <v>24</v>
      </c>
      <c r="E22" s="3">
        <f>VLOOKUP(A22,'Week 5'!$Q$4:R$138,2,FALSE)</f>
        <v>1508.6998757743054</v>
      </c>
      <c r="F22" s="3">
        <f>VLOOKUP(C22,'Week 5'!$Q$4:S$138,2,FALSE)</f>
        <v>1480.9595196125779</v>
      </c>
      <c r="G22" s="5">
        <f t="shared" si="0"/>
        <v>0.44658368251826935</v>
      </c>
      <c r="H22">
        <f t="shared" si="2"/>
        <v>1</v>
      </c>
      <c r="I22">
        <f t="shared" si="3"/>
        <v>4</v>
      </c>
      <c r="J22">
        <f t="shared" si="4"/>
        <v>1.6094379124341003</v>
      </c>
      <c r="K22">
        <f t="shared" si="5"/>
        <v>1508.6998757743054</v>
      </c>
      <c r="L22">
        <f t="shared" si="6"/>
        <v>1480.9595196125779</v>
      </c>
      <c r="M22">
        <f t="shared" si="1"/>
        <v>2.2000793068404452</v>
      </c>
      <c r="N22" s="3">
        <f t="shared" si="7"/>
        <v>1519.76820212394</v>
      </c>
      <c r="Q22" t="str">
        <f>'PRE-POST'!A25</f>
        <v>Brigham Young</v>
      </c>
      <c r="R22" s="3">
        <f>IFERROR(VLOOKUP(Q22,$A$4:$N$160,14,FALSE),VLOOKUP(Q22,'Week 5'!Q$4:R$134,2,FALSE))</f>
        <v>1546.1890456916815</v>
      </c>
    </row>
    <row r="23" spans="1:18">
      <c r="A23" t="str">
        <f>IF('All scores'!$B315=$B$1,'All scores'!R315)</f>
        <v>Toledo</v>
      </c>
      <c r="B23">
        <f>IF('All scores'!$B315=$B$1,'All scores'!S315)</f>
        <v>27</v>
      </c>
      <c r="C23" t="str">
        <f>IF('All scores'!$B315=$B$1,'All scores'!T315)</f>
        <v>Fresno State</v>
      </c>
      <c r="D23">
        <f>IF('All scores'!$B315=$B$1,'All scores'!U315)</f>
        <v>49</v>
      </c>
      <c r="E23" s="3">
        <f>VLOOKUP(A23,'Week 5'!$Q$4:R$138,2,FALSE)</f>
        <v>1562.1552270445727</v>
      </c>
      <c r="F23" s="3">
        <f>VLOOKUP(C23,'Week 5'!$Q$4:S$138,2,FALSE)</f>
        <v>1619.2159688776048</v>
      </c>
      <c r="G23" s="5">
        <f t="shared" si="0"/>
        <v>0.33122758430396515</v>
      </c>
      <c r="H23">
        <f t="shared" si="2"/>
        <v>0</v>
      </c>
      <c r="I23">
        <f t="shared" si="3"/>
        <v>-22</v>
      </c>
      <c r="J23">
        <f t="shared" si="4"/>
        <v>3.1354942159291497</v>
      </c>
      <c r="K23">
        <f t="shared" si="5"/>
        <v>1619.2159688776048</v>
      </c>
      <c r="L23">
        <f t="shared" si="6"/>
        <v>1562.1552270445727</v>
      </c>
      <c r="M23">
        <f t="shared" si="1"/>
        <v>2.2000385554048081</v>
      </c>
      <c r="N23" s="3">
        <f t="shared" si="7"/>
        <v>1555.5306753584935</v>
      </c>
      <c r="Q23" t="str">
        <f>'PRE-POST'!A26</f>
        <v>California</v>
      </c>
      <c r="R23" s="3">
        <f>IFERROR(VLOOKUP(Q23,$A$4:$N$160,14,FALSE),VLOOKUP(Q23,'Week 5'!Q$4:R$134,2,FALSE))</f>
        <v>1567.489337452</v>
      </c>
    </row>
    <row r="24" spans="1:18">
      <c r="A24" t="str">
        <f>IF('All scores'!$B316=$B$1,'All scores'!R316)</f>
        <v>Tennessee</v>
      </c>
      <c r="B24">
        <f>IF('All scores'!$B316=$B$1,'All scores'!S316)</f>
        <v>12</v>
      </c>
      <c r="C24" t="str">
        <f>IF('All scores'!$B316=$B$1,'All scores'!T316)</f>
        <v>Georgia</v>
      </c>
      <c r="D24">
        <f>IF('All scores'!$B316=$B$1,'All scores'!U316)</f>
        <v>38</v>
      </c>
      <c r="E24" s="3">
        <f>VLOOKUP(A24,'Week 5'!$Q$4:R$138,2,FALSE)</f>
        <v>1472.6521298951823</v>
      </c>
      <c r="F24" s="3">
        <f>VLOOKUP(C24,'Week 5'!$Q$4:S$138,2,FALSE)</f>
        <v>1762.7060420752548</v>
      </c>
      <c r="G24" s="5">
        <f t="shared" si="0"/>
        <v>0.11467481271380911</v>
      </c>
      <c r="H24">
        <f t="shared" si="2"/>
        <v>0</v>
      </c>
      <c r="I24">
        <f t="shared" si="3"/>
        <v>-26</v>
      </c>
      <c r="J24">
        <f t="shared" si="4"/>
        <v>3.2958368660043291</v>
      </c>
      <c r="K24">
        <f t="shared" si="5"/>
        <v>1762.7060420752548</v>
      </c>
      <c r="L24">
        <f t="shared" si="6"/>
        <v>1472.6521298951823</v>
      </c>
      <c r="M24">
        <f t="shared" si="1"/>
        <v>2.2000075847968521</v>
      </c>
      <c r="N24" s="3">
        <f t="shared" si="7"/>
        <v>1470.3586336409062</v>
      </c>
      <c r="Q24" t="str">
        <f>'PRE-POST'!A27</f>
        <v>UCLA</v>
      </c>
      <c r="R24" s="3">
        <f>IFERROR(VLOOKUP(Q24,$A$4:$N$160,14,FALSE),VLOOKUP(Q24,'Week 5'!Q$4:R$134,2,FALSE))</f>
        <v>1369.2116609143206</v>
      </c>
    </row>
    <row r="25" spans="1:18">
      <c r="A25" t="str">
        <f>IF('All scores'!$B317=$B$1,'All scores'!R317)</f>
        <v>Arkansas State</v>
      </c>
      <c r="B25">
        <f>IF('All scores'!$B317=$B$1,'All scores'!S317)</f>
        <v>21</v>
      </c>
      <c r="C25" t="str">
        <f>IF('All scores'!$B317=$B$1,'All scores'!T317)</f>
        <v>Georgia Southern</v>
      </c>
      <c r="D25">
        <f>IF('All scores'!$B317=$B$1,'All scores'!U317)</f>
        <v>28</v>
      </c>
      <c r="E25" s="3">
        <f>VLOOKUP(A25,'Week 5'!$Q$4:R$138,2,FALSE)</f>
        <v>1597.0195294577691</v>
      </c>
      <c r="F25" s="3">
        <f>VLOOKUP(C25,'Week 5'!$Q$4:S$138,2,FALSE)</f>
        <v>1554.103429549976</v>
      </c>
      <c r="G25" s="5">
        <f t="shared" si="0"/>
        <v>0.4682614449030798</v>
      </c>
      <c r="H25">
        <f t="shared" si="2"/>
        <v>0</v>
      </c>
      <c r="I25">
        <f t="shared" si="3"/>
        <v>-7</v>
      </c>
      <c r="J25">
        <f t="shared" si="4"/>
        <v>2.0794415416798357</v>
      </c>
      <c r="K25">
        <f t="shared" si="5"/>
        <v>1554.103429549976</v>
      </c>
      <c r="L25">
        <f t="shared" si="6"/>
        <v>1597.0195294577691</v>
      </c>
      <c r="M25">
        <f t="shared" si="1"/>
        <v>2.1999487371870994</v>
      </c>
      <c r="N25" s="3">
        <f t="shared" si="7"/>
        <v>1587.6543005597075</v>
      </c>
      <c r="Q25" t="str">
        <f>'PRE-POST'!A28</f>
        <v>Central Florida</v>
      </c>
      <c r="R25" s="3">
        <f>IFERROR(VLOOKUP(Q25,$A$4:$N$160,14,FALSE),VLOOKUP(Q25,'Week 5'!Q$4:R$134,2,FALSE))</f>
        <v>1626.4916704457899</v>
      </c>
    </row>
    <row r="26" spans="1:18">
      <c r="A26" t="str">
        <f>IF('All scores'!$B318=$B$1,'All scores'!R318)</f>
        <v>Louisiana-Monroe</v>
      </c>
      <c r="B26">
        <f>IF('All scores'!$B318=$B$1,'All scores'!S318)</f>
        <v>14</v>
      </c>
      <c r="C26" t="str">
        <f>IF('All scores'!$B318=$B$1,'All scores'!T318)</f>
        <v>Georgia State</v>
      </c>
      <c r="D26">
        <f>IF('All scores'!$B318=$B$1,'All scores'!U318)</f>
        <v>46</v>
      </c>
      <c r="E26" s="3">
        <f>VLOOKUP(A26,'Week 5'!$Q$4:R$138,2,FALSE)</f>
        <v>1442.8810223429109</v>
      </c>
      <c r="F26" s="3">
        <f>VLOOKUP(C26,'Week 5'!$Q$4:S$138,2,FALSE)</f>
        <v>1362.2007078607123</v>
      </c>
      <c r="G26" s="5">
        <f t="shared" si="0"/>
        <v>0.5225504778525718</v>
      </c>
      <c r="H26">
        <f t="shared" si="2"/>
        <v>0</v>
      </c>
      <c r="I26">
        <f t="shared" si="3"/>
        <v>-32</v>
      </c>
      <c r="J26">
        <f t="shared" si="4"/>
        <v>3.4965075614664802</v>
      </c>
      <c r="K26">
        <f t="shared" si="5"/>
        <v>1362.2007078607123</v>
      </c>
      <c r="L26">
        <f t="shared" si="6"/>
        <v>1442.8810223429109</v>
      </c>
      <c r="M26">
        <f t="shared" si="1"/>
        <v>2.1999727318861595</v>
      </c>
      <c r="N26" s="3">
        <f t="shared" si="7"/>
        <v>1432.4300127858594</v>
      </c>
      <c r="Q26" t="str">
        <f>'PRE-POST'!A29</f>
        <v>Central Michigan</v>
      </c>
      <c r="R26" s="3">
        <f>IFERROR(VLOOKUP(Q26,$A$4:$N$160,14,FALSE),VLOOKUP(Q26,'Week 5'!Q$4:R$134,2,FALSE))</f>
        <v>1377.1527932000745</v>
      </c>
    </row>
    <row r="27" spans="1:18">
      <c r="A27" t="str">
        <f>IF('All scores'!$B319=$B$1,'All scores'!R319)</f>
        <v>Bowling Green State</v>
      </c>
      <c r="B27">
        <f>IF('All scores'!$B319=$B$1,'All scores'!S319)</f>
        <v>17</v>
      </c>
      <c r="C27" t="str">
        <f>IF('All scores'!$B319=$B$1,'All scores'!T319)</f>
        <v>Georgia Tech</v>
      </c>
      <c r="D27">
        <f>IF('All scores'!$B319=$B$1,'All scores'!U319)</f>
        <v>63</v>
      </c>
      <c r="E27" s="3">
        <f>VLOOKUP(A27,'Week 5'!$Q$4:R$138,2,FALSE)</f>
        <v>1340.310562948727</v>
      </c>
      <c r="F27" s="3">
        <f>VLOOKUP(C27,'Week 5'!$Q$4:S$138,2,FALSE)</f>
        <v>1451.1614102658662</v>
      </c>
      <c r="G27" s="5">
        <f t="shared" si="0"/>
        <v>0.26653411321906556</v>
      </c>
      <c r="H27">
        <f t="shared" si="2"/>
        <v>0</v>
      </c>
      <c r="I27">
        <f t="shared" si="3"/>
        <v>-46</v>
      </c>
      <c r="J27">
        <f t="shared" si="4"/>
        <v>3.8501476017100584</v>
      </c>
      <c r="K27">
        <f t="shared" si="5"/>
        <v>1451.1614102658662</v>
      </c>
      <c r="L27">
        <f t="shared" si="6"/>
        <v>1340.310562948727</v>
      </c>
      <c r="M27">
        <f t="shared" si="1"/>
        <v>2.2000198464879004</v>
      </c>
      <c r="N27" s="3">
        <f t="shared" si="7"/>
        <v>1334.9798806843457</v>
      </c>
      <c r="Q27" t="str">
        <f>'PRE-POST'!A30</f>
        <v>Charlotte</v>
      </c>
      <c r="R27" s="3">
        <f>IFERROR(VLOOKUP(Q27,$A$4:$N$160,14,FALSE),VLOOKUP(Q27,'Week 5'!Q$4:R$134,2,FALSE))</f>
        <v>1405.2715105522846</v>
      </c>
    </row>
    <row r="28" spans="1:18">
      <c r="A28" t="str">
        <f>IF('All scores'!$B320=$B$1,'All scores'!R320)</f>
        <v>Hawaii</v>
      </c>
      <c r="B28">
        <f>IF('All scores'!$B320=$B$1,'All scores'!S320)</f>
        <v>44</v>
      </c>
      <c r="C28" t="str">
        <f>IF('All scores'!$B320=$B$1,'All scores'!T320)</f>
        <v>San Jose State</v>
      </c>
      <c r="D28">
        <f>IF('All scores'!$B320=$B$1,'All scores'!U320)</f>
        <v>41</v>
      </c>
      <c r="E28" s="3">
        <f>VLOOKUP(A28,'Week 5'!$Q$4:R$138,2,FALSE)</f>
        <v>1593.7639293457989</v>
      </c>
      <c r="F28" s="3">
        <f>VLOOKUP(C28,'Week 5'!$Q$4:S$138,2,FALSE)</f>
        <v>1395.4820427076957</v>
      </c>
      <c r="G28" s="5">
        <f t="shared" si="0"/>
        <v>0.68292186200814653</v>
      </c>
      <c r="H28">
        <f t="shared" si="2"/>
        <v>1</v>
      </c>
      <c r="I28">
        <f t="shared" si="3"/>
        <v>3</v>
      </c>
      <c r="J28">
        <f t="shared" si="4"/>
        <v>1.3862943611198906</v>
      </c>
      <c r="K28">
        <f t="shared" si="5"/>
        <v>1593.7639293457989</v>
      </c>
      <c r="L28">
        <f t="shared" si="6"/>
        <v>1395.4820427076957</v>
      </c>
      <c r="M28">
        <f t="shared" si="1"/>
        <v>2.2000110953150451</v>
      </c>
      <c r="N28" s="3">
        <f t="shared" si="7"/>
        <v>1600.1054921056359</v>
      </c>
      <c r="Q28" t="str">
        <f>'PRE-POST'!A31</f>
        <v>Cincinnati</v>
      </c>
      <c r="R28" s="3">
        <f>IFERROR(VLOOKUP(Q28,$A$4:$N$160,14,FALSE),VLOOKUP(Q28,'Week 5'!Q$4:R$134,2,FALSE))</f>
        <v>1643.905301062264</v>
      </c>
    </row>
    <row r="29" spans="1:18">
      <c r="A29" t="str">
        <f>IF('All scores'!$B321=$B$1,'All scores'!R321)</f>
        <v>Indiana</v>
      </c>
      <c r="B29">
        <f>IF('All scores'!$B321=$B$1,'All scores'!S321)</f>
        <v>24</v>
      </c>
      <c r="C29" t="str">
        <f>IF('All scores'!$B321=$B$1,'All scores'!T321)</f>
        <v>Rutgers</v>
      </c>
      <c r="D29">
        <f>IF('All scores'!$B321=$B$1,'All scores'!U321)</f>
        <v>17</v>
      </c>
      <c r="E29" s="3">
        <f>VLOOKUP(A29,'Week 5'!$Q$4:R$138,2,FALSE)</f>
        <v>1526.5850062278764</v>
      </c>
      <c r="F29" s="3">
        <f>VLOOKUP(C29,'Week 5'!$Q$4:S$138,2,FALSE)</f>
        <v>1380.4697420198652</v>
      </c>
      <c r="G29" s="5">
        <f t="shared" si="0"/>
        <v>0.61465852854894898</v>
      </c>
      <c r="H29">
        <f t="shared" si="2"/>
        <v>1</v>
      </c>
      <c r="I29">
        <f t="shared" si="3"/>
        <v>7</v>
      </c>
      <c r="J29">
        <f t="shared" si="4"/>
        <v>2.0794415416798357</v>
      </c>
      <c r="K29">
        <f t="shared" si="5"/>
        <v>1526.5850062278764</v>
      </c>
      <c r="L29">
        <f t="shared" si="6"/>
        <v>1380.4697420198652</v>
      </c>
      <c r="M29">
        <f t="shared" si="1"/>
        <v>2.2000150566062482</v>
      </c>
      <c r="N29" s="3">
        <f t="shared" si="7"/>
        <v>1534.2918356568975</v>
      </c>
      <c r="Q29" t="str">
        <f>'PRE-POST'!A32</f>
        <v>Clemson</v>
      </c>
      <c r="R29" s="3">
        <f>IFERROR(VLOOKUP(Q29,$A$4:$N$160,14,FALSE),VLOOKUP(Q29,'Week 5'!Q$4:R$134,2,FALSE))</f>
        <v>1736.8283638598223</v>
      </c>
    </row>
    <row r="30" spans="1:18">
      <c r="A30" t="str">
        <f>IF('All scores'!$B322=$B$1,'All scores'!R322)</f>
        <v>South Carolina</v>
      </c>
      <c r="B30">
        <f>IF('All scores'!$B322=$B$1,'All scores'!S322)</f>
        <v>10</v>
      </c>
      <c r="C30" t="str">
        <f>IF('All scores'!$B322=$B$1,'All scores'!T322)</f>
        <v>Kentucky</v>
      </c>
      <c r="D30">
        <f>IF('All scores'!$B322=$B$1,'All scores'!U322)</f>
        <v>24</v>
      </c>
      <c r="E30" s="3">
        <f>VLOOKUP(A30,'Week 5'!$Q$4:R$138,2,FALSE)</f>
        <v>1565.3575533374531</v>
      </c>
      <c r="F30" s="3">
        <f>VLOOKUP(C30,'Week 5'!$Q$4:S$138,2,FALSE)</f>
        <v>1697.4259752189469</v>
      </c>
      <c r="G30" s="5">
        <f t="shared" si="0"/>
        <v>0.24334687578257369</v>
      </c>
      <c r="H30">
        <f t="shared" si="2"/>
        <v>0</v>
      </c>
      <c r="I30">
        <f t="shared" si="3"/>
        <v>-14</v>
      </c>
      <c r="J30">
        <f t="shared" si="4"/>
        <v>2.7080502011022101</v>
      </c>
      <c r="K30">
        <f t="shared" si="5"/>
        <v>1697.4259752189469</v>
      </c>
      <c r="L30">
        <f t="shared" si="6"/>
        <v>1565.3575533374531</v>
      </c>
      <c r="M30">
        <f t="shared" si="1"/>
        <v>2.2000166580320162</v>
      </c>
      <c r="N30" s="3">
        <f t="shared" si="7"/>
        <v>1560.4906158218016</v>
      </c>
      <c r="Q30" t="str">
        <f>'PRE-POST'!A33</f>
        <v>Coastal Carolina</v>
      </c>
      <c r="R30" s="3">
        <f>IFERROR(VLOOKUP(Q30,$A$4:$N$160,14,FALSE),VLOOKUP(Q30,'Week 5'!Q$4:R$134,2,FALSE))</f>
        <v>1613.4156287200815</v>
      </c>
    </row>
    <row r="31" spans="1:18">
      <c r="A31" t="str">
        <f>IF('All scores'!$B323=$B$1,'All scores'!R323)</f>
        <v>Liberty</v>
      </c>
      <c r="B31">
        <f>IF('All scores'!$B323=$B$1,'All scores'!S323)</f>
        <v>52</v>
      </c>
      <c r="C31" t="str">
        <f>IF('All scores'!$B323=$B$1,'All scores'!T323)</f>
        <v>New Mexico</v>
      </c>
      <c r="D31">
        <f>IF('All scores'!$B323=$B$1,'All scores'!U323)</f>
        <v>43</v>
      </c>
      <c r="E31" s="3">
        <f>VLOOKUP(A31,'Week 5'!$Q$4:R$138,2,FALSE)</f>
        <v>1410.8943252064371</v>
      </c>
      <c r="F31" s="3">
        <f>VLOOKUP(C31,'Week 5'!$Q$4:S$138,2,FALSE)</f>
        <v>1556.0464921279715</v>
      </c>
      <c r="G31" s="5">
        <f t="shared" si="0"/>
        <v>0.22974827622556768</v>
      </c>
      <c r="H31">
        <f t="shared" si="2"/>
        <v>1</v>
      </c>
      <c r="I31">
        <f t="shared" si="3"/>
        <v>9</v>
      </c>
      <c r="J31">
        <f t="shared" si="4"/>
        <v>2.3025850929940459</v>
      </c>
      <c r="K31">
        <f t="shared" si="5"/>
        <v>1410.8943252064371</v>
      </c>
      <c r="L31">
        <f t="shared" si="6"/>
        <v>1556.0464921279715</v>
      </c>
      <c r="M31">
        <f t="shared" si="1"/>
        <v>2.1999848434918565</v>
      </c>
      <c r="N31" s="3">
        <f t="shared" si="7"/>
        <v>1426.2993596819258</v>
      </c>
      <c r="Q31" t="str">
        <f>'PRE-POST'!A34</f>
        <v>Colorado</v>
      </c>
      <c r="R31" s="3">
        <f>IFERROR(VLOOKUP(Q31,$A$4:$N$160,14,FALSE),VLOOKUP(Q31,'Week 5'!Q$4:R$134,2,FALSE))</f>
        <v>1641.9629747087522</v>
      </c>
    </row>
    <row r="32" spans="1:18">
      <c r="A32" t="str">
        <f>IF('All scores'!$B324=$B$1,'All scores'!R324)</f>
        <v>Mississippi</v>
      </c>
      <c r="B32">
        <f>IF('All scores'!$B324=$B$1,'All scores'!S324)</f>
        <v>16</v>
      </c>
      <c r="C32" t="str">
        <f>IF('All scores'!$B324=$B$1,'All scores'!T324)</f>
        <v>Louisiana State</v>
      </c>
      <c r="D32">
        <f>IF('All scores'!$B324=$B$1,'All scores'!U324)</f>
        <v>45</v>
      </c>
      <c r="E32" s="3">
        <f>VLOOKUP(A32,'Week 5'!$Q$4:R$138,2,FALSE)</f>
        <v>1531.1490316074292</v>
      </c>
      <c r="F32" s="3">
        <f>VLOOKUP(C32,'Week 5'!$Q$4:S$138,2,FALSE)</f>
        <v>1629.4621605829686</v>
      </c>
      <c r="G32" s="5">
        <f t="shared" si="0"/>
        <v>0.28087894355801979</v>
      </c>
      <c r="H32">
        <f t="shared" si="2"/>
        <v>0</v>
      </c>
      <c r="I32">
        <f t="shared" si="3"/>
        <v>-29</v>
      </c>
      <c r="J32">
        <f t="shared" si="4"/>
        <v>3.4011973816621555</v>
      </c>
      <c r="K32">
        <f t="shared" si="5"/>
        <v>1629.4621605829686</v>
      </c>
      <c r="L32">
        <f t="shared" si="6"/>
        <v>1531.1490316074292</v>
      </c>
      <c r="M32">
        <f t="shared" si="1"/>
        <v>2.2000223774792129</v>
      </c>
      <c r="N32" s="3">
        <f t="shared" si="7"/>
        <v>1525.5314527362686</v>
      </c>
      <c r="Q32" t="str">
        <f>'PRE-POST'!A35</f>
        <v>Colorado State</v>
      </c>
      <c r="R32" s="3">
        <f>IFERROR(VLOOKUP(Q32,$A$4:$N$160,14,FALSE),VLOOKUP(Q32,'Week 5'!Q$4:R$134,2,FALSE))</f>
        <v>1319.5843466115969</v>
      </c>
    </row>
    <row r="33" spans="1:18">
      <c r="A33" t="str">
        <f>IF('All scores'!$B325=$B$1,'All scores'!R325)</f>
        <v>Louisiana Tech</v>
      </c>
      <c r="B33">
        <f>IF('All scores'!$B325=$B$1,'All scores'!S325)</f>
        <v>29</v>
      </c>
      <c r="C33" t="str">
        <f>IF('All scores'!$B325=$B$1,'All scores'!T325)</f>
        <v>North Texas</v>
      </c>
      <c r="D33">
        <f>IF('All scores'!$B325=$B$1,'All scores'!U325)</f>
        <v>27</v>
      </c>
      <c r="E33" s="3">
        <f>VLOOKUP(A33,'Week 5'!$Q$4:R$138,2,FALSE)</f>
        <v>1508.6258580099745</v>
      </c>
      <c r="F33" s="3">
        <f>VLOOKUP(C33,'Week 5'!$Q$4:S$138,2,FALSE)</f>
        <v>1702.9854880305991</v>
      </c>
      <c r="G33" s="5">
        <f t="shared" si="0"/>
        <v>0.1834727629409228</v>
      </c>
      <c r="H33">
        <f t="shared" si="2"/>
        <v>1</v>
      </c>
      <c r="I33">
        <f t="shared" si="3"/>
        <v>2</v>
      </c>
      <c r="J33">
        <f t="shared" si="4"/>
        <v>1.0986122886681098</v>
      </c>
      <c r="K33">
        <f t="shared" si="5"/>
        <v>1508.6258580099745</v>
      </c>
      <c r="L33">
        <f t="shared" si="6"/>
        <v>1702.9854880305991</v>
      </c>
      <c r="M33">
        <f t="shared" si="1"/>
        <v>2.1999886807769715</v>
      </c>
      <c r="N33" s="3">
        <f t="shared" si="7"/>
        <v>1524.956402751156</v>
      </c>
      <c r="Q33" t="str">
        <f>'PRE-POST'!A36</f>
        <v>Connecticut</v>
      </c>
      <c r="R33" s="3">
        <f>IFERROR(VLOOKUP(Q33,$A$4:$N$160,14,FALSE),VLOOKUP(Q33,'Week 5'!Q$4:R$134,2,FALSE))</f>
        <v>1401.9182906294418</v>
      </c>
    </row>
    <row r="34" spans="1:18">
      <c r="A34" t="str">
        <f>IF('All scores'!$B326=$B$1,'All scores'!R326)</f>
        <v>Marshall</v>
      </c>
      <c r="B34">
        <f>IF('All scores'!$B326=$B$1,'All scores'!S326)</f>
        <v>20</v>
      </c>
      <c r="C34" t="str">
        <f>IF('All scores'!$B326=$B$1,'All scores'!T326)</f>
        <v>Western Kentucky</v>
      </c>
      <c r="D34">
        <f>IF('All scores'!$B326=$B$1,'All scores'!U326)</f>
        <v>17</v>
      </c>
      <c r="E34" s="3">
        <f>VLOOKUP(A34,'Week 5'!$Q$4:R$138,2,FALSE)</f>
        <v>1488.0633500851809</v>
      </c>
      <c r="F34" s="3">
        <f>VLOOKUP(C34,'Week 5'!$Q$4:S$138,2,FALSE)</f>
        <v>1471.9990288360234</v>
      </c>
      <c r="G34" s="5">
        <f t="shared" si="0"/>
        <v>0.43003792745997255</v>
      </c>
      <c r="H34">
        <f t="shared" si="2"/>
        <v>1</v>
      </c>
      <c r="I34">
        <f t="shared" si="3"/>
        <v>3</v>
      </c>
      <c r="J34">
        <f t="shared" si="4"/>
        <v>1.3862943611198906</v>
      </c>
      <c r="K34">
        <f t="shared" si="5"/>
        <v>1488.0633500851809</v>
      </c>
      <c r="L34">
        <f t="shared" si="6"/>
        <v>1471.9990288360234</v>
      </c>
      <c r="M34">
        <f t="shared" si="1"/>
        <v>2.2001369494525091</v>
      </c>
      <c r="N34" s="3">
        <f t="shared" si="7"/>
        <v>1499.4625915359813</v>
      </c>
      <c r="Q34" t="str">
        <f>'PRE-POST'!A37</f>
        <v>Duke</v>
      </c>
      <c r="R34" s="3">
        <f>IFERROR(VLOOKUP(Q34,$A$4:$N$160,14,FALSE),VLOOKUP(Q34,'Week 5'!Q$4:R$134,2,FALSE))</f>
        <v>1669.8936332159244</v>
      </c>
    </row>
    <row r="35" spans="1:18">
      <c r="A35" t="str">
        <f>IF('All scores'!$B327=$B$1,'All scores'!R327)</f>
        <v>Michigan</v>
      </c>
      <c r="B35">
        <f>IF('All scores'!$B327=$B$1,'All scores'!S327)</f>
        <v>20</v>
      </c>
      <c r="C35" t="str">
        <f>IF('All scores'!$B327=$B$1,'All scores'!T327)</f>
        <v>Northwestern</v>
      </c>
      <c r="D35">
        <f>IF('All scores'!$B327=$B$1,'All scores'!U327)</f>
        <v>17</v>
      </c>
      <c r="E35" s="3">
        <f>VLOOKUP(A35,'Week 5'!$Q$4:R$138,2,FALSE)</f>
        <v>1617.1325275305503</v>
      </c>
      <c r="F35" s="3">
        <f>VLOOKUP(C35,'Week 5'!$Q$4:S$138,2,FALSE)</f>
        <v>1411.7249045732535</v>
      </c>
      <c r="G35" s="5">
        <f t="shared" si="0"/>
        <v>0.69173673090606203</v>
      </c>
      <c r="H35">
        <f t="shared" si="2"/>
        <v>1</v>
      </c>
      <c r="I35">
        <f t="shared" si="3"/>
        <v>3</v>
      </c>
      <c r="J35">
        <f t="shared" si="4"/>
        <v>1.3862943611198906</v>
      </c>
      <c r="K35">
        <f t="shared" si="5"/>
        <v>1617.1325275305503</v>
      </c>
      <c r="L35">
        <f t="shared" si="6"/>
        <v>1411.7249045732535</v>
      </c>
      <c r="M35">
        <f t="shared" si="1"/>
        <v>2.2000107104106865</v>
      </c>
      <c r="N35" s="3">
        <f t="shared" si="7"/>
        <v>1623.297792912429</v>
      </c>
      <c r="Q35" t="str">
        <f>'PRE-POST'!A38</f>
        <v>Eastern Michigan</v>
      </c>
      <c r="R35" s="3">
        <f>IFERROR(VLOOKUP(Q35,$A$4:$N$160,14,FALSE),VLOOKUP(Q35,'Week 5'!Q$4:R$134,2,FALSE))</f>
        <v>1523.8606216567293</v>
      </c>
    </row>
    <row r="36" spans="1:18">
      <c r="A36" t="str">
        <f>IF('All scores'!$B328=$B$1,'All scores'!R328)</f>
        <v>Central Michigan</v>
      </c>
      <c r="B36">
        <f>IF('All scores'!$B328=$B$1,'All scores'!S328)</f>
        <v>20</v>
      </c>
      <c r="C36" t="str">
        <f>IF('All scores'!$B328=$B$1,'All scores'!T328)</f>
        <v>Michigan State</v>
      </c>
      <c r="D36">
        <f>IF('All scores'!$B328=$B$1,'All scores'!U328)</f>
        <v>31</v>
      </c>
      <c r="E36" s="3">
        <f>VLOOKUP(A36,'Week 5'!$Q$4:R$138,2,FALSE)</f>
        <v>1380.642520016464</v>
      </c>
      <c r="F36" s="3">
        <f>VLOOKUP(C36,'Week 5'!$Q$4:S$138,2,FALSE)</f>
        <v>1585.6276514296151</v>
      </c>
      <c r="G36" s="5">
        <f t="shared" ref="G36:G67" si="8">1/(1+(10^((F36-E36+HFA)/400)))</f>
        <v>0.17448634081948108</v>
      </c>
      <c r="H36">
        <f t="shared" si="2"/>
        <v>0</v>
      </c>
      <c r="I36">
        <f t="shared" si="3"/>
        <v>-11</v>
      </c>
      <c r="J36">
        <f t="shared" si="4"/>
        <v>2.4849066497880004</v>
      </c>
      <c r="K36">
        <f t="shared" si="5"/>
        <v>1585.6276514296151</v>
      </c>
      <c r="L36">
        <f t="shared" si="6"/>
        <v>1380.642520016464</v>
      </c>
      <c r="M36">
        <f t="shared" ref="M36:M67" si="9">IFERROR((MVC*0.001/(K36-L36))+MVC,1)</f>
        <v>2.2000107324857412</v>
      </c>
      <c r="N36" s="3">
        <f t="shared" ref="N36:N61" si="10">E36+k*(H36-G36)</f>
        <v>1377.1527932000745</v>
      </c>
      <c r="Q36" t="str">
        <f>'PRE-POST'!A39</f>
        <v>East Carolina</v>
      </c>
      <c r="R36" s="3">
        <f>IFERROR(VLOOKUP(Q36,$A$4:$N$160,14,FALSE),VLOOKUP(Q36,'Week 5'!Q$4:R$134,2,FALSE))</f>
        <v>1507.4718799585837</v>
      </c>
    </row>
    <row r="37" spans="1:18">
      <c r="A37" t="str">
        <f>IF('All scores'!$B329=$B$1,'All scores'!R329)</f>
        <v>Florida Atlantic</v>
      </c>
      <c r="B37">
        <f>IF('All scores'!$B329=$B$1,'All scores'!S329)</f>
        <v>24</v>
      </c>
      <c r="C37" t="str">
        <f>IF('All scores'!$B329=$B$1,'All scores'!T329)</f>
        <v>Middle Tennessee State</v>
      </c>
      <c r="D37">
        <f>IF('All scores'!$B329=$B$1,'All scores'!U329)</f>
        <v>25</v>
      </c>
      <c r="E37" s="3">
        <f>VLOOKUP(A37,'Week 5'!$Q$4:R$138,2,FALSE)</f>
        <v>1491.4794951737397</v>
      </c>
      <c r="F37" s="3">
        <f>VLOOKUP(C37,'Week 5'!$Q$4:S$138,2,FALSE)</f>
        <v>1473.2217232527676</v>
      </c>
      <c r="G37" s="5">
        <f t="shared" si="8"/>
        <v>0.43313544894247674</v>
      </c>
      <c r="H37">
        <f t="shared" si="2"/>
        <v>0</v>
      </c>
      <c r="I37">
        <f t="shared" si="3"/>
        <v>-1</v>
      </c>
      <c r="J37">
        <f t="shared" si="4"/>
        <v>0.69314718055994529</v>
      </c>
      <c r="K37">
        <f t="shared" si="5"/>
        <v>1473.2217232527676</v>
      </c>
      <c r="L37">
        <f t="shared" si="6"/>
        <v>1491.4794951737397</v>
      </c>
      <c r="M37">
        <f t="shared" si="9"/>
        <v>2.1998795033693312</v>
      </c>
      <c r="N37" s="3">
        <f t="shared" si="10"/>
        <v>1482.8167861948903</v>
      </c>
      <c r="Q37" t="str">
        <f>'PRE-POST'!A40</f>
        <v>Florida International</v>
      </c>
      <c r="R37" s="3">
        <f>IFERROR(VLOOKUP(Q37,$A$4:$N$160,14,FALSE),VLOOKUP(Q37,'Week 5'!Q$4:R$134,2,FALSE))</f>
        <v>1536.4567963314773</v>
      </c>
    </row>
    <row r="38" spans="1:18">
      <c r="A38" t="str">
        <f>IF('All scores'!$B330=$B$1,'All scores'!R330)</f>
        <v>Nevada</v>
      </c>
      <c r="B38">
        <f>IF('All scores'!$B330=$B$1,'All scores'!S330)</f>
        <v>28</v>
      </c>
      <c r="C38" t="str">
        <f>IF('All scores'!$B330=$B$1,'All scores'!T330)</f>
        <v>Air Force</v>
      </c>
      <c r="D38">
        <f>IF('All scores'!$B330=$B$1,'All scores'!U330)</f>
        <v>25</v>
      </c>
      <c r="E38" s="3">
        <f>VLOOKUP(A38,'Week 5'!$Q$4:R$138,2,FALSE)</f>
        <v>1478.1719484899606</v>
      </c>
      <c r="F38" s="3">
        <f>VLOOKUP(C38,'Week 5'!$Q$4:S$138,2,FALSE)</f>
        <v>1498.432250953264</v>
      </c>
      <c r="G38" s="5">
        <f t="shared" si="8"/>
        <v>0.37970565528897071</v>
      </c>
      <c r="H38">
        <f t="shared" si="2"/>
        <v>1</v>
      </c>
      <c r="I38">
        <f t="shared" si="3"/>
        <v>3</v>
      </c>
      <c r="J38">
        <f t="shared" si="4"/>
        <v>1.3862943611198906</v>
      </c>
      <c r="K38">
        <f t="shared" si="5"/>
        <v>1478.1719484899606</v>
      </c>
      <c r="L38">
        <f t="shared" si="6"/>
        <v>1498.432250953264</v>
      </c>
      <c r="M38">
        <f t="shared" si="9"/>
        <v>2.1998914132696696</v>
      </c>
      <c r="N38" s="3">
        <f t="shared" si="10"/>
        <v>1490.5778353841813</v>
      </c>
      <c r="Q38" t="str">
        <f>'PRE-POST'!A41</f>
        <v>Florida</v>
      </c>
      <c r="R38" s="3">
        <f>IFERROR(VLOOKUP(Q38,$A$4:$N$160,14,FALSE),VLOOKUP(Q38,'Week 5'!Q$4:R$134,2,FALSE))</f>
        <v>1666.2398330156507</v>
      </c>
    </row>
    <row r="39" spans="1:18">
      <c r="A39" t="str">
        <f>IF('All scores'!$B331=$B$1,'All scores'!R331)</f>
        <v>Virginia</v>
      </c>
      <c r="B39">
        <f>IF('All scores'!$B331=$B$1,'All scores'!S331)</f>
        <v>21</v>
      </c>
      <c r="C39" t="str">
        <f>IF('All scores'!$B331=$B$1,'All scores'!T331)</f>
        <v>North Carolina State</v>
      </c>
      <c r="D39">
        <f>IF('All scores'!$B331=$B$1,'All scores'!U331)</f>
        <v>35</v>
      </c>
      <c r="E39" s="3">
        <f>VLOOKUP(A39,'Week 5'!$Q$4:R$138,2,FALSE)</f>
        <v>1640.2567079751655</v>
      </c>
      <c r="F39" s="3">
        <f>VLOOKUP(C39,'Week 5'!$Q$4:S$138,2,FALSE)</f>
        <v>1681.9774752638582</v>
      </c>
      <c r="G39" s="5">
        <f t="shared" si="8"/>
        <v>0.35107116169583358</v>
      </c>
      <c r="H39">
        <f t="shared" si="2"/>
        <v>0</v>
      </c>
      <c r="I39">
        <f t="shared" si="3"/>
        <v>-14</v>
      </c>
      <c r="J39">
        <f t="shared" si="4"/>
        <v>2.7080502011022101</v>
      </c>
      <c r="K39">
        <f t="shared" si="5"/>
        <v>1681.9774752638582</v>
      </c>
      <c r="L39">
        <f t="shared" si="6"/>
        <v>1640.2567079751655</v>
      </c>
      <c r="M39">
        <f t="shared" si="9"/>
        <v>2.2000527315325908</v>
      </c>
      <c r="N39" s="3">
        <f t="shared" si="10"/>
        <v>1633.2352847412487</v>
      </c>
      <c r="Q39" t="str">
        <f>'PRE-POST'!A42</f>
        <v>Florida Atlantic</v>
      </c>
      <c r="R39" s="3">
        <f>IFERROR(VLOOKUP(Q39,$A$4:$N$160,14,FALSE),VLOOKUP(Q39,'Week 5'!Q$4:R$134,2,FALSE))</f>
        <v>1482.8167861948903</v>
      </c>
    </row>
    <row r="40" spans="1:18">
      <c r="A40" t="str">
        <f>IF('All scores'!$B332=$B$1,'All scores'!R332)</f>
        <v>Northern Illinois</v>
      </c>
      <c r="B40">
        <f>IF('All scores'!$B332=$B$1,'All scores'!S332)</f>
        <v>26</v>
      </c>
      <c r="C40" t="str">
        <f>IF('All scores'!$B332=$B$1,'All scores'!T332)</f>
        <v>Eastern Michigan</v>
      </c>
      <c r="D40">
        <f>IF('All scores'!$B332=$B$1,'All scores'!U332)</f>
        <v>23</v>
      </c>
      <c r="E40" s="3">
        <f>VLOOKUP(A40,'Week 5'!$Q$4:R$138,2,FALSE)</f>
        <v>1401.1707975251538</v>
      </c>
      <c r="F40" s="3">
        <f>VLOOKUP(C40,'Week 5'!$Q$4:S$138,2,FALSE)</f>
        <v>1539.1172050609055</v>
      </c>
      <c r="G40" s="5">
        <f t="shared" si="8"/>
        <v>0.23717082979119575</v>
      </c>
      <c r="H40">
        <f t="shared" si="2"/>
        <v>1</v>
      </c>
      <c r="I40">
        <f t="shared" si="3"/>
        <v>3</v>
      </c>
      <c r="J40">
        <f t="shared" si="4"/>
        <v>1.3862943611198906</v>
      </c>
      <c r="K40">
        <f t="shared" si="5"/>
        <v>1401.1707975251538</v>
      </c>
      <c r="L40">
        <f t="shared" si="6"/>
        <v>1539.1172050609055</v>
      </c>
      <c r="M40">
        <f t="shared" si="9"/>
        <v>2.1999840517775033</v>
      </c>
      <c r="N40" s="3">
        <f t="shared" si="10"/>
        <v>1416.42738092933</v>
      </c>
      <c r="Q40" t="str">
        <f>'PRE-POST'!A43</f>
        <v>Florida State</v>
      </c>
      <c r="R40" s="3">
        <f>IFERROR(VLOOKUP(Q40,$A$4:$N$160,14,FALSE),VLOOKUP(Q40,'Week 5'!Q$4:R$134,2,FALSE))</f>
        <v>1519.76820212394</v>
      </c>
    </row>
    <row r="41" spans="1:18">
      <c r="A41" t="str">
        <f>IF('All scores'!$B333=$B$1,'All scores'!R333)</f>
        <v>Stanford</v>
      </c>
      <c r="B41">
        <f>IF('All scores'!$B333=$B$1,'All scores'!S333)</f>
        <v>17</v>
      </c>
      <c r="C41" t="str">
        <f>IF('All scores'!$B333=$B$1,'All scores'!T333)</f>
        <v>Notre Dame</v>
      </c>
      <c r="D41">
        <f>IF('All scores'!$B333=$B$1,'All scores'!U333)</f>
        <v>38</v>
      </c>
      <c r="E41" s="3">
        <f>VLOOKUP(A41,'Week 5'!$Q$4:R$138,2,FALSE)</f>
        <v>1654.0628416291424</v>
      </c>
      <c r="F41" s="3">
        <f>VLOOKUP(C41,'Week 5'!$Q$4:S$138,2,FALSE)</f>
        <v>1673.7814269614255</v>
      </c>
      <c r="G41" s="5">
        <f t="shared" si="8"/>
        <v>0.38044039877856139</v>
      </c>
      <c r="H41">
        <f t="shared" si="2"/>
        <v>0</v>
      </c>
      <c r="I41">
        <f t="shared" si="3"/>
        <v>-21</v>
      </c>
      <c r="J41">
        <f t="shared" si="4"/>
        <v>3.0910424533583161</v>
      </c>
      <c r="K41">
        <f t="shared" si="5"/>
        <v>1673.7814269614255</v>
      </c>
      <c r="L41">
        <f t="shared" si="6"/>
        <v>1654.0628416291424</v>
      </c>
      <c r="M41">
        <f t="shared" si="9"/>
        <v>2.2001115698698932</v>
      </c>
      <c r="N41" s="3">
        <f t="shared" si="10"/>
        <v>1646.4540336535713</v>
      </c>
      <c r="Q41" t="str">
        <f>'PRE-POST'!A44</f>
        <v>Fresno State</v>
      </c>
      <c r="R41" s="3">
        <f>IFERROR(VLOOKUP(Q41,$A$4:$N$160,14,FALSE),VLOOKUP(Q41,'Week 5'!Q$4:R$134,2,FALSE))</f>
        <v>1625.8405205636841</v>
      </c>
    </row>
    <row r="42" spans="1:18">
      <c r="A42" t="str">
        <f>IF('All scores'!$B334=$B$1,'All scores'!R334)</f>
        <v>Massachusetts</v>
      </c>
      <c r="B42">
        <f>IF('All scores'!$B334=$B$1,'All scores'!S334)</f>
        <v>42</v>
      </c>
      <c r="C42" t="str">
        <f>IF('All scores'!$B334=$B$1,'All scores'!T334)</f>
        <v>Ohio</v>
      </c>
      <c r="D42">
        <f>IF('All scores'!$B334=$B$1,'All scores'!U334)</f>
        <v>58</v>
      </c>
      <c r="E42" s="3">
        <f>VLOOKUP(A42,'Week 5'!$Q$4:R$138,2,FALSE)</f>
        <v>1445.289187650232</v>
      </c>
      <c r="F42" s="3">
        <f>VLOOKUP(C42,'Week 5'!$Q$4:S$138,2,FALSE)</f>
        <v>1480.045265034589</v>
      </c>
      <c r="G42" s="5">
        <f t="shared" si="8"/>
        <v>0.36025855010064906</v>
      </c>
      <c r="H42">
        <f t="shared" si="2"/>
        <v>0</v>
      </c>
      <c r="I42">
        <f t="shared" si="3"/>
        <v>-16</v>
      </c>
      <c r="J42">
        <f t="shared" si="4"/>
        <v>2.8332133440562162</v>
      </c>
      <c r="K42">
        <f t="shared" si="5"/>
        <v>1480.045265034589</v>
      </c>
      <c r="L42">
        <f t="shared" si="6"/>
        <v>1445.289187650232</v>
      </c>
      <c r="M42">
        <f t="shared" si="9"/>
        <v>2.2000632982823602</v>
      </c>
      <c r="N42" s="3">
        <f t="shared" si="10"/>
        <v>1438.0840166482189</v>
      </c>
      <c r="Q42" t="str">
        <f>'PRE-POST'!A45</f>
        <v>Georgia</v>
      </c>
      <c r="R42" s="3">
        <f>IFERROR(VLOOKUP(Q42,$A$4:$N$160,14,FALSE),VLOOKUP(Q42,'Week 5'!Q$4:R$134,2,FALSE))</f>
        <v>1764.9995383295309</v>
      </c>
    </row>
    <row r="43" spans="1:18">
      <c r="A43" t="str">
        <f>IF('All scores'!$B335=$B$1,'All scores'!R335)</f>
        <v>Ohio State</v>
      </c>
      <c r="B43">
        <f>IF('All scores'!$B335=$B$1,'All scores'!S335)</f>
        <v>27</v>
      </c>
      <c r="C43" t="str">
        <f>IF('All scores'!$B335=$B$1,'All scores'!T335)</f>
        <v>Penn State</v>
      </c>
      <c r="D43">
        <f>IF('All scores'!$B335=$B$1,'All scores'!U335)</f>
        <v>26</v>
      </c>
      <c r="E43" s="3">
        <f>VLOOKUP(A43,'Week 5'!$Q$4:R$138,2,FALSE)</f>
        <v>1694.2524015074405</v>
      </c>
      <c r="F43" s="3">
        <f>VLOOKUP(C43,'Week 5'!$Q$4:S$138,2,FALSE)</f>
        <v>1741.8107826419741</v>
      </c>
      <c r="G43" s="5">
        <f t="shared" si="8"/>
        <v>0.34345432617253646</v>
      </c>
      <c r="H43">
        <f t="shared" si="2"/>
        <v>1</v>
      </c>
      <c r="I43">
        <f t="shared" si="3"/>
        <v>1</v>
      </c>
      <c r="J43">
        <f t="shared" si="4"/>
        <v>0.69314718055994529</v>
      </c>
      <c r="K43">
        <f t="shared" si="5"/>
        <v>1694.2524015074405</v>
      </c>
      <c r="L43">
        <f t="shared" si="6"/>
        <v>1741.8107826419741</v>
      </c>
      <c r="M43">
        <f t="shared" si="9"/>
        <v>2.1999537410662957</v>
      </c>
      <c r="N43" s="3">
        <f t="shared" si="10"/>
        <v>1707.3833149839897</v>
      </c>
      <c r="Q43" t="str">
        <f>'PRE-POST'!A46</f>
        <v>Georgia Southern</v>
      </c>
      <c r="R43" s="3">
        <f>IFERROR(VLOOKUP(Q43,$A$4:$N$160,14,FALSE),VLOOKUP(Q43,'Week 5'!Q$4:R$134,2,FALSE))</f>
        <v>1563.4686584480376</v>
      </c>
    </row>
    <row r="44" spans="1:18">
      <c r="A44" t="str">
        <f>IF('All scores'!$B336=$B$1,'All scores'!R336)</f>
        <v>Baylor</v>
      </c>
      <c r="B44">
        <f>IF('All scores'!$B336=$B$1,'All scores'!S336)</f>
        <v>33</v>
      </c>
      <c r="C44" t="str">
        <f>IF('All scores'!$B336=$B$1,'All scores'!T336)</f>
        <v>Oklahoma</v>
      </c>
      <c r="D44">
        <f>IF('All scores'!$B336=$B$1,'All scores'!U336)</f>
        <v>66</v>
      </c>
      <c r="E44" s="3">
        <f>VLOOKUP(A44,'Week 5'!$Q$4:R$138,2,FALSE)</f>
        <v>1624.5775254260975</v>
      </c>
      <c r="F44" s="3">
        <f>VLOOKUP(C44,'Week 5'!$Q$4:S$138,2,FALSE)</f>
        <v>1663.0147175123548</v>
      </c>
      <c r="G44" s="5">
        <f t="shared" si="8"/>
        <v>0.3553893959745042</v>
      </c>
      <c r="H44">
        <f t="shared" si="2"/>
        <v>0</v>
      </c>
      <c r="I44">
        <f t="shared" si="3"/>
        <v>-33</v>
      </c>
      <c r="J44">
        <f t="shared" si="4"/>
        <v>3.5263605246161616</v>
      </c>
      <c r="K44">
        <f t="shared" si="5"/>
        <v>1663.0147175123548</v>
      </c>
      <c r="L44">
        <f t="shared" si="6"/>
        <v>1624.5775254260975</v>
      </c>
      <c r="M44">
        <f t="shared" si="9"/>
        <v>2.2000572362308639</v>
      </c>
      <c r="N44" s="3">
        <f t="shared" si="10"/>
        <v>1617.4697375066073</v>
      </c>
      <c r="Q44" t="str">
        <f>'PRE-POST'!A47</f>
        <v>Georgia State</v>
      </c>
      <c r="R44" s="3">
        <f>IFERROR(VLOOKUP(Q44,$A$4:$N$160,14,FALSE),VLOOKUP(Q44,'Week 5'!Q$4:R$134,2,FALSE))</f>
        <v>1372.6517174177638</v>
      </c>
    </row>
    <row r="45" spans="1:18">
      <c r="A45" t="str">
        <f>IF('All scores'!$B337=$B$1,'All scores'!R337)</f>
        <v>Oklahoma State</v>
      </c>
      <c r="B45">
        <f>IF('All scores'!$B337=$B$1,'All scores'!S337)</f>
        <v>48</v>
      </c>
      <c r="C45" t="str">
        <f>IF('All scores'!$B337=$B$1,'All scores'!T337)</f>
        <v>Kansas</v>
      </c>
      <c r="D45">
        <f>IF('All scores'!$B337=$B$1,'All scores'!U337)</f>
        <v>28</v>
      </c>
      <c r="E45" s="3">
        <f>VLOOKUP(A45,'Week 5'!$Q$4:R$138,2,FALSE)</f>
        <v>1582.4886884208406</v>
      </c>
      <c r="F45" s="3">
        <f>VLOOKUP(C45,'Week 5'!$Q$4:S$138,2,FALSE)</f>
        <v>1552.6781187961537</v>
      </c>
      <c r="G45" s="5">
        <f t="shared" si="8"/>
        <v>0.44953079722477601</v>
      </c>
      <c r="H45">
        <f t="shared" si="2"/>
        <v>1</v>
      </c>
      <c r="I45">
        <f t="shared" si="3"/>
        <v>20</v>
      </c>
      <c r="J45">
        <f t="shared" si="4"/>
        <v>3.044522437723423</v>
      </c>
      <c r="K45">
        <f t="shared" si="5"/>
        <v>1582.4886884208406</v>
      </c>
      <c r="L45">
        <f t="shared" si="6"/>
        <v>1552.6781187961537</v>
      </c>
      <c r="M45">
        <f t="shared" si="9"/>
        <v>2.2000737993278126</v>
      </c>
      <c r="N45" s="3">
        <f t="shared" si="10"/>
        <v>1593.498072476345</v>
      </c>
      <c r="Q45" t="str">
        <f>'PRE-POST'!A48</f>
        <v>Georgia Tech</v>
      </c>
      <c r="R45" s="3">
        <f>IFERROR(VLOOKUP(Q45,$A$4:$N$160,14,FALSE),VLOOKUP(Q45,'Week 5'!Q$4:R$134,2,FALSE))</f>
        <v>1456.4920925302474</v>
      </c>
    </row>
    <row r="46" spans="1:18">
      <c r="A46" t="str">
        <f>IF('All scores'!$B338=$B$1,'All scores'!R338)</f>
        <v>Oregon</v>
      </c>
      <c r="B46">
        <f>IF('All scores'!$B338=$B$1,'All scores'!S338)</f>
        <v>42</v>
      </c>
      <c r="C46" t="str">
        <f>IF('All scores'!$B338=$B$1,'All scores'!T338)</f>
        <v>California</v>
      </c>
      <c r="D46">
        <f>IF('All scores'!$B338=$B$1,'All scores'!U338)</f>
        <v>24</v>
      </c>
      <c r="E46" s="3">
        <f>VLOOKUP(A46,'Week 5'!$Q$4:R$138,2,FALSE)</f>
        <v>1546.2168790474086</v>
      </c>
      <c r="F46" s="3">
        <f>VLOOKUP(C46,'Week 5'!$Q$4:S$138,2,FALSE)</f>
        <v>1580.2653808984105</v>
      </c>
      <c r="G46" s="5">
        <f t="shared" si="8"/>
        <v>0.36119782767946956</v>
      </c>
      <c r="H46">
        <f t="shared" si="2"/>
        <v>1</v>
      </c>
      <c r="I46">
        <f t="shared" si="3"/>
        <v>18</v>
      </c>
      <c r="J46">
        <f t="shared" si="4"/>
        <v>2.9444389791664403</v>
      </c>
      <c r="K46">
        <f t="shared" si="5"/>
        <v>1546.2168790474086</v>
      </c>
      <c r="L46">
        <f t="shared" si="6"/>
        <v>1580.2653808984105</v>
      </c>
      <c r="M46">
        <f t="shared" si="9"/>
        <v>2.1999353862907207</v>
      </c>
      <c r="N46" s="3">
        <f t="shared" si="10"/>
        <v>1558.9929224938192</v>
      </c>
      <c r="Q46" t="str">
        <f>'PRE-POST'!A49</f>
        <v>Hawaii</v>
      </c>
      <c r="R46" s="3">
        <f>IFERROR(VLOOKUP(Q46,$A$4:$N$160,14,FALSE),VLOOKUP(Q46,'Week 5'!Q$4:R$134,2,FALSE))</f>
        <v>1600.1054921056359</v>
      </c>
    </row>
    <row r="47" spans="1:18">
      <c r="A47" t="str">
        <f>IF('All scores'!$B339=$B$1,'All scores'!R339)</f>
        <v>Purdue</v>
      </c>
      <c r="B47">
        <f>IF('All scores'!$B339=$B$1,'All scores'!S339)</f>
        <v>42</v>
      </c>
      <c r="C47" t="str">
        <f>IF('All scores'!$B339=$B$1,'All scores'!T339)</f>
        <v>Nebraska</v>
      </c>
      <c r="D47">
        <f>IF('All scores'!$B339=$B$1,'All scores'!U339)</f>
        <v>28</v>
      </c>
      <c r="E47" s="3">
        <f>VLOOKUP(A47,'Week 5'!$Q$4:R$138,2,FALSE)</f>
        <v>1535.4426641342579</v>
      </c>
      <c r="F47" s="3">
        <f>VLOOKUP(C47,'Week 5'!$Q$4:S$138,2,FALSE)</f>
        <v>1385.3972390181561</v>
      </c>
      <c r="G47" s="5">
        <f t="shared" si="8"/>
        <v>0.62000296736113802</v>
      </c>
      <c r="H47">
        <f t="shared" si="2"/>
        <v>1</v>
      </c>
      <c r="I47">
        <f t="shared" si="3"/>
        <v>14</v>
      </c>
      <c r="J47">
        <f t="shared" si="4"/>
        <v>2.7080502011022101</v>
      </c>
      <c r="K47">
        <f t="shared" si="5"/>
        <v>1535.4426641342579</v>
      </c>
      <c r="L47">
        <f t="shared" si="6"/>
        <v>1385.3972390181561</v>
      </c>
      <c r="M47">
        <f t="shared" si="9"/>
        <v>2.2000146622264447</v>
      </c>
      <c r="N47" s="3">
        <f t="shared" si="10"/>
        <v>1543.0426047870351</v>
      </c>
      <c r="Q47" t="str">
        <f>'PRE-POST'!A50</f>
        <v>Houston</v>
      </c>
      <c r="R47" s="3">
        <f>IFERROR(VLOOKUP(Q47,$A$4:$N$160,14,FALSE),VLOOKUP(Q47,'Week 5'!Q$4:R$134,2,FALSE))</f>
        <v>1574.4936702189077</v>
      </c>
    </row>
    <row r="48" spans="1:18">
      <c r="A48" t="str">
        <f>IF('All scores'!$B340=$B$1,'All scores'!R340)</f>
        <v>Southern California</v>
      </c>
      <c r="B48">
        <f>IF('All scores'!$B340=$B$1,'All scores'!S340)</f>
        <v>24</v>
      </c>
      <c r="C48" t="str">
        <f>IF('All scores'!$B340=$B$1,'All scores'!T340)</f>
        <v>Arizona</v>
      </c>
      <c r="D48">
        <f>IF('All scores'!$B340=$B$1,'All scores'!U340)</f>
        <v>20</v>
      </c>
      <c r="E48" s="3">
        <f>VLOOKUP(A48,'Week 5'!$Q$4:R$138,2,FALSE)</f>
        <v>1476.5537932945895</v>
      </c>
      <c r="F48" s="3">
        <f>VLOOKUP(C48,'Week 5'!$Q$4:S$138,2,FALSE)</f>
        <v>1563.9039491599756</v>
      </c>
      <c r="G48" s="5">
        <f t="shared" si="8"/>
        <v>0.29380025421209749</v>
      </c>
      <c r="H48">
        <f t="shared" si="2"/>
        <v>1</v>
      </c>
      <c r="I48">
        <f t="shared" si="3"/>
        <v>4</v>
      </c>
      <c r="J48">
        <f t="shared" si="4"/>
        <v>1.6094379124341003</v>
      </c>
      <c r="K48">
        <f t="shared" si="5"/>
        <v>1476.5537932945895</v>
      </c>
      <c r="L48">
        <f t="shared" si="6"/>
        <v>1563.9039491599756</v>
      </c>
      <c r="M48">
        <f t="shared" si="9"/>
        <v>2.1999748140117417</v>
      </c>
      <c r="N48" s="3">
        <f t="shared" si="10"/>
        <v>1490.6777882103474</v>
      </c>
      <c r="Q48" t="str">
        <f>'PRE-POST'!A51</f>
        <v>Illinois</v>
      </c>
      <c r="R48" s="3">
        <f>IFERROR(VLOOKUP(Q48,$A$4:$N$160,14,FALSE),VLOOKUP(Q48,'Week 5'!Q$4:R$134,2,FALSE))</f>
        <v>1465.5459857339329</v>
      </c>
    </row>
    <row r="49" spans="1:18">
      <c r="A49" t="s">
        <v>135</v>
      </c>
      <c r="B49">
        <f>IF('All scores'!$B341=$B$1,'All scores'!S341)</f>
        <v>27</v>
      </c>
      <c r="C49" t="str">
        <f>IF('All scores'!$B341=$B$1,'All scores'!T341)</f>
        <v>Southern Methodist</v>
      </c>
      <c r="D49">
        <f>IF('All scores'!$B341=$B$1,'All scores'!U341)</f>
        <v>63</v>
      </c>
      <c r="E49" s="3">
        <f>VLOOKUP(A49,'Week 5'!$Q$4:R$138,2,FALSE)</f>
        <v>1289.8272352987558</v>
      </c>
      <c r="F49" s="3">
        <f>VLOOKUP(C49,'Week 5'!$Q$4:S$138,2,FALSE)</f>
        <v>1390.0870371039457</v>
      </c>
      <c r="G49" s="5">
        <f t="shared" si="8"/>
        <v>0.27862106679406606</v>
      </c>
      <c r="H49">
        <f t="shared" si="2"/>
        <v>0</v>
      </c>
      <c r="I49">
        <f t="shared" si="3"/>
        <v>-36</v>
      </c>
      <c r="J49">
        <f t="shared" si="4"/>
        <v>3.6109179126442243</v>
      </c>
      <c r="K49">
        <f t="shared" si="5"/>
        <v>1390.0870371039457</v>
      </c>
      <c r="L49">
        <f t="shared" si="6"/>
        <v>1289.8272352987558</v>
      </c>
      <c r="M49">
        <f t="shared" si="9"/>
        <v>2.2000219429917114</v>
      </c>
      <c r="N49" s="3">
        <f t="shared" si="10"/>
        <v>1284.2548139628746</v>
      </c>
      <c r="Q49" t="str">
        <f>'PRE-POST'!A52</f>
        <v>Indiana</v>
      </c>
      <c r="R49" s="3">
        <f>IFERROR(VLOOKUP(Q49,$A$4:$N$160,14,FALSE),VLOOKUP(Q49,'Week 5'!Q$4:R$134,2,FALSE))</f>
        <v>1534.2918356568975</v>
      </c>
    </row>
    <row r="50" spans="1:18">
      <c r="A50" t="str">
        <f>IF('All scores'!$B342=$B$1,'All scores'!R342)</f>
        <v>Texas</v>
      </c>
      <c r="B50">
        <f>IF('All scores'!$B342=$B$1,'All scores'!S342)</f>
        <v>19</v>
      </c>
      <c r="C50" t="str">
        <f>IF('All scores'!$B342=$B$1,'All scores'!T342)</f>
        <v>Kansas State</v>
      </c>
      <c r="D50">
        <f>IF('All scores'!$B342=$B$1,'All scores'!U342)</f>
        <v>14</v>
      </c>
      <c r="E50" s="3">
        <f>VLOOKUP(A50,'Week 5'!$Q$4:R$138,2,FALSE)</f>
        <v>1631.6062557108389</v>
      </c>
      <c r="F50" s="3">
        <f>VLOOKUP(C50,'Week 5'!$Q$4:S$138,2,FALSE)</f>
        <v>1462.5739666145619</v>
      </c>
      <c r="G50" s="5">
        <f t="shared" si="8"/>
        <v>0.64539499007640111</v>
      </c>
      <c r="H50">
        <f t="shared" si="2"/>
        <v>1</v>
      </c>
      <c r="I50">
        <f t="shared" si="3"/>
        <v>5</v>
      </c>
      <c r="J50">
        <f t="shared" si="4"/>
        <v>1.791759469228055</v>
      </c>
      <c r="K50">
        <f t="shared" si="5"/>
        <v>1631.6062557108389</v>
      </c>
      <c r="L50">
        <f t="shared" si="6"/>
        <v>1462.5739666145619</v>
      </c>
      <c r="M50">
        <f t="shared" si="9"/>
        <v>2.2000130152647865</v>
      </c>
      <c r="N50" s="3">
        <f t="shared" si="10"/>
        <v>1638.698355909311</v>
      </c>
      <c r="Q50" t="str">
        <f>'PRE-POST'!A53</f>
        <v>Iowa</v>
      </c>
      <c r="R50" s="3">
        <f>IFERROR(VLOOKUP(Q50,$A$4:$N$160,14,FALSE),VLOOKUP(Q50,'Week 5'!Q$4:R$134,2,FALSE))</f>
        <v>1524.2303913842356</v>
      </c>
    </row>
    <row r="51" spans="1:18">
      <c r="A51" t="str">
        <f>IF('All scores'!$B343=$B$1,'All scores'!R343)</f>
        <v>Arkansas</v>
      </c>
      <c r="B51">
        <f>IF('All scores'!$B343=$B$1,'All scores'!S343)</f>
        <v>17</v>
      </c>
      <c r="C51" t="str">
        <f>IF('All scores'!$B343=$B$1,'All scores'!T343)</f>
        <v>Texas A&amp;M</v>
      </c>
      <c r="D51">
        <f>IF('All scores'!$B343=$B$1,'All scores'!U343)</f>
        <v>24</v>
      </c>
      <c r="E51" s="3">
        <f>VLOOKUP(A51,'Week 5'!$Q$4:R$138,2,FALSE)</f>
        <v>1404.3626995260111</v>
      </c>
      <c r="F51" s="3">
        <f>VLOOKUP(C51,'Week 5'!$Q$4:S$138,2,FALSE)</f>
        <v>1587.5640226787275</v>
      </c>
      <c r="G51" s="5">
        <f t="shared" si="8"/>
        <v>0.19329170420764522</v>
      </c>
      <c r="H51">
        <f t="shared" si="2"/>
        <v>0</v>
      </c>
      <c r="I51">
        <f t="shared" si="3"/>
        <v>-7</v>
      </c>
      <c r="J51">
        <f t="shared" si="4"/>
        <v>2.0794415416798357</v>
      </c>
      <c r="K51">
        <f t="shared" si="5"/>
        <v>1587.5640226787275</v>
      </c>
      <c r="L51">
        <f t="shared" si="6"/>
        <v>1404.3626995260111</v>
      </c>
      <c r="M51">
        <f t="shared" si="9"/>
        <v>2.2000120086468926</v>
      </c>
      <c r="N51" s="3">
        <f t="shared" si="10"/>
        <v>1400.4968654418581</v>
      </c>
      <c r="Q51" t="str">
        <f>'PRE-POST'!A54</f>
        <v>Iowa State</v>
      </c>
      <c r="R51" s="3">
        <f>IFERROR(VLOOKUP(Q51,$A$4:$N$160,14,FALSE),VLOOKUP(Q51,'Week 5'!Q$4:R$134,2,FALSE))</f>
        <v>1484.9537142192069</v>
      </c>
    </row>
    <row r="52" spans="1:18">
      <c r="A52" t="str">
        <f>IF('All scores'!$B344=$B$1,'All scores'!R344)</f>
        <v>Iowa State</v>
      </c>
      <c r="B52">
        <f>IF('All scores'!$B344=$B$1,'All scores'!S344)</f>
        <v>14</v>
      </c>
      <c r="C52" t="str">
        <f>IF('All scores'!$B344=$B$1,'All scores'!T344)</f>
        <v>Texas Christian</v>
      </c>
      <c r="D52">
        <f>IF('All scores'!$B344=$B$1,'All scores'!U344)</f>
        <v>17</v>
      </c>
      <c r="E52" s="3">
        <f>VLOOKUP(A52,'Week 5'!$Q$4:R$138,2,FALSE)</f>
        <v>1491.5864436749059</v>
      </c>
      <c r="F52" s="3">
        <f>VLOOKUP(C52,'Week 5'!$Q$4:S$138,2,FALSE)</f>
        <v>1548.326625619989</v>
      </c>
      <c r="G52" s="5">
        <f t="shared" si="8"/>
        <v>0.33163647278495878</v>
      </c>
      <c r="H52">
        <f t="shared" si="2"/>
        <v>0</v>
      </c>
      <c r="I52">
        <f t="shared" si="3"/>
        <v>-3</v>
      </c>
      <c r="J52">
        <f t="shared" si="4"/>
        <v>1.3862943611198906</v>
      </c>
      <c r="K52">
        <f t="shared" si="5"/>
        <v>1548.326625619989</v>
      </c>
      <c r="L52">
        <f t="shared" si="6"/>
        <v>1491.5864436749059</v>
      </c>
      <c r="M52">
        <f t="shared" si="9"/>
        <v>2.2000387732278006</v>
      </c>
      <c r="N52" s="3">
        <f t="shared" si="10"/>
        <v>1484.9537142192069</v>
      </c>
      <c r="Q52" t="str">
        <f>'PRE-POST'!A55</f>
        <v>Kansas</v>
      </c>
      <c r="R52" s="3">
        <f>IFERROR(VLOOKUP(Q52,$A$4:$N$160,14,FALSE),VLOOKUP(Q52,'Week 5'!Q$4:R$134,2,FALSE))</f>
        <v>1541.6687347406494</v>
      </c>
    </row>
    <row r="53" spans="1:18">
      <c r="A53" t="str">
        <f>IF('All scores'!$B345=$B$1,'All scores'!R345)</f>
        <v>Texas-El Paso</v>
      </c>
      <c r="B53">
        <f>IF('All scores'!$B345=$B$1,'All scores'!S345)</f>
        <v>21</v>
      </c>
      <c r="C53" t="str">
        <f>IF('All scores'!$B345=$B$1,'All scores'!T345)</f>
        <v>Texas-San Antonio</v>
      </c>
      <c r="D53">
        <f>IF('All scores'!$B345=$B$1,'All scores'!U345)</f>
        <v>30</v>
      </c>
      <c r="E53" s="3">
        <f>VLOOKUP(A53,'Week 5'!$Q$4:R$138,2,FALSE)</f>
        <v>1289.9879073120969</v>
      </c>
      <c r="F53" s="3">
        <f>VLOOKUP(C53,'Week 5'!$Q$4:S$138,2,FALSE)</f>
        <v>1399.4694192603195</v>
      </c>
      <c r="G53" s="5">
        <f t="shared" si="8"/>
        <v>0.26807793072285147</v>
      </c>
      <c r="H53">
        <f t="shared" si="2"/>
        <v>0</v>
      </c>
      <c r="I53">
        <f t="shared" si="3"/>
        <v>-9</v>
      </c>
      <c r="J53">
        <f t="shared" si="4"/>
        <v>2.3025850929940459</v>
      </c>
      <c r="K53">
        <f t="shared" si="5"/>
        <v>1399.4694192603195</v>
      </c>
      <c r="L53">
        <f t="shared" si="6"/>
        <v>1289.9879073120969</v>
      </c>
      <c r="M53">
        <f t="shared" si="9"/>
        <v>2.2000200947170061</v>
      </c>
      <c r="N53" s="3">
        <f t="shared" si="10"/>
        <v>1284.62634869764</v>
      </c>
      <c r="Q53" t="str">
        <f>'PRE-POST'!A56</f>
        <v>Kansas State</v>
      </c>
      <c r="R53" s="3">
        <f>IFERROR(VLOOKUP(Q53,$A$4:$N$160,14,FALSE),VLOOKUP(Q53,'Week 5'!Q$4:R$134,2,FALSE))</f>
        <v>1455.4818664160898</v>
      </c>
    </row>
    <row r="54" spans="1:18">
      <c r="A54" t="str">
        <f>IF('All scores'!$B346=$B$1,'All scores'!R346)</f>
        <v>Coastal Carolina</v>
      </c>
      <c r="B54">
        <f>IF('All scores'!$B346=$B$1,'All scores'!S346)</f>
        <v>21</v>
      </c>
      <c r="C54" t="str">
        <f>IF('All scores'!$B346=$B$1,'All scores'!T346)</f>
        <v>Troy</v>
      </c>
      <c r="D54">
        <f>IF('All scores'!$B346=$B$1,'All scores'!U346)</f>
        <v>45</v>
      </c>
      <c r="E54" s="3">
        <f>VLOOKUP(A54,'Week 5'!$Q$4:R$138,2,FALSE)</f>
        <v>1622.0047632553158</v>
      </c>
      <c r="F54" s="3">
        <f>VLOOKUP(C54,'Week 5'!$Q$4:S$138,2,FALSE)</f>
        <v>1606.3524351322994</v>
      </c>
      <c r="G54" s="5">
        <f t="shared" si="8"/>
        <v>0.42945672676171098</v>
      </c>
      <c r="H54">
        <f t="shared" si="2"/>
        <v>0</v>
      </c>
      <c r="I54">
        <f t="shared" si="3"/>
        <v>-24</v>
      </c>
      <c r="J54">
        <f t="shared" si="4"/>
        <v>3.2188758248682006</v>
      </c>
      <c r="K54">
        <f t="shared" si="5"/>
        <v>1606.3524351322994</v>
      </c>
      <c r="L54">
        <f t="shared" si="6"/>
        <v>1622.0047632553158</v>
      </c>
      <c r="M54">
        <f t="shared" si="9"/>
        <v>2.1998594458292269</v>
      </c>
      <c r="N54" s="3">
        <f t="shared" si="10"/>
        <v>1613.4156287200815</v>
      </c>
      <c r="Q54" t="str">
        <f>'PRE-POST'!A57</f>
        <v>Kent State</v>
      </c>
      <c r="R54" s="3">
        <f>IFERROR(VLOOKUP(Q54,$A$4:$N$160,14,FALSE),VLOOKUP(Q54,'Week 5'!Q$4:R$134,2,FALSE))</f>
        <v>1414.531358175072</v>
      </c>
    </row>
    <row r="55" spans="1:18">
      <c r="A55" t="s">
        <v>135</v>
      </c>
      <c r="B55">
        <f>IF('All scores'!$B347=$B$1,'All scores'!S347)</f>
        <v>27</v>
      </c>
      <c r="C55" t="str">
        <f>IF('All scores'!$B347=$B$1,'All scores'!T347)</f>
        <v>Vanderbilt</v>
      </c>
      <c r="D55">
        <f>IF('All scores'!$B347=$B$1,'All scores'!U347)</f>
        <v>31</v>
      </c>
      <c r="E55" s="3">
        <f>VLOOKUP(A55,'Week 5'!$Q$4:R$138,2,FALSE)</f>
        <v>1289.8272352987558</v>
      </c>
      <c r="F55" s="3">
        <f>VLOOKUP(C55,'Week 5'!$Q$4:S$138,2,FALSE)</f>
        <v>1470.304323007038</v>
      </c>
      <c r="G55" s="5">
        <f t="shared" si="8"/>
        <v>0.19574876009682077</v>
      </c>
      <c r="H55">
        <f t="shared" si="2"/>
        <v>0</v>
      </c>
      <c r="I55">
        <f t="shared" si="3"/>
        <v>-4</v>
      </c>
      <c r="J55">
        <f t="shared" si="4"/>
        <v>1.6094379124341003</v>
      </c>
      <c r="K55">
        <f t="shared" si="5"/>
        <v>1470.304323007038</v>
      </c>
      <c r="L55">
        <f t="shared" si="6"/>
        <v>1289.8272352987558</v>
      </c>
      <c r="M55">
        <f t="shared" si="9"/>
        <v>2.2000121899130129</v>
      </c>
      <c r="N55" s="3">
        <f t="shared" si="10"/>
        <v>1285.9122600968194</v>
      </c>
      <c r="Q55" t="str">
        <f>'PRE-POST'!A58</f>
        <v>Kentucky</v>
      </c>
      <c r="R55" s="3">
        <f>IFERROR(VLOOKUP(Q55,$A$4:$N$160,14,FALSE),VLOOKUP(Q55,'Week 5'!Q$4:R$134,2,FALSE))</f>
        <v>1702.2929127345983</v>
      </c>
    </row>
    <row r="56" spans="1:18">
      <c r="A56" t="str">
        <f>IF('All scores'!$B348=$B$1,'All scores'!R348)</f>
        <v>Virginia Tech</v>
      </c>
      <c r="B56">
        <f>IF('All scores'!$B348=$B$1,'All scores'!S348)</f>
        <v>31</v>
      </c>
      <c r="C56" t="str">
        <f>IF('All scores'!$B348=$B$1,'All scores'!T348)</f>
        <v>Duke</v>
      </c>
      <c r="D56">
        <f>IF('All scores'!$B348=$B$1,'All scores'!U348)</f>
        <v>14</v>
      </c>
      <c r="E56" s="3">
        <f>VLOOKUP(A56,'Week 5'!$Q$4:R$138,2,FALSE)</f>
        <v>1491.0120530668698</v>
      </c>
      <c r="F56" s="3">
        <f>VLOOKUP(C56,'Week 5'!$Q$4:S$138,2,FALSE)</f>
        <v>1686.2391154186978</v>
      </c>
      <c r="G56" s="5">
        <f t="shared" si="8"/>
        <v>0.18272588986132735</v>
      </c>
      <c r="H56">
        <f t="shared" si="2"/>
        <v>1</v>
      </c>
      <c r="I56">
        <f t="shared" si="3"/>
        <v>17</v>
      </c>
      <c r="J56">
        <f t="shared" si="4"/>
        <v>2.8903717578961645</v>
      </c>
      <c r="K56">
        <f t="shared" si="5"/>
        <v>1491.0120530668698</v>
      </c>
      <c r="L56">
        <f t="shared" si="6"/>
        <v>1686.2391154186978</v>
      </c>
      <c r="M56">
        <f t="shared" si="9"/>
        <v>2.1999887310705111</v>
      </c>
      <c r="N56" s="3">
        <f t="shared" si="10"/>
        <v>1507.3575352696432</v>
      </c>
      <c r="Q56" t="str">
        <f>'PRE-POST'!A59</f>
        <v>Liberty</v>
      </c>
      <c r="R56" s="3">
        <f>IFERROR(VLOOKUP(Q56,$A$4:$N$160,14,FALSE),VLOOKUP(Q56,'Week 5'!Q$4:R$134,2,FALSE))</f>
        <v>1426.2993596819258</v>
      </c>
    </row>
    <row r="57" spans="1:18">
      <c r="A57" t="str">
        <f>IF('All scores'!$B349=$B$1,'All scores'!R349)</f>
        <v>Rice</v>
      </c>
      <c r="B57">
        <f>IF('All scores'!$B349=$B$1,'All scores'!S349)</f>
        <v>24</v>
      </c>
      <c r="C57" t="str">
        <f>IF('All scores'!$B349=$B$1,'All scores'!T349)</f>
        <v>Wake Forest</v>
      </c>
      <c r="D57">
        <f>IF('All scores'!$B349=$B$1,'All scores'!U349)</f>
        <v>56</v>
      </c>
      <c r="E57" s="3">
        <f>VLOOKUP(A57,'Week 5'!$Q$4:R$138,2,FALSE)</f>
        <v>1392.6931485933421</v>
      </c>
      <c r="F57" s="3">
        <f>VLOOKUP(C57,'Week 5'!$Q$4:S$138,2,FALSE)</f>
        <v>1440.8258487362564</v>
      </c>
      <c r="G57" s="5">
        <f t="shared" si="8"/>
        <v>0.34270922076053217</v>
      </c>
      <c r="H57">
        <f t="shared" si="2"/>
        <v>0</v>
      </c>
      <c r="I57">
        <f t="shared" si="3"/>
        <v>-32</v>
      </c>
      <c r="J57">
        <f t="shared" si="4"/>
        <v>3.4965075614664802</v>
      </c>
      <c r="K57">
        <f t="shared" si="5"/>
        <v>1440.8258487362564</v>
      </c>
      <c r="L57">
        <f t="shared" si="6"/>
        <v>1392.6931485933421</v>
      </c>
      <c r="M57">
        <f t="shared" si="9"/>
        <v>2.200045706972463</v>
      </c>
      <c r="N57" s="3">
        <f t="shared" si="10"/>
        <v>1385.8389641781314</v>
      </c>
      <c r="Q57" t="str">
        <f>'PRE-POST'!A60</f>
        <v>Louisiana State</v>
      </c>
      <c r="R57" s="3">
        <f>IFERROR(VLOOKUP(Q57,$A$4:$N$160,14,FALSE),VLOOKUP(Q57,'Week 5'!Q$4:R$134,2,FALSE))</f>
        <v>1635.0797394541291</v>
      </c>
    </row>
    <row r="58" spans="1:18">
      <c r="A58" t="str">
        <f>IF('All scores'!$B350=$B$1,'All scores'!R350)</f>
        <v>Brigham Young</v>
      </c>
      <c r="B58">
        <f>IF('All scores'!$B350=$B$1,'All scores'!S350)</f>
        <v>7</v>
      </c>
      <c r="C58" t="str">
        <f>IF('All scores'!$B350=$B$1,'All scores'!T350)</f>
        <v>Washington</v>
      </c>
      <c r="D58">
        <f>IF('All scores'!$B350=$B$1,'All scores'!U350)</f>
        <v>35</v>
      </c>
      <c r="E58" s="3">
        <f>VLOOKUP(A58,'Week 5'!$Q$4:R$138,2,FALSE)</f>
        <v>1552.022850768313</v>
      </c>
      <c r="F58" s="3">
        <f>VLOOKUP(C58,'Week 5'!$Q$4:S$138,2,FALSE)</f>
        <v>1641.143370458821</v>
      </c>
      <c r="G58" s="5">
        <f t="shared" si="8"/>
        <v>0.29169025383157982</v>
      </c>
      <c r="H58">
        <f t="shared" si="2"/>
        <v>0</v>
      </c>
      <c r="I58">
        <f t="shared" si="3"/>
        <v>-28</v>
      </c>
      <c r="J58">
        <f t="shared" si="4"/>
        <v>3.3672958299864741</v>
      </c>
      <c r="K58">
        <f t="shared" si="5"/>
        <v>1641.143370458821</v>
      </c>
      <c r="L58">
        <f t="shared" si="6"/>
        <v>1552.022850768313</v>
      </c>
      <c r="M58">
        <f t="shared" si="9"/>
        <v>2.2000246856729255</v>
      </c>
      <c r="N58" s="3">
        <f t="shared" si="10"/>
        <v>1546.1890456916815</v>
      </c>
      <c r="Q58" t="str">
        <f>'PRE-POST'!A61</f>
        <v>Louisiana Tech</v>
      </c>
      <c r="R58" s="3">
        <f>IFERROR(VLOOKUP(Q58,$A$4:$N$160,14,FALSE),VLOOKUP(Q58,'Week 5'!Q$4:R$134,2,FALSE))</f>
        <v>1524.956402751156</v>
      </c>
    </row>
    <row r="59" spans="1:18">
      <c r="A59" t="str">
        <f>IF('All scores'!$B351=$B$1,'All scores'!R351)</f>
        <v>Utah</v>
      </c>
      <c r="B59">
        <f>IF('All scores'!$B351=$B$1,'All scores'!S351)</f>
        <v>24</v>
      </c>
      <c r="C59" t="str">
        <f>IF('All scores'!$B351=$B$1,'All scores'!T351)</f>
        <v>Washington State</v>
      </c>
      <c r="D59">
        <f>IF('All scores'!$B351=$B$1,'All scores'!U351)</f>
        <v>28</v>
      </c>
      <c r="E59" s="3">
        <f>VLOOKUP(A59,'Week 5'!$Q$4:R$138,2,FALSE)</f>
        <v>1543.9069734300795</v>
      </c>
      <c r="F59" s="3">
        <f>VLOOKUP(C59,'Week 5'!$Q$4:S$138,2,FALSE)</f>
        <v>1594.4237599480523</v>
      </c>
      <c r="G59" s="5">
        <f t="shared" si="8"/>
        <v>0.33962448666190148</v>
      </c>
      <c r="H59">
        <f t="shared" si="2"/>
        <v>0</v>
      </c>
      <c r="I59">
        <f t="shared" si="3"/>
        <v>-4</v>
      </c>
      <c r="J59">
        <f t="shared" si="4"/>
        <v>1.6094379124341003</v>
      </c>
      <c r="K59">
        <f t="shared" si="5"/>
        <v>1594.4237599480523</v>
      </c>
      <c r="L59">
        <f t="shared" si="6"/>
        <v>1543.9069734300795</v>
      </c>
      <c r="M59">
        <f t="shared" si="9"/>
        <v>2.2000435498801814</v>
      </c>
      <c r="N59" s="3">
        <f t="shared" si="10"/>
        <v>1537.1144836968415</v>
      </c>
      <c r="Q59" t="str">
        <f>'PRE-POST'!A62</f>
        <v>Louisiana</v>
      </c>
      <c r="R59" s="3">
        <f>IFERROR(VLOOKUP(Q59,$A$4:$N$160,14,FALSE),VLOOKUP(Q59,'Week 5'!Q$4:R$134,2,FALSE))</f>
        <v>1505.9155662887581</v>
      </c>
    </row>
    <row r="60" spans="1:18">
      <c r="A60" t="str">
        <f>IF('All scores'!$B352=$B$1,'All scores'!R352)</f>
        <v>West Virginia</v>
      </c>
      <c r="B60">
        <f>IF('All scores'!$B352=$B$1,'All scores'!S352)</f>
        <v>42</v>
      </c>
      <c r="C60" t="str">
        <f>IF('All scores'!$B352=$B$1,'All scores'!T352)</f>
        <v>Texas Tech</v>
      </c>
      <c r="D60">
        <f>IF('All scores'!$B352=$B$1,'All scores'!U352)</f>
        <v>34</v>
      </c>
      <c r="E60" s="3">
        <f>VLOOKUP(A60,'Week 5'!$Q$4:R$138,2,FALSE)</f>
        <v>1618.8913162210249</v>
      </c>
      <c r="F60" s="3">
        <f>VLOOKUP(C60,'Week 5'!$Q$4:S$138,2,FALSE)</f>
        <v>1691.1185202101512</v>
      </c>
      <c r="G60" s="5">
        <f t="shared" si="8"/>
        <v>0.31218084721833372</v>
      </c>
      <c r="H60">
        <f t="shared" si="2"/>
        <v>1</v>
      </c>
      <c r="I60">
        <f t="shared" si="3"/>
        <v>8</v>
      </c>
      <c r="J60">
        <f t="shared" si="4"/>
        <v>2.1972245773362196</v>
      </c>
      <c r="K60">
        <f t="shared" si="5"/>
        <v>1618.8913162210249</v>
      </c>
      <c r="L60">
        <f t="shared" si="6"/>
        <v>1691.1185202101512</v>
      </c>
      <c r="M60">
        <f t="shared" si="9"/>
        <v>2.199969540562579</v>
      </c>
      <c r="N60" s="3">
        <f t="shared" si="10"/>
        <v>1632.6476992766582</v>
      </c>
      <c r="Q60" t="str">
        <f>'PRE-POST'!A63</f>
        <v>Louisiana-Monroe</v>
      </c>
      <c r="R60" s="3">
        <f>IFERROR(VLOOKUP(Q60,$A$4:$N$160,14,FALSE),VLOOKUP(Q60,'Week 5'!Q$4:R$134,2,FALSE))</f>
        <v>1432.4300127858594</v>
      </c>
    </row>
    <row r="61" spans="1:18">
      <c r="A61" t="str">
        <f>IF('All scores'!$B353=$B$1,'All scores'!R353)</f>
        <v>Western Michigan</v>
      </c>
      <c r="B61">
        <f>IF('All scores'!$B353=$B$1,'All scores'!S353)</f>
        <v>40</v>
      </c>
      <c r="C61" t="str">
        <f>IF('All scores'!$B353=$B$1,'All scores'!T353)</f>
        <v>Miami (OH)</v>
      </c>
      <c r="D61">
        <f>IF('All scores'!$B353=$B$1,'All scores'!U353)</f>
        <v>39</v>
      </c>
      <c r="E61" s="3">
        <f>VLOOKUP(A61,'Week 5'!$Q$4:R$138,2,FALSE)</f>
        <v>1539.1578744689411</v>
      </c>
      <c r="F61" s="3">
        <f>VLOOKUP(C61,'Week 5'!$Q$4:S$138,2,FALSE)</f>
        <v>1462.3300145040346</v>
      </c>
      <c r="G61" s="5">
        <f t="shared" si="8"/>
        <v>0.51701508608408209</v>
      </c>
      <c r="H61">
        <f t="shared" si="2"/>
        <v>1</v>
      </c>
      <c r="I61">
        <f t="shared" si="3"/>
        <v>1</v>
      </c>
      <c r="J61">
        <f t="shared" si="4"/>
        <v>0.69314718055994529</v>
      </c>
      <c r="K61">
        <f t="shared" si="5"/>
        <v>1539.1578744689411</v>
      </c>
      <c r="L61">
        <f t="shared" si="6"/>
        <v>1462.3300145040346</v>
      </c>
      <c r="M61">
        <f t="shared" si="9"/>
        <v>2.2000286354455403</v>
      </c>
      <c r="N61" s="3">
        <f t="shared" si="10"/>
        <v>1548.8175727472594</v>
      </c>
      <c r="Q61" t="str">
        <f>'PRE-POST'!A64</f>
        <v>Louisville</v>
      </c>
      <c r="R61" s="3">
        <f>IFERROR(VLOOKUP(Q61,$A$4:$N$160,14,FALSE),VLOOKUP(Q61,'Week 5'!Q$4:R$134,2,FALSE))</f>
        <v>1469.8911932629433</v>
      </c>
    </row>
    <row r="62" spans="1:18">
      <c r="Q62" t="str">
        <f>'PRE-POST'!A65</f>
        <v>Marshall</v>
      </c>
      <c r="R62" s="3">
        <f>IFERROR(VLOOKUP(Q62,$A$4:$N$160,14,FALSE),VLOOKUP(Q62,'Week 5'!Q$4:R$134,2,FALSE))</f>
        <v>1499.4625915359813</v>
      </c>
    </row>
    <row r="63" spans="1:18">
      <c r="A63" t="str">
        <f>C4</f>
        <v>Miami (FL)</v>
      </c>
      <c r="B63">
        <f>D4</f>
        <v>47</v>
      </c>
      <c r="C63" t="str">
        <f>A4</f>
        <v>North Carolina</v>
      </c>
      <c r="D63">
        <f>B4</f>
        <v>10</v>
      </c>
      <c r="E63" s="3">
        <f>VLOOKUP(A63,'Week 5'!$Q$4:R$138,2,FALSE)</f>
        <v>1667.3406635099157</v>
      </c>
      <c r="F63" s="3">
        <f>VLOOKUP(C63,'Week 5'!$Q$4:S$138,2,FALSE)</f>
        <v>1452.4918618913098</v>
      </c>
      <c r="G63" s="5">
        <f t="shared" ref="G63:G94" si="11">1/(1+(10^((F63-E63-HFA)/400)))</f>
        <v>0.8335417407809369</v>
      </c>
      <c r="H63">
        <f>IF(B63&gt;D63,1,0)</f>
        <v>1</v>
      </c>
      <c r="I63">
        <f>B63-D63</f>
        <v>37</v>
      </c>
      <c r="J63">
        <f>LN(1+ABS(I63))</f>
        <v>3.6375861597263857</v>
      </c>
      <c r="K63">
        <f>IF($H63=1,$E63,$F63)</f>
        <v>1667.3406635099157</v>
      </c>
      <c r="L63">
        <f>IF($H63=1,$F63,$E63)</f>
        <v>1452.4918618913098</v>
      </c>
      <c r="M63">
        <f t="shared" ref="M63:M94" si="12">IFERROR((MVC*0.001/(K63-L63))+MVC,1)</f>
        <v>2.2000102397592327</v>
      </c>
      <c r="N63" s="3">
        <f t="shared" ref="N63:N94" si="13">E63+k*(H63-G63)</f>
        <v>1670.6698286942969</v>
      </c>
      <c r="Q63" t="str">
        <f>'PRE-POST'!A66</f>
        <v>Maryland</v>
      </c>
      <c r="R63" s="3">
        <f>IFERROR(VLOOKUP(Q63,$A$4:$N$160,14,FALSE),VLOOKUP(Q63,'Week 5'!Q$4:R$134,2,FALSE))</f>
        <v>1585.0038263122708</v>
      </c>
    </row>
    <row r="64" spans="1:18">
      <c r="A64" t="str">
        <f t="shared" ref="A64:B64" si="14">C5</f>
        <v>Colorado</v>
      </c>
      <c r="B64">
        <f t="shared" si="14"/>
        <v>38</v>
      </c>
      <c r="C64" t="str">
        <f t="shared" ref="C64:D64" si="15">A5</f>
        <v>UCLA</v>
      </c>
      <c r="D64">
        <f t="shared" si="15"/>
        <v>16</v>
      </c>
      <c r="E64" s="3">
        <f>VLOOKUP(A64,'Week 5'!$Q$4:R$138,2,FALSE)</f>
        <v>1639.3938428619597</v>
      </c>
      <c r="F64" s="3">
        <f>VLOOKUP(C64,'Week 5'!$Q$4:S$138,2,FALSE)</f>
        <v>1371.7807927611132</v>
      </c>
      <c r="G64" s="5">
        <f t="shared" si="11"/>
        <v>0.8715434076603692</v>
      </c>
      <c r="H64">
        <f t="shared" ref="H64:H120" si="16">IF(B64&gt;D64,1,0)</f>
        <v>1</v>
      </c>
      <c r="I64">
        <f t="shared" ref="I64:I120" si="17">B64-D64</f>
        <v>22</v>
      </c>
      <c r="J64">
        <f t="shared" ref="J64:J120" si="18">LN(1+ABS(I64))</f>
        <v>3.1354942159291497</v>
      </c>
      <c r="K64">
        <f t="shared" ref="K64:K120" si="19">IF($H64=1,$E64,$F64)</f>
        <v>1639.3938428619597</v>
      </c>
      <c r="L64">
        <f t="shared" ref="L64:L120" si="20">IF($H64=1,$F64,$E64)</f>
        <v>1371.7807927611132</v>
      </c>
      <c r="M64">
        <f t="shared" si="12"/>
        <v>2.2000082208248037</v>
      </c>
      <c r="N64" s="3">
        <f t="shared" si="13"/>
        <v>1641.9629747087522</v>
      </c>
      <c r="Q64" t="str">
        <f>'PRE-POST'!A67</f>
        <v>Massachusetts</v>
      </c>
      <c r="R64" s="3">
        <f>IFERROR(VLOOKUP(Q64,$A$4:$N$160,14,FALSE),VLOOKUP(Q64,'Week 5'!Q$4:R$134,2,FALSE))</f>
        <v>1438.0840166482189</v>
      </c>
    </row>
    <row r="65" spans="1:18">
      <c r="A65" t="str">
        <f t="shared" ref="A65:B65" si="21">C6</f>
        <v>Tulane</v>
      </c>
      <c r="B65">
        <f t="shared" si="21"/>
        <v>40</v>
      </c>
      <c r="C65" t="str">
        <f t="shared" ref="C65:D65" si="22">A6</f>
        <v>Memphis</v>
      </c>
      <c r="D65">
        <f t="shared" si="22"/>
        <v>24</v>
      </c>
      <c r="E65" s="3">
        <f>VLOOKUP(A65,'Week 5'!$Q$4:R$138,2,FALSE)</f>
        <v>1450.4193225611916</v>
      </c>
      <c r="F65" s="3">
        <f>VLOOKUP(C65,'Week 5'!$Q$4:S$138,2,FALSE)</f>
        <v>1652.6913729632813</v>
      </c>
      <c r="G65" s="5">
        <f t="shared" si="11"/>
        <v>0.31212541747476252</v>
      </c>
      <c r="H65">
        <f t="shared" si="16"/>
        <v>1</v>
      </c>
      <c r="I65">
        <f t="shared" si="17"/>
        <v>16</v>
      </c>
      <c r="J65">
        <f t="shared" si="18"/>
        <v>2.8332133440562162</v>
      </c>
      <c r="K65">
        <f t="shared" si="19"/>
        <v>1450.4193225611916</v>
      </c>
      <c r="L65">
        <f t="shared" si="20"/>
        <v>1652.6913729632813</v>
      </c>
      <c r="M65">
        <f t="shared" si="12"/>
        <v>2.1999891235591096</v>
      </c>
      <c r="N65" s="3">
        <f t="shared" si="13"/>
        <v>1464.1768142116964</v>
      </c>
      <c r="Q65" t="str">
        <f>'PRE-POST'!A68</f>
        <v>Memphis</v>
      </c>
      <c r="R65" s="3">
        <f>IFERROR(VLOOKUP(Q65,$A$4:$N$160,14,FALSE),VLOOKUP(Q65,'Week 5'!Q$4:R$134,2,FALSE))</f>
        <v>1638.9338813127765</v>
      </c>
    </row>
    <row r="66" spans="1:18">
      <c r="A66" t="str">
        <f t="shared" ref="A66:B66" si="23">C7</f>
        <v>Alabama</v>
      </c>
      <c r="B66">
        <f t="shared" si="23"/>
        <v>56</v>
      </c>
      <c r="C66" t="str">
        <f t="shared" ref="C66:D66" si="24">A7</f>
        <v>Louisiana</v>
      </c>
      <c r="D66">
        <f t="shared" si="24"/>
        <v>14</v>
      </c>
      <c r="E66" s="3">
        <f>VLOOKUP(A66,'Week 5'!$Q$4:R$138,2,FALSE)</f>
        <v>1751.5053009383321</v>
      </c>
      <c r="F66" s="3">
        <f>VLOOKUP(C66,'Week 5'!$Q$4:S$138,2,FALSE)</f>
        <v>1508.8235323003548</v>
      </c>
      <c r="G66" s="5">
        <f t="shared" si="11"/>
        <v>0.85460169942015918</v>
      </c>
      <c r="H66">
        <f t="shared" si="16"/>
        <v>1</v>
      </c>
      <c r="I66">
        <f t="shared" si="17"/>
        <v>42</v>
      </c>
      <c r="J66">
        <f t="shared" si="18"/>
        <v>3.7612001156935624</v>
      </c>
      <c r="K66">
        <f t="shared" si="19"/>
        <v>1751.5053009383321</v>
      </c>
      <c r="L66">
        <f t="shared" si="20"/>
        <v>1508.8235323003548</v>
      </c>
      <c r="M66">
        <f t="shared" si="12"/>
        <v>2.2000090653698972</v>
      </c>
      <c r="N66" s="3">
        <f t="shared" si="13"/>
        <v>1754.4132669499288</v>
      </c>
      <c r="Q66" t="str">
        <f>'PRE-POST'!A69</f>
        <v>Miami (FL)</v>
      </c>
      <c r="R66" s="3">
        <f>IFERROR(VLOOKUP(Q66,$A$4:$N$160,14,FALSE),VLOOKUP(Q66,'Week 5'!Q$4:R$134,2,FALSE))</f>
        <v>1670.6698286942969</v>
      </c>
    </row>
    <row r="67" spans="1:18">
      <c r="A67" t="str">
        <f t="shared" ref="A67:B67" si="25">C8</f>
        <v>Alabama-Birmingham</v>
      </c>
      <c r="B67">
        <f t="shared" si="25"/>
        <v>28</v>
      </c>
      <c r="C67" t="str">
        <f t="shared" ref="C67:D67" si="26">A8</f>
        <v>Charlotte</v>
      </c>
      <c r="D67">
        <f t="shared" si="26"/>
        <v>7</v>
      </c>
      <c r="E67" s="3">
        <f>VLOOKUP(A67,'Week 5'!$Q$4:R$138,2,FALSE)</f>
        <v>1550.8042935271133</v>
      </c>
      <c r="F67" s="3">
        <f>VLOOKUP(C67,'Week 5'!$Q$4:S$138,2,FALSE)</f>
        <v>1409.9547221810797</v>
      </c>
      <c r="G67" s="5">
        <f t="shared" si="11"/>
        <v>0.76583941856023996</v>
      </c>
      <c r="H67">
        <f t="shared" si="16"/>
        <v>1</v>
      </c>
      <c r="I67">
        <f t="shared" si="17"/>
        <v>21</v>
      </c>
      <c r="J67">
        <f t="shared" si="18"/>
        <v>3.0910424533583161</v>
      </c>
      <c r="K67">
        <f t="shared" si="19"/>
        <v>1550.8042935271133</v>
      </c>
      <c r="L67">
        <f t="shared" si="20"/>
        <v>1409.9547221810797</v>
      </c>
      <c r="M67">
        <f t="shared" si="12"/>
        <v>2.2000156195008547</v>
      </c>
      <c r="N67" s="3">
        <f t="shared" si="13"/>
        <v>1555.4875051559084</v>
      </c>
      <c r="Q67" t="str">
        <f>'PRE-POST'!A70</f>
        <v>Miami (OH)</v>
      </c>
      <c r="R67" s="3">
        <f>IFERROR(VLOOKUP(Q67,$A$4:$N$160,14,FALSE),VLOOKUP(Q67,'Week 5'!Q$4:R$134,2,FALSE))</f>
        <v>1452.6703162257163</v>
      </c>
    </row>
    <row r="68" spans="1:18">
      <c r="A68" t="str">
        <f t="shared" ref="A68:B68" si="27">C9</f>
        <v>Appalachian State</v>
      </c>
      <c r="B68">
        <f t="shared" si="27"/>
        <v>52</v>
      </c>
      <c r="C68" t="str">
        <f t="shared" ref="C68:D68" si="28">A9</f>
        <v>South Alabama</v>
      </c>
      <c r="D68">
        <f t="shared" si="28"/>
        <v>7</v>
      </c>
      <c r="E68" s="3">
        <f>VLOOKUP(A68,'Week 5'!$Q$4:R$138,2,FALSE)</f>
        <v>1615.4900800866501</v>
      </c>
      <c r="F68" s="3">
        <f>VLOOKUP(C68,'Week 5'!$Q$4:S$138,2,FALSE)</f>
        <v>1460.4300801544314</v>
      </c>
      <c r="G68" s="5">
        <f t="shared" si="11"/>
        <v>0.78018884166106472</v>
      </c>
      <c r="H68">
        <f t="shared" si="16"/>
        <v>1</v>
      </c>
      <c r="I68">
        <f t="shared" si="17"/>
        <v>45</v>
      </c>
      <c r="J68">
        <f t="shared" si="18"/>
        <v>3.8286413964890951</v>
      </c>
      <c r="K68">
        <f t="shared" si="19"/>
        <v>1615.4900800866501</v>
      </c>
      <c r="L68">
        <f t="shared" si="20"/>
        <v>1460.4300801544314</v>
      </c>
      <c r="M68">
        <f t="shared" si="12"/>
        <v>2.2000141880562425</v>
      </c>
      <c r="N68" s="3">
        <f t="shared" si="13"/>
        <v>1619.8863032534289</v>
      </c>
      <c r="Q68" t="str">
        <f>'PRE-POST'!A71</f>
        <v>Michigan</v>
      </c>
      <c r="R68" s="3">
        <f>IFERROR(VLOOKUP(Q68,$A$4:$N$160,14,FALSE),VLOOKUP(Q68,'Week 5'!Q$4:R$134,2,FALSE))</f>
        <v>1623.297792912429</v>
      </c>
    </row>
    <row r="69" spans="1:18">
      <c r="A69" t="str">
        <f t="shared" ref="A69:B69" si="29">C10</f>
        <v>Arizona State</v>
      </c>
      <c r="B69">
        <f t="shared" si="29"/>
        <v>52</v>
      </c>
      <c r="C69" t="str">
        <f t="shared" ref="C69:D69" si="30">A10</f>
        <v>Oregon State</v>
      </c>
      <c r="D69">
        <f t="shared" si="30"/>
        <v>24</v>
      </c>
      <c r="E69" s="3">
        <f>VLOOKUP(A69,'Week 5'!$Q$4:R$138,2,FALSE)</f>
        <v>1490.8807684760704</v>
      </c>
      <c r="F69" s="3">
        <f>VLOOKUP(C69,'Week 5'!$Q$4:S$138,2,FALSE)</f>
        <v>1405.1235658761886</v>
      </c>
      <c r="G69" s="5">
        <f t="shared" si="11"/>
        <v>0.70429359457024121</v>
      </c>
      <c r="H69">
        <f t="shared" si="16"/>
        <v>1</v>
      </c>
      <c r="I69">
        <f t="shared" si="17"/>
        <v>28</v>
      </c>
      <c r="J69">
        <f t="shared" si="18"/>
        <v>3.3672958299864741</v>
      </c>
      <c r="K69">
        <f t="shared" si="19"/>
        <v>1490.8807684760704</v>
      </c>
      <c r="L69">
        <f t="shared" si="20"/>
        <v>1405.1235658761886</v>
      </c>
      <c r="M69">
        <f t="shared" si="12"/>
        <v>2.2000256538218754</v>
      </c>
      <c r="N69" s="3">
        <f t="shared" si="13"/>
        <v>1496.7948965846656</v>
      </c>
      <c r="Q69" t="str">
        <f>'PRE-POST'!A72</f>
        <v>Michigan State</v>
      </c>
      <c r="R69" s="3">
        <f>IFERROR(VLOOKUP(Q69,$A$4:$N$160,14,FALSE),VLOOKUP(Q69,'Week 5'!Q$4:R$134,2,FALSE))</f>
        <v>1589.1173782460046</v>
      </c>
    </row>
    <row r="70" spans="1:18">
      <c r="A70" t="str">
        <f t="shared" ref="A70:B70" si="31">C11</f>
        <v>Buffalo</v>
      </c>
      <c r="B70">
        <f t="shared" si="31"/>
        <v>13</v>
      </c>
      <c r="C70" t="str">
        <f t="shared" ref="C70:D70" si="32">A11</f>
        <v>Army</v>
      </c>
      <c r="D70">
        <f t="shared" si="32"/>
        <v>42</v>
      </c>
      <c r="E70" s="3">
        <f>VLOOKUP(A70,'Week 5'!$Q$4:R$138,2,FALSE)</f>
        <v>1701.3251134399957</v>
      </c>
      <c r="F70" s="3">
        <f>VLOOKUP(C70,'Week 5'!$Q$4:S$138,2,FALSE)</f>
        <v>1557.0073773936203</v>
      </c>
      <c r="G70" s="5">
        <f t="shared" si="11"/>
        <v>0.76940059690862839</v>
      </c>
      <c r="H70">
        <f t="shared" si="16"/>
        <v>0</v>
      </c>
      <c r="I70">
        <f t="shared" si="17"/>
        <v>-29</v>
      </c>
      <c r="J70">
        <f t="shared" si="18"/>
        <v>3.4011973816621555</v>
      </c>
      <c r="K70">
        <f t="shared" si="19"/>
        <v>1557.0073773936203</v>
      </c>
      <c r="L70">
        <f t="shared" si="20"/>
        <v>1701.3251134399957</v>
      </c>
      <c r="M70">
        <f t="shared" si="12"/>
        <v>2.1999847558584258</v>
      </c>
      <c r="N70" s="3">
        <f t="shared" si="13"/>
        <v>1685.937101501823</v>
      </c>
      <c r="Q70" t="str">
        <f>'PRE-POST'!A73</f>
        <v>Middle Tennessee State</v>
      </c>
      <c r="R70" s="3">
        <f>IFERROR(VLOOKUP(Q70,$A$4:$N$160,14,FALSE),VLOOKUP(Q70,'Week 5'!Q$4:R$134,2,FALSE))</f>
        <v>1481.884432231617</v>
      </c>
    </row>
    <row r="71" spans="1:18">
      <c r="A71" t="str">
        <f t="shared" ref="A71:B71" si="33">C12</f>
        <v>Auburn</v>
      </c>
      <c r="B71">
        <f t="shared" si="33"/>
        <v>24</v>
      </c>
      <c r="C71" t="str">
        <f t="shared" ref="C71:D71" si="34">A12</f>
        <v>Southern Mississippi</v>
      </c>
      <c r="D71">
        <f t="shared" si="34"/>
        <v>13</v>
      </c>
      <c r="E71" s="3">
        <f>VLOOKUP(A71,'Week 5'!$Q$4:R$138,2,FALSE)</f>
        <v>1586.7206466072994</v>
      </c>
      <c r="F71" s="3">
        <f>VLOOKUP(C71,'Week 5'!$Q$4:S$138,2,FALSE)</f>
        <v>1601.872246919781</v>
      </c>
      <c r="G71" s="5">
        <f t="shared" si="11"/>
        <v>0.57124939047043399</v>
      </c>
      <c r="H71">
        <f t="shared" si="16"/>
        <v>1</v>
      </c>
      <c r="I71">
        <f t="shared" si="17"/>
        <v>11</v>
      </c>
      <c r="J71">
        <f t="shared" si="18"/>
        <v>2.4849066497880004</v>
      </c>
      <c r="K71">
        <f t="shared" si="19"/>
        <v>1586.7206466072994</v>
      </c>
      <c r="L71">
        <f t="shared" si="20"/>
        <v>1601.872246919781</v>
      </c>
      <c r="M71">
        <f t="shared" si="12"/>
        <v>2.1998548008161101</v>
      </c>
      <c r="N71" s="3">
        <f t="shared" si="13"/>
        <v>1595.2956587978906</v>
      </c>
      <c r="Q71" t="str">
        <f>'PRE-POST'!A74</f>
        <v>Minnesota</v>
      </c>
      <c r="R71" s="3">
        <f>IFERROR(VLOOKUP(Q71,$A$4:$N$160,14,FALSE),VLOOKUP(Q71,'Week 5'!Q$4:R$134,2,FALSE))</f>
        <v>1555.6980854713267</v>
      </c>
    </row>
    <row r="72" spans="1:18">
      <c r="A72" t="str">
        <f t="shared" ref="A72:B72" si="35">C13</f>
        <v>Ball State</v>
      </c>
      <c r="B72">
        <f t="shared" si="35"/>
        <v>52</v>
      </c>
      <c r="C72" t="str">
        <f t="shared" ref="C72:D72" si="36">A13</f>
        <v>Kent State</v>
      </c>
      <c r="D72">
        <f t="shared" si="36"/>
        <v>24</v>
      </c>
      <c r="E72" s="3">
        <f>VLOOKUP(A72,'Week 5'!$Q$4:R$138,2,FALSE)</f>
        <v>1414.9170140650756</v>
      </c>
      <c r="F72" s="3">
        <f>VLOOKUP(C72,'Week 5'!$Q$4:S$138,2,FALSE)</f>
        <v>1422.9049917278635</v>
      </c>
      <c r="G72" s="5">
        <f t="shared" si="11"/>
        <v>0.58131832236042225</v>
      </c>
      <c r="H72">
        <f t="shared" si="16"/>
        <v>1</v>
      </c>
      <c r="I72">
        <f t="shared" si="17"/>
        <v>28</v>
      </c>
      <c r="J72">
        <f t="shared" si="18"/>
        <v>3.3672958299864741</v>
      </c>
      <c r="K72">
        <f t="shared" si="19"/>
        <v>1414.9170140650756</v>
      </c>
      <c r="L72">
        <f t="shared" si="20"/>
        <v>1422.9049917278635</v>
      </c>
      <c r="M72">
        <f t="shared" si="12"/>
        <v>2.1997245861101682</v>
      </c>
      <c r="N72" s="3">
        <f t="shared" si="13"/>
        <v>1423.2906476178671</v>
      </c>
      <c r="Q72" t="str">
        <f>'PRE-POST'!A75</f>
        <v>Mississippi</v>
      </c>
      <c r="R72" s="3">
        <f>IFERROR(VLOOKUP(Q72,$A$4:$N$160,14,FALSE),VLOOKUP(Q72,'Week 5'!Q$4:R$134,2,FALSE))</f>
        <v>1525.5314527362686</v>
      </c>
    </row>
    <row r="73" spans="1:18">
      <c r="A73" t="str">
        <f t="shared" ref="A73:B73" si="37">C14</f>
        <v>Wyoming</v>
      </c>
      <c r="B73">
        <f t="shared" si="37"/>
        <v>14</v>
      </c>
      <c r="C73" t="str">
        <f t="shared" ref="C73:D73" si="38">A14</f>
        <v>Boise State</v>
      </c>
      <c r="D73">
        <f t="shared" si="38"/>
        <v>34</v>
      </c>
      <c r="E73" s="3">
        <f>VLOOKUP(A73,'Week 5'!$Q$4:R$138,2,FALSE)</f>
        <v>1454.3739844285201</v>
      </c>
      <c r="F73" s="3">
        <f>VLOOKUP(C73,'Week 5'!$Q$4:S$138,2,FALSE)</f>
        <v>1542.4734491952911</v>
      </c>
      <c r="G73" s="5">
        <f t="shared" si="11"/>
        <v>0.46680609297778336</v>
      </c>
      <c r="H73">
        <f t="shared" si="16"/>
        <v>0</v>
      </c>
      <c r="I73">
        <f t="shared" si="17"/>
        <v>-20</v>
      </c>
      <c r="J73">
        <f t="shared" si="18"/>
        <v>3.044522437723423</v>
      </c>
      <c r="K73">
        <f t="shared" si="19"/>
        <v>1542.4734491952911</v>
      </c>
      <c r="L73">
        <f t="shared" si="20"/>
        <v>1454.3739844285201</v>
      </c>
      <c r="M73">
        <f t="shared" si="12"/>
        <v>2.2000249717748663</v>
      </c>
      <c r="N73" s="3">
        <f t="shared" si="13"/>
        <v>1445.0378625689643</v>
      </c>
      <c r="Q73" t="str">
        <f>'PRE-POST'!A76</f>
        <v>Mississippi State</v>
      </c>
      <c r="R73" s="3">
        <f>IFERROR(VLOOKUP(Q73,$A$4:$N$160,14,FALSE),VLOOKUP(Q73,'Week 5'!Q$4:R$134,2,FALSE))</f>
        <v>1631.6517957498643</v>
      </c>
    </row>
    <row r="74" spans="1:18">
      <c r="A74" t="str">
        <f t="shared" ref="A74:B74" si="39">C15</f>
        <v>Boston College</v>
      </c>
      <c r="B74">
        <f t="shared" si="39"/>
        <v>45</v>
      </c>
      <c r="C74" t="str">
        <f t="shared" ref="C74:D74" si="40">A15</f>
        <v>Temple</v>
      </c>
      <c r="D74">
        <f t="shared" si="40"/>
        <v>35</v>
      </c>
      <c r="E74" s="3">
        <f>VLOOKUP(A74,'Week 5'!$Q$4:R$138,2,FALSE)</f>
        <v>1564.5099765898708</v>
      </c>
      <c r="F74" s="3">
        <f>VLOOKUP(C74,'Week 5'!$Q$4:S$138,2,FALSE)</f>
        <v>1578.7515983389483</v>
      </c>
      <c r="G74" s="5">
        <f t="shared" si="11"/>
        <v>0.57253188141752342</v>
      </c>
      <c r="H74">
        <f t="shared" si="16"/>
        <v>1</v>
      </c>
      <c r="I74">
        <f t="shared" si="17"/>
        <v>10</v>
      </c>
      <c r="J74">
        <f t="shared" si="18"/>
        <v>2.3978952727983707</v>
      </c>
      <c r="K74">
        <f t="shared" si="19"/>
        <v>1564.5099765898708</v>
      </c>
      <c r="L74">
        <f t="shared" si="20"/>
        <v>1578.7515983389483</v>
      </c>
      <c r="M74">
        <f t="shared" si="12"/>
        <v>2.1998455232108562</v>
      </c>
      <c r="N74" s="3">
        <f t="shared" si="13"/>
        <v>1573.0593389615203</v>
      </c>
      <c r="Q74" t="str">
        <f>'PRE-POST'!A77</f>
        <v>Missouri</v>
      </c>
      <c r="R74" s="3">
        <f>IFERROR(VLOOKUP(Q74,$A$4:$N$160,14,FALSE),VLOOKUP(Q74,'Week 5'!Q$4:R$134,2,FALSE))</f>
        <v>1587.1160966726925</v>
      </c>
    </row>
    <row r="75" spans="1:18">
      <c r="A75" t="str">
        <f t="shared" ref="A75:B75" si="41">C16</f>
        <v>Central Florida</v>
      </c>
      <c r="B75">
        <f t="shared" si="41"/>
        <v>45</v>
      </c>
      <c r="C75" t="str">
        <f t="shared" ref="C75:D75" si="42">A16</f>
        <v>Pittsburgh</v>
      </c>
      <c r="D75">
        <f t="shared" si="42"/>
        <v>14</v>
      </c>
      <c r="E75" s="3">
        <f>VLOOKUP(A75,'Week 5'!$Q$4:R$138,2,FALSE)</f>
        <v>1621.9434815990799</v>
      </c>
      <c r="F75" s="3">
        <f>VLOOKUP(C75,'Week 5'!$Q$4:S$138,2,FALSE)</f>
        <v>1474.4871204604633</v>
      </c>
      <c r="G75" s="5">
        <f t="shared" si="11"/>
        <v>0.77259055766449769</v>
      </c>
      <c r="H75">
        <f t="shared" si="16"/>
        <v>1</v>
      </c>
      <c r="I75">
        <f t="shared" si="17"/>
        <v>31</v>
      </c>
      <c r="J75">
        <f t="shared" si="18"/>
        <v>3.4657359027997265</v>
      </c>
      <c r="K75">
        <f t="shared" si="19"/>
        <v>1621.9434815990799</v>
      </c>
      <c r="L75">
        <f t="shared" si="20"/>
        <v>1474.4871204604633</v>
      </c>
      <c r="M75">
        <f t="shared" si="12"/>
        <v>2.200014919668321</v>
      </c>
      <c r="N75" s="3">
        <f t="shared" si="13"/>
        <v>1626.4916704457899</v>
      </c>
      <c r="Q75" t="str">
        <f>'PRE-POST'!A78</f>
        <v>Navy</v>
      </c>
      <c r="R75" s="3">
        <f>IFERROR(VLOOKUP(Q75,$A$4:$N$160,14,FALSE),VLOOKUP(Q75,'Week 5'!Q$4:R$134,2,FALSE))</f>
        <v>1481.5019747758236</v>
      </c>
    </row>
    <row r="76" spans="1:18">
      <c r="A76" t="str">
        <f t="shared" ref="A76:B76" si="43">C17</f>
        <v>Connecticut</v>
      </c>
      <c r="B76">
        <f t="shared" si="43"/>
        <v>7</v>
      </c>
      <c r="C76" t="str">
        <f t="shared" ref="C76:D76" si="44">A17</f>
        <v>Cincinnati</v>
      </c>
      <c r="D76">
        <f t="shared" si="44"/>
        <v>49</v>
      </c>
      <c r="E76" s="3">
        <f>VLOOKUP(A76,'Week 5'!$Q$4:R$138,2,FALSE)</f>
        <v>1407.4765936292238</v>
      </c>
      <c r="F76" s="3">
        <f>VLOOKUP(C76,'Week 5'!$Q$4:S$138,2,FALSE)</f>
        <v>1638.346998062482</v>
      </c>
      <c r="G76" s="5">
        <f t="shared" si="11"/>
        <v>0.27791514998909728</v>
      </c>
      <c r="H76">
        <f t="shared" si="16"/>
        <v>0</v>
      </c>
      <c r="I76">
        <f t="shared" si="17"/>
        <v>-42</v>
      </c>
      <c r="J76">
        <f t="shared" si="18"/>
        <v>3.7612001156935624</v>
      </c>
      <c r="K76">
        <f t="shared" si="19"/>
        <v>1638.346998062482</v>
      </c>
      <c r="L76">
        <f t="shared" si="20"/>
        <v>1407.4765936292238</v>
      </c>
      <c r="M76">
        <f t="shared" si="12"/>
        <v>2.2000095291555688</v>
      </c>
      <c r="N76" s="3">
        <f t="shared" si="13"/>
        <v>1401.9182906294418</v>
      </c>
      <c r="Q76" t="str">
        <f>'PRE-POST'!A79</f>
        <v>Nebraska</v>
      </c>
      <c r="R76" s="3">
        <f>IFERROR(VLOOKUP(Q76,$A$4:$N$160,14,FALSE),VLOOKUP(Q76,'Week 5'!Q$4:R$134,2,FALSE))</f>
        <v>1377.797298365379</v>
      </c>
    </row>
    <row r="77" spans="1:18">
      <c r="A77" t="str">
        <f t="shared" ref="A77:B77" si="45">C18</f>
        <v>Clemson</v>
      </c>
      <c r="B77">
        <f t="shared" si="45"/>
        <v>27</v>
      </c>
      <c r="C77" t="str">
        <f t="shared" ref="C77:D77" si="46">A18</f>
        <v>Syracuse</v>
      </c>
      <c r="D77">
        <f t="shared" si="46"/>
        <v>23</v>
      </c>
      <c r="E77" s="3">
        <f>VLOOKUP(A77,'Week 5'!$Q$4:R$138,2,FALSE)</f>
        <v>1730.9702770395361</v>
      </c>
      <c r="F77" s="3">
        <f>VLOOKUP(C77,'Week 5'!$Q$4:S$138,2,FALSE)</f>
        <v>1642.8693319214531</v>
      </c>
      <c r="G77" s="5">
        <f t="shared" si="11"/>
        <v>0.70709565898568694</v>
      </c>
      <c r="H77">
        <f t="shared" si="16"/>
        <v>1</v>
      </c>
      <c r="I77">
        <f t="shared" si="17"/>
        <v>4</v>
      </c>
      <c r="J77">
        <f t="shared" si="18"/>
        <v>1.6094379124341003</v>
      </c>
      <c r="K77">
        <f t="shared" si="19"/>
        <v>1730.9702770395361</v>
      </c>
      <c r="L77">
        <f t="shared" si="20"/>
        <v>1642.8693319214531</v>
      </c>
      <c r="M77">
        <f t="shared" si="12"/>
        <v>2.2000249713552682</v>
      </c>
      <c r="N77" s="3">
        <f t="shared" si="13"/>
        <v>1736.8283638598223</v>
      </c>
      <c r="Q77" t="str">
        <f>'PRE-POST'!A80</f>
        <v>Nevada</v>
      </c>
      <c r="R77" s="3">
        <f>IFERROR(VLOOKUP(Q77,$A$4:$N$160,14,FALSE),VLOOKUP(Q77,'Week 5'!Q$4:R$134,2,FALSE))</f>
        <v>1490.5778353841813</v>
      </c>
    </row>
    <row r="78" spans="1:18">
      <c r="A78" t="str">
        <f t="shared" ref="A78:B78" si="47">C19</f>
        <v>East Carolina</v>
      </c>
      <c r="B78">
        <f t="shared" si="47"/>
        <v>37</v>
      </c>
      <c r="C78" t="str">
        <f t="shared" ref="C78:D78" si="48">A19</f>
        <v>Old Dominion</v>
      </c>
      <c r="D78">
        <f t="shared" si="48"/>
        <v>35</v>
      </c>
      <c r="E78" s="3">
        <f>VLOOKUP(A78,'Week 5'!$Q$4:R$138,2,FALSE)</f>
        <v>1500.2584796225524</v>
      </c>
      <c r="F78" s="3">
        <f>VLOOKUP(C78,'Week 5'!$Q$4:S$138,2,FALSE)</f>
        <v>1465.812466698196</v>
      </c>
      <c r="G78" s="5">
        <f t="shared" si="11"/>
        <v>0.63932998319843604</v>
      </c>
      <c r="H78">
        <f t="shared" si="16"/>
        <v>1</v>
      </c>
      <c r="I78">
        <f t="shared" si="17"/>
        <v>2</v>
      </c>
      <c r="J78">
        <f t="shared" si="18"/>
        <v>1.0986122886681098</v>
      </c>
      <c r="K78">
        <f t="shared" si="19"/>
        <v>1500.2584796225524</v>
      </c>
      <c r="L78">
        <f t="shared" si="20"/>
        <v>1465.812466698196</v>
      </c>
      <c r="M78">
        <f t="shared" si="12"/>
        <v>2.2000638680594133</v>
      </c>
      <c r="N78" s="3">
        <f t="shared" si="13"/>
        <v>1507.4718799585837</v>
      </c>
      <c r="Q78" t="str">
        <f>'PRE-POST'!A81</f>
        <v>Nevada-Las Vegas</v>
      </c>
      <c r="R78" s="3">
        <f>IFERROR(VLOOKUP(Q78,$A$4:$N$160,14,FALSE),VLOOKUP(Q78,'Week 5'!Q$4:R$134,2,FALSE))</f>
        <v>1516.6719367336934</v>
      </c>
    </row>
    <row r="79" spans="1:18">
      <c r="A79" t="str">
        <f t="shared" ref="A79:B79" si="49">C20</f>
        <v>Mississippi State</v>
      </c>
      <c r="B79">
        <f t="shared" si="49"/>
        <v>6</v>
      </c>
      <c r="C79" t="str">
        <f t="shared" ref="C79:D79" si="50">A20</f>
        <v>Florida</v>
      </c>
      <c r="D79">
        <f t="shared" si="50"/>
        <v>13</v>
      </c>
      <c r="E79" s="3">
        <f>VLOOKUP(A79,'Week 5'!$Q$4:R$138,2,FALSE)</f>
        <v>1643.1786268052174</v>
      </c>
      <c r="F79" s="3">
        <f>VLOOKUP(C79,'Week 5'!$Q$4:S$138,2,FALSE)</f>
        <v>1654.7130019602976</v>
      </c>
      <c r="G79" s="5">
        <f t="shared" si="11"/>
        <v>0.57634155276766097</v>
      </c>
      <c r="H79">
        <f t="shared" si="16"/>
        <v>0</v>
      </c>
      <c r="I79">
        <f t="shared" si="17"/>
        <v>-7</v>
      </c>
      <c r="J79">
        <f t="shared" si="18"/>
        <v>2.0794415416798357</v>
      </c>
      <c r="K79">
        <f t="shared" si="19"/>
        <v>1654.7130019602976</v>
      </c>
      <c r="L79">
        <f t="shared" si="20"/>
        <v>1643.1786268052174</v>
      </c>
      <c r="M79">
        <f t="shared" si="12"/>
        <v>2.2001907342158047</v>
      </c>
      <c r="N79" s="3">
        <f t="shared" si="13"/>
        <v>1631.6517957498643</v>
      </c>
      <c r="Q79" t="str">
        <f>'PRE-POST'!A82</f>
        <v>New Mexico</v>
      </c>
      <c r="R79" s="3">
        <f>IFERROR(VLOOKUP(Q79,$A$4:$N$160,14,FALSE),VLOOKUP(Q79,'Week 5'!Q$4:R$134,2,FALSE))</f>
        <v>1540.6414576524828</v>
      </c>
    </row>
    <row r="80" spans="1:18">
      <c r="A80" t="str">
        <f t="shared" ref="A80:B80" si="51">C21</f>
        <v>Florida International</v>
      </c>
      <c r="B80">
        <f t="shared" si="51"/>
        <v>55</v>
      </c>
      <c r="C80" t="str">
        <f t="shared" ref="C80:D80" si="52">A21</f>
        <v>AA</v>
      </c>
      <c r="D80">
        <f t="shared" si="52"/>
        <v>9</v>
      </c>
      <c r="E80" s="3">
        <f>VLOOKUP(A80,'Week 5'!$Q$4:R$138,2,FALSE)</f>
        <v>1533.5638887018688</v>
      </c>
      <c r="F80" s="3">
        <f>VLOOKUP(C80,'Week 5'!$Q$4:S$138,2,FALSE)</f>
        <v>1289.8272352987558</v>
      </c>
      <c r="G80" s="5">
        <f t="shared" si="11"/>
        <v>0.85535461851957229</v>
      </c>
      <c r="H80">
        <f t="shared" si="16"/>
        <v>1</v>
      </c>
      <c r="I80">
        <f t="shared" si="17"/>
        <v>46</v>
      </c>
      <c r="J80">
        <f t="shared" si="18"/>
        <v>3.8501476017100584</v>
      </c>
      <c r="K80">
        <f t="shared" si="19"/>
        <v>1533.5638887018688</v>
      </c>
      <c r="L80">
        <f t="shared" si="20"/>
        <v>1289.8272352987558</v>
      </c>
      <c r="M80">
        <f t="shared" si="12"/>
        <v>2.2000090261352541</v>
      </c>
      <c r="N80" s="3">
        <f t="shared" si="13"/>
        <v>1536.4567963314773</v>
      </c>
      <c r="Q80" t="str">
        <f>'PRE-POST'!A83</f>
        <v>New Mexico State</v>
      </c>
      <c r="R80" s="3">
        <f>IFERROR(VLOOKUP(Q80,$A$4:$N$160,14,FALSE),VLOOKUP(Q80,'Week 5'!Q$4:R$134,2,FALSE))</f>
        <v>1357.0113216178233</v>
      </c>
    </row>
    <row r="81" spans="1:18">
      <c r="A81" t="str">
        <f t="shared" ref="A81:B81" si="53">C22</f>
        <v>Louisville</v>
      </c>
      <c r="B81">
        <f t="shared" si="53"/>
        <v>24</v>
      </c>
      <c r="C81" t="str">
        <f t="shared" ref="C81:D81" si="54">A22</f>
        <v>Florida State</v>
      </c>
      <c r="D81">
        <f t="shared" si="54"/>
        <v>28</v>
      </c>
      <c r="E81" s="3">
        <f>VLOOKUP(A81,'Week 5'!$Q$4:R$138,2,FALSE)</f>
        <v>1480.9595196125779</v>
      </c>
      <c r="F81" s="3">
        <f>VLOOKUP(C81,'Week 5'!$Q$4:S$138,2,FALSE)</f>
        <v>1508.6998757743054</v>
      </c>
      <c r="G81" s="5">
        <f t="shared" si="11"/>
        <v>0.55341631748173059</v>
      </c>
      <c r="H81">
        <f t="shared" si="16"/>
        <v>0</v>
      </c>
      <c r="I81">
        <f t="shared" si="17"/>
        <v>-4</v>
      </c>
      <c r="J81">
        <f t="shared" si="18"/>
        <v>1.6094379124341003</v>
      </c>
      <c r="K81">
        <f t="shared" si="19"/>
        <v>1508.6998757743054</v>
      </c>
      <c r="L81">
        <f t="shared" si="20"/>
        <v>1480.9595196125779</v>
      </c>
      <c r="M81">
        <f t="shared" si="12"/>
        <v>2.2000793068404452</v>
      </c>
      <c r="N81" s="3">
        <f t="shared" si="13"/>
        <v>1469.8911932629433</v>
      </c>
      <c r="Q81" t="str">
        <f>'PRE-POST'!A84</f>
        <v>North Carolina</v>
      </c>
      <c r="R81" s="3">
        <f>IFERROR(VLOOKUP(Q81,$A$4:$N$160,14,FALSE),VLOOKUP(Q81,'Week 5'!Q$4:R$134,2,FALSE))</f>
        <v>1425.8494624506175</v>
      </c>
    </row>
    <row r="82" spans="1:18">
      <c r="A82" t="str">
        <f t="shared" ref="A82:B82" si="55">C23</f>
        <v>Fresno State</v>
      </c>
      <c r="B82">
        <f t="shared" si="55"/>
        <v>49</v>
      </c>
      <c r="C82" t="str">
        <f t="shared" ref="C82:D82" si="56">A23</f>
        <v>Toledo</v>
      </c>
      <c r="D82">
        <f t="shared" si="56"/>
        <v>27</v>
      </c>
      <c r="E82" s="3">
        <f>VLOOKUP(A82,'Week 5'!$Q$4:R$138,2,FALSE)</f>
        <v>1619.2159688776048</v>
      </c>
      <c r="F82" s="3">
        <f>VLOOKUP(C82,'Week 5'!$Q$4:S$138,2,FALSE)</f>
        <v>1562.1552270445727</v>
      </c>
      <c r="G82" s="5">
        <f t="shared" si="11"/>
        <v>0.66877241569603485</v>
      </c>
      <c r="H82">
        <f t="shared" si="16"/>
        <v>1</v>
      </c>
      <c r="I82">
        <f t="shared" si="17"/>
        <v>22</v>
      </c>
      <c r="J82">
        <f t="shared" si="18"/>
        <v>3.1354942159291497</v>
      </c>
      <c r="K82">
        <f t="shared" si="19"/>
        <v>1619.2159688776048</v>
      </c>
      <c r="L82">
        <f t="shared" si="20"/>
        <v>1562.1552270445727</v>
      </c>
      <c r="M82">
        <f t="shared" si="12"/>
        <v>2.2000385554048081</v>
      </c>
      <c r="N82" s="3">
        <f t="shared" si="13"/>
        <v>1625.8405205636841</v>
      </c>
      <c r="Q82" t="str">
        <f>'PRE-POST'!A85</f>
        <v>North Carolina State</v>
      </c>
      <c r="R82" s="3">
        <f>IFERROR(VLOOKUP(Q82,$A$4:$N$160,14,FALSE),VLOOKUP(Q82,'Week 5'!Q$4:R$134,2,FALSE))</f>
        <v>1688.9988984977749</v>
      </c>
    </row>
    <row r="83" spans="1:18">
      <c r="A83" t="str">
        <f t="shared" ref="A83:B83" si="57">C24</f>
        <v>Georgia</v>
      </c>
      <c r="B83">
        <f t="shared" si="57"/>
        <v>38</v>
      </c>
      <c r="C83" t="str">
        <f t="shared" ref="C83:D83" si="58">A24</f>
        <v>Tennessee</v>
      </c>
      <c r="D83">
        <f t="shared" si="58"/>
        <v>12</v>
      </c>
      <c r="E83" s="3">
        <f>VLOOKUP(A83,'Week 5'!$Q$4:R$138,2,FALSE)</f>
        <v>1762.7060420752548</v>
      </c>
      <c r="F83" s="3">
        <f>VLOOKUP(C83,'Week 5'!$Q$4:S$138,2,FALSE)</f>
        <v>1472.6521298951823</v>
      </c>
      <c r="G83" s="5">
        <f t="shared" si="11"/>
        <v>0.88532518728619081</v>
      </c>
      <c r="H83">
        <f t="shared" si="16"/>
        <v>1</v>
      </c>
      <c r="I83">
        <f t="shared" si="17"/>
        <v>26</v>
      </c>
      <c r="J83">
        <f t="shared" si="18"/>
        <v>3.2958368660043291</v>
      </c>
      <c r="K83">
        <f t="shared" si="19"/>
        <v>1762.7060420752548</v>
      </c>
      <c r="L83">
        <f t="shared" si="20"/>
        <v>1472.6521298951823</v>
      </c>
      <c r="M83">
        <f t="shared" si="12"/>
        <v>2.2000075847968521</v>
      </c>
      <c r="N83" s="3">
        <f t="shared" si="13"/>
        <v>1764.9995383295309</v>
      </c>
      <c r="Q83" t="str">
        <f>'PRE-POST'!A86</f>
        <v>North Texas</v>
      </c>
      <c r="R83" s="3">
        <f>IFERROR(VLOOKUP(Q83,$A$4:$N$160,14,FALSE),VLOOKUP(Q83,'Week 5'!Q$4:R$134,2,FALSE))</f>
        <v>1686.6549432894176</v>
      </c>
    </row>
    <row r="84" spans="1:18">
      <c r="A84" t="str">
        <f t="shared" ref="A84:B84" si="59">C25</f>
        <v>Georgia Southern</v>
      </c>
      <c r="B84">
        <f t="shared" si="59"/>
        <v>28</v>
      </c>
      <c r="C84" t="str">
        <f t="shared" ref="C84:D84" si="60">A25</f>
        <v>Arkansas State</v>
      </c>
      <c r="D84">
        <f t="shared" si="60"/>
        <v>21</v>
      </c>
      <c r="E84" s="3">
        <f>VLOOKUP(A84,'Week 5'!$Q$4:R$138,2,FALSE)</f>
        <v>1554.103429549976</v>
      </c>
      <c r="F84" s="3">
        <f>VLOOKUP(C84,'Week 5'!$Q$4:S$138,2,FALSE)</f>
        <v>1597.0195294577691</v>
      </c>
      <c r="G84" s="5">
        <f t="shared" si="11"/>
        <v>0.53173855509692014</v>
      </c>
      <c r="H84">
        <f t="shared" si="16"/>
        <v>1</v>
      </c>
      <c r="I84">
        <f t="shared" si="17"/>
        <v>7</v>
      </c>
      <c r="J84">
        <f t="shared" si="18"/>
        <v>2.0794415416798357</v>
      </c>
      <c r="K84">
        <f t="shared" si="19"/>
        <v>1554.103429549976</v>
      </c>
      <c r="L84">
        <f t="shared" si="20"/>
        <v>1597.0195294577691</v>
      </c>
      <c r="M84">
        <f t="shared" si="12"/>
        <v>2.1999487371870994</v>
      </c>
      <c r="N84" s="3">
        <f t="shared" si="13"/>
        <v>1563.4686584480376</v>
      </c>
      <c r="Q84" t="str">
        <f>'PRE-POST'!A87</f>
        <v>Northern Illinois</v>
      </c>
      <c r="R84" s="3">
        <f>IFERROR(VLOOKUP(Q84,$A$4:$N$160,14,FALSE),VLOOKUP(Q84,'Week 5'!Q$4:R$134,2,FALSE))</f>
        <v>1416.42738092933</v>
      </c>
    </row>
    <row r="85" spans="1:18">
      <c r="A85" t="str">
        <f t="shared" ref="A85:B85" si="61">C26</f>
        <v>Georgia State</v>
      </c>
      <c r="B85">
        <f t="shared" si="61"/>
        <v>46</v>
      </c>
      <c r="C85" t="str">
        <f t="shared" ref="C85:D85" si="62">A26</f>
        <v>Louisiana-Monroe</v>
      </c>
      <c r="D85">
        <f t="shared" si="62"/>
        <v>14</v>
      </c>
      <c r="E85" s="3">
        <f>VLOOKUP(A85,'Week 5'!$Q$4:R$138,2,FALSE)</f>
        <v>1362.2007078607123</v>
      </c>
      <c r="F85" s="3">
        <f>VLOOKUP(C85,'Week 5'!$Q$4:S$138,2,FALSE)</f>
        <v>1442.8810223429109</v>
      </c>
      <c r="G85" s="5">
        <f t="shared" si="11"/>
        <v>0.4774495221474282</v>
      </c>
      <c r="H85">
        <f t="shared" si="16"/>
        <v>1</v>
      </c>
      <c r="I85">
        <f t="shared" si="17"/>
        <v>32</v>
      </c>
      <c r="J85">
        <f t="shared" si="18"/>
        <v>3.4965075614664802</v>
      </c>
      <c r="K85">
        <f t="shared" si="19"/>
        <v>1362.2007078607123</v>
      </c>
      <c r="L85">
        <f t="shared" si="20"/>
        <v>1442.8810223429109</v>
      </c>
      <c r="M85">
        <f t="shared" si="12"/>
        <v>2.1999727318861595</v>
      </c>
      <c r="N85" s="3">
        <f t="shared" si="13"/>
        <v>1372.6517174177638</v>
      </c>
      <c r="Q85" t="str">
        <f>'PRE-POST'!A88</f>
        <v>Northwestern</v>
      </c>
      <c r="R85" s="3">
        <f>IFERROR(VLOOKUP(Q85,$A$4:$N$160,14,FALSE),VLOOKUP(Q85,'Week 5'!Q$4:R$134,2,FALSE))</f>
        <v>1405.5596391913748</v>
      </c>
    </row>
    <row r="86" spans="1:18">
      <c r="A86" t="str">
        <f t="shared" ref="A86:B86" si="63">C27</f>
        <v>Georgia Tech</v>
      </c>
      <c r="B86">
        <f t="shared" si="63"/>
        <v>63</v>
      </c>
      <c r="C86" t="str">
        <f t="shared" ref="C86:D86" si="64">A27</f>
        <v>Bowling Green State</v>
      </c>
      <c r="D86">
        <f t="shared" si="64"/>
        <v>17</v>
      </c>
      <c r="E86" s="3">
        <f>VLOOKUP(A86,'Week 5'!$Q$4:R$138,2,FALSE)</f>
        <v>1451.1614102658662</v>
      </c>
      <c r="F86" s="3">
        <f>VLOOKUP(C86,'Week 5'!$Q$4:S$138,2,FALSE)</f>
        <v>1340.310562948727</v>
      </c>
      <c r="G86" s="5">
        <f t="shared" si="11"/>
        <v>0.7334658867809345</v>
      </c>
      <c r="H86">
        <f t="shared" si="16"/>
        <v>1</v>
      </c>
      <c r="I86">
        <f t="shared" si="17"/>
        <v>46</v>
      </c>
      <c r="J86">
        <f t="shared" si="18"/>
        <v>3.8501476017100584</v>
      </c>
      <c r="K86">
        <f t="shared" si="19"/>
        <v>1451.1614102658662</v>
      </c>
      <c r="L86">
        <f t="shared" si="20"/>
        <v>1340.310562948727</v>
      </c>
      <c r="M86">
        <f t="shared" si="12"/>
        <v>2.2000198464879004</v>
      </c>
      <c r="N86" s="3">
        <f t="shared" si="13"/>
        <v>1456.4920925302474</v>
      </c>
      <c r="Q86" t="str">
        <f>'PRE-POST'!A89</f>
        <v>Notre Dame</v>
      </c>
      <c r="R86" s="3">
        <f>IFERROR(VLOOKUP(Q86,$A$4:$N$160,14,FALSE),VLOOKUP(Q86,'Week 5'!Q$4:R$134,2,FALSE))</f>
        <v>1681.3902349369966</v>
      </c>
    </row>
    <row r="87" spans="1:18">
      <c r="A87" t="str">
        <f t="shared" ref="A87:B87" si="65">C28</f>
        <v>San Jose State</v>
      </c>
      <c r="B87">
        <f t="shared" si="65"/>
        <v>41</v>
      </c>
      <c r="C87" t="str">
        <f t="shared" ref="C87:D87" si="66">A28</f>
        <v>Hawaii</v>
      </c>
      <c r="D87">
        <f t="shared" si="66"/>
        <v>44</v>
      </c>
      <c r="E87" s="3">
        <f>VLOOKUP(A87,'Week 5'!$Q$4:R$138,2,FALSE)</f>
        <v>1395.4820427076957</v>
      </c>
      <c r="F87" s="3">
        <f>VLOOKUP(C87,'Week 5'!$Q$4:S$138,2,FALSE)</f>
        <v>1593.7639293457989</v>
      </c>
      <c r="G87" s="5">
        <f t="shared" si="11"/>
        <v>0.31707813799185336</v>
      </c>
      <c r="H87">
        <f t="shared" si="16"/>
        <v>0</v>
      </c>
      <c r="I87">
        <f t="shared" si="17"/>
        <v>-3</v>
      </c>
      <c r="J87">
        <f t="shared" si="18"/>
        <v>1.3862943611198906</v>
      </c>
      <c r="K87">
        <f t="shared" si="19"/>
        <v>1593.7639293457989</v>
      </c>
      <c r="L87">
        <f t="shared" si="20"/>
        <v>1395.4820427076957</v>
      </c>
      <c r="M87">
        <f t="shared" si="12"/>
        <v>2.2000110953150451</v>
      </c>
      <c r="N87" s="3">
        <f t="shared" si="13"/>
        <v>1389.1404799478587</v>
      </c>
      <c r="Q87" t="str">
        <f>'PRE-POST'!A90</f>
        <v>Ohio</v>
      </c>
      <c r="R87" s="3">
        <f>IFERROR(VLOOKUP(Q87,$A$4:$N$160,14,FALSE),VLOOKUP(Q87,'Week 5'!Q$4:R$134,2,FALSE))</f>
        <v>1487.250436036602</v>
      </c>
    </row>
    <row r="88" spans="1:18">
      <c r="A88" t="str">
        <f t="shared" ref="A88:B88" si="67">C29</f>
        <v>Rutgers</v>
      </c>
      <c r="B88">
        <f t="shared" si="67"/>
        <v>17</v>
      </c>
      <c r="C88" t="str">
        <f t="shared" ref="C88:D88" si="68">A29</f>
        <v>Indiana</v>
      </c>
      <c r="D88">
        <f t="shared" si="68"/>
        <v>24</v>
      </c>
      <c r="E88" s="3">
        <f>VLOOKUP(A88,'Week 5'!$Q$4:R$138,2,FALSE)</f>
        <v>1380.4697420198652</v>
      </c>
      <c r="F88" s="3">
        <f>VLOOKUP(C88,'Week 5'!$Q$4:S$138,2,FALSE)</f>
        <v>1526.5850062278764</v>
      </c>
      <c r="G88" s="5">
        <f t="shared" si="11"/>
        <v>0.38534147145105097</v>
      </c>
      <c r="H88">
        <f t="shared" si="16"/>
        <v>0</v>
      </c>
      <c r="I88">
        <f t="shared" si="17"/>
        <v>-7</v>
      </c>
      <c r="J88">
        <f t="shared" si="18"/>
        <v>2.0794415416798357</v>
      </c>
      <c r="K88">
        <f t="shared" si="19"/>
        <v>1526.5850062278764</v>
      </c>
      <c r="L88">
        <f t="shared" si="20"/>
        <v>1380.4697420198652</v>
      </c>
      <c r="M88">
        <f t="shared" si="12"/>
        <v>2.2000150566062482</v>
      </c>
      <c r="N88" s="3">
        <f t="shared" si="13"/>
        <v>1372.7629125908441</v>
      </c>
      <c r="Q88" t="str">
        <f>'PRE-POST'!A91</f>
        <v>Ohio State</v>
      </c>
      <c r="R88" s="3">
        <f>IFERROR(VLOOKUP(Q88,$A$4:$N$160,14,FALSE),VLOOKUP(Q88,'Week 5'!Q$4:R$134,2,FALSE))</f>
        <v>1707.3833149839897</v>
      </c>
    </row>
    <row r="89" spans="1:18">
      <c r="A89" t="str">
        <f t="shared" ref="A89:B89" si="69">C30</f>
        <v>Kentucky</v>
      </c>
      <c r="B89">
        <f t="shared" si="69"/>
        <v>24</v>
      </c>
      <c r="C89" t="str">
        <f t="shared" ref="C89:D89" si="70">A30</f>
        <v>South Carolina</v>
      </c>
      <c r="D89">
        <f t="shared" si="70"/>
        <v>10</v>
      </c>
      <c r="E89" s="3">
        <f>VLOOKUP(A89,'Week 5'!$Q$4:R$138,2,FALSE)</f>
        <v>1697.4259752189469</v>
      </c>
      <c r="F89" s="3">
        <f>VLOOKUP(C89,'Week 5'!$Q$4:S$138,2,FALSE)</f>
        <v>1565.3575533374531</v>
      </c>
      <c r="G89" s="5">
        <f t="shared" si="11"/>
        <v>0.75665312421742636</v>
      </c>
      <c r="H89">
        <f t="shared" si="16"/>
        <v>1</v>
      </c>
      <c r="I89">
        <f t="shared" si="17"/>
        <v>14</v>
      </c>
      <c r="J89">
        <f t="shared" si="18"/>
        <v>2.7080502011022101</v>
      </c>
      <c r="K89">
        <f t="shared" si="19"/>
        <v>1697.4259752189469</v>
      </c>
      <c r="L89">
        <f t="shared" si="20"/>
        <v>1565.3575533374531</v>
      </c>
      <c r="M89">
        <f t="shared" si="12"/>
        <v>2.2000166580320162</v>
      </c>
      <c r="N89" s="3">
        <f t="shared" si="13"/>
        <v>1702.2929127345983</v>
      </c>
      <c r="Q89" t="str">
        <f>'PRE-POST'!A92</f>
        <v>Oklahoma</v>
      </c>
      <c r="R89" s="3">
        <f>IFERROR(VLOOKUP(Q89,$A$4:$N$160,14,FALSE),VLOOKUP(Q89,'Week 5'!Q$4:R$134,2,FALSE))</f>
        <v>1670.122505431845</v>
      </c>
    </row>
    <row r="90" spans="1:18">
      <c r="A90" t="str">
        <f t="shared" ref="A90:B90" si="71">C31</f>
        <v>New Mexico</v>
      </c>
      <c r="B90">
        <f t="shared" si="71"/>
        <v>43</v>
      </c>
      <c r="C90" t="str">
        <f t="shared" ref="C90:D90" si="72">A31</f>
        <v>Liberty</v>
      </c>
      <c r="D90">
        <f t="shared" si="72"/>
        <v>52</v>
      </c>
      <c r="E90" s="3">
        <f>VLOOKUP(A90,'Week 5'!$Q$4:R$138,2,FALSE)</f>
        <v>1556.0464921279715</v>
      </c>
      <c r="F90" s="3">
        <f>VLOOKUP(C90,'Week 5'!$Q$4:S$138,2,FALSE)</f>
        <v>1410.8943252064371</v>
      </c>
      <c r="G90" s="5">
        <f t="shared" si="11"/>
        <v>0.77025172377443241</v>
      </c>
      <c r="H90">
        <f t="shared" si="16"/>
        <v>0</v>
      </c>
      <c r="I90">
        <f t="shared" si="17"/>
        <v>-9</v>
      </c>
      <c r="J90">
        <f t="shared" si="18"/>
        <v>2.3025850929940459</v>
      </c>
      <c r="K90">
        <f t="shared" si="19"/>
        <v>1410.8943252064371</v>
      </c>
      <c r="L90">
        <f t="shared" si="20"/>
        <v>1556.0464921279715</v>
      </c>
      <c r="M90">
        <f t="shared" si="12"/>
        <v>2.1999848434918565</v>
      </c>
      <c r="N90" s="3">
        <f t="shared" si="13"/>
        <v>1540.6414576524828</v>
      </c>
      <c r="Q90" t="str">
        <f>'PRE-POST'!A93</f>
        <v>Oklahoma State</v>
      </c>
      <c r="R90" s="3">
        <f>IFERROR(VLOOKUP(Q90,$A$4:$N$160,14,FALSE),VLOOKUP(Q90,'Week 5'!Q$4:R$134,2,FALSE))</f>
        <v>1593.498072476345</v>
      </c>
    </row>
    <row r="91" spans="1:18">
      <c r="A91" t="str">
        <f t="shared" ref="A91:B91" si="73">C32</f>
        <v>Louisiana State</v>
      </c>
      <c r="B91">
        <f t="shared" si="73"/>
        <v>45</v>
      </c>
      <c r="C91" t="str">
        <f t="shared" ref="C91:D91" si="74">A32</f>
        <v>Mississippi</v>
      </c>
      <c r="D91">
        <f t="shared" si="74"/>
        <v>16</v>
      </c>
      <c r="E91" s="3">
        <f>VLOOKUP(A91,'Week 5'!$Q$4:R$138,2,FALSE)</f>
        <v>1629.4621605829686</v>
      </c>
      <c r="F91" s="3">
        <f>VLOOKUP(C91,'Week 5'!$Q$4:S$138,2,FALSE)</f>
        <v>1531.1490316074292</v>
      </c>
      <c r="G91" s="5">
        <f t="shared" si="11"/>
        <v>0.71912105644198021</v>
      </c>
      <c r="H91">
        <f t="shared" si="16"/>
        <v>1</v>
      </c>
      <c r="I91">
        <f t="shared" si="17"/>
        <v>29</v>
      </c>
      <c r="J91">
        <f t="shared" si="18"/>
        <v>3.4011973816621555</v>
      </c>
      <c r="K91">
        <f t="shared" si="19"/>
        <v>1629.4621605829686</v>
      </c>
      <c r="L91">
        <f t="shared" si="20"/>
        <v>1531.1490316074292</v>
      </c>
      <c r="M91">
        <f t="shared" si="12"/>
        <v>2.2000223774792129</v>
      </c>
      <c r="N91" s="3">
        <f t="shared" si="13"/>
        <v>1635.0797394541291</v>
      </c>
      <c r="Q91" t="str">
        <f>'PRE-POST'!A94</f>
        <v>Old Dominion</v>
      </c>
      <c r="R91" s="3">
        <f>IFERROR(VLOOKUP(Q91,$A$4:$N$160,14,FALSE),VLOOKUP(Q91,'Week 5'!Q$4:R$134,2,FALSE))</f>
        <v>1458.5990663621646</v>
      </c>
    </row>
    <row r="92" spans="1:18">
      <c r="A92" t="str">
        <f t="shared" ref="A92:B92" si="75">C33</f>
        <v>North Texas</v>
      </c>
      <c r="B92">
        <f t="shared" si="75"/>
        <v>27</v>
      </c>
      <c r="C92" t="str">
        <f t="shared" ref="C92:D92" si="76">A33</f>
        <v>Louisiana Tech</v>
      </c>
      <c r="D92">
        <f t="shared" si="76"/>
        <v>29</v>
      </c>
      <c r="E92" s="3">
        <f>VLOOKUP(A92,'Week 5'!$Q$4:R$138,2,FALSE)</f>
        <v>1702.9854880305991</v>
      </c>
      <c r="F92" s="3">
        <f>VLOOKUP(C92,'Week 5'!$Q$4:S$138,2,FALSE)</f>
        <v>1508.6258580099745</v>
      </c>
      <c r="G92" s="5">
        <f t="shared" si="11"/>
        <v>0.81652723705907726</v>
      </c>
      <c r="H92">
        <f t="shared" si="16"/>
        <v>0</v>
      </c>
      <c r="I92">
        <f t="shared" si="17"/>
        <v>-2</v>
      </c>
      <c r="J92">
        <f t="shared" si="18"/>
        <v>1.0986122886681098</v>
      </c>
      <c r="K92">
        <f t="shared" si="19"/>
        <v>1508.6258580099745</v>
      </c>
      <c r="L92">
        <f t="shared" si="20"/>
        <v>1702.9854880305991</v>
      </c>
      <c r="M92">
        <f t="shared" si="12"/>
        <v>2.1999886807769715</v>
      </c>
      <c r="N92" s="3">
        <f t="shared" si="13"/>
        <v>1686.6549432894176</v>
      </c>
      <c r="Q92" t="str">
        <f>'PRE-POST'!A95</f>
        <v>Oregon</v>
      </c>
      <c r="R92" s="3">
        <f>IFERROR(VLOOKUP(Q92,$A$4:$N$160,14,FALSE),VLOOKUP(Q92,'Week 5'!Q$4:R$134,2,FALSE))</f>
        <v>1558.9929224938192</v>
      </c>
    </row>
    <row r="93" spans="1:18">
      <c r="A93" t="str">
        <f t="shared" ref="A93:B93" si="77">C34</f>
        <v>Western Kentucky</v>
      </c>
      <c r="B93">
        <f t="shared" si="77"/>
        <v>17</v>
      </c>
      <c r="C93" t="str">
        <f t="shared" ref="C93:D93" si="78">A34</f>
        <v>Marshall</v>
      </c>
      <c r="D93">
        <f t="shared" si="78"/>
        <v>20</v>
      </c>
      <c r="E93" s="3">
        <f>VLOOKUP(A93,'Week 5'!$Q$4:R$138,2,FALSE)</f>
        <v>1471.9990288360234</v>
      </c>
      <c r="F93" s="3">
        <f>VLOOKUP(C93,'Week 5'!$Q$4:S$138,2,FALSE)</f>
        <v>1488.0633500851809</v>
      </c>
      <c r="G93" s="5">
        <f t="shared" si="11"/>
        <v>0.56996207254002751</v>
      </c>
      <c r="H93">
        <f t="shared" si="16"/>
        <v>0</v>
      </c>
      <c r="I93">
        <f t="shared" si="17"/>
        <v>-3</v>
      </c>
      <c r="J93">
        <f t="shared" si="18"/>
        <v>1.3862943611198906</v>
      </c>
      <c r="K93">
        <f t="shared" si="19"/>
        <v>1488.0633500851809</v>
      </c>
      <c r="L93">
        <f t="shared" si="20"/>
        <v>1471.9990288360234</v>
      </c>
      <c r="M93">
        <f t="shared" si="12"/>
        <v>2.2001369494525091</v>
      </c>
      <c r="N93" s="3">
        <f t="shared" si="13"/>
        <v>1460.599787385223</v>
      </c>
      <c r="Q93" t="str">
        <f>'PRE-POST'!A96</f>
        <v>Oregon State</v>
      </c>
      <c r="R93" s="3">
        <f>IFERROR(VLOOKUP(Q93,$A$4:$N$160,14,FALSE),VLOOKUP(Q93,'Week 5'!Q$4:R$134,2,FALSE))</f>
        <v>1399.2094377675935</v>
      </c>
    </row>
    <row r="94" spans="1:18">
      <c r="A94" t="str">
        <f t="shared" ref="A94:B94" si="79">C35</f>
        <v>Northwestern</v>
      </c>
      <c r="B94">
        <f t="shared" si="79"/>
        <v>17</v>
      </c>
      <c r="C94" t="str">
        <f t="shared" ref="C94:D94" si="80">A35</f>
        <v>Michigan</v>
      </c>
      <c r="D94">
        <f t="shared" si="80"/>
        <v>20</v>
      </c>
      <c r="E94" s="3">
        <f>VLOOKUP(A94,'Week 5'!$Q$4:R$138,2,FALSE)</f>
        <v>1411.7249045732535</v>
      </c>
      <c r="F94" s="3">
        <f>VLOOKUP(C94,'Week 5'!$Q$4:S$138,2,FALSE)</f>
        <v>1617.1325275305503</v>
      </c>
      <c r="G94" s="5">
        <f t="shared" si="11"/>
        <v>0.30826326909393803</v>
      </c>
      <c r="H94">
        <f t="shared" si="16"/>
        <v>0</v>
      </c>
      <c r="I94">
        <f t="shared" si="17"/>
        <v>-3</v>
      </c>
      <c r="J94">
        <f t="shared" si="18"/>
        <v>1.3862943611198906</v>
      </c>
      <c r="K94">
        <f t="shared" si="19"/>
        <v>1617.1325275305503</v>
      </c>
      <c r="L94">
        <f t="shared" si="20"/>
        <v>1411.7249045732535</v>
      </c>
      <c r="M94">
        <f t="shared" si="12"/>
        <v>2.2000107104106865</v>
      </c>
      <c r="N94" s="3">
        <f t="shared" si="13"/>
        <v>1405.5596391913748</v>
      </c>
      <c r="Q94" t="str">
        <f>'PRE-POST'!A97</f>
        <v>Penn State</v>
      </c>
      <c r="R94" s="3">
        <f>IFERROR(VLOOKUP(Q94,$A$4:$N$160,14,FALSE),VLOOKUP(Q94,'Week 5'!Q$4:R$134,2,FALSE))</f>
        <v>1728.6798691654249</v>
      </c>
    </row>
    <row r="95" spans="1:18">
      <c r="A95" t="str">
        <f t="shared" ref="A95:B95" si="81">C36</f>
        <v>Michigan State</v>
      </c>
      <c r="B95">
        <f t="shared" si="81"/>
        <v>31</v>
      </c>
      <c r="C95" t="str">
        <f t="shared" ref="C95:D95" si="82">A36</f>
        <v>Central Michigan</v>
      </c>
      <c r="D95">
        <f t="shared" si="82"/>
        <v>20</v>
      </c>
      <c r="E95" s="3">
        <f>VLOOKUP(A95,'Week 5'!$Q$4:R$138,2,FALSE)</f>
        <v>1585.6276514296151</v>
      </c>
      <c r="F95" s="3">
        <f>VLOOKUP(C95,'Week 5'!$Q$4:S$138,2,FALSE)</f>
        <v>1380.642520016464</v>
      </c>
      <c r="G95" s="5">
        <f t="shared" ref="G95:G126" si="83">1/(1+(10^((F95-E95-HFA)/400)))</f>
        <v>0.82551365918051889</v>
      </c>
      <c r="H95">
        <f t="shared" si="16"/>
        <v>1</v>
      </c>
      <c r="I95">
        <f t="shared" si="17"/>
        <v>11</v>
      </c>
      <c r="J95">
        <f t="shared" si="18"/>
        <v>2.4849066497880004</v>
      </c>
      <c r="K95">
        <f t="shared" si="19"/>
        <v>1585.6276514296151</v>
      </c>
      <c r="L95">
        <f t="shared" si="20"/>
        <v>1380.642520016464</v>
      </c>
      <c r="M95">
        <f t="shared" ref="M95:M126" si="84">IFERROR((MVC*0.001/(K95-L95))+MVC,1)</f>
        <v>2.2000107324857412</v>
      </c>
      <c r="N95" s="3">
        <f t="shared" ref="N95:N120" si="85">E95+k*(H95-G95)</f>
        <v>1589.1173782460046</v>
      </c>
      <c r="Q95" t="str">
        <f>'PRE-POST'!A98</f>
        <v>Pittsburgh</v>
      </c>
      <c r="R95" s="3">
        <f>IFERROR(VLOOKUP(Q95,$A$4:$N$160,14,FALSE),VLOOKUP(Q95,'Week 5'!Q$4:R$134,2,FALSE))</f>
        <v>1469.9389316137533</v>
      </c>
    </row>
    <row r="96" spans="1:18">
      <c r="A96" t="str">
        <f t="shared" ref="A96:B96" si="86">C37</f>
        <v>Middle Tennessee State</v>
      </c>
      <c r="B96">
        <f t="shared" si="86"/>
        <v>25</v>
      </c>
      <c r="C96" t="str">
        <f t="shared" ref="C96:D96" si="87">A37</f>
        <v>Florida Atlantic</v>
      </c>
      <c r="D96">
        <f t="shared" si="87"/>
        <v>24</v>
      </c>
      <c r="E96" s="3">
        <f>VLOOKUP(A96,'Week 5'!$Q$4:R$138,2,FALSE)</f>
        <v>1473.2217232527676</v>
      </c>
      <c r="F96" s="3">
        <f>VLOOKUP(C96,'Week 5'!$Q$4:S$138,2,FALSE)</f>
        <v>1491.4794951737397</v>
      </c>
      <c r="G96" s="5">
        <f t="shared" si="83"/>
        <v>0.56686455105752331</v>
      </c>
      <c r="H96">
        <f t="shared" si="16"/>
        <v>1</v>
      </c>
      <c r="I96">
        <f t="shared" si="17"/>
        <v>1</v>
      </c>
      <c r="J96">
        <f t="shared" si="18"/>
        <v>0.69314718055994529</v>
      </c>
      <c r="K96">
        <f t="shared" si="19"/>
        <v>1473.2217232527676</v>
      </c>
      <c r="L96">
        <f t="shared" si="20"/>
        <v>1491.4794951737397</v>
      </c>
      <c r="M96">
        <f t="shared" si="84"/>
        <v>2.1998795033693312</v>
      </c>
      <c r="N96" s="3">
        <f t="shared" si="85"/>
        <v>1481.884432231617</v>
      </c>
      <c r="Q96" t="str">
        <f>'PRE-POST'!A99</f>
        <v>Purdue</v>
      </c>
      <c r="R96" s="3">
        <f>IFERROR(VLOOKUP(Q96,$A$4:$N$160,14,FALSE),VLOOKUP(Q96,'Week 5'!Q$4:R$134,2,FALSE))</f>
        <v>1543.0426047870351</v>
      </c>
    </row>
    <row r="97" spans="1:18">
      <c r="A97" t="str">
        <f t="shared" ref="A97:B97" si="88">C38</f>
        <v>Air Force</v>
      </c>
      <c r="B97">
        <f t="shared" si="88"/>
        <v>25</v>
      </c>
      <c r="C97" t="str">
        <f t="shared" ref="C97:D97" si="89">A38</f>
        <v>Nevada</v>
      </c>
      <c r="D97">
        <f t="shared" si="89"/>
        <v>28</v>
      </c>
      <c r="E97" s="3">
        <f>VLOOKUP(A97,'Week 5'!$Q$4:R$138,2,FALSE)</f>
        <v>1498.432250953264</v>
      </c>
      <c r="F97" s="3">
        <f>VLOOKUP(C97,'Week 5'!$Q$4:S$138,2,FALSE)</f>
        <v>1478.1719484899606</v>
      </c>
      <c r="G97" s="5">
        <f t="shared" si="83"/>
        <v>0.62029434471102929</v>
      </c>
      <c r="H97">
        <f t="shared" si="16"/>
        <v>0</v>
      </c>
      <c r="I97">
        <f t="shared" si="17"/>
        <v>-3</v>
      </c>
      <c r="J97">
        <f t="shared" si="18"/>
        <v>1.3862943611198906</v>
      </c>
      <c r="K97">
        <f t="shared" si="19"/>
        <v>1478.1719484899606</v>
      </c>
      <c r="L97">
        <f t="shared" si="20"/>
        <v>1498.432250953264</v>
      </c>
      <c r="M97">
        <f t="shared" si="84"/>
        <v>2.1998914132696696</v>
      </c>
      <c r="N97" s="3">
        <f t="shared" si="85"/>
        <v>1486.0263640590433</v>
      </c>
      <c r="Q97" t="str">
        <f>'PRE-POST'!A100</f>
        <v>Rice</v>
      </c>
      <c r="R97" s="3">
        <f>IFERROR(VLOOKUP(Q97,$A$4:$N$160,14,FALSE),VLOOKUP(Q97,'Week 5'!Q$4:R$134,2,FALSE))</f>
        <v>1385.8389641781314</v>
      </c>
    </row>
    <row r="98" spans="1:18">
      <c r="A98" t="str">
        <f t="shared" ref="A98:B98" si="90">C39</f>
        <v>North Carolina State</v>
      </c>
      <c r="B98">
        <f t="shared" si="90"/>
        <v>35</v>
      </c>
      <c r="C98" t="str">
        <f t="shared" ref="C98:D98" si="91">A39</f>
        <v>Virginia</v>
      </c>
      <c r="D98">
        <f t="shared" si="91"/>
        <v>21</v>
      </c>
      <c r="E98" s="3">
        <f>VLOOKUP(A98,'Week 5'!$Q$4:R$138,2,FALSE)</f>
        <v>1681.9774752638582</v>
      </c>
      <c r="F98" s="3">
        <f>VLOOKUP(C98,'Week 5'!$Q$4:S$138,2,FALSE)</f>
        <v>1640.2567079751655</v>
      </c>
      <c r="G98" s="5">
        <f t="shared" si="83"/>
        <v>0.64892883830416648</v>
      </c>
      <c r="H98">
        <f t="shared" si="16"/>
        <v>1</v>
      </c>
      <c r="I98">
        <f t="shared" si="17"/>
        <v>14</v>
      </c>
      <c r="J98">
        <f t="shared" si="18"/>
        <v>2.7080502011022101</v>
      </c>
      <c r="K98">
        <f t="shared" si="19"/>
        <v>1681.9774752638582</v>
      </c>
      <c r="L98">
        <f t="shared" si="20"/>
        <v>1640.2567079751655</v>
      </c>
      <c r="M98">
        <f t="shared" si="84"/>
        <v>2.2000527315325908</v>
      </c>
      <c r="N98" s="3">
        <f t="shared" si="85"/>
        <v>1688.9988984977749</v>
      </c>
      <c r="Q98" t="str">
        <f>'PRE-POST'!A101</f>
        <v>Rutgers</v>
      </c>
      <c r="R98" s="3">
        <f>IFERROR(VLOOKUP(Q98,$A$4:$N$160,14,FALSE),VLOOKUP(Q98,'Week 5'!Q$4:R$134,2,FALSE))</f>
        <v>1372.7629125908441</v>
      </c>
    </row>
    <row r="99" spans="1:18">
      <c r="A99" t="str">
        <f t="shared" ref="A99:B99" si="92">C40</f>
        <v>Eastern Michigan</v>
      </c>
      <c r="B99">
        <f t="shared" si="92"/>
        <v>23</v>
      </c>
      <c r="C99" t="str">
        <f t="shared" ref="C99:D99" si="93">A40</f>
        <v>Northern Illinois</v>
      </c>
      <c r="D99">
        <f t="shared" si="93"/>
        <v>26</v>
      </c>
      <c r="E99" s="3">
        <f>VLOOKUP(A99,'Week 5'!$Q$4:R$138,2,FALSE)</f>
        <v>1539.1172050609055</v>
      </c>
      <c r="F99" s="3">
        <f>VLOOKUP(C99,'Week 5'!$Q$4:S$138,2,FALSE)</f>
        <v>1401.1707975251538</v>
      </c>
      <c r="G99" s="5">
        <f t="shared" si="83"/>
        <v>0.76282917020880414</v>
      </c>
      <c r="H99">
        <f t="shared" si="16"/>
        <v>0</v>
      </c>
      <c r="I99">
        <f t="shared" si="17"/>
        <v>-3</v>
      </c>
      <c r="J99">
        <f t="shared" si="18"/>
        <v>1.3862943611198906</v>
      </c>
      <c r="K99">
        <f t="shared" si="19"/>
        <v>1401.1707975251538</v>
      </c>
      <c r="L99">
        <f t="shared" si="20"/>
        <v>1539.1172050609055</v>
      </c>
      <c r="M99">
        <f t="shared" si="84"/>
        <v>2.1999840517775033</v>
      </c>
      <c r="N99" s="3">
        <f t="shared" si="85"/>
        <v>1523.8606216567293</v>
      </c>
      <c r="Q99" t="str">
        <f>'PRE-POST'!A102</f>
        <v>San Diego State</v>
      </c>
      <c r="R99" s="3">
        <f>IFERROR(VLOOKUP(Q99,$A$4:$N$160,14,FALSE),VLOOKUP(Q99,'Week 5'!Q$4:R$134,2,FALSE))</f>
        <v>1575.8687398465242</v>
      </c>
    </row>
    <row r="100" spans="1:18">
      <c r="A100" t="str">
        <f t="shared" ref="A100:B100" si="94">C41</f>
        <v>Notre Dame</v>
      </c>
      <c r="B100">
        <f t="shared" si="94"/>
        <v>38</v>
      </c>
      <c r="C100" t="str">
        <f t="shared" ref="C100:D100" si="95">A41</f>
        <v>Stanford</v>
      </c>
      <c r="D100">
        <f t="shared" si="95"/>
        <v>17</v>
      </c>
      <c r="E100" s="3">
        <f>VLOOKUP(A100,'Week 5'!$Q$4:R$138,2,FALSE)</f>
        <v>1673.7814269614255</v>
      </c>
      <c r="F100" s="3">
        <f>VLOOKUP(C100,'Week 5'!$Q$4:S$138,2,FALSE)</f>
        <v>1654.0628416291424</v>
      </c>
      <c r="G100" s="5">
        <f t="shared" si="83"/>
        <v>0.61955960122143849</v>
      </c>
      <c r="H100">
        <f t="shared" si="16"/>
        <v>1</v>
      </c>
      <c r="I100">
        <f t="shared" si="17"/>
        <v>21</v>
      </c>
      <c r="J100">
        <f t="shared" si="18"/>
        <v>3.0910424533583161</v>
      </c>
      <c r="K100">
        <f t="shared" si="19"/>
        <v>1673.7814269614255</v>
      </c>
      <c r="L100">
        <f t="shared" si="20"/>
        <v>1654.0628416291424</v>
      </c>
      <c r="M100">
        <f t="shared" si="84"/>
        <v>2.2001115698698932</v>
      </c>
      <c r="N100" s="3">
        <f t="shared" si="85"/>
        <v>1681.3902349369966</v>
      </c>
      <c r="Q100" t="str">
        <f>'PRE-POST'!A103</f>
        <v>San Jose State</v>
      </c>
      <c r="R100" s="3">
        <f>IFERROR(VLOOKUP(Q100,$A$4:$N$160,14,FALSE),VLOOKUP(Q100,'Week 5'!Q$4:R$134,2,FALSE))</f>
        <v>1389.1404799478587</v>
      </c>
    </row>
    <row r="101" spans="1:18">
      <c r="A101" t="str">
        <f t="shared" ref="A101:B101" si="96">C42</f>
        <v>Ohio</v>
      </c>
      <c r="B101">
        <f t="shared" si="96"/>
        <v>58</v>
      </c>
      <c r="C101" t="str">
        <f t="shared" ref="C101:D101" si="97">A42</f>
        <v>Massachusetts</v>
      </c>
      <c r="D101">
        <f t="shared" si="97"/>
        <v>42</v>
      </c>
      <c r="E101" s="3">
        <f>VLOOKUP(A101,'Week 5'!$Q$4:R$138,2,FALSE)</f>
        <v>1480.045265034589</v>
      </c>
      <c r="F101" s="3">
        <f>VLOOKUP(C101,'Week 5'!$Q$4:S$138,2,FALSE)</f>
        <v>1445.289187650232</v>
      </c>
      <c r="G101" s="5">
        <f t="shared" si="83"/>
        <v>0.63974144989935089</v>
      </c>
      <c r="H101">
        <f t="shared" si="16"/>
        <v>1</v>
      </c>
      <c r="I101">
        <f t="shared" si="17"/>
        <v>16</v>
      </c>
      <c r="J101">
        <f t="shared" si="18"/>
        <v>2.8332133440562162</v>
      </c>
      <c r="K101">
        <f t="shared" si="19"/>
        <v>1480.045265034589</v>
      </c>
      <c r="L101">
        <f t="shared" si="20"/>
        <v>1445.289187650232</v>
      </c>
      <c r="M101">
        <f t="shared" si="84"/>
        <v>2.2000632982823602</v>
      </c>
      <c r="N101" s="3">
        <f t="shared" si="85"/>
        <v>1487.250436036602</v>
      </c>
      <c r="Q101" t="str">
        <f>'PRE-POST'!A104</f>
        <v>South Alabama</v>
      </c>
      <c r="R101" s="3">
        <f>IFERROR(VLOOKUP(Q101,$A$4:$N$160,14,FALSE),VLOOKUP(Q101,'Week 5'!Q$4:R$134,2,FALSE))</f>
        <v>1456.0338569876526</v>
      </c>
    </row>
    <row r="102" spans="1:18">
      <c r="A102" t="str">
        <f t="shared" ref="A102:B102" si="98">C43</f>
        <v>Penn State</v>
      </c>
      <c r="B102">
        <f t="shared" si="98"/>
        <v>26</v>
      </c>
      <c r="C102" t="str">
        <f t="shared" ref="C102:D102" si="99">A43</f>
        <v>Ohio State</v>
      </c>
      <c r="D102">
        <f t="shared" si="99"/>
        <v>27</v>
      </c>
      <c r="E102" s="3">
        <f>VLOOKUP(A102,'Week 5'!$Q$4:R$138,2,FALSE)</f>
        <v>1741.8107826419741</v>
      </c>
      <c r="F102" s="3">
        <f>VLOOKUP(C102,'Week 5'!$Q$4:S$138,2,FALSE)</f>
        <v>1694.2524015074405</v>
      </c>
      <c r="G102" s="5">
        <f t="shared" si="83"/>
        <v>0.65654567382746354</v>
      </c>
      <c r="H102">
        <f t="shared" si="16"/>
        <v>0</v>
      </c>
      <c r="I102">
        <f t="shared" si="17"/>
        <v>-1</v>
      </c>
      <c r="J102">
        <f t="shared" si="18"/>
        <v>0.69314718055994529</v>
      </c>
      <c r="K102">
        <f t="shared" si="19"/>
        <v>1694.2524015074405</v>
      </c>
      <c r="L102">
        <f t="shared" si="20"/>
        <v>1741.8107826419741</v>
      </c>
      <c r="M102">
        <f t="shared" si="84"/>
        <v>2.1999537410662957</v>
      </c>
      <c r="N102" s="3">
        <f t="shared" si="85"/>
        <v>1728.6798691654249</v>
      </c>
      <c r="Q102" t="str">
        <f>'PRE-POST'!A105</f>
        <v>South Carolina</v>
      </c>
      <c r="R102" s="3">
        <f>IFERROR(VLOOKUP(Q102,$A$4:$N$160,14,FALSE),VLOOKUP(Q102,'Week 5'!Q$4:R$134,2,FALSE))</f>
        <v>1560.4906158218016</v>
      </c>
    </row>
    <row r="103" spans="1:18">
      <c r="A103" t="str">
        <f t="shared" ref="A103:B103" si="100">C44</f>
        <v>Oklahoma</v>
      </c>
      <c r="B103">
        <f t="shared" si="100"/>
        <v>66</v>
      </c>
      <c r="C103" t="str">
        <f t="shared" ref="C103:D103" si="101">A44</f>
        <v>Baylor</v>
      </c>
      <c r="D103">
        <f t="shared" si="101"/>
        <v>33</v>
      </c>
      <c r="E103" s="3">
        <f>VLOOKUP(A103,'Week 5'!$Q$4:R$138,2,FALSE)</f>
        <v>1663.0147175123548</v>
      </c>
      <c r="F103" s="3">
        <f>VLOOKUP(C103,'Week 5'!$Q$4:S$138,2,FALSE)</f>
        <v>1624.5775254260975</v>
      </c>
      <c r="G103" s="5">
        <f t="shared" si="83"/>
        <v>0.64461060402549586</v>
      </c>
      <c r="H103">
        <f t="shared" si="16"/>
        <v>1</v>
      </c>
      <c r="I103">
        <f t="shared" si="17"/>
        <v>33</v>
      </c>
      <c r="J103">
        <f t="shared" si="18"/>
        <v>3.5263605246161616</v>
      </c>
      <c r="K103">
        <f t="shared" si="19"/>
        <v>1663.0147175123548</v>
      </c>
      <c r="L103">
        <f t="shared" si="20"/>
        <v>1624.5775254260975</v>
      </c>
      <c r="M103">
        <f t="shared" si="84"/>
        <v>2.2000572362308639</v>
      </c>
      <c r="N103" s="3">
        <f t="shared" si="85"/>
        <v>1670.122505431845</v>
      </c>
      <c r="Q103" t="str">
        <f>'PRE-POST'!A106</f>
        <v>South Florida</v>
      </c>
      <c r="R103" s="3">
        <f>IFERROR(VLOOKUP(Q103,$A$4:$N$160,14,FALSE),VLOOKUP(Q103,'Week 5'!Q$4:R$134,2,FALSE))</f>
        <v>1670.532107152625</v>
      </c>
    </row>
    <row r="104" spans="1:18">
      <c r="A104" t="str">
        <f t="shared" ref="A104:B104" si="102">C45</f>
        <v>Kansas</v>
      </c>
      <c r="B104">
        <f t="shared" si="102"/>
        <v>28</v>
      </c>
      <c r="C104" t="str">
        <f t="shared" ref="C104:D104" si="103">A45</f>
        <v>Oklahoma State</v>
      </c>
      <c r="D104">
        <f t="shared" si="103"/>
        <v>48</v>
      </c>
      <c r="E104" s="3">
        <f>VLOOKUP(A104,'Week 5'!$Q$4:R$138,2,FALSE)</f>
        <v>1552.6781187961537</v>
      </c>
      <c r="F104" s="3">
        <f>VLOOKUP(C104,'Week 5'!$Q$4:S$138,2,FALSE)</f>
        <v>1582.4886884208406</v>
      </c>
      <c r="G104" s="5">
        <f t="shared" si="83"/>
        <v>0.55046920277522393</v>
      </c>
      <c r="H104">
        <f t="shared" si="16"/>
        <v>0</v>
      </c>
      <c r="I104">
        <f t="shared" si="17"/>
        <v>-20</v>
      </c>
      <c r="J104">
        <f t="shared" si="18"/>
        <v>3.044522437723423</v>
      </c>
      <c r="K104">
        <f t="shared" si="19"/>
        <v>1582.4886884208406</v>
      </c>
      <c r="L104">
        <f t="shared" si="20"/>
        <v>1552.6781187961537</v>
      </c>
      <c r="M104">
        <f t="shared" si="84"/>
        <v>2.2000737993278126</v>
      </c>
      <c r="N104" s="3">
        <f t="shared" si="85"/>
        <v>1541.6687347406494</v>
      </c>
      <c r="Q104" t="str">
        <f>'PRE-POST'!A107</f>
        <v>Southern California</v>
      </c>
      <c r="R104" s="3">
        <f>IFERROR(VLOOKUP(Q104,$A$4:$N$160,14,FALSE),VLOOKUP(Q104,'Week 5'!Q$4:R$134,2,FALSE))</f>
        <v>1490.6777882103474</v>
      </c>
    </row>
    <row r="105" spans="1:18">
      <c r="A105" t="str">
        <f t="shared" ref="A105:B105" si="104">C46</f>
        <v>California</v>
      </c>
      <c r="B105">
        <f t="shared" si="104"/>
        <v>24</v>
      </c>
      <c r="C105" t="str">
        <f t="shared" ref="C105:D105" si="105">A46</f>
        <v>Oregon</v>
      </c>
      <c r="D105">
        <f t="shared" si="105"/>
        <v>42</v>
      </c>
      <c r="E105" s="3">
        <f>VLOOKUP(A105,'Week 5'!$Q$4:R$138,2,FALSE)</f>
        <v>1580.2653808984105</v>
      </c>
      <c r="F105" s="3">
        <f>VLOOKUP(C105,'Week 5'!$Q$4:S$138,2,FALSE)</f>
        <v>1546.2168790474086</v>
      </c>
      <c r="G105" s="5">
        <f t="shared" si="83"/>
        <v>0.63880217232053038</v>
      </c>
      <c r="H105">
        <f t="shared" si="16"/>
        <v>0</v>
      </c>
      <c r="I105">
        <f t="shared" si="17"/>
        <v>-18</v>
      </c>
      <c r="J105">
        <f t="shared" si="18"/>
        <v>2.9444389791664403</v>
      </c>
      <c r="K105">
        <f t="shared" si="19"/>
        <v>1546.2168790474086</v>
      </c>
      <c r="L105">
        <f t="shared" si="20"/>
        <v>1580.2653808984105</v>
      </c>
      <c r="M105">
        <f t="shared" si="84"/>
        <v>2.1999353862907207</v>
      </c>
      <c r="N105" s="3">
        <f t="shared" si="85"/>
        <v>1567.489337452</v>
      </c>
      <c r="Q105" t="str">
        <f>'PRE-POST'!A108</f>
        <v>Southern Methodist</v>
      </c>
      <c r="R105" s="3">
        <f>IFERROR(VLOOKUP(Q105,$A$4:$N$160,14,FALSE),VLOOKUP(Q105,'Week 5'!Q$4:R$134,2,FALSE))</f>
        <v>1395.6594584398269</v>
      </c>
    </row>
    <row r="106" spans="1:18">
      <c r="A106" t="str">
        <f t="shared" ref="A106:B106" si="106">C47</f>
        <v>Nebraska</v>
      </c>
      <c r="B106">
        <f t="shared" si="106"/>
        <v>28</v>
      </c>
      <c r="C106" t="str">
        <f t="shared" ref="C106:D106" si="107">A47</f>
        <v>Purdue</v>
      </c>
      <c r="D106">
        <f t="shared" si="107"/>
        <v>42</v>
      </c>
      <c r="E106" s="3">
        <f>VLOOKUP(A106,'Week 5'!$Q$4:R$138,2,FALSE)</f>
        <v>1385.3972390181561</v>
      </c>
      <c r="F106" s="3">
        <f>VLOOKUP(C106,'Week 5'!$Q$4:S$138,2,FALSE)</f>
        <v>1535.4426641342579</v>
      </c>
      <c r="G106" s="5">
        <f t="shared" si="83"/>
        <v>0.37999703263886198</v>
      </c>
      <c r="H106">
        <f t="shared" si="16"/>
        <v>0</v>
      </c>
      <c r="I106">
        <f t="shared" si="17"/>
        <v>-14</v>
      </c>
      <c r="J106">
        <f t="shared" si="18"/>
        <v>2.7080502011022101</v>
      </c>
      <c r="K106">
        <f t="shared" si="19"/>
        <v>1535.4426641342579</v>
      </c>
      <c r="L106">
        <f t="shared" si="20"/>
        <v>1385.3972390181561</v>
      </c>
      <c r="M106">
        <f t="shared" si="84"/>
        <v>2.2000146622264447</v>
      </c>
      <c r="N106" s="3">
        <f t="shared" si="85"/>
        <v>1377.797298365379</v>
      </c>
      <c r="Q106" t="str">
        <f>'PRE-POST'!A109</f>
        <v>Southern MissIssippi</v>
      </c>
      <c r="R106" s="3">
        <f>IFERROR(VLOOKUP(Q106,$A$4:$N$160,14,FALSE),VLOOKUP(Q106,'Week 5'!Q$4:R$134,2,FALSE))</f>
        <v>1593.2972347291898</v>
      </c>
    </row>
    <row r="107" spans="1:18">
      <c r="A107" t="str">
        <f t="shared" ref="A107:B107" si="108">C48</f>
        <v>Arizona</v>
      </c>
      <c r="B107">
        <f t="shared" si="108"/>
        <v>20</v>
      </c>
      <c r="C107" t="str">
        <f t="shared" ref="C107:D107" si="109">A48</f>
        <v>Southern California</v>
      </c>
      <c r="D107">
        <f t="shared" si="109"/>
        <v>24</v>
      </c>
      <c r="E107" s="3">
        <f>VLOOKUP(A107,'Week 5'!$Q$4:R$138,2,FALSE)</f>
        <v>1563.9039491599756</v>
      </c>
      <c r="F107" s="3">
        <f>VLOOKUP(C107,'Week 5'!$Q$4:S$138,2,FALSE)</f>
        <v>1476.5537932945895</v>
      </c>
      <c r="G107" s="5">
        <f t="shared" si="83"/>
        <v>0.70619974578790246</v>
      </c>
      <c r="H107">
        <f t="shared" si="16"/>
        <v>0</v>
      </c>
      <c r="I107">
        <f t="shared" si="17"/>
        <v>-4</v>
      </c>
      <c r="J107">
        <f t="shared" si="18"/>
        <v>1.6094379124341003</v>
      </c>
      <c r="K107">
        <f t="shared" si="19"/>
        <v>1476.5537932945895</v>
      </c>
      <c r="L107">
        <f t="shared" si="20"/>
        <v>1563.9039491599756</v>
      </c>
      <c r="M107">
        <f t="shared" si="84"/>
        <v>2.1999748140117417</v>
      </c>
      <c r="N107" s="3">
        <f t="shared" si="85"/>
        <v>1549.7799542442176</v>
      </c>
      <c r="Q107" t="str">
        <f>'PRE-POST'!A110</f>
        <v>Stanford</v>
      </c>
      <c r="R107" s="3">
        <f>IFERROR(VLOOKUP(Q107,$A$4:$N$160,14,FALSE),VLOOKUP(Q107,'Week 5'!Q$4:R$134,2,FALSE))</f>
        <v>1646.4540336535713</v>
      </c>
    </row>
    <row r="108" spans="1:18">
      <c r="A108" t="str">
        <f t="shared" ref="A108:B108" si="110">C49</f>
        <v>Southern Methodist</v>
      </c>
      <c r="B108">
        <f t="shared" si="110"/>
        <v>63</v>
      </c>
      <c r="C108" t="str">
        <f t="shared" ref="C108:D108" si="111">A49</f>
        <v>AA</v>
      </c>
      <c r="D108">
        <f t="shared" si="111"/>
        <v>27</v>
      </c>
      <c r="E108" s="3">
        <f>VLOOKUP(A108,'Week 5'!$Q$4:R$138,2,FALSE)</f>
        <v>1390.0870371039457</v>
      </c>
      <c r="F108" s="3">
        <f>VLOOKUP(C108,'Week 5'!$Q$4:S$138,2,FALSE)</f>
        <v>1289.8272352987558</v>
      </c>
      <c r="G108" s="5">
        <f t="shared" si="83"/>
        <v>0.72137893320593394</v>
      </c>
      <c r="H108">
        <f t="shared" si="16"/>
        <v>1</v>
      </c>
      <c r="I108">
        <f t="shared" si="17"/>
        <v>36</v>
      </c>
      <c r="J108">
        <f t="shared" si="18"/>
        <v>3.6109179126442243</v>
      </c>
      <c r="K108">
        <f t="shared" si="19"/>
        <v>1390.0870371039457</v>
      </c>
      <c r="L108">
        <f t="shared" si="20"/>
        <v>1289.8272352987558</v>
      </c>
      <c r="M108">
        <f t="shared" si="84"/>
        <v>2.2000219429917114</v>
      </c>
      <c r="N108" s="3">
        <f t="shared" si="85"/>
        <v>1395.6594584398269</v>
      </c>
      <c r="Q108" t="str">
        <f>'PRE-POST'!A111</f>
        <v>Syracuse</v>
      </c>
      <c r="R108" s="3">
        <f>IFERROR(VLOOKUP(Q108,$A$4:$N$160,14,FALSE),VLOOKUP(Q108,'Week 5'!Q$4:R$134,2,FALSE))</f>
        <v>1637.0112451011669</v>
      </c>
    </row>
    <row r="109" spans="1:18">
      <c r="A109" t="str">
        <f t="shared" ref="A109:B109" si="112">C50</f>
        <v>Kansas State</v>
      </c>
      <c r="B109">
        <f t="shared" si="112"/>
        <v>14</v>
      </c>
      <c r="C109" t="str">
        <f t="shared" ref="C109:D109" si="113">A50</f>
        <v>Texas</v>
      </c>
      <c r="D109">
        <f t="shared" si="113"/>
        <v>19</v>
      </c>
      <c r="E109" s="3">
        <f>VLOOKUP(A109,'Week 5'!$Q$4:R$138,2,FALSE)</f>
        <v>1462.5739666145619</v>
      </c>
      <c r="F109" s="3">
        <f>VLOOKUP(C109,'Week 5'!$Q$4:S$138,2,FALSE)</f>
        <v>1631.6062557108389</v>
      </c>
      <c r="G109" s="5">
        <f t="shared" si="83"/>
        <v>0.354605009923599</v>
      </c>
      <c r="H109">
        <f t="shared" si="16"/>
        <v>0</v>
      </c>
      <c r="I109">
        <f t="shared" si="17"/>
        <v>-5</v>
      </c>
      <c r="J109">
        <f t="shared" si="18"/>
        <v>1.791759469228055</v>
      </c>
      <c r="K109">
        <f t="shared" si="19"/>
        <v>1631.6062557108389</v>
      </c>
      <c r="L109">
        <f t="shared" si="20"/>
        <v>1462.5739666145619</v>
      </c>
      <c r="M109">
        <f t="shared" si="84"/>
        <v>2.2000130152647865</v>
      </c>
      <c r="N109" s="3">
        <f t="shared" si="85"/>
        <v>1455.4818664160898</v>
      </c>
      <c r="Q109" t="str">
        <f>'PRE-POST'!A112</f>
        <v>Texas Christian</v>
      </c>
      <c r="R109" s="3">
        <f>IFERROR(VLOOKUP(Q109,$A$4:$N$160,14,FALSE),VLOOKUP(Q109,'Week 5'!Q$4:R$134,2,FALSE))</f>
        <v>1554.9593550756881</v>
      </c>
    </row>
    <row r="110" spans="1:18">
      <c r="A110" t="str">
        <f t="shared" ref="A110:B110" si="114">C51</f>
        <v>Texas A&amp;M</v>
      </c>
      <c r="B110">
        <f t="shared" si="114"/>
        <v>24</v>
      </c>
      <c r="C110" t="str">
        <f t="shared" ref="C110:D110" si="115">A51</f>
        <v>Arkansas</v>
      </c>
      <c r="D110">
        <f t="shared" si="115"/>
        <v>17</v>
      </c>
      <c r="E110" s="3">
        <f>VLOOKUP(A110,'Week 5'!$Q$4:R$138,2,FALSE)</f>
        <v>1587.5640226787275</v>
      </c>
      <c r="F110" s="3">
        <f>VLOOKUP(C110,'Week 5'!$Q$4:S$138,2,FALSE)</f>
        <v>1404.3626995260111</v>
      </c>
      <c r="G110" s="5">
        <f t="shared" si="83"/>
        <v>0.80670829579235481</v>
      </c>
      <c r="H110">
        <f t="shared" si="16"/>
        <v>1</v>
      </c>
      <c r="I110">
        <f t="shared" si="17"/>
        <v>7</v>
      </c>
      <c r="J110">
        <f t="shared" si="18"/>
        <v>2.0794415416798357</v>
      </c>
      <c r="K110">
        <f t="shared" si="19"/>
        <v>1587.5640226787275</v>
      </c>
      <c r="L110">
        <f t="shared" si="20"/>
        <v>1404.3626995260111</v>
      </c>
      <c r="M110">
        <f t="shared" si="84"/>
        <v>2.2000120086468926</v>
      </c>
      <c r="N110" s="3">
        <f t="shared" si="85"/>
        <v>1591.4298567628805</v>
      </c>
      <c r="Q110" t="str">
        <f>'PRE-POST'!A113</f>
        <v>Temple</v>
      </c>
      <c r="R110" s="3">
        <f>IFERROR(VLOOKUP(Q110,$A$4:$N$160,14,FALSE),VLOOKUP(Q110,'Week 5'!Q$4:R$134,2,FALSE))</f>
        <v>1570.2022359672987</v>
      </c>
    </row>
    <row r="111" spans="1:18">
      <c r="A111" t="str">
        <f t="shared" ref="A111:B111" si="116">C52</f>
        <v>Texas Christian</v>
      </c>
      <c r="B111">
        <f t="shared" si="116"/>
        <v>17</v>
      </c>
      <c r="C111" t="str">
        <f t="shared" ref="C111:D111" si="117">A52</f>
        <v>Iowa State</v>
      </c>
      <c r="D111">
        <f t="shared" si="117"/>
        <v>14</v>
      </c>
      <c r="E111" s="3">
        <f>VLOOKUP(A111,'Week 5'!$Q$4:R$138,2,FALSE)</f>
        <v>1548.326625619989</v>
      </c>
      <c r="F111" s="3">
        <f>VLOOKUP(C111,'Week 5'!$Q$4:S$138,2,FALSE)</f>
        <v>1491.5864436749059</v>
      </c>
      <c r="G111" s="5">
        <f t="shared" si="83"/>
        <v>0.66836352721504133</v>
      </c>
      <c r="H111">
        <f t="shared" si="16"/>
        <v>1</v>
      </c>
      <c r="I111">
        <f t="shared" si="17"/>
        <v>3</v>
      </c>
      <c r="J111">
        <f t="shared" si="18"/>
        <v>1.3862943611198906</v>
      </c>
      <c r="K111">
        <f t="shared" si="19"/>
        <v>1548.326625619989</v>
      </c>
      <c r="L111">
        <f t="shared" si="20"/>
        <v>1491.5864436749059</v>
      </c>
      <c r="M111">
        <f t="shared" si="84"/>
        <v>2.2000387732278006</v>
      </c>
      <c r="N111" s="3">
        <f t="shared" si="85"/>
        <v>1554.9593550756881</v>
      </c>
      <c r="Q111" t="str">
        <f>'PRE-POST'!A114</f>
        <v>Tennessee</v>
      </c>
      <c r="R111" s="3">
        <f>IFERROR(VLOOKUP(Q111,$A$4:$N$160,14,FALSE),VLOOKUP(Q111,'Week 5'!Q$4:R$134,2,FALSE))</f>
        <v>1470.3586336409062</v>
      </c>
    </row>
    <row r="112" spans="1:18">
      <c r="A112" t="str">
        <f t="shared" ref="A112:B112" si="118">C53</f>
        <v>Texas-San Antonio</v>
      </c>
      <c r="B112">
        <f t="shared" si="118"/>
        <v>30</v>
      </c>
      <c r="C112" t="str">
        <f t="shared" ref="C112:D112" si="119">A53</f>
        <v>Texas-El Paso</v>
      </c>
      <c r="D112">
        <f t="shared" si="119"/>
        <v>21</v>
      </c>
      <c r="E112" s="3">
        <f>VLOOKUP(A112,'Week 5'!$Q$4:R$138,2,FALSE)</f>
        <v>1399.4694192603195</v>
      </c>
      <c r="F112" s="3">
        <f>VLOOKUP(C112,'Week 5'!$Q$4:S$138,2,FALSE)</f>
        <v>1289.9879073120969</v>
      </c>
      <c r="G112" s="5">
        <f t="shared" si="83"/>
        <v>0.73192206927714853</v>
      </c>
      <c r="H112">
        <f t="shared" si="16"/>
        <v>1</v>
      </c>
      <c r="I112">
        <f t="shared" si="17"/>
        <v>9</v>
      </c>
      <c r="J112">
        <f t="shared" si="18"/>
        <v>2.3025850929940459</v>
      </c>
      <c r="K112">
        <f t="shared" si="19"/>
        <v>1399.4694192603195</v>
      </c>
      <c r="L112">
        <f t="shared" si="20"/>
        <v>1289.9879073120969</v>
      </c>
      <c r="M112">
        <f t="shared" si="84"/>
        <v>2.2000200947170061</v>
      </c>
      <c r="N112" s="3">
        <f t="shared" si="85"/>
        <v>1404.8309778747764</v>
      </c>
      <c r="Q112" t="str">
        <f>'PRE-POST'!A115</f>
        <v>Texas</v>
      </c>
      <c r="R112" s="3">
        <f>IFERROR(VLOOKUP(Q112,$A$4:$N$160,14,FALSE),VLOOKUP(Q112,'Week 5'!Q$4:R$134,2,FALSE))</f>
        <v>1638.698355909311</v>
      </c>
    </row>
    <row r="113" spans="1:18">
      <c r="A113" t="str">
        <f t="shared" ref="A113:B113" si="120">C54</f>
        <v>Troy</v>
      </c>
      <c r="B113">
        <f t="shared" si="120"/>
        <v>45</v>
      </c>
      <c r="C113" t="str">
        <f t="shared" ref="C113:D113" si="121">A54</f>
        <v>Coastal Carolina</v>
      </c>
      <c r="D113">
        <f t="shared" si="121"/>
        <v>21</v>
      </c>
      <c r="E113" s="3">
        <f>VLOOKUP(A113,'Week 5'!$Q$4:R$138,2,FALSE)</f>
        <v>1606.3524351322994</v>
      </c>
      <c r="F113" s="3">
        <f>VLOOKUP(C113,'Week 5'!$Q$4:S$138,2,FALSE)</f>
        <v>1622.0047632553158</v>
      </c>
      <c r="G113" s="5">
        <f t="shared" si="83"/>
        <v>0.57054327323828902</v>
      </c>
      <c r="H113">
        <f t="shared" si="16"/>
        <v>1</v>
      </c>
      <c r="I113">
        <f t="shared" si="17"/>
        <v>24</v>
      </c>
      <c r="J113">
        <f t="shared" si="18"/>
        <v>3.2188758248682006</v>
      </c>
      <c r="K113">
        <f t="shared" si="19"/>
        <v>1606.3524351322994</v>
      </c>
      <c r="L113">
        <f t="shared" si="20"/>
        <v>1622.0047632553158</v>
      </c>
      <c r="M113">
        <f t="shared" si="84"/>
        <v>2.1998594458292269</v>
      </c>
      <c r="N113" s="3">
        <f t="shared" si="85"/>
        <v>1614.9415696675337</v>
      </c>
      <c r="Q113" t="str">
        <f>'PRE-POST'!A116</f>
        <v>Texas A&amp;M</v>
      </c>
      <c r="R113" s="3">
        <f>IFERROR(VLOOKUP(Q113,$A$4:$N$160,14,FALSE),VLOOKUP(Q113,'Week 5'!Q$4:R$134,2,FALSE))</f>
        <v>1591.4298567628805</v>
      </c>
    </row>
    <row r="114" spans="1:18">
      <c r="A114" t="str">
        <f t="shared" ref="A114:B114" si="122">C55</f>
        <v>Vanderbilt</v>
      </c>
      <c r="B114">
        <f t="shared" si="122"/>
        <v>31</v>
      </c>
      <c r="C114" t="str">
        <f t="shared" ref="C114:D114" si="123">A55</f>
        <v>AA</v>
      </c>
      <c r="D114">
        <f t="shared" si="123"/>
        <v>27</v>
      </c>
      <c r="E114" s="3">
        <f>VLOOKUP(A114,'Week 5'!$Q$4:R$138,2,FALSE)</f>
        <v>1470.304323007038</v>
      </c>
      <c r="F114" s="3">
        <f>VLOOKUP(C114,'Week 5'!$Q$4:S$138,2,FALSE)</f>
        <v>1289.8272352987558</v>
      </c>
      <c r="G114" s="5">
        <f t="shared" si="83"/>
        <v>0.80425123990317937</v>
      </c>
      <c r="H114">
        <f t="shared" si="16"/>
        <v>1</v>
      </c>
      <c r="I114">
        <f t="shared" si="17"/>
        <v>4</v>
      </c>
      <c r="J114">
        <f t="shared" si="18"/>
        <v>1.6094379124341003</v>
      </c>
      <c r="K114">
        <f t="shared" si="19"/>
        <v>1470.304323007038</v>
      </c>
      <c r="L114">
        <f t="shared" si="20"/>
        <v>1289.8272352987558</v>
      </c>
      <c r="M114">
        <f t="shared" si="84"/>
        <v>2.2000121899130129</v>
      </c>
      <c r="N114" s="3">
        <f t="shared" si="85"/>
        <v>1474.2192982089744</v>
      </c>
      <c r="Q114" t="str">
        <f>'PRE-POST'!A117</f>
        <v>Texas State</v>
      </c>
      <c r="R114" s="3">
        <f>IFERROR(VLOOKUP(Q114,$A$4:$N$160,14,FALSE),VLOOKUP(Q114,'Week 5'!Q$4:R$134,2,FALSE))</f>
        <v>1413.6420312863715</v>
      </c>
    </row>
    <row r="115" spans="1:18">
      <c r="A115" t="str">
        <f t="shared" ref="A115:B115" si="124">C56</f>
        <v>Duke</v>
      </c>
      <c r="B115">
        <f t="shared" si="124"/>
        <v>14</v>
      </c>
      <c r="C115" t="str">
        <f t="shared" ref="C115:D115" si="125">A56</f>
        <v>Virginia Tech</v>
      </c>
      <c r="D115">
        <f t="shared" si="125"/>
        <v>31</v>
      </c>
      <c r="E115" s="3">
        <f>VLOOKUP(A115,'Week 5'!$Q$4:R$138,2,FALSE)</f>
        <v>1686.2391154186978</v>
      </c>
      <c r="F115" s="3">
        <f>VLOOKUP(C115,'Week 5'!$Q$4:S$138,2,FALSE)</f>
        <v>1491.0120530668698</v>
      </c>
      <c r="G115" s="5">
        <f t="shared" si="83"/>
        <v>0.81727411013867268</v>
      </c>
      <c r="H115">
        <f t="shared" si="16"/>
        <v>0</v>
      </c>
      <c r="I115">
        <f t="shared" si="17"/>
        <v>-17</v>
      </c>
      <c r="J115">
        <f t="shared" si="18"/>
        <v>2.8903717578961645</v>
      </c>
      <c r="K115">
        <f t="shared" si="19"/>
        <v>1491.0120530668698</v>
      </c>
      <c r="L115">
        <f t="shared" si="20"/>
        <v>1686.2391154186978</v>
      </c>
      <c r="M115">
        <f t="shared" si="84"/>
        <v>2.1999887310705111</v>
      </c>
      <c r="N115" s="3">
        <f t="shared" si="85"/>
        <v>1669.8936332159244</v>
      </c>
      <c r="Q115" t="str">
        <f>'PRE-POST'!A118</f>
        <v>Texas Tech</v>
      </c>
      <c r="R115" s="3">
        <f>IFERROR(VLOOKUP(Q115,$A$4:$N$160,14,FALSE),VLOOKUP(Q115,'Week 5'!Q$4:R$134,2,FALSE))</f>
        <v>1677.362137154518</v>
      </c>
    </row>
    <row r="116" spans="1:18">
      <c r="A116" t="str">
        <f t="shared" ref="A116:B116" si="126">C57</f>
        <v>Wake Forest</v>
      </c>
      <c r="B116">
        <f t="shared" si="126"/>
        <v>56</v>
      </c>
      <c r="C116" t="str">
        <f t="shared" ref="C116:D116" si="127">A57</f>
        <v>Rice</v>
      </c>
      <c r="D116">
        <f t="shared" si="127"/>
        <v>24</v>
      </c>
      <c r="E116" s="3">
        <f>VLOOKUP(A116,'Week 5'!$Q$4:R$138,2,FALSE)</f>
        <v>1440.8258487362564</v>
      </c>
      <c r="F116" s="3">
        <f>VLOOKUP(C116,'Week 5'!$Q$4:S$138,2,FALSE)</f>
        <v>1392.6931485933421</v>
      </c>
      <c r="G116" s="5">
        <f t="shared" si="83"/>
        <v>0.65729077923946788</v>
      </c>
      <c r="H116">
        <f t="shared" si="16"/>
        <v>1</v>
      </c>
      <c r="I116">
        <f t="shared" si="17"/>
        <v>32</v>
      </c>
      <c r="J116">
        <f t="shared" si="18"/>
        <v>3.4965075614664802</v>
      </c>
      <c r="K116">
        <f t="shared" si="19"/>
        <v>1440.8258487362564</v>
      </c>
      <c r="L116">
        <f t="shared" si="20"/>
        <v>1392.6931485933421</v>
      </c>
      <c r="M116">
        <f t="shared" si="84"/>
        <v>2.200045706972463</v>
      </c>
      <c r="N116" s="3">
        <f t="shared" si="85"/>
        <v>1447.6800331514671</v>
      </c>
      <c r="Q116" t="str">
        <f>'PRE-POST'!A119</f>
        <v>Texas-El Paso</v>
      </c>
      <c r="R116" s="3">
        <f>IFERROR(VLOOKUP(Q116,$A$4:$N$160,14,FALSE),VLOOKUP(Q116,'Week 5'!Q$4:R$134,2,FALSE))</f>
        <v>1284.62634869764</v>
      </c>
    </row>
    <row r="117" spans="1:18">
      <c r="A117" t="str">
        <f t="shared" ref="A117:B117" si="128">C58</f>
        <v>Washington</v>
      </c>
      <c r="B117">
        <f t="shared" si="128"/>
        <v>35</v>
      </c>
      <c r="C117" t="str">
        <f t="shared" ref="C117:D117" si="129">A58</f>
        <v>Brigham Young</v>
      </c>
      <c r="D117">
        <f t="shared" si="129"/>
        <v>7</v>
      </c>
      <c r="E117" s="3">
        <f>VLOOKUP(A117,'Week 5'!$Q$4:R$138,2,FALSE)</f>
        <v>1641.143370458821</v>
      </c>
      <c r="F117" s="3">
        <f>VLOOKUP(C117,'Week 5'!$Q$4:S$138,2,FALSE)</f>
        <v>1552.022850768313</v>
      </c>
      <c r="G117" s="5">
        <f t="shared" si="83"/>
        <v>0.70830974616842024</v>
      </c>
      <c r="H117">
        <f t="shared" si="16"/>
        <v>1</v>
      </c>
      <c r="I117">
        <f t="shared" si="17"/>
        <v>28</v>
      </c>
      <c r="J117">
        <f t="shared" si="18"/>
        <v>3.3672958299864741</v>
      </c>
      <c r="K117">
        <f t="shared" si="19"/>
        <v>1641.143370458821</v>
      </c>
      <c r="L117">
        <f t="shared" si="20"/>
        <v>1552.022850768313</v>
      </c>
      <c r="M117">
        <f t="shared" si="84"/>
        <v>2.2000246856729255</v>
      </c>
      <c r="N117" s="3">
        <f t="shared" si="85"/>
        <v>1646.9771755354525</v>
      </c>
      <c r="Q117" t="str">
        <f>'PRE-POST'!A120</f>
        <v>Texas-San Antonio</v>
      </c>
      <c r="R117" s="3">
        <f>IFERROR(VLOOKUP(Q117,$A$4:$N$160,14,FALSE),VLOOKUP(Q117,'Week 5'!Q$4:R$134,2,FALSE))</f>
        <v>1404.8309778747764</v>
      </c>
    </row>
    <row r="118" spans="1:18">
      <c r="A118" t="str">
        <f t="shared" ref="A118:B118" si="130">C59</f>
        <v>Washington State</v>
      </c>
      <c r="B118">
        <f t="shared" si="130"/>
        <v>28</v>
      </c>
      <c r="C118" t="str">
        <f t="shared" ref="C118:D118" si="131">A59</f>
        <v>Utah</v>
      </c>
      <c r="D118">
        <f t="shared" si="131"/>
        <v>24</v>
      </c>
      <c r="E118" s="3">
        <f>VLOOKUP(A118,'Week 5'!$Q$4:R$138,2,FALSE)</f>
        <v>1594.4237599480523</v>
      </c>
      <c r="F118" s="3">
        <f>VLOOKUP(C118,'Week 5'!$Q$4:S$138,2,FALSE)</f>
        <v>1543.9069734300795</v>
      </c>
      <c r="G118" s="5">
        <f t="shared" si="83"/>
        <v>0.66037551333809863</v>
      </c>
      <c r="H118">
        <f t="shared" si="16"/>
        <v>1</v>
      </c>
      <c r="I118">
        <f t="shared" si="17"/>
        <v>4</v>
      </c>
      <c r="J118">
        <f t="shared" si="18"/>
        <v>1.6094379124341003</v>
      </c>
      <c r="K118">
        <f t="shared" si="19"/>
        <v>1594.4237599480523</v>
      </c>
      <c r="L118">
        <f t="shared" si="20"/>
        <v>1543.9069734300795</v>
      </c>
      <c r="M118">
        <f t="shared" si="84"/>
        <v>2.2000435498801814</v>
      </c>
      <c r="N118" s="3">
        <f t="shared" si="85"/>
        <v>1601.2162496812903</v>
      </c>
      <c r="Q118" t="str">
        <f>'PRE-POST'!A121</f>
        <v>Toledo</v>
      </c>
      <c r="R118" s="3">
        <f>IFERROR(VLOOKUP(Q118,$A$4:$N$160,14,FALSE),VLOOKUP(Q118,'Week 5'!Q$4:R$134,2,FALSE))</f>
        <v>1555.5306753584935</v>
      </c>
    </row>
    <row r="119" spans="1:18">
      <c r="A119" t="str">
        <f t="shared" ref="A119:B119" si="132">C60</f>
        <v>Texas Tech</v>
      </c>
      <c r="B119">
        <f t="shared" si="132"/>
        <v>34</v>
      </c>
      <c r="C119" t="str">
        <f t="shared" ref="C119:D119" si="133">A60</f>
        <v>West Virginia</v>
      </c>
      <c r="D119">
        <f t="shared" si="133"/>
        <v>42</v>
      </c>
      <c r="E119" s="3">
        <f>VLOOKUP(A119,'Week 5'!$Q$4:R$138,2,FALSE)</f>
        <v>1691.1185202101512</v>
      </c>
      <c r="F119" s="3">
        <f>VLOOKUP(C119,'Week 5'!$Q$4:S$138,2,FALSE)</f>
        <v>1618.8913162210249</v>
      </c>
      <c r="G119" s="5">
        <f t="shared" si="83"/>
        <v>0.68781915278166628</v>
      </c>
      <c r="H119">
        <f t="shared" si="16"/>
        <v>0</v>
      </c>
      <c r="I119">
        <f t="shared" si="17"/>
        <v>-8</v>
      </c>
      <c r="J119">
        <f t="shared" si="18"/>
        <v>2.1972245773362196</v>
      </c>
      <c r="K119">
        <f t="shared" si="19"/>
        <v>1618.8913162210249</v>
      </c>
      <c r="L119">
        <f t="shared" si="20"/>
        <v>1691.1185202101512</v>
      </c>
      <c r="M119">
        <f t="shared" si="84"/>
        <v>2.199969540562579</v>
      </c>
      <c r="N119" s="3">
        <f t="shared" si="85"/>
        <v>1677.362137154518</v>
      </c>
      <c r="Q119" t="str">
        <f>'PRE-POST'!A122</f>
        <v>Troy</v>
      </c>
      <c r="R119" s="3">
        <f>IFERROR(VLOOKUP(Q119,$A$4:$N$160,14,FALSE),VLOOKUP(Q119,'Week 5'!Q$4:R$134,2,FALSE))</f>
        <v>1614.9415696675337</v>
      </c>
    </row>
    <row r="120" spans="1:18">
      <c r="A120" t="str">
        <f t="shared" ref="A120:B120" si="134">C61</f>
        <v>Miami (OH)</v>
      </c>
      <c r="B120">
        <f t="shared" si="134"/>
        <v>39</v>
      </c>
      <c r="C120" t="str">
        <f t="shared" ref="C120:D120" si="135">A61</f>
        <v>Western Michigan</v>
      </c>
      <c r="D120">
        <f t="shared" si="135"/>
        <v>40</v>
      </c>
      <c r="E120" s="3">
        <f>VLOOKUP(A120,'Week 5'!$Q$4:R$138,2,FALSE)</f>
        <v>1462.3300145040346</v>
      </c>
      <c r="F120" s="3">
        <f>VLOOKUP(C120,'Week 5'!$Q$4:S$138,2,FALSE)</f>
        <v>1539.1578744689411</v>
      </c>
      <c r="G120" s="5">
        <f t="shared" si="83"/>
        <v>0.48298491391591797</v>
      </c>
      <c r="H120">
        <f t="shared" si="16"/>
        <v>0</v>
      </c>
      <c r="I120">
        <f t="shared" si="17"/>
        <v>-1</v>
      </c>
      <c r="J120">
        <f t="shared" si="18"/>
        <v>0.69314718055994529</v>
      </c>
      <c r="K120">
        <f t="shared" si="19"/>
        <v>1539.1578744689411</v>
      </c>
      <c r="L120">
        <f t="shared" si="20"/>
        <v>1462.3300145040346</v>
      </c>
      <c r="M120">
        <f t="shared" si="84"/>
        <v>2.2000286354455403</v>
      </c>
      <c r="N120" s="3">
        <f t="shared" si="85"/>
        <v>1452.6703162257163</v>
      </c>
      <c r="Q120" t="str">
        <f>'PRE-POST'!A123</f>
        <v>Tulane</v>
      </c>
      <c r="R120" s="3">
        <f>IFERROR(VLOOKUP(Q120,$A$4:$N$160,14,FALSE),VLOOKUP(Q120,'Week 5'!Q$4:R$134,2,FALSE))</f>
        <v>1464.1768142116964</v>
      </c>
    </row>
    <row r="121" spans="1:18">
      <c r="Q121" t="str">
        <f>'PRE-POST'!A124</f>
        <v>Tulsa</v>
      </c>
      <c r="R121" s="3">
        <f>IFERROR(VLOOKUP(Q121,$A$4:$N$160,14,FALSE),VLOOKUP(Q121,'Week 5'!Q$4:R$134,2,FALSE))</f>
        <v>1416.3331989658257</v>
      </c>
    </row>
    <row r="122" spans="1:18">
      <c r="Q122" t="str">
        <f>'PRE-POST'!A125</f>
        <v>Utah</v>
      </c>
      <c r="R122" s="3">
        <f>IFERROR(VLOOKUP(Q122,$A$4:$N$160,14,FALSE),VLOOKUP(Q122,'Week 5'!Q$4:R$134,2,FALSE))</f>
        <v>1537.1144836968415</v>
      </c>
    </row>
    <row r="123" spans="1:18">
      <c r="Q123" t="str">
        <f>'PRE-POST'!A126</f>
        <v>Utah State</v>
      </c>
      <c r="R123" s="3">
        <f>IFERROR(VLOOKUP(Q123,$A$4:$N$160,14,FALSE),VLOOKUP(Q123,'Week 5'!Q$4:R$134,2,FALSE))</f>
        <v>1603.5015580181844</v>
      </c>
    </row>
    <row r="124" spans="1:18">
      <c r="Q124" t="str">
        <f>'PRE-POST'!A127</f>
        <v>Vanderbilt</v>
      </c>
      <c r="R124" s="3">
        <f>IFERROR(VLOOKUP(Q124,$A$4:$N$160,14,FALSE),VLOOKUP(Q124,'Week 5'!Q$4:R$134,2,FALSE))</f>
        <v>1474.2192982089744</v>
      </c>
    </row>
    <row r="125" spans="1:18">
      <c r="Q125" t="str">
        <f>'PRE-POST'!A128</f>
        <v>Virginia</v>
      </c>
      <c r="R125" s="3">
        <f>IFERROR(VLOOKUP(Q125,$A$4:$N$160,14,FALSE),VLOOKUP(Q125,'Week 5'!Q$4:R$134,2,FALSE))</f>
        <v>1633.2352847412487</v>
      </c>
    </row>
    <row r="126" spans="1:18">
      <c r="Q126" t="str">
        <f>'PRE-POST'!A129</f>
        <v>Virginia Tech</v>
      </c>
      <c r="R126" s="3">
        <f>IFERROR(VLOOKUP(Q126,$A$4:$N$160,14,FALSE),VLOOKUP(Q126,'Week 5'!Q$4:R$134,2,FALSE))</f>
        <v>1507.3575352696432</v>
      </c>
    </row>
    <row r="127" spans="1:18">
      <c r="Q127" t="str">
        <f>'PRE-POST'!A130</f>
        <v>Wake Forest</v>
      </c>
      <c r="R127" s="3">
        <f>IFERROR(VLOOKUP(Q127,$A$4:$N$160,14,FALSE),VLOOKUP(Q127,'Week 5'!Q$4:R$134,2,FALSE))</f>
        <v>1447.6800331514671</v>
      </c>
    </row>
    <row r="128" spans="1:18">
      <c r="Q128" t="str">
        <f>'PRE-POST'!A131</f>
        <v>Washington</v>
      </c>
      <c r="R128" s="3">
        <f>IFERROR(VLOOKUP(Q128,$A$4:$N$160,14,FALSE),VLOOKUP(Q128,'Week 5'!Q$4:R$134,2,FALSE))</f>
        <v>1646.9771755354525</v>
      </c>
    </row>
    <row r="129" spans="17:18">
      <c r="Q129" t="str">
        <f>'PRE-POST'!A132</f>
        <v>Washington State</v>
      </c>
      <c r="R129" s="3">
        <f>IFERROR(VLOOKUP(Q129,$A$4:$N$160,14,FALSE),VLOOKUP(Q129,'Week 5'!Q$4:R$134,2,FALSE))</f>
        <v>1601.2162496812903</v>
      </c>
    </row>
    <row r="130" spans="17:18">
      <c r="Q130" t="str">
        <f>'PRE-POST'!A133</f>
        <v>West Virginia</v>
      </c>
      <c r="R130" s="3">
        <f>IFERROR(VLOOKUP(Q130,$A$4:$N$160,14,FALSE),VLOOKUP(Q130,'Week 5'!Q$4:R$134,2,FALSE))</f>
        <v>1632.6476992766582</v>
      </c>
    </row>
    <row r="131" spans="17:18">
      <c r="Q131" t="str">
        <f>'PRE-POST'!A134</f>
        <v>Western Kentucky</v>
      </c>
      <c r="R131" s="3">
        <f>IFERROR(VLOOKUP(Q131,$A$4:$N$160,14,FALSE),VLOOKUP(Q131,'Week 5'!Q$4:R$134,2,FALSE))</f>
        <v>1460.599787385223</v>
      </c>
    </row>
    <row r="132" spans="17:18">
      <c r="Q132" t="str">
        <f>'PRE-POST'!A135</f>
        <v>Western Michigan</v>
      </c>
      <c r="R132" s="3">
        <f>IFERROR(VLOOKUP(Q132,$A$4:$N$160,14,FALSE),VLOOKUP(Q132,'Week 5'!Q$4:R$134,2,FALSE))</f>
        <v>1548.8175727472594</v>
      </c>
    </row>
    <row r="133" spans="17:18">
      <c r="Q133" t="str">
        <f>'PRE-POST'!A136</f>
        <v>Wisconsin</v>
      </c>
      <c r="R133" s="3">
        <f>IFERROR(VLOOKUP(Q133,$A$4:$N$160,14,FALSE),VLOOKUP(Q133,'Week 5'!Q$4:R$134,2,FALSE))</f>
        <v>1631.2833172654748</v>
      </c>
    </row>
    <row r="134" spans="17:18">
      <c r="Q134" t="str">
        <f>'PRE-POST'!A137</f>
        <v>Wyoming</v>
      </c>
      <c r="R134" s="3">
        <f>IFERROR(VLOOKUP(Q134,$A$4:$N$160,14,FALSE),VLOOKUP(Q134,'Week 5'!Q$4:R$134,2,FALSE))</f>
        <v>1445.0378625689643</v>
      </c>
    </row>
    <row r="135" spans="17:18">
      <c r="R135" s="3"/>
    </row>
    <row r="136" spans="17:18">
      <c r="R136" s="3"/>
    </row>
    <row r="137" spans="17:18">
      <c r="R137" s="3"/>
    </row>
    <row r="138" spans="17:18">
      <c r="R138" s="3"/>
    </row>
    <row r="139" spans="17:18">
      <c r="R139" s="3"/>
    </row>
    <row r="140" spans="17:18">
      <c r="R140" s="3"/>
    </row>
    <row r="141" spans="17:18">
      <c r="R141" s="3"/>
    </row>
    <row r="142" spans="17:18">
      <c r="R142" s="3"/>
    </row>
    <row r="143" spans="17:18">
      <c r="R143" s="3"/>
    </row>
    <row r="144" spans="17:18">
      <c r="R144" s="3"/>
    </row>
    <row r="145" spans="18:18">
      <c r="R145" s="3"/>
    </row>
    <row r="146" spans="18:18">
      <c r="R146" s="3"/>
    </row>
    <row r="147" spans="18:18">
      <c r="R147" s="3"/>
    </row>
    <row r="148" spans="18:18">
      <c r="R148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6825-3EC2-B24C-A287-155915827B85}">
  <dimension ref="A1:R140"/>
  <sheetViews>
    <sheetView topLeftCell="D1" workbookViewId="0">
      <selection activeCell="N4" sqref="N4"/>
    </sheetView>
  </sheetViews>
  <sheetFormatPr baseColWidth="10" defaultRowHeight="16"/>
  <cols>
    <col min="1" max="1" width="26.5" customWidth="1"/>
    <col min="3" max="3" width="22.1640625" customWidth="1"/>
    <col min="5" max="6" width="10.83203125" style="3"/>
  </cols>
  <sheetData>
    <row r="1" spans="1:18">
      <c r="A1" s="1" t="s">
        <v>683</v>
      </c>
      <c r="B1" s="1">
        <v>7</v>
      </c>
    </row>
    <row r="3" spans="1:18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1" t="s">
        <v>698</v>
      </c>
      <c r="J3" s="1" t="s">
        <v>699</v>
      </c>
      <c r="K3" s="1" t="s">
        <v>700</v>
      </c>
      <c r="L3" s="1" t="s">
        <v>701</v>
      </c>
      <c r="M3" s="1" t="s">
        <v>702</v>
      </c>
      <c r="N3" s="4" t="s">
        <v>690</v>
      </c>
      <c r="Q3" s="1" t="s">
        <v>134</v>
      </c>
      <c r="R3" s="4" t="s">
        <v>691</v>
      </c>
    </row>
    <row r="4" spans="1:18">
      <c r="A4" t="str">
        <f>IF('All scores'!$B354=$B$1,'All scores'!R354)</f>
        <v>Tulsa</v>
      </c>
      <c r="B4">
        <f>IF('All scores'!$B354=$B$1,'All scores'!S354)</f>
        <v>26</v>
      </c>
      <c r="C4" t="str">
        <f>IF('All scores'!$B354=$B$1,'All scores'!T354)</f>
        <v>Houston</v>
      </c>
      <c r="D4">
        <f>IF('All scores'!$B354=$B$1,'All scores'!U354)</f>
        <v>41</v>
      </c>
      <c r="E4" s="3">
        <f>VLOOKUP(A4,'Week 6'!$Q$4:R$138,2,FALSE)</f>
        <v>1416.3331989658257</v>
      </c>
      <c r="F4" s="3">
        <f>VLOOKUP(C4,'Week 6'!$Q$4:S$138,2,FALSE)</f>
        <v>1574.4936702189077</v>
      </c>
      <c r="G4" s="5">
        <f t="shared" ref="G4:G35" si="0">1/(1+(10^((F4-E4+HFA)/400)))</f>
        <v>0.21676568337815907</v>
      </c>
      <c r="H4">
        <f>IF(B4&gt;D4,1,0)</f>
        <v>0</v>
      </c>
      <c r="I4">
        <f>B4-D4</f>
        <v>-15</v>
      </c>
      <c r="J4">
        <f>LN(1+ABS(I4))</f>
        <v>2.7725887222397811</v>
      </c>
      <c r="K4">
        <f>IF($H4=1,$E4,$F4)</f>
        <v>1574.4936702189077</v>
      </c>
      <c r="L4">
        <f>IF($H4=1,$F4,$E4)</f>
        <v>1416.3331989658257</v>
      </c>
      <c r="M4">
        <f t="shared" ref="M4:M35" si="1">IFERROR((MVC*0.001/(K4-L4))+MVC,1)</f>
        <v>2.2000139099231468</v>
      </c>
      <c r="N4" s="3">
        <f t="shared" ref="N4:N35" si="2">E4+k*J4*M4*(H4-G4)</f>
        <v>1389.8889398474414</v>
      </c>
      <c r="Q4" t="str">
        <f>'PRE-POST'!A7</f>
        <v>AA</v>
      </c>
      <c r="R4" s="3">
        <f>IFERROR(VLOOKUP(Q4,$A$4:$N$160,14,FALSE),VLOOKUP(Q4,'Week 6'!Q$4:R$134,2,FALSE))</f>
        <v>1286.9343276691473</v>
      </c>
    </row>
    <row r="5" spans="1:18">
      <c r="A5" t="str">
        <f>IF('All scores'!$B355=$B$1,'All scores'!R355)</f>
        <v>Georgia State</v>
      </c>
      <c r="B5">
        <f>IF('All scores'!$B355=$B$1,'All scores'!S355)</f>
        <v>20</v>
      </c>
      <c r="C5" t="str">
        <f>IF('All scores'!$B355=$B$1,'All scores'!T355)</f>
        <v>Troy</v>
      </c>
      <c r="D5">
        <f>IF('All scores'!$B355=$B$1,'All scores'!U355)</f>
        <v>37</v>
      </c>
      <c r="E5" s="3">
        <f>VLOOKUP(A5,'Week 6'!$Q$4:R$138,2,FALSE)</f>
        <v>1372.6517174177638</v>
      </c>
      <c r="F5" s="3">
        <f>VLOOKUP(C5,'Week 6'!$Q$4:S$138,2,FALSE)</f>
        <v>1614.9415696675337</v>
      </c>
      <c r="G5" s="5">
        <f t="shared" si="0"/>
        <v>0.14567885660137714</v>
      </c>
      <c r="H5">
        <f t="shared" ref="H5:H68" si="3">IF(B5&gt;D5,1,0)</f>
        <v>0</v>
      </c>
      <c r="I5">
        <f t="shared" ref="I5:I59" si="4">B5-D5</f>
        <v>-17</v>
      </c>
      <c r="J5">
        <f t="shared" ref="J5:J59" si="5">LN(1+ABS(I5))</f>
        <v>2.8903717578961645</v>
      </c>
      <c r="K5">
        <f t="shared" ref="K5:K59" si="6">IF($H5=1,$E5,$F5)</f>
        <v>1614.9415696675337</v>
      </c>
      <c r="L5">
        <f t="shared" ref="L5:L59" si="7">IF($H5=1,$F5,$E5)</f>
        <v>1372.6517174177638</v>
      </c>
      <c r="M5">
        <f t="shared" si="1"/>
        <v>2.200009080033603</v>
      </c>
      <c r="N5" s="3">
        <f t="shared" si="2"/>
        <v>1354.1247346267837</v>
      </c>
      <c r="Q5" t="str">
        <f>'PRE-POST'!A8</f>
        <v>Air Force</v>
      </c>
      <c r="R5" s="3">
        <f>IFERROR(VLOOKUP(Q5,$A$4:$N$160,14,FALSE),VLOOKUP(Q5,'Week 6'!Q$4:R$134,2,FALSE))</f>
        <v>1545.490710996078</v>
      </c>
    </row>
    <row r="6" spans="1:18">
      <c r="A6" t="str">
        <f>IF('All scores'!$B356=$B$1,'All scores'!R356)</f>
        <v>Georgia Tech</v>
      </c>
      <c r="B6">
        <f>IF('All scores'!$B356=$B$1,'All scores'!S356)</f>
        <v>66</v>
      </c>
      <c r="C6" t="str">
        <f>IF('All scores'!$B356=$B$1,'All scores'!T356)</f>
        <v>Louisville</v>
      </c>
      <c r="D6">
        <f>IF('All scores'!$B356=$B$1,'All scores'!U356)</f>
        <v>31</v>
      </c>
      <c r="E6" s="3">
        <f>VLOOKUP(A6,'Week 6'!$Q$4:R$138,2,FALSE)</f>
        <v>1456.4920925302474</v>
      </c>
      <c r="F6" s="3">
        <f>VLOOKUP(C6,'Week 6'!$Q$4:S$138,2,FALSE)</f>
        <v>1469.8911932629433</v>
      </c>
      <c r="G6" s="5">
        <f t="shared" si="0"/>
        <v>0.38905136697361353</v>
      </c>
      <c r="H6">
        <f t="shared" si="3"/>
        <v>1</v>
      </c>
      <c r="I6">
        <f t="shared" si="4"/>
        <v>35</v>
      </c>
      <c r="J6">
        <f t="shared" si="5"/>
        <v>3.5835189384561099</v>
      </c>
      <c r="K6">
        <f t="shared" si="6"/>
        <v>1456.4920925302474</v>
      </c>
      <c r="L6">
        <f t="shared" si="7"/>
        <v>1469.8911932629433</v>
      </c>
      <c r="M6">
        <f t="shared" si="1"/>
        <v>2.1998358098768054</v>
      </c>
      <c r="N6" s="3">
        <f t="shared" si="2"/>
        <v>1552.8161270129215</v>
      </c>
      <c r="Q6" t="str">
        <f>'PRE-POST'!A9</f>
        <v>Akron</v>
      </c>
      <c r="R6" s="3">
        <f>IFERROR(VLOOKUP(Q6,$A$4:$N$160,14,FALSE),VLOOKUP(Q6,'Week 6'!Q$4:R$134,2,FALSE))</f>
        <v>1410.5721488709335</v>
      </c>
    </row>
    <row r="7" spans="1:18">
      <c r="A7" t="str">
        <f>IF('All scores'!$B357=$B$1,'All scores'!R357)</f>
        <v>Middle Tennessee State</v>
      </c>
      <c r="B7">
        <f>IF('All scores'!$B357=$B$1,'All scores'!S357)</f>
        <v>34</v>
      </c>
      <c r="C7" t="str">
        <f>IF('All scores'!$B357=$B$1,'All scores'!T357)</f>
        <v>Marshall</v>
      </c>
      <c r="D7">
        <f>IF('All scores'!$B357=$B$1,'All scores'!U357)</f>
        <v>24</v>
      </c>
      <c r="E7" s="3">
        <f>VLOOKUP(A7,'Week 6'!$Q$4:R$138,2,FALSE)</f>
        <v>1481.884432231617</v>
      </c>
      <c r="F7" s="3">
        <f>VLOOKUP(C7,'Week 6'!$Q$4:S$138,2,FALSE)</f>
        <v>1499.4625915359813</v>
      </c>
      <c r="G7" s="5">
        <f t="shared" si="0"/>
        <v>0.38334884060148322</v>
      </c>
      <c r="H7">
        <f t="shared" si="3"/>
        <v>1</v>
      </c>
      <c r="I7">
        <f t="shared" si="4"/>
        <v>10</v>
      </c>
      <c r="J7">
        <f t="shared" si="5"/>
        <v>2.3978952727983707</v>
      </c>
      <c r="K7">
        <f t="shared" si="6"/>
        <v>1481.884432231617</v>
      </c>
      <c r="L7">
        <f t="shared" si="7"/>
        <v>1499.4625915359813</v>
      </c>
      <c r="M7">
        <f t="shared" si="1"/>
        <v>2.19987484468869</v>
      </c>
      <c r="N7" s="3">
        <f t="shared" si="2"/>
        <v>1546.9419865801419</v>
      </c>
      <c r="Q7" t="str">
        <f>'PRE-POST'!A10</f>
        <v>Alabama</v>
      </c>
      <c r="R7" s="3">
        <f>IFERROR(VLOOKUP(Q7,$A$4:$N$160,14,FALSE),VLOOKUP(Q7,'Week 6'!Q$4:R$134,2,FALSE))</f>
        <v>1779.3399607766844</v>
      </c>
    </row>
    <row r="8" spans="1:18">
      <c r="A8" t="str">
        <f>IF('All scores'!$B358=$B$1,'All scores'!R358)</f>
        <v>Utah State</v>
      </c>
      <c r="B8">
        <f>IF('All scores'!$B358=$B$1,'All scores'!S358)</f>
        <v>45</v>
      </c>
      <c r="C8" t="str">
        <f>IF('All scores'!$B358=$B$1,'All scores'!T358)</f>
        <v>Brigham Young</v>
      </c>
      <c r="D8">
        <f>IF('All scores'!$B358=$B$1,'All scores'!U358)</f>
        <v>20</v>
      </c>
      <c r="E8" s="3">
        <f>VLOOKUP(A8,'Week 6'!$Q$4:R$138,2,FALSE)</f>
        <v>1603.5015580181844</v>
      </c>
      <c r="F8" s="3">
        <f>VLOOKUP(C8,'Week 6'!$Q$4:S$138,2,FALSE)</f>
        <v>1546.1890456916815</v>
      </c>
      <c r="G8" s="5">
        <f t="shared" si="0"/>
        <v>0.48893862099553498</v>
      </c>
      <c r="H8">
        <f t="shared" si="3"/>
        <v>1</v>
      </c>
      <c r="I8">
        <f t="shared" si="4"/>
        <v>25</v>
      </c>
      <c r="J8">
        <f t="shared" si="5"/>
        <v>3.2580965380214821</v>
      </c>
      <c r="K8">
        <f t="shared" si="6"/>
        <v>1603.5015580181844</v>
      </c>
      <c r="L8">
        <f t="shared" si="7"/>
        <v>1546.1890456916815</v>
      </c>
      <c r="M8">
        <f t="shared" si="1"/>
        <v>2.2000383860331838</v>
      </c>
      <c r="N8" s="3">
        <f t="shared" si="2"/>
        <v>1676.7666779647598</v>
      </c>
      <c r="Q8" t="str">
        <f>'PRE-POST'!A11</f>
        <v>Alabama-Birmingham</v>
      </c>
      <c r="R8" s="3">
        <f>IFERROR(VLOOKUP(Q8,$A$4:$N$160,14,FALSE),VLOOKUP(Q8,'Week 6'!Q$4:R$134,2,FALSE))</f>
        <v>1630.2173737247347</v>
      </c>
    </row>
    <row r="9" spans="1:18">
      <c r="A9" t="str">
        <f>IF('All scores'!$B359=$B$1,'All scores'!R359)</f>
        <v>Navy</v>
      </c>
      <c r="B9">
        <f>IF('All scores'!$B359=$B$1,'All scores'!S359)</f>
        <v>7</v>
      </c>
      <c r="C9" t="str">
        <f>IF('All scores'!$B359=$B$1,'All scores'!T359)</f>
        <v>Air Force</v>
      </c>
      <c r="D9">
        <f>IF('All scores'!$B359=$B$1,'All scores'!U359)</f>
        <v>35</v>
      </c>
      <c r="E9" s="3">
        <f>VLOOKUP(A9,'Week 6'!$Q$4:R$138,2,FALSE)</f>
        <v>1481.5019747758236</v>
      </c>
      <c r="F9" s="3">
        <f>VLOOKUP(C9,'Week 6'!$Q$4:S$138,2,FALSE)</f>
        <v>1486.0263640590433</v>
      </c>
      <c r="G9" s="5">
        <f t="shared" si="0"/>
        <v>0.40126079161685657</v>
      </c>
      <c r="H9">
        <f t="shared" si="3"/>
        <v>0</v>
      </c>
      <c r="I9">
        <f t="shared" si="4"/>
        <v>-28</v>
      </c>
      <c r="J9">
        <f t="shared" si="5"/>
        <v>3.3672958299864741</v>
      </c>
      <c r="K9">
        <f t="shared" si="6"/>
        <v>1486.0263640590433</v>
      </c>
      <c r="L9">
        <f t="shared" si="7"/>
        <v>1481.5019747758236</v>
      </c>
      <c r="M9">
        <f t="shared" si="1"/>
        <v>2.2004862534725205</v>
      </c>
      <c r="N9" s="3">
        <f t="shared" si="2"/>
        <v>1422.0376278387889</v>
      </c>
      <c r="Q9" t="str">
        <f>'PRE-POST'!A12</f>
        <v>Appalachian State</v>
      </c>
      <c r="R9" s="3">
        <f>IFERROR(VLOOKUP(Q9,$A$4:$N$160,14,FALSE),VLOOKUP(Q9,'Week 6'!Q$4:R$134,2,FALSE))</f>
        <v>1619.8863032534289</v>
      </c>
    </row>
    <row r="10" spans="1:18">
      <c r="A10" t="str">
        <f>IF('All scores'!$B360=$B$1,'All scores'!R360)</f>
        <v>Alabama</v>
      </c>
      <c r="B10">
        <f>IF('All scores'!$B360=$B$1,'All scores'!S360)</f>
        <v>65</v>
      </c>
      <c r="C10" t="str">
        <f>IF('All scores'!$B360=$B$1,'All scores'!T360)</f>
        <v>Arkansas</v>
      </c>
      <c r="D10">
        <f>IF('All scores'!$B360=$B$1,'All scores'!U360)</f>
        <v>31</v>
      </c>
      <c r="E10" s="3">
        <f>VLOOKUP(A10,'Week 6'!$Q$4:R$138,2,FALSE)</f>
        <v>1754.4132669499288</v>
      </c>
      <c r="F10" s="3">
        <f>VLOOKUP(C10,'Week 6'!$Q$4:S$138,2,FALSE)</f>
        <v>1400.4968654418581</v>
      </c>
      <c r="G10" s="5">
        <f t="shared" si="0"/>
        <v>0.84065859142577082</v>
      </c>
      <c r="H10">
        <f t="shared" si="3"/>
        <v>1</v>
      </c>
      <c r="I10">
        <f t="shared" si="4"/>
        <v>34</v>
      </c>
      <c r="J10">
        <f t="shared" si="5"/>
        <v>3.5553480614894135</v>
      </c>
      <c r="K10">
        <f t="shared" si="6"/>
        <v>1754.4132669499288</v>
      </c>
      <c r="L10">
        <f t="shared" si="7"/>
        <v>1400.4968654418581</v>
      </c>
      <c r="M10">
        <f t="shared" si="1"/>
        <v>2.2000062161572358</v>
      </c>
      <c r="N10" s="3">
        <f t="shared" si="2"/>
        <v>1779.3399607766844</v>
      </c>
      <c r="Q10" t="str">
        <f>'PRE-POST'!A13</f>
        <v>Arizona</v>
      </c>
      <c r="R10" s="3">
        <f>IFERROR(VLOOKUP(Q10,$A$4:$N$160,14,FALSE),VLOOKUP(Q10,'Week 6'!Q$4:R$134,2,FALSE))</f>
        <v>1589.3367323005741</v>
      </c>
    </row>
    <row r="11" spans="1:18">
      <c r="A11" t="str">
        <f>IF('All scores'!$B361=$B$1,'All scores'!R361)</f>
        <v>Alabama-Birmingham</v>
      </c>
      <c r="B11">
        <f>IF('All scores'!$B361=$B$1,'All scores'!S361)</f>
        <v>28</v>
      </c>
      <c r="C11" t="str">
        <f>IF('All scores'!$B361=$B$1,'All scores'!T361)</f>
        <v>Louisiana Tech</v>
      </c>
      <c r="D11">
        <f>IF('All scores'!$B361=$B$1,'All scores'!U361)</f>
        <v>7</v>
      </c>
      <c r="E11" s="3">
        <f>VLOOKUP(A11,'Week 6'!$Q$4:R$138,2,FALSE)</f>
        <v>1555.4875051559084</v>
      </c>
      <c r="F11" s="3">
        <f>VLOOKUP(C11,'Week 6'!$Q$4:S$138,2,FALSE)</f>
        <v>1524.956402751156</v>
      </c>
      <c r="G11" s="5">
        <f t="shared" si="0"/>
        <v>0.45055737584737837</v>
      </c>
      <c r="H11">
        <f t="shared" si="3"/>
        <v>1</v>
      </c>
      <c r="I11">
        <f t="shared" si="4"/>
        <v>21</v>
      </c>
      <c r="J11">
        <f t="shared" si="5"/>
        <v>3.0910424533583161</v>
      </c>
      <c r="K11">
        <f t="shared" si="6"/>
        <v>1555.4875051559084</v>
      </c>
      <c r="L11">
        <f t="shared" si="7"/>
        <v>1524.956402751156</v>
      </c>
      <c r="M11">
        <f t="shared" si="1"/>
        <v>2.2000720576666652</v>
      </c>
      <c r="N11" s="3">
        <f t="shared" si="2"/>
        <v>1630.2173737247347</v>
      </c>
      <c r="Q11" t="str">
        <f>'PRE-POST'!A14</f>
        <v>Arizona State</v>
      </c>
      <c r="R11" s="3">
        <f>IFERROR(VLOOKUP(Q11,$A$4:$N$160,14,FALSE),VLOOKUP(Q11,'Week 6'!Q$4:R$134,2,FALSE))</f>
        <v>1475.7753179332524</v>
      </c>
    </row>
    <row r="12" spans="1:18">
      <c r="A12" t="str">
        <f>IF('All scores'!$B362=$B$1,'All scores'!R362)</f>
        <v>California</v>
      </c>
      <c r="B12">
        <f>IF('All scores'!$B362=$B$1,'All scores'!S362)</f>
        <v>17</v>
      </c>
      <c r="C12" t="str">
        <f>IF('All scores'!$B362=$B$1,'All scores'!T362)</f>
        <v>Arizona</v>
      </c>
      <c r="D12">
        <f>IF('All scores'!$B362=$B$1,'All scores'!U362)</f>
        <v>24</v>
      </c>
      <c r="E12" s="3">
        <f>VLOOKUP(A12,'Week 6'!$Q$4:R$138,2,FALSE)</f>
        <v>1567.489337452</v>
      </c>
      <c r="F12" s="3">
        <f>VLOOKUP(C12,'Week 6'!$Q$4:S$138,2,FALSE)</f>
        <v>1549.7799542442176</v>
      </c>
      <c r="G12" s="5">
        <f t="shared" si="0"/>
        <v>0.4323605318989312</v>
      </c>
      <c r="H12">
        <f t="shared" si="3"/>
        <v>0</v>
      </c>
      <c r="I12">
        <f t="shared" si="4"/>
        <v>-7</v>
      </c>
      <c r="J12">
        <f t="shared" si="5"/>
        <v>2.0794415416798357</v>
      </c>
      <c r="K12">
        <f t="shared" si="6"/>
        <v>1549.7799542442176</v>
      </c>
      <c r="L12">
        <f t="shared" si="7"/>
        <v>1567.489337452</v>
      </c>
      <c r="M12">
        <f t="shared" si="1"/>
        <v>2.1998757720709872</v>
      </c>
      <c r="N12" s="3">
        <f t="shared" si="2"/>
        <v>1527.9325593956435</v>
      </c>
      <c r="Q12" t="str">
        <f>'PRE-POST'!A15</f>
        <v>Arkansas</v>
      </c>
      <c r="R12" s="3">
        <f>IFERROR(VLOOKUP(Q12,$A$4:$N$160,14,FALSE),VLOOKUP(Q12,'Week 6'!Q$4:R$134,2,FALSE))</f>
        <v>1375.5701716151025</v>
      </c>
    </row>
    <row r="13" spans="1:18">
      <c r="A13" t="str">
        <f>IF('All scores'!$B363=$B$1,'All scores'!R363)</f>
        <v>Kansas State</v>
      </c>
      <c r="B13">
        <f>IF('All scores'!$B363=$B$1,'All scores'!S363)</f>
        <v>34</v>
      </c>
      <c r="C13" t="str">
        <f>IF('All scores'!$B363=$B$1,'All scores'!T363)</f>
        <v>Baylor</v>
      </c>
      <c r="D13">
        <f>IF('All scores'!$B363=$B$1,'All scores'!U363)</f>
        <v>37</v>
      </c>
      <c r="E13" s="3">
        <f>VLOOKUP(A13,'Week 6'!$Q$4:R$138,2,FALSE)</f>
        <v>1455.4818664160898</v>
      </c>
      <c r="F13" s="3">
        <f>VLOOKUP(C13,'Week 6'!$Q$4:S$138,2,FALSE)</f>
        <v>1617.4697375066073</v>
      </c>
      <c r="G13" s="5">
        <f t="shared" si="0"/>
        <v>0.21304842624854695</v>
      </c>
      <c r="H13">
        <f t="shared" si="3"/>
        <v>0</v>
      </c>
      <c r="I13">
        <f t="shared" si="4"/>
        <v>-3</v>
      </c>
      <c r="J13">
        <f t="shared" si="5"/>
        <v>1.3862943611198906</v>
      </c>
      <c r="K13">
        <f t="shared" si="6"/>
        <v>1617.4697375066073</v>
      </c>
      <c r="L13">
        <f t="shared" si="7"/>
        <v>1455.4818664160898</v>
      </c>
      <c r="M13">
        <f t="shared" si="1"/>
        <v>2.2000135812637405</v>
      </c>
      <c r="N13" s="3">
        <f t="shared" si="2"/>
        <v>1442.4864815861854</v>
      </c>
      <c r="Q13" t="str">
        <f>'PRE-POST'!A16</f>
        <v>Arkansas State</v>
      </c>
      <c r="R13" s="3">
        <f>IFERROR(VLOOKUP(Q13,$A$4:$N$160,14,FALSE),VLOOKUP(Q13,'Week 6'!Q$4:R$134,2,FALSE))</f>
        <v>1587.6543005597075</v>
      </c>
    </row>
    <row r="14" spans="1:18">
      <c r="A14" t="str">
        <f>IF('All scores'!$B364=$B$1,'All scores'!R364)</f>
        <v>Buffalo</v>
      </c>
      <c r="B14">
        <f>IF('All scores'!$B364=$B$1,'All scores'!S364)</f>
        <v>34</v>
      </c>
      <c r="C14" t="str">
        <f>IF('All scores'!$B364=$B$1,'All scores'!T364)</f>
        <v>Central Michigan</v>
      </c>
      <c r="D14">
        <f>IF('All scores'!$B364=$B$1,'All scores'!U364)</f>
        <v>24</v>
      </c>
      <c r="E14" s="3">
        <f>VLOOKUP(A14,'Week 6'!$Q$4:R$138,2,FALSE)</f>
        <v>1685.937101501823</v>
      </c>
      <c r="F14" s="3">
        <f>VLOOKUP(C14,'Week 6'!$Q$4:S$138,2,FALSE)</f>
        <v>1377.1527932000745</v>
      </c>
      <c r="G14" s="5">
        <f t="shared" si="0"/>
        <v>0.80271261461982302</v>
      </c>
      <c r="H14">
        <f t="shared" si="3"/>
        <v>1</v>
      </c>
      <c r="I14">
        <f t="shared" si="4"/>
        <v>10</v>
      </c>
      <c r="J14">
        <f t="shared" si="5"/>
        <v>2.3978952727983707</v>
      </c>
      <c r="K14">
        <f t="shared" si="6"/>
        <v>1685.937101501823</v>
      </c>
      <c r="L14">
        <f t="shared" si="7"/>
        <v>1377.1527932000745</v>
      </c>
      <c r="M14">
        <f t="shared" si="1"/>
        <v>2.2000071247143747</v>
      </c>
      <c r="N14" s="3">
        <f t="shared" si="2"/>
        <v>1706.7524464188139</v>
      </c>
      <c r="Q14" t="str">
        <f>'PRE-POST'!A17</f>
        <v>Army</v>
      </c>
      <c r="R14" s="3">
        <f>IFERROR(VLOOKUP(Q14,$A$4:$N$160,14,FALSE),VLOOKUP(Q14,'Week 6'!Q$4:R$134,2,FALSE))</f>
        <v>1572.395389331793</v>
      </c>
    </row>
    <row r="15" spans="1:18">
      <c r="A15" t="str">
        <f>IF('All scores'!$B365=$B$1,'All scores'!R365)</f>
        <v>Southern Methodist</v>
      </c>
      <c r="B15">
        <f>IF('All scores'!$B365=$B$1,'All scores'!S365)</f>
        <v>20</v>
      </c>
      <c r="C15" t="str">
        <f>IF('All scores'!$B365=$B$1,'All scores'!T365)</f>
        <v>Central Florida</v>
      </c>
      <c r="D15">
        <f>IF('All scores'!$B365=$B$1,'All scores'!U365)</f>
        <v>48</v>
      </c>
      <c r="E15" s="3">
        <f>VLOOKUP(A15,'Week 6'!$Q$4:R$138,2,FALSE)</f>
        <v>1395.6594584398269</v>
      </c>
      <c r="F15" s="3">
        <f>VLOOKUP(C15,'Week 6'!$Q$4:S$138,2,FALSE)</f>
        <v>1626.4916704457899</v>
      </c>
      <c r="G15" s="5">
        <f t="shared" si="0"/>
        <v>0.15408074827402751</v>
      </c>
      <c r="H15">
        <f t="shared" si="3"/>
        <v>0</v>
      </c>
      <c r="I15">
        <f t="shared" si="4"/>
        <v>-28</v>
      </c>
      <c r="J15">
        <f t="shared" si="5"/>
        <v>3.3672958299864741</v>
      </c>
      <c r="K15">
        <f t="shared" si="6"/>
        <v>1626.4916704457899</v>
      </c>
      <c r="L15">
        <f t="shared" si="7"/>
        <v>1395.6594584398269</v>
      </c>
      <c r="M15">
        <f t="shared" si="1"/>
        <v>2.2000095307322187</v>
      </c>
      <c r="N15" s="3">
        <f t="shared" si="2"/>
        <v>1372.8305992518397</v>
      </c>
      <c r="Q15" t="str">
        <f>'PRE-POST'!A18</f>
        <v>Auburn</v>
      </c>
      <c r="R15" s="3">
        <f>IFERROR(VLOOKUP(Q15,$A$4:$N$160,14,FALSE),VLOOKUP(Q15,'Week 6'!Q$4:R$134,2,FALSE))</f>
        <v>1552.6207770421365</v>
      </c>
    </row>
    <row r="16" spans="1:18">
      <c r="A16" t="str">
        <f>IF('All scores'!$B366=$B$1,'All scores'!R366)</f>
        <v>Tulane</v>
      </c>
      <c r="B16">
        <f>IF('All scores'!$B366=$B$1,'All scores'!S366)</f>
        <v>21</v>
      </c>
      <c r="C16" t="str">
        <f>IF('All scores'!$B366=$B$1,'All scores'!T366)</f>
        <v>Cincinnati</v>
      </c>
      <c r="D16">
        <f>IF('All scores'!$B366=$B$1,'All scores'!U366)</f>
        <v>37</v>
      </c>
      <c r="E16" s="3">
        <f>VLOOKUP(A16,'Week 6'!$Q$4:R$138,2,FALSE)</f>
        <v>1464.1768142116964</v>
      </c>
      <c r="F16" s="3">
        <f>VLOOKUP(C16,'Week 6'!$Q$4:S$138,2,FALSE)</f>
        <v>1643.905301062264</v>
      </c>
      <c r="G16" s="5">
        <f t="shared" si="0"/>
        <v>0.19642806677516955</v>
      </c>
      <c r="H16">
        <f t="shared" si="3"/>
        <v>0</v>
      </c>
      <c r="I16">
        <f t="shared" si="4"/>
        <v>-16</v>
      </c>
      <c r="J16">
        <f t="shared" si="5"/>
        <v>2.8332133440562162</v>
      </c>
      <c r="K16">
        <f t="shared" si="6"/>
        <v>1643.905301062264</v>
      </c>
      <c r="L16">
        <f t="shared" si="7"/>
        <v>1464.1768142116964</v>
      </c>
      <c r="M16">
        <f t="shared" si="1"/>
        <v>2.2000122406861515</v>
      </c>
      <c r="N16" s="3">
        <f t="shared" si="2"/>
        <v>1439.6896826902005</v>
      </c>
      <c r="Q16" t="str">
        <f>'PRE-POST'!A19</f>
        <v>Ball State</v>
      </c>
      <c r="R16" s="3">
        <f>IFERROR(VLOOKUP(Q16,$A$4:$N$160,14,FALSE),VLOOKUP(Q16,'Week 6'!Q$4:R$134,2,FALSE))</f>
        <v>1365.1019895199745</v>
      </c>
    </row>
    <row r="17" spans="1:18">
      <c r="A17" t="str">
        <f>IF('All scores'!$B367=$B$1,'All scores'!R367)</f>
        <v>Clemson</v>
      </c>
      <c r="B17">
        <f>IF('All scores'!$B367=$B$1,'All scores'!S367)</f>
        <v>63</v>
      </c>
      <c r="C17" t="str">
        <f>IF('All scores'!$B367=$B$1,'All scores'!T367)</f>
        <v>Wake Forest</v>
      </c>
      <c r="D17">
        <f>IF('All scores'!$B367=$B$1,'All scores'!U367)</f>
        <v>3</v>
      </c>
      <c r="E17" s="3">
        <f>VLOOKUP(A17,'Week 6'!$Q$4:R$138,2,FALSE)</f>
        <v>1736.8283638598223</v>
      </c>
      <c r="F17" s="3">
        <f>VLOOKUP(C17,'Week 6'!$Q$4:S$138,2,FALSE)</f>
        <v>1447.6800331514671</v>
      </c>
      <c r="G17" s="5">
        <f t="shared" si="0"/>
        <v>0.78419821888527463</v>
      </c>
      <c r="H17">
        <f t="shared" si="3"/>
        <v>1</v>
      </c>
      <c r="I17">
        <f t="shared" si="4"/>
        <v>60</v>
      </c>
      <c r="J17">
        <f t="shared" si="5"/>
        <v>4.1108738641733114</v>
      </c>
      <c r="K17">
        <f t="shared" si="6"/>
        <v>1736.8283638598223</v>
      </c>
      <c r="L17">
        <f t="shared" si="7"/>
        <v>1447.6800331514671</v>
      </c>
      <c r="M17">
        <f t="shared" si="1"/>
        <v>2.20000760855162</v>
      </c>
      <c r="N17" s="3">
        <f t="shared" si="2"/>
        <v>1775.8623905362733</v>
      </c>
      <c r="Q17" t="str">
        <f>'PRE-POST'!A20</f>
        <v>Baylor</v>
      </c>
      <c r="R17" s="3">
        <f>IFERROR(VLOOKUP(Q17,$A$4:$N$160,14,FALSE),VLOOKUP(Q17,'Week 6'!Q$4:R$134,2,FALSE))</f>
        <v>1630.4651223365117</v>
      </c>
    </row>
    <row r="18" spans="1:18">
      <c r="A18" t="str">
        <f>IF('All scores'!$B368=$B$1,'All scores'!R368)</f>
        <v>Arizona State</v>
      </c>
      <c r="B18">
        <f>IF('All scores'!$B368=$B$1,'All scores'!S368)</f>
        <v>21</v>
      </c>
      <c r="C18" t="str">
        <f>IF('All scores'!$B368=$B$1,'All scores'!T368)</f>
        <v>Colorado</v>
      </c>
      <c r="D18">
        <f>IF('All scores'!$B368=$B$1,'All scores'!U368)</f>
        <v>28</v>
      </c>
      <c r="E18" s="3">
        <f>VLOOKUP(A18,'Week 6'!$Q$4:R$138,2,FALSE)</f>
        <v>1496.7948965846656</v>
      </c>
      <c r="F18" s="3">
        <f>VLOOKUP(C18,'Week 6'!$Q$4:S$138,2,FALSE)</f>
        <v>1641.9629747087522</v>
      </c>
      <c r="G18" s="5">
        <f t="shared" si="0"/>
        <v>0.22973206809628788</v>
      </c>
      <c r="H18">
        <f t="shared" si="3"/>
        <v>0</v>
      </c>
      <c r="I18">
        <f t="shared" si="4"/>
        <v>-7</v>
      </c>
      <c r="J18">
        <f t="shared" si="5"/>
        <v>2.0794415416798357</v>
      </c>
      <c r="K18">
        <f t="shared" si="6"/>
        <v>1641.9629747087522</v>
      </c>
      <c r="L18">
        <f t="shared" si="7"/>
        <v>1496.7948965846656</v>
      </c>
      <c r="M18">
        <f t="shared" si="1"/>
        <v>2.2000151548469087</v>
      </c>
      <c r="N18" s="3">
        <f t="shared" si="2"/>
        <v>1475.7753179332524</v>
      </c>
      <c r="Q18" t="str">
        <f>'PRE-POST'!A21</f>
        <v>Boise State</v>
      </c>
      <c r="R18" s="3">
        <f>IFERROR(VLOOKUP(Q18,$A$4:$N$160,14,FALSE),VLOOKUP(Q18,'Week 6'!Q$4:R$134,2,FALSE))</f>
        <v>1503.9761672868749</v>
      </c>
    </row>
    <row r="19" spans="1:18">
      <c r="A19" t="str">
        <f>IF('All scores'!$B369=$B$1,'All scores'!R369)</f>
        <v>Colorado State</v>
      </c>
      <c r="B19">
        <f>IF('All scores'!$B369=$B$1,'All scores'!S369)</f>
        <v>42</v>
      </c>
      <c r="C19" t="str">
        <f>IF('All scores'!$B369=$B$1,'All scores'!T369)</f>
        <v>San Jose State</v>
      </c>
      <c r="D19">
        <f>IF('All scores'!$B369=$B$1,'All scores'!U369)</f>
        <v>30</v>
      </c>
      <c r="E19" s="3">
        <f>VLOOKUP(A19,'Week 6'!$Q$4:R$138,2,FALSE)</f>
        <v>1319.5843466115969</v>
      </c>
      <c r="F19" s="3">
        <f>VLOOKUP(C19,'Week 6'!$Q$4:S$138,2,FALSE)</f>
        <v>1389.1404799478587</v>
      </c>
      <c r="G19" s="5">
        <f t="shared" si="0"/>
        <v>0.3154919222475317</v>
      </c>
      <c r="H19">
        <f t="shared" si="3"/>
        <v>1</v>
      </c>
      <c r="I19">
        <f t="shared" si="4"/>
        <v>12</v>
      </c>
      <c r="J19">
        <f t="shared" si="5"/>
        <v>2.5649493574615367</v>
      </c>
      <c r="K19">
        <f t="shared" si="6"/>
        <v>1319.5843466115969</v>
      </c>
      <c r="L19">
        <f t="shared" si="7"/>
        <v>1389.1404799478587</v>
      </c>
      <c r="M19">
        <f t="shared" si="1"/>
        <v>2.1999683708697644</v>
      </c>
      <c r="N19" s="3">
        <f t="shared" si="2"/>
        <v>1396.8352923534255</v>
      </c>
      <c r="Q19" t="str">
        <f>'PRE-POST'!A22</f>
        <v>Boston College</v>
      </c>
      <c r="R19" s="3">
        <f>IFERROR(VLOOKUP(Q19,$A$4:$N$160,14,FALSE),VLOOKUP(Q19,'Week 6'!Q$4:R$134,2,FALSE))</f>
        <v>1552.4946720110088</v>
      </c>
    </row>
    <row r="20" spans="1:18">
      <c r="A20" t="str">
        <f>IF('All scores'!$B370=$B$1,'All scores'!R370)</f>
        <v>Louisiana State</v>
      </c>
      <c r="B20">
        <f>IF('All scores'!$B370=$B$1,'All scores'!S370)</f>
        <v>19</v>
      </c>
      <c r="C20" t="str">
        <f>IF('All scores'!$B370=$B$1,'All scores'!T370)</f>
        <v>Florida</v>
      </c>
      <c r="D20">
        <f>IF('All scores'!$B370=$B$1,'All scores'!U370)</f>
        <v>27</v>
      </c>
      <c r="E20" s="3">
        <f>VLOOKUP(A20,'Week 6'!$Q$4:R$138,2,FALSE)</f>
        <v>1635.0797394541291</v>
      </c>
      <c r="F20" s="3">
        <f>VLOOKUP(C20,'Week 6'!$Q$4:S$138,2,FALSE)</f>
        <v>1666.2398330156507</v>
      </c>
      <c r="G20" s="5">
        <f t="shared" si="0"/>
        <v>0.3650430301930766</v>
      </c>
      <c r="H20">
        <f t="shared" si="3"/>
        <v>0</v>
      </c>
      <c r="I20">
        <f t="shared" si="4"/>
        <v>-8</v>
      </c>
      <c r="J20">
        <f t="shared" si="5"/>
        <v>2.1972245773362196</v>
      </c>
      <c r="K20">
        <f t="shared" si="6"/>
        <v>1666.2398330156507</v>
      </c>
      <c r="L20">
        <f t="shared" si="7"/>
        <v>1635.0797394541291</v>
      </c>
      <c r="M20">
        <f t="shared" si="1"/>
        <v>2.2000706031256185</v>
      </c>
      <c r="N20" s="3">
        <f t="shared" si="2"/>
        <v>1599.7870200849634</v>
      </c>
      <c r="Q20" t="str">
        <f>'PRE-POST'!A23</f>
        <v>Bowling Green State</v>
      </c>
      <c r="R20" s="3">
        <f>IFERROR(VLOOKUP(Q20,$A$4:$N$160,14,FALSE),VLOOKUP(Q20,'Week 6'!Q$4:R$134,2,FALSE))</f>
        <v>1314.7904103298245</v>
      </c>
    </row>
    <row r="21" spans="1:18">
      <c r="A21" t="str">
        <f>IF('All scores'!$B371=$B$1,'All scores'!R371)</f>
        <v>Old Dominion</v>
      </c>
      <c r="B21">
        <f>IF('All scores'!$B371=$B$1,'All scores'!S371)</f>
        <v>33</v>
      </c>
      <c r="C21" t="str">
        <f>IF('All scores'!$B371=$B$1,'All scores'!T371)</f>
        <v>Florida Atlantic</v>
      </c>
      <c r="D21">
        <f>IF('All scores'!$B371=$B$1,'All scores'!U371)</f>
        <v>52</v>
      </c>
      <c r="E21" s="3">
        <f>VLOOKUP(A21,'Week 6'!$Q$4:R$138,2,FALSE)</f>
        <v>1458.5990663621646</v>
      </c>
      <c r="F21" s="3">
        <f>VLOOKUP(C21,'Week 6'!$Q$4:S$138,2,FALSE)</f>
        <v>1482.8167861948903</v>
      </c>
      <c r="G21" s="5">
        <f t="shared" si="0"/>
        <v>0.37435502183431185</v>
      </c>
      <c r="H21">
        <f t="shared" si="3"/>
        <v>0</v>
      </c>
      <c r="I21">
        <f t="shared" si="4"/>
        <v>-19</v>
      </c>
      <c r="J21">
        <f t="shared" si="5"/>
        <v>2.9957322735539909</v>
      </c>
      <c r="K21">
        <f t="shared" si="6"/>
        <v>1482.8167861948903</v>
      </c>
      <c r="L21">
        <f t="shared" si="7"/>
        <v>1458.5990663621646</v>
      </c>
      <c r="M21">
        <f t="shared" si="1"/>
        <v>2.200090842573752</v>
      </c>
      <c r="N21" s="3">
        <f t="shared" si="2"/>
        <v>1409.2524623126808</v>
      </c>
      <c r="Q21" t="str">
        <f>'PRE-POST'!A24</f>
        <v>Buffalo</v>
      </c>
      <c r="R21" s="3">
        <f>IFERROR(VLOOKUP(Q21,$A$4:$N$160,14,FALSE),VLOOKUP(Q21,'Week 6'!Q$4:R$134,2,FALSE))</f>
        <v>1706.7524464188139</v>
      </c>
    </row>
    <row r="22" spans="1:18">
      <c r="A22" t="str">
        <f>IF('All scores'!$B372=$B$1,'All scores'!R372)</f>
        <v>Fresno State</v>
      </c>
      <c r="B22">
        <f>IF('All scores'!$B372=$B$1,'All scores'!S372)</f>
        <v>21</v>
      </c>
      <c r="C22" t="str">
        <f>IF('All scores'!$B372=$B$1,'All scores'!T372)</f>
        <v>Nevada</v>
      </c>
      <c r="D22">
        <f>IF('All scores'!$B372=$B$1,'All scores'!U372)</f>
        <v>3</v>
      </c>
      <c r="E22" s="3">
        <f>VLOOKUP(A22,'Week 6'!$Q$4:R$138,2,FALSE)</f>
        <v>1625.8405205636841</v>
      </c>
      <c r="F22" s="3">
        <f>VLOOKUP(C22,'Week 6'!$Q$4:S$138,2,FALSE)</f>
        <v>1490.5778353841813</v>
      </c>
      <c r="G22" s="5">
        <f t="shared" si="0"/>
        <v>0.59975983693669033</v>
      </c>
      <c r="H22">
        <f t="shared" si="3"/>
        <v>1</v>
      </c>
      <c r="I22">
        <f t="shared" si="4"/>
        <v>18</v>
      </c>
      <c r="J22">
        <f t="shared" si="5"/>
        <v>2.9444389791664403</v>
      </c>
      <c r="K22">
        <f t="shared" si="6"/>
        <v>1625.8405205636841</v>
      </c>
      <c r="L22">
        <f t="shared" si="7"/>
        <v>1490.5778353841813</v>
      </c>
      <c r="M22">
        <f t="shared" si="1"/>
        <v>2.2000162646482813</v>
      </c>
      <c r="N22" s="3">
        <f t="shared" si="2"/>
        <v>1677.6941443504963</v>
      </c>
      <c r="Q22" t="str">
        <f>'PRE-POST'!A25</f>
        <v>Brigham Young</v>
      </c>
      <c r="R22" s="3">
        <f>IFERROR(VLOOKUP(Q22,$A$4:$N$160,14,FALSE),VLOOKUP(Q22,'Week 6'!Q$4:R$134,2,FALSE))</f>
        <v>1472.9239257451061</v>
      </c>
    </row>
    <row r="23" spans="1:18">
      <c r="A23" t="str">
        <f>IF('All scores'!$B373=$B$1,'All scores'!R373)</f>
        <v>Vanderbilt</v>
      </c>
      <c r="B23">
        <f>IF('All scores'!$B373=$B$1,'All scores'!S373)</f>
        <v>13</v>
      </c>
      <c r="C23" t="str">
        <f>IF('All scores'!$B373=$B$1,'All scores'!T373)</f>
        <v>Georgia</v>
      </c>
      <c r="D23">
        <f>IF('All scores'!$B373=$B$1,'All scores'!U373)</f>
        <v>41</v>
      </c>
      <c r="E23" s="3">
        <f>VLOOKUP(A23,'Week 6'!$Q$4:R$138,2,FALSE)</f>
        <v>1474.2192982089744</v>
      </c>
      <c r="F23" s="3">
        <f>VLOOKUP(C23,'Week 6'!$Q$4:S$138,2,FALSE)</f>
        <v>1764.9995383295309</v>
      </c>
      <c r="G23" s="5">
        <f t="shared" si="0"/>
        <v>0.11425101407441433</v>
      </c>
      <c r="H23">
        <f t="shared" si="3"/>
        <v>0</v>
      </c>
      <c r="I23">
        <f t="shared" si="4"/>
        <v>-28</v>
      </c>
      <c r="J23">
        <f t="shared" si="5"/>
        <v>3.3672958299864741</v>
      </c>
      <c r="K23">
        <f t="shared" si="6"/>
        <v>1764.9995383295309</v>
      </c>
      <c r="L23">
        <f t="shared" si="7"/>
        <v>1474.2192982089744</v>
      </c>
      <c r="M23">
        <f t="shared" si="1"/>
        <v>2.2000075658511018</v>
      </c>
      <c r="N23" s="3">
        <f t="shared" si="2"/>
        <v>1457.291693611111</v>
      </c>
      <c r="Q23" t="str">
        <f>'PRE-POST'!A26</f>
        <v>California</v>
      </c>
      <c r="R23" s="3">
        <f>IFERROR(VLOOKUP(Q23,$A$4:$N$160,14,FALSE),VLOOKUP(Q23,'Week 6'!Q$4:R$134,2,FALSE))</f>
        <v>1527.9325593956435</v>
      </c>
    </row>
    <row r="24" spans="1:18">
      <c r="A24" t="str">
        <f>IF('All scores'!$B374=$B$1,'All scores'!R374)</f>
        <v>South Alabama</v>
      </c>
      <c r="B24">
        <f>IF('All scores'!$B374=$B$1,'All scores'!S374)</f>
        <v>13</v>
      </c>
      <c r="C24" t="str">
        <f>IF('All scores'!$B374=$B$1,'All scores'!T374)</f>
        <v>Georgia Southern</v>
      </c>
      <c r="D24">
        <f>IF('All scores'!$B374=$B$1,'All scores'!U374)</f>
        <v>48</v>
      </c>
      <c r="E24" s="3">
        <f>VLOOKUP(A24,'Week 6'!$Q$4:R$138,2,FALSE)</f>
        <v>1456.0338569876526</v>
      </c>
      <c r="F24" s="3">
        <f>VLOOKUP(C24,'Week 6'!$Q$4:S$138,2,FALSE)</f>
        <v>1563.4686584480376</v>
      </c>
      <c r="G24" s="5">
        <f t="shared" si="0"/>
        <v>0.27039597270624732</v>
      </c>
      <c r="H24">
        <f t="shared" si="3"/>
        <v>0</v>
      </c>
      <c r="I24">
        <f t="shared" si="4"/>
        <v>-35</v>
      </c>
      <c r="J24">
        <f t="shared" si="5"/>
        <v>3.5835189384561099</v>
      </c>
      <c r="K24">
        <f t="shared" si="6"/>
        <v>1563.4686584480376</v>
      </c>
      <c r="L24">
        <f t="shared" si="7"/>
        <v>1456.0338569876526</v>
      </c>
      <c r="M24">
        <f t="shared" si="1"/>
        <v>2.2000204775358645</v>
      </c>
      <c r="N24" s="3">
        <f t="shared" si="2"/>
        <v>1413.3988202263629</v>
      </c>
      <c r="Q24" t="str">
        <f>'PRE-POST'!A27</f>
        <v>UCLA</v>
      </c>
      <c r="R24" s="3">
        <f>IFERROR(VLOOKUP(Q24,$A$4:$N$160,14,FALSE),VLOOKUP(Q24,'Week 6'!Q$4:R$134,2,FALSE))</f>
        <v>1348.4332559855138</v>
      </c>
    </row>
    <row r="25" spans="1:18">
      <c r="A25" t="str">
        <f>IF('All scores'!$B375=$B$1,'All scores'!R375)</f>
        <v>Wyoming</v>
      </c>
      <c r="B25">
        <f>IF('All scores'!$B375=$B$1,'All scores'!S375)</f>
        <v>13</v>
      </c>
      <c r="C25" t="str">
        <f>IF('All scores'!$B375=$B$1,'All scores'!T375)</f>
        <v>Hawaii</v>
      </c>
      <c r="D25">
        <f>IF('All scores'!$B375=$B$1,'All scores'!U375)</f>
        <v>17</v>
      </c>
      <c r="E25" s="3">
        <f>VLOOKUP(A25,'Week 6'!$Q$4:R$138,2,FALSE)</f>
        <v>1445.0378625689643</v>
      </c>
      <c r="F25" s="3">
        <f>VLOOKUP(C25,'Week 6'!$Q$4:S$138,2,FALSE)</f>
        <v>1600.1054921056359</v>
      </c>
      <c r="G25" s="5">
        <f t="shared" si="0"/>
        <v>0.21980362648575466</v>
      </c>
      <c r="H25">
        <f t="shared" si="3"/>
        <v>0</v>
      </c>
      <c r="I25">
        <f t="shared" si="4"/>
        <v>-4</v>
      </c>
      <c r="J25">
        <f t="shared" si="5"/>
        <v>1.6094379124341003</v>
      </c>
      <c r="K25">
        <f t="shared" si="6"/>
        <v>1600.1054921056359</v>
      </c>
      <c r="L25">
        <f t="shared" si="7"/>
        <v>1445.0378625689643</v>
      </c>
      <c r="M25">
        <f t="shared" si="1"/>
        <v>2.2000141873581649</v>
      </c>
      <c r="N25" s="3">
        <f t="shared" si="2"/>
        <v>1429.4723094411918</v>
      </c>
      <c r="Q25" t="str">
        <f>'PRE-POST'!A28</f>
        <v>Central Florida</v>
      </c>
      <c r="R25" s="3">
        <f>IFERROR(VLOOKUP(Q25,$A$4:$N$160,14,FALSE),VLOOKUP(Q25,'Week 6'!Q$4:R$134,2,FALSE))</f>
        <v>1649.3205296337771</v>
      </c>
    </row>
    <row r="26" spans="1:18">
      <c r="A26" t="str">
        <f>IF('All scores'!$B376=$B$1,'All scores'!R376)</f>
        <v>Illinois</v>
      </c>
      <c r="B26">
        <f>IF('All scores'!$B376=$B$1,'All scores'!S376)</f>
        <v>38</v>
      </c>
      <c r="C26" t="str">
        <f>IF('All scores'!$B376=$B$1,'All scores'!T376)</f>
        <v>Rutgers</v>
      </c>
      <c r="D26">
        <f>IF('All scores'!$B376=$B$1,'All scores'!U376)</f>
        <v>17</v>
      </c>
      <c r="E26" s="3">
        <f>VLOOKUP(A26,'Week 6'!$Q$4:R$138,2,FALSE)</f>
        <v>1465.5459857339329</v>
      </c>
      <c r="F26" s="3">
        <f>VLOOKUP(C26,'Week 6'!$Q$4:S$138,2,FALSE)</f>
        <v>1372.7629125908441</v>
      </c>
      <c r="G26" s="5">
        <f t="shared" si="0"/>
        <v>0.53989804877432102</v>
      </c>
      <c r="H26">
        <f t="shared" si="3"/>
        <v>1</v>
      </c>
      <c r="I26">
        <f t="shared" si="4"/>
        <v>21</v>
      </c>
      <c r="J26">
        <f t="shared" si="5"/>
        <v>3.0910424533583161</v>
      </c>
      <c r="K26">
        <f t="shared" si="6"/>
        <v>1465.5459857339329</v>
      </c>
      <c r="L26">
        <f t="shared" si="7"/>
        <v>1372.7629125908441</v>
      </c>
      <c r="M26">
        <f t="shared" si="1"/>
        <v>2.2000237112215135</v>
      </c>
      <c r="N26" s="3">
        <f t="shared" si="2"/>
        <v>1528.1232253942962</v>
      </c>
      <c r="Q26" t="str">
        <f>'PRE-POST'!A29</f>
        <v>Central Michigan</v>
      </c>
      <c r="R26" s="3">
        <f>IFERROR(VLOOKUP(Q26,$A$4:$N$160,14,FALSE),VLOOKUP(Q26,'Week 6'!Q$4:R$134,2,FALSE))</f>
        <v>1356.3374482830836</v>
      </c>
    </row>
    <row r="27" spans="1:18">
      <c r="A27" t="str">
        <f>IF('All scores'!$B377=$B$1,'All scores'!R377)</f>
        <v>Iowa</v>
      </c>
      <c r="B27">
        <f>IF('All scores'!$B377=$B$1,'All scores'!S377)</f>
        <v>48</v>
      </c>
      <c r="C27" t="str">
        <f>IF('All scores'!$B377=$B$1,'All scores'!T377)</f>
        <v>Minnesota</v>
      </c>
      <c r="D27">
        <f>IF('All scores'!$B377=$B$1,'All scores'!U377)</f>
        <v>31</v>
      </c>
      <c r="E27" s="3">
        <f>VLOOKUP(A27,'Week 6'!$Q$4:R$138,2,FALSE)</f>
        <v>1524.2303913842356</v>
      </c>
      <c r="F27" s="3">
        <f>VLOOKUP(C27,'Week 6'!$Q$4:S$138,2,FALSE)</f>
        <v>1555.6980854713267</v>
      </c>
      <c r="G27" s="5">
        <f t="shared" si="0"/>
        <v>0.36463270588770891</v>
      </c>
      <c r="H27">
        <f t="shared" si="3"/>
        <v>1</v>
      </c>
      <c r="I27">
        <f t="shared" si="4"/>
        <v>17</v>
      </c>
      <c r="J27">
        <f t="shared" si="5"/>
        <v>2.8903717578961645</v>
      </c>
      <c r="K27">
        <f t="shared" si="6"/>
        <v>1524.2303913842356</v>
      </c>
      <c r="L27">
        <f t="shared" si="7"/>
        <v>1555.6980854713267</v>
      </c>
      <c r="M27">
        <f t="shared" si="1"/>
        <v>2.1999300870284966</v>
      </c>
      <c r="N27" s="3">
        <f t="shared" si="2"/>
        <v>1605.0315215968405</v>
      </c>
      <c r="Q27" t="str">
        <f>'PRE-POST'!A30</f>
        <v>Charlotte</v>
      </c>
      <c r="R27" s="3">
        <f>IFERROR(VLOOKUP(Q27,$A$4:$N$160,14,FALSE),VLOOKUP(Q27,'Week 6'!Q$4:R$134,2,FALSE))</f>
        <v>1405.2715105522846</v>
      </c>
    </row>
    <row r="28" spans="1:18">
      <c r="A28" t="str">
        <f>IF('All scores'!$B378=$B$1,'All scores'!R378)</f>
        <v>Iowa State</v>
      </c>
      <c r="B28">
        <f>IF('All scores'!$B378=$B$1,'All scores'!S378)</f>
        <v>48</v>
      </c>
      <c r="C28" t="str">
        <f>IF('All scores'!$B378=$B$1,'All scores'!T378)</f>
        <v>Oklahoma State</v>
      </c>
      <c r="D28">
        <f>IF('All scores'!$B378=$B$1,'All scores'!U378)</f>
        <v>42</v>
      </c>
      <c r="E28" s="3">
        <f>VLOOKUP(A28,'Week 6'!$Q$4:R$138,2,FALSE)</f>
        <v>1484.9537142192069</v>
      </c>
      <c r="F28" s="3">
        <f>VLOOKUP(C28,'Week 6'!$Q$4:S$138,2,FALSE)</f>
        <v>1593.498072476345</v>
      </c>
      <c r="G28" s="5">
        <f t="shared" si="0"/>
        <v>0.26913775795520661</v>
      </c>
      <c r="H28">
        <f t="shared" si="3"/>
        <v>1</v>
      </c>
      <c r="I28">
        <f t="shared" si="4"/>
        <v>6</v>
      </c>
      <c r="J28">
        <f t="shared" si="5"/>
        <v>1.9459101490553132</v>
      </c>
      <c r="K28">
        <f t="shared" si="6"/>
        <v>1484.9537142192069</v>
      </c>
      <c r="L28">
        <f t="shared" si="7"/>
        <v>1593.498072476345</v>
      </c>
      <c r="M28">
        <f t="shared" si="1"/>
        <v>2.199979731788595</v>
      </c>
      <c r="N28" s="3">
        <f t="shared" si="2"/>
        <v>1547.529596905018</v>
      </c>
      <c r="Q28" t="str">
        <f>'PRE-POST'!A31</f>
        <v>Cincinnati</v>
      </c>
      <c r="R28" s="3">
        <f>IFERROR(VLOOKUP(Q28,$A$4:$N$160,14,FALSE),VLOOKUP(Q28,'Week 6'!Q$4:R$134,2,FALSE))</f>
        <v>1668.39243258376</v>
      </c>
    </row>
    <row r="29" spans="1:18">
      <c r="A29" t="str">
        <f>IF('All scores'!$B379=$B$1,'All scores'!R379)</f>
        <v>Louisiana</v>
      </c>
      <c r="B29">
        <f>IF('All scores'!$B379=$B$1,'All scores'!S379)</f>
        <v>42</v>
      </c>
      <c r="C29" t="str">
        <f>IF('All scores'!$B379=$B$1,'All scores'!T379)</f>
        <v>Texas State</v>
      </c>
      <c r="D29">
        <f>IF('All scores'!$B379=$B$1,'All scores'!U379)</f>
        <v>27</v>
      </c>
      <c r="E29" s="3">
        <f>VLOOKUP(A29,'Week 6'!$Q$4:R$138,2,FALSE)</f>
        <v>1505.9155662887581</v>
      </c>
      <c r="F29" s="3">
        <f>VLOOKUP(C29,'Week 6'!$Q$4:S$138,2,FALSE)</f>
        <v>1413.6420312863715</v>
      </c>
      <c r="G29" s="5">
        <f t="shared" si="0"/>
        <v>0.53916934881738954</v>
      </c>
      <c r="H29">
        <f t="shared" si="3"/>
        <v>1</v>
      </c>
      <c r="I29">
        <f t="shared" si="4"/>
        <v>15</v>
      </c>
      <c r="J29">
        <f t="shared" si="5"/>
        <v>2.7725887222397811</v>
      </c>
      <c r="K29">
        <f t="shared" si="6"/>
        <v>1505.9155662887581</v>
      </c>
      <c r="L29">
        <f t="shared" si="7"/>
        <v>1413.6420312863715</v>
      </c>
      <c r="M29">
        <f t="shared" si="1"/>
        <v>2.2000238421558245</v>
      </c>
      <c r="N29" s="3">
        <f t="shared" si="2"/>
        <v>1562.1347056668612</v>
      </c>
      <c r="Q29" t="str">
        <f>'PRE-POST'!A32</f>
        <v>Clemson</v>
      </c>
      <c r="R29" s="3">
        <f>IFERROR(VLOOKUP(Q29,$A$4:$N$160,14,FALSE),VLOOKUP(Q29,'Week 6'!Q$4:R$134,2,FALSE))</f>
        <v>1775.8623905362733</v>
      </c>
    </row>
    <row r="30" spans="1:18">
      <c r="A30" t="str">
        <f>IF('All scores'!$B380=$B$1,'All scores'!R380)</f>
        <v>Connecticut</v>
      </c>
      <c r="B30">
        <f>IF('All scores'!$B380=$B$1,'All scores'!S380)</f>
        <v>14</v>
      </c>
      <c r="C30" t="str">
        <f>IF('All scores'!$B380=$B$1,'All scores'!T380)</f>
        <v>Memphis</v>
      </c>
      <c r="D30">
        <f>IF('All scores'!$B380=$B$1,'All scores'!U380)</f>
        <v>55</v>
      </c>
      <c r="E30" s="3">
        <f>VLOOKUP(A30,'Week 6'!$Q$4:R$138,2,FALSE)</f>
        <v>1401.9182906294418</v>
      </c>
      <c r="F30" s="3">
        <f>VLOOKUP(C30,'Week 6'!$Q$4:S$138,2,FALSE)</f>
        <v>1638.9338813127765</v>
      </c>
      <c r="G30" s="5">
        <f t="shared" si="0"/>
        <v>0.14949828686954877</v>
      </c>
      <c r="H30">
        <f t="shared" si="3"/>
        <v>0</v>
      </c>
      <c r="I30">
        <f t="shared" si="4"/>
        <v>-41</v>
      </c>
      <c r="J30">
        <f t="shared" si="5"/>
        <v>3.7376696182833684</v>
      </c>
      <c r="K30">
        <f t="shared" si="6"/>
        <v>1638.9338813127765</v>
      </c>
      <c r="L30">
        <f t="shared" si="7"/>
        <v>1401.9182906294418</v>
      </c>
      <c r="M30">
        <f t="shared" si="1"/>
        <v>2.2000092820898138</v>
      </c>
      <c r="N30" s="3">
        <f t="shared" si="2"/>
        <v>1377.3320778854293</v>
      </c>
      <c r="Q30" t="str">
        <f>'PRE-POST'!A33</f>
        <v>Coastal Carolina</v>
      </c>
      <c r="R30" s="3">
        <f>IFERROR(VLOOKUP(Q30,$A$4:$N$160,14,FALSE),VLOOKUP(Q30,'Week 6'!Q$4:R$134,2,FALSE))</f>
        <v>1613.4156287200815</v>
      </c>
    </row>
    <row r="31" spans="1:18">
      <c r="A31" t="str">
        <f>IF('All scores'!$B381=$B$1,'All scores'!R381)</f>
        <v>Florida State</v>
      </c>
      <c r="B31">
        <f>IF('All scores'!$B381=$B$1,'All scores'!S381)</f>
        <v>27</v>
      </c>
      <c r="C31" t="str">
        <f>IF('All scores'!$B381=$B$1,'All scores'!T381)</f>
        <v>Miami (FL)</v>
      </c>
      <c r="D31">
        <f>IF('All scores'!$B381=$B$1,'All scores'!U381)</f>
        <v>28</v>
      </c>
      <c r="E31" s="3">
        <f>VLOOKUP(A31,'Week 6'!$Q$4:R$138,2,FALSE)</f>
        <v>1519.76820212394</v>
      </c>
      <c r="F31" s="3">
        <f>VLOOKUP(C31,'Week 6'!$Q$4:S$138,2,FALSE)</f>
        <v>1670.6698286942969</v>
      </c>
      <c r="G31" s="5">
        <f t="shared" si="0"/>
        <v>0.22394382528462628</v>
      </c>
      <c r="H31">
        <f t="shared" si="3"/>
        <v>0</v>
      </c>
      <c r="I31">
        <f t="shared" si="4"/>
        <v>-1</v>
      </c>
      <c r="J31">
        <f t="shared" si="5"/>
        <v>0.69314718055994529</v>
      </c>
      <c r="K31">
        <f t="shared" si="6"/>
        <v>1670.6698286942969</v>
      </c>
      <c r="L31">
        <f t="shared" si="7"/>
        <v>1519.76820212394</v>
      </c>
      <c r="M31">
        <f t="shared" si="1"/>
        <v>2.2000145790343684</v>
      </c>
      <c r="N31" s="3">
        <f t="shared" si="2"/>
        <v>1512.9382114946338</v>
      </c>
      <c r="Q31" t="str">
        <f>'PRE-POST'!A34</f>
        <v>Colorado</v>
      </c>
      <c r="R31" s="3">
        <f>IFERROR(VLOOKUP(Q31,$A$4:$N$160,14,FALSE),VLOOKUP(Q31,'Week 6'!Q$4:R$134,2,FALSE))</f>
        <v>1662.9825533601654</v>
      </c>
    </row>
    <row r="32" spans="1:18">
      <c r="A32" t="str">
        <f>IF('All scores'!$B382=$B$1,'All scores'!R382)</f>
        <v>Miami (OH)</v>
      </c>
      <c r="B32">
        <f>IF('All scores'!$B382=$B$1,'All scores'!S382)</f>
        <v>41</v>
      </c>
      <c r="C32" t="str">
        <f>IF('All scores'!$B382=$B$1,'All scores'!T382)</f>
        <v>Akron</v>
      </c>
      <c r="D32">
        <f>IF('All scores'!$B382=$B$1,'All scores'!U382)</f>
        <v>17</v>
      </c>
      <c r="E32" s="3">
        <f>VLOOKUP(A32,'Week 6'!$Q$4:R$138,2,FALSE)</f>
        <v>1452.6703162257163</v>
      </c>
      <c r="F32" s="3">
        <f>VLOOKUP(C32,'Week 6'!$Q$4:S$138,2,FALSE)</f>
        <v>1504.303619314021</v>
      </c>
      <c r="G32" s="5">
        <f t="shared" si="0"/>
        <v>0.33818448859591116</v>
      </c>
      <c r="H32">
        <f t="shared" si="3"/>
        <v>1</v>
      </c>
      <c r="I32">
        <f t="shared" si="4"/>
        <v>24</v>
      </c>
      <c r="J32">
        <f t="shared" si="5"/>
        <v>3.2188758248682006</v>
      </c>
      <c r="K32">
        <f t="shared" si="6"/>
        <v>1452.6703162257163</v>
      </c>
      <c r="L32">
        <f t="shared" si="7"/>
        <v>1504.303619314021</v>
      </c>
      <c r="M32">
        <f t="shared" si="1"/>
        <v>2.1999573918407616</v>
      </c>
      <c r="N32" s="3">
        <f t="shared" si="2"/>
        <v>1546.4017866688039</v>
      </c>
      <c r="Q32" t="str">
        <f>'PRE-POST'!A35</f>
        <v>Colorado State</v>
      </c>
      <c r="R32" s="3">
        <f>IFERROR(VLOOKUP(Q32,$A$4:$N$160,14,FALSE),VLOOKUP(Q32,'Week 6'!Q$4:R$134,2,FALSE))</f>
        <v>1396.8352923534255</v>
      </c>
    </row>
    <row r="33" spans="1:18">
      <c r="A33" t="str">
        <f>IF('All scores'!$B383=$B$1,'All scores'!R383)</f>
        <v>Maryland</v>
      </c>
      <c r="B33">
        <f>IF('All scores'!$B383=$B$1,'All scores'!S383)</f>
        <v>21</v>
      </c>
      <c r="C33" t="str">
        <f>IF('All scores'!$B383=$B$1,'All scores'!T383)</f>
        <v>Michigan</v>
      </c>
      <c r="D33">
        <f>IF('All scores'!$B383=$B$1,'All scores'!U383)</f>
        <v>42</v>
      </c>
      <c r="E33" s="3">
        <f>VLOOKUP(A33,'Week 6'!$Q$4:R$138,2,FALSE)</f>
        <v>1585.0038263122708</v>
      </c>
      <c r="F33" s="3">
        <f>VLOOKUP(C33,'Week 6'!$Q$4:S$138,2,FALSE)</f>
        <v>1623.297792912429</v>
      </c>
      <c r="G33" s="5">
        <f t="shared" si="0"/>
        <v>0.3555782949799417</v>
      </c>
      <c r="H33">
        <f t="shared" si="3"/>
        <v>0</v>
      </c>
      <c r="I33">
        <f t="shared" si="4"/>
        <v>-21</v>
      </c>
      <c r="J33">
        <f t="shared" si="5"/>
        <v>3.0910424533583161</v>
      </c>
      <c r="K33">
        <f t="shared" si="6"/>
        <v>1623.297792912429</v>
      </c>
      <c r="L33">
        <f t="shared" si="7"/>
        <v>1585.0038263122708</v>
      </c>
      <c r="M33">
        <f t="shared" si="1"/>
        <v>2.2000574503034116</v>
      </c>
      <c r="N33" s="3">
        <f t="shared" si="2"/>
        <v>1536.641828798829</v>
      </c>
      <c r="Q33" t="str">
        <f>'PRE-POST'!A36</f>
        <v>Connecticut</v>
      </c>
      <c r="R33" s="3">
        <f>IFERROR(VLOOKUP(Q33,$A$4:$N$160,14,FALSE),VLOOKUP(Q33,'Week 6'!Q$4:R$134,2,FALSE))</f>
        <v>1377.3320778854293</v>
      </c>
    </row>
    <row r="34" spans="1:18">
      <c r="A34" t="str">
        <f>IF('All scores'!$B384=$B$1,'All scores'!R384)</f>
        <v>Louisiana-Monroe</v>
      </c>
      <c r="B34">
        <f>IF('All scores'!$B384=$B$1,'All scores'!S384)</f>
        <v>21</v>
      </c>
      <c r="C34" t="str">
        <f>IF('All scores'!$B384=$B$1,'All scores'!T384)</f>
        <v>Mississippi</v>
      </c>
      <c r="D34">
        <f>IF('All scores'!$B384=$B$1,'All scores'!U384)</f>
        <v>70</v>
      </c>
      <c r="E34" s="3">
        <f>VLOOKUP(A34,'Week 6'!$Q$4:R$138,2,FALSE)</f>
        <v>1432.4300127858594</v>
      </c>
      <c r="F34" s="3">
        <f>VLOOKUP(C34,'Week 6'!$Q$4:S$138,2,FALSE)</f>
        <v>1525.5314527362686</v>
      </c>
      <c r="G34" s="5">
        <f t="shared" si="0"/>
        <v>0.28697834185784754</v>
      </c>
      <c r="H34">
        <f t="shared" si="3"/>
        <v>0</v>
      </c>
      <c r="I34">
        <f t="shared" si="4"/>
        <v>-49</v>
      </c>
      <c r="J34">
        <f t="shared" si="5"/>
        <v>3.912023005428146</v>
      </c>
      <c r="K34">
        <f t="shared" si="6"/>
        <v>1525.5314527362686</v>
      </c>
      <c r="L34">
        <f t="shared" si="7"/>
        <v>1432.4300127858594</v>
      </c>
      <c r="M34">
        <f t="shared" si="1"/>
        <v>2.2000236301393534</v>
      </c>
      <c r="N34" s="3">
        <f t="shared" si="2"/>
        <v>1383.0321836929068</v>
      </c>
      <c r="Q34" t="str">
        <f>'PRE-POST'!A37</f>
        <v>Duke</v>
      </c>
      <c r="R34" s="3">
        <f>IFERROR(VLOOKUP(Q34,$A$4:$N$160,14,FALSE),VLOOKUP(Q34,'Week 6'!Q$4:R$134,2,FALSE))</f>
        <v>1669.8936332159244</v>
      </c>
    </row>
    <row r="35" spans="1:18">
      <c r="A35" t="str">
        <f>IF('All scores'!$B385=$B$1,'All scores'!R385)</f>
        <v>Auburn</v>
      </c>
      <c r="B35">
        <f>IF('All scores'!$B385=$B$1,'All scores'!S385)</f>
        <v>9</v>
      </c>
      <c r="C35" t="str">
        <f>IF('All scores'!$B385=$B$1,'All scores'!T385)</f>
        <v>Mississippi State</v>
      </c>
      <c r="D35">
        <f>IF('All scores'!$B385=$B$1,'All scores'!U385)</f>
        <v>23</v>
      </c>
      <c r="E35" s="3">
        <f>VLOOKUP(A35,'Week 6'!$Q$4:R$138,2,FALSE)</f>
        <v>1595.2956587978906</v>
      </c>
      <c r="F35" s="3">
        <f>VLOOKUP(C35,'Week 6'!$Q$4:S$138,2,FALSE)</f>
        <v>1631.6517957498643</v>
      </c>
      <c r="G35" s="5">
        <f t="shared" si="0"/>
        <v>0.35813848624493533</v>
      </c>
      <c r="H35">
        <f t="shared" si="3"/>
        <v>0</v>
      </c>
      <c r="I35">
        <f t="shared" si="4"/>
        <v>-14</v>
      </c>
      <c r="J35">
        <f t="shared" si="5"/>
        <v>2.7080502011022101</v>
      </c>
      <c r="K35">
        <f t="shared" si="6"/>
        <v>1631.6517957498643</v>
      </c>
      <c r="L35">
        <f t="shared" si="7"/>
        <v>1595.2956587978906</v>
      </c>
      <c r="M35">
        <f t="shared" si="1"/>
        <v>2.2000605124797201</v>
      </c>
      <c r="N35" s="3">
        <f t="shared" si="2"/>
        <v>1552.6207770421365</v>
      </c>
      <c r="Q35" t="str">
        <f>'PRE-POST'!A38</f>
        <v>Eastern Michigan</v>
      </c>
      <c r="R35" s="3">
        <f>IFERROR(VLOOKUP(Q35,$A$4:$N$160,14,FALSE),VLOOKUP(Q35,'Week 6'!Q$4:R$134,2,FALSE))</f>
        <v>1501.0859546091251</v>
      </c>
    </row>
    <row r="36" spans="1:18">
      <c r="A36" t="str">
        <f>IF('All scores'!$B386=$B$1,'All scores'!R386)</f>
        <v>New Mexico</v>
      </c>
      <c r="B36">
        <f>IF('All scores'!$B386=$B$1,'All scores'!S386)</f>
        <v>50</v>
      </c>
      <c r="C36" t="str">
        <f>IF('All scores'!$B386=$B$1,'All scores'!T386)</f>
        <v>Nevada-Las Vegas</v>
      </c>
      <c r="D36">
        <f>IF('All scores'!$B386=$B$1,'All scores'!U386)</f>
        <v>14</v>
      </c>
      <c r="E36" s="3">
        <f>VLOOKUP(A36,'Week 6'!$Q$4:R$138,2,FALSE)</f>
        <v>1540.6414576524828</v>
      </c>
      <c r="F36" s="3">
        <f>VLOOKUP(C36,'Week 6'!$Q$4:S$138,2,FALSE)</f>
        <v>1516.6719367336934</v>
      </c>
      <c r="G36" s="5">
        <f t="shared" ref="G36:G67" si="8">1/(1+(10^((F36-E36+HFA)/400)))</f>
        <v>0.44122537339578832</v>
      </c>
      <c r="H36">
        <f t="shared" si="3"/>
        <v>1</v>
      </c>
      <c r="I36">
        <f t="shared" si="4"/>
        <v>36</v>
      </c>
      <c r="J36">
        <f t="shared" si="5"/>
        <v>3.6109179126442243</v>
      </c>
      <c r="K36">
        <f t="shared" si="6"/>
        <v>1540.6414576524828</v>
      </c>
      <c r="L36">
        <f t="shared" si="7"/>
        <v>1516.6719367336934</v>
      </c>
      <c r="M36">
        <f t="shared" ref="M36:M67" si="9">IFERROR((MVC*0.001/(K36-L36))+MVC,1)</f>
        <v>2.2000917832278524</v>
      </c>
      <c r="N36" s="3">
        <f t="shared" ref="N36:N67" si="10">E36+k*J36*M36*(H36-G36)</f>
        <v>1629.4234910200275</v>
      </c>
      <c r="Q36" t="str">
        <f>'PRE-POST'!A39</f>
        <v>East Carolina</v>
      </c>
      <c r="R36" s="3">
        <f>IFERROR(VLOOKUP(Q36,$A$4:$N$160,14,FALSE),VLOOKUP(Q36,'Week 6'!Q$4:R$134,2,FALSE))</f>
        <v>1453.5172475564782</v>
      </c>
    </row>
    <row r="37" spans="1:18">
      <c r="A37" t="str">
        <f>IF('All scores'!$B387=$B$1,'All scores'!R387)</f>
        <v>Liberty</v>
      </c>
      <c r="B37">
        <f>IF('All scores'!$B387=$B$1,'All scores'!S387)</f>
        <v>41</v>
      </c>
      <c r="C37" t="str">
        <f>IF('All scores'!$B387=$B$1,'All scores'!T387)</f>
        <v>New Mexico State</v>
      </c>
      <c r="D37">
        <f>IF('All scores'!$B387=$B$1,'All scores'!U387)</f>
        <v>49</v>
      </c>
      <c r="E37" s="3">
        <f>VLOOKUP(A37,'Week 6'!$Q$4:R$138,2,FALSE)</f>
        <v>1426.2993596819258</v>
      </c>
      <c r="F37" s="3">
        <f>VLOOKUP(C37,'Week 6'!$Q$4:S$138,2,FALSE)</f>
        <v>1357.0113216178233</v>
      </c>
      <c r="G37" s="5">
        <f t="shared" si="8"/>
        <v>0.50617066951712553</v>
      </c>
      <c r="H37">
        <f t="shared" si="3"/>
        <v>0</v>
      </c>
      <c r="I37">
        <f t="shared" si="4"/>
        <v>-8</v>
      </c>
      <c r="J37">
        <f t="shared" si="5"/>
        <v>2.1972245773362196</v>
      </c>
      <c r="K37">
        <f t="shared" si="6"/>
        <v>1357.0113216178233</v>
      </c>
      <c r="L37">
        <f t="shared" si="7"/>
        <v>1426.2993596819258</v>
      </c>
      <c r="M37">
        <f t="shared" si="9"/>
        <v>2.1999682484875969</v>
      </c>
      <c r="N37" s="3">
        <f t="shared" si="10"/>
        <v>1377.3645579867709</v>
      </c>
      <c r="Q37" t="str">
        <f>'PRE-POST'!A40</f>
        <v>Florida International</v>
      </c>
      <c r="R37" s="3">
        <f>IFERROR(VLOOKUP(Q37,$A$4:$N$160,14,FALSE),VLOOKUP(Q37,'Week 6'!Q$4:R$134,2,FALSE))</f>
        <v>1536.4567963314773</v>
      </c>
    </row>
    <row r="38" spans="1:18">
      <c r="A38" t="str">
        <f>IF('All scores'!$B388=$B$1,'All scores'!R388)</f>
        <v>Boston College</v>
      </c>
      <c r="B38">
        <f>IF('All scores'!$B388=$B$1,'All scores'!S388)</f>
        <v>23</v>
      </c>
      <c r="C38" t="str">
        <f>IF('All scores'!$B388=$B$1,'All scores'!T388)</f>
        <v>North Carolina State</v>
      </c>
      <c r="D38">
        <f>IF('All scores'!$B388=$B$1,'All scores'!U388)</f>
        <v>28</v>
      </c>
      <c r="E38" s="3">
        <f>VLOOKUP(A38,'Week 6'!$Q$4:R$138,2,FALSE)</f>
        <v>1573.0593389615203</v>
      </c>
      <c r="F38" s="3">
        <f>VLOOKUP(C38,'Week 6'!$Q$4:S$138,2,FALSE)</f>
        <v>1688.9988984977749</v>
      </c>
      <c r="G38" s="5">
        <f t="shared" si="8"/>
        <v>0.26084682188841823</v>
      </c>
      <c r="H38">
        <f t="shared" si="3"/>
        <v>0</v>
      </c>
      <c r="I38">
        <f t="shared" si="4"/>
        <v>-5</v>
      </c>
      <c r="J38">
        <f t="shared" si="5"/>
        <v>1.791759469228055</v>
      </c>
      <c r="K38">
        <f t="shared" si="6"/>
        <v>1688.9988984977749</v>
      </c>
      <c r="L38">
        <f t="shared" si="7"/>
        <v>1573.0593389615203</v>
      </c>
      <c r="M38">
        <f t="shared" si="9"/>
        <v>2.2000189754041575</v>
      </c>
      <c r="N38" s="3">
        <f t="shared" si="10"/>
        <v>1552.4946720110088</v>
      </c>
      <c r="Q38" t="str">
        <f>'PRE-POST'!A41</f>
        <v>Florida</v>
      </c>
      <c r="R38" s="3">
        <f>IFERROR(VLOOKUP(Q38,$A$4:$N$160,14,FALSE),VLOOKUP(Q38,'Week 6'!Q$4:R$134,2,FALSE))</f>
        <v>1701.5325523848164</v>
      </c>
    </row>
    <row r="39" spans="1:18">
      <c r="A39" t="str">
        <f>IF('All scores'!$B389=$B$1,'All scores'!R389)</f>
        <v>North Texas</v>
      </c>
      <c r="B39">
        <f>IF('All scores'!$B389=$B$1,'All scores'!S389)</f>
        <v>27</v>
      </c>
      <c r="C39" t="str">
        <f>IF('All scores'!$B389=$B$1,'All scores'!T389)</f>
        <v>Texas-El Paso</v>
      </c>
      <c r="D39">
        <f>IF('All scores'!$B389=$B$1,'All scores'!U389)</f>
        <v>24</v>
      </c>
      <c r="E39" s="3">
        <f>VLOOKUP(A39,'Week 6'!$Q$4:R$138,2,FALSE)</f>
        <v>1686.6549432894176</v>
      </c>
      <c r="F39" s="3">
        <f>VLOOKUP(C39,'Week 6'!$Q$4:S$138,2,FALSE)</f>
        <v>1284.62634869764</v>
      </c>
      <c r="G39" s="5">
        <f t="shared" si="8"/>
        <v>0.8743623101203718</v>
      </c>
      <c r="H39">
        <f t="shared" si="3"/>
        <v>1</v>
      </c>
      <c r="I39">
        <f t="shared" si="4"/>
        <v>3</v>
      </c>
      <c r="J39">
        <f t="shared" si="5"/>
        <v>1.3862943611198906</v>
      </c>
      <c r="K39">
        <f t="shared" si="6"/>
        <v>1686.6549432894176</v>
      </c>
      <c r="L39">
        <f t="shared" si="7"/>
        <v>1284.62634869764</v>
      </c>
      <c r="M39">
        <f t="shared" si="9"/>
        <v>2.2000054722475708</v>
      </c>
      <c r="N39" s="3">
        <f t="shared" si="10"/>
        <v>1694.318478476602</v>
      </c>
      <c r="Q39" t="str">
        <f>'PRE-POST'!A42</f>
        <v>Florida Atlantic</v>
      </c>
      <c r="R39" s="3">
        <f>IFERROR(VLOOKUP(Q39,$A$4:$N$160,14,FALSE),VLOOKUP(Q39,'Week 6'!Q$4:R$134,2,FALSE))</f>
        <v>1532.1633902443741</v>
      </c>
    </row>
    <row r="40" spans="1:18">
      <c r="A40" t="str">
        <f>IF('All scores'!$B390=$B$1,'All scores'!R390)</f>
        <v>Northern Illinois</v>
      </c>
      <c r="B40">
        <f>IF('All scores'!$B390=$B$1,'All scores'!S390)</f>
        <v>24</v>
      </c>
      <c r="C40" t="str">
        <f>IF('All scores'!$B390=$B$1,'All scores'!T390)</f>
        <v>Ball State</v>
      </c>
      <c r="D40">
        <f>IF('All scores'!$B390=$B$1,'All scores'!U390)</f>
        <v>16</v>
      </c>
      <c r="E40" s="3">
        <f>VLOOKUP(A40,'Week 6'!$Q$4:R$138,2,FALSE)</f>
        <v>1416.42738092933</v>
      </c>
      <c r="F40" s="3">
        <f>VLOOKUP(C40,'Week 6'!$Q$4:S$138,2,FALSE)</f>
        <v>1423.2906476178671</v>
      </c>
      <c r="G40" s="5">
        <f t="shared" si="8"/>
        <v>0.39803048263655627</v>
      </c>
      <c r="H40">
        <f t="shared" si="3"/>
        <v>1</v>
      </c>
      <c r="I40">
        <f t="shared" si="4"/>
        <v>8</v>
      </c>
      <c r="J40">
        <f t="shared" si="5"/>
        <v>2.1972245773362196</v>
      </c>
      <c r="K40">
        <f t="shared" si="6"/>
        <v>1416.42738092933</v>
      </c>
      <c r="L40">
        <f t="shared" si="7"/>
        <v>1423.2906476178671</v>
      </c>
      <c r="M40">
        <f t="shared" si="9"/>
        <v>2.1996794529340273</v>
      </c>
      <c r="N40" s="3">
        <f t="shared" si="10"/>
        <v>1474.6160390272225</v>
      </c>
      <c r="Q40" t="str">
        <f>'PRE-POST'!A43</f>
        <v>Florida State</v>
      </c>
      <c r="R40" s="3">
        <f>IFERROR(VLOOKUP(Q40,$A$4:$N$160,14,FALSE),VLOOKUP(Q40,'Week 6'!Q$4:R$134,2,FALSE))</f>
        <v>1512.9382114946338</v>
      </c>
    </row>
    <row r="41" spans="1:18">
      <c r="A41" t="str">
        <f>IF('All scores'!$B391=$B$1,'All scores'!R391)</f>
        <v>Northwestern</v>
      </c>
      <c r="B41">
        <f>IF('All scores'!$B391=$B$1,'All scores'!S391)</f>
        <v>29</v>
      </c>
      <c r="C41" t="str">
        <f>IF('All scores'!$B391=$B$1,'All scores'!T391)</f>
        <v>Michigan State</v>
      </c>
      <c r="D41">
        <f>IF('All scores'!$B391=$B$1,'All scores'!U391)</f>
        <v>19</v>
      </c>
      <c r="E41" s="3">
        <f>VLOOKUP(A41,'Week 6'!$Q$4:R$138,2,FALSE)</f>
        <v>1405.5596391913748</v>
      </c>
      <c r="F41" s="3">
        <f>VLOOKUP(C41,'Week 6'!$Q$4:S$138,2,FALSE)</f>
        <v>1589.1173782460046</v>
      </c>
      <c r="G41" s="5">
        <f t="shared" si="8"/>
        <v>0.19297198468760807</v>
      </c>
      <c r="H41">
        <f t="shared" si="3"/>
        <v>1</v>
      </c>
      <c r="I41">
        <f t="shared" si="4"/>
        <v>10</v>
      </c>
      <c r="J41">
        <f t="shared" si="5"/>
        <v>2.3978952727983707</v>
      </c>
      <c r="K41">
        <f t="shared" si="6"/>
        <v>1405.5596391913748</v>
      </c>
      <c r="L41">
        <f t="shared" si="7"/>
        <v>1589.1173782460046</v>
      </c>
      <c r="M41">
        <f t="shared" si="9"/>
        <v>2.1999880146704176</v>
      </c>
      <c r="N41" s="3">
        <f t="shared" si="10"/>
        <v>1490.7065964877615</v>
      </c>
      <c r="Q41" t="str">
        <f>'PRE-POST'!A44</f>
        <v>Fresno State</v>
      </c>
      <c r="R41" s="3">
        <f>IFERROR(VLOOKUP(Q41,$A$4:$N$160,14,FALSE),VLOOKUP(Q41,'Week 6'!Q$4:R$134,2,FALSE))</f>
        <v>1677.6941443504963</v>
      </c>
    </row>
    <row r="42" spans="1:18">
      <c r="A42" t="str">
        <f>IF('All scores'!$B392=$B$1,'All scores'!R392)</f>
        <v>Notre Dame</v>
      </c>
      <c r="B42">
        <f>IF('All scores'!$B392=$B$1,'All scores'!S392)</f>
        <v>45</v>
      </c>
      <c r="C42" t="str">
        <f>IF('All scores'!$B392=$B$1,'All scores'!T392)</f>
        <v>Virginia Tech</v>
      </c>
      <c r="D42">
        <f>IF('All scores'!$B392=$B$1,'All scores'!U392)</f>
        <v>23</v>
      </c>
      <c r="E42" s="3">
        <f>VLOOKUP(A42,'Week 6'!$Q$4:R$138,2,FALSE)</f>
        <v>1681.3902349369966</v>
      </c>
      <c r="F42" s="3">
        <f>VLOOKUP(C42,'Week 6'!$Q$4:S$138,2,FALSE)</f>
        <v>1507.3575352696432</v>
      </c>
      <c r="G42" s="5">
        <f t="shared" si="8"/>
        <v>0.651954753321215</v>
      </c>
      <c r="H42">
        <f t="shared" si="3"/>
        <v>1</v>
      </c>
      <c r="I42">
        <f t="shared" si="4"/>
        <v>22</v>
      </c>
      <c r="J42">
        <f t="shared" si="5"/>
        <v>3.1354942159291497</v>
      </c>
      <c r="K42">
        <f t="shared" si="6"/>
        <v>1681.3902349369966</v>
      </c>
      <c r="L42">
        <f t="shared" si="7"/>
        <v>1507.3575352696432</v>
      </c>
      <c r="M42">
        <f t="shared" si="9"/>
        <v>2.2000126413024921</v>
      </c>
      <c r="N42" s="3">
        <f t="shared" si="10"/>
        <v>1729.4074405896024</v>
      </c>
      <c r="Q42" t="str">
        <f>'PRE-POST'!A45</f>
        <v>Georgia</v>
      </c>
      <c r="R42" s="3">
        <f>IFERROR(VLOOKUP(Q42,$A$4:$N$160,14,FALSE),VLOOKUP(Q42,'Week 6'!Q$4:R$134,2,FALSE))</f>
        <v>1781.9271429273942</v>
      </c>
    </row>
    <row r="43" spans="1:18">
      <c r="A43" t="str">
        <f>IF('All scores'!$B393=$B$1,'All scores'!R393)</f>
        <v>Ohio</v>
      </c>
      <c r="B43">
        <f>IF('All scores'!$B393=$B$1,'All scores'!S393)</f>
        <v>27</v>
      </c>
      <c r="C43" t="str">
        <f>IF('All scores'!$B393=$B$1,'All scores'!T393)</f>
        <v>Kent State</v>
      </c>
      <c r="D43">
        <f>IF('All scores'!$B393=$B$1,'All scores'!U393)</f>
        <v>26</v>
      </c>
      <c r="E43" s="3">
        <f>VLOOKUP(A43,'Week 6'!$Q$4:R$138,2,FALSE)</f>
        <v>1487.250436036602</v>
      </c>
      <c r="F43" s="3">
        <f>VLOOKUP(C43,'Week 6'!$Q$4:S$138,2,FALSE)</f>
        <v>1414.531358175072</v>
      </c>
      <c r="G43" s="5">
        <f t="shared" si="8"/>
        <v>0.51110681859815188</v>
      </c>
      <c r="H43">
        <f t="shared" si="3"/>
        <v>1</v>
      </c>
      <c r="I43">
        <f t="shared" si="4"/>
        <v>1</v>
      </c>
      <c r="J43">
        <f t="shared" si="5"/>
        <v>0.69314718055994529</v>
      </c>
      <c r="K43">
        <f t="shared" si="6"/>
        <v>1487.250436036602</v>
      </c>
      <c r="L43">
        <f t="shared" si="7"/>
        <v>1414.531358175072</v>
      </c>
      <c r="M43">
        <f t="shared" si="9"/>
        <v>2.2000302534089364</v>
      </c>
      <c r="N43" s="3">
        <f t="shared" si="10"/>
        <v>1502.1611380115205</v>
      </c>
      <c r="Q43" t="str">
        <f>'PRE-POST'!A46</f>
        <v>Georgia Southern</v>
      </c>
      <c r="R43" s="3">
        <f>IFERROR(VLOOKUP(Q43,$A$4:$N$160,14,FALSE),VLOOKUP(Q43,'Week 6'!Q$4:R$134,2,FALSE))</f>
        <v>1606.1036952093273</v>
      </c>
    </row>
    <row r="44" spans="1:18">
      <c r="A44" t="str">
        <f>IF('All scores'!$B394=$B$1,'All scores'!R394)</f>
        <v>Indiana</v>
      </c>
      <c r="B44">
        <f>IF('All scores'!$B394=$B$1,'All scores'!S394)</f>
        <v>26</v>
      </c>
      <c r="C44" t="str">
        <f>IF('All scores'!$B394=$B$1,'All scores'!T394)</f>
        <v>Ohio State</v>
      </c>
      <c r="D44">
        <f>IF('All scores'!$B394=$B$1,'All scores'!U394)</f>
        <v>49</v>
      </c>
      <c r="E44" s="3">
        <f>VLOOKUP(A44,'Week 6'!$Q$4:R$138,2,FALSE)</f>
        <v>1534.2918356568975</v>
      </c>
      <c r="F44" s="3">
        <f>VLOOKUP(C44,'Week 6'!$Q$4:S$138,2,FALSE)</f>
        <v>1707.3833149839897</v>
      </c>
      <c r="G44" s="5">
        <f t="shared" si="8"/>
        <v>0.20252862150297674</v>
      </c>
      <c r="H44">
        <f t="shared" si="3"/>
        <v>0</v>
      </c>
      <c r="I44">
        <f t="shared" si="4"/>
        <v>-23</v>
      </c>
      <c r="J44">
        <f t="shared" si="5"/>
        <v>3.1780538303479458</v>
      </c>
      <c r="K44">
        <f t="shared" si="6"/>
        <v>1707.3833149839897</v>
      </c>
      <c r="L44">
        <f t="shared" si="7"/>
        <v>1534.2918356568975</v>
      </c>
      <c r="M44">
        <f t="shared" si="9"/>
        <v>2.2000127100421616</v>
      </c>
      <c r="N44" s="3">
        <f t="shared" si="10"/>
        <v>1505.9712101431271</v>
      </c>
      <c r="Q44" t="str">
        <f>'PRE-POST'!A47</f>
        <v>Georgia State</v>
      </c>
      <c r="R44" s="3">
        <f>IFERROR(VLOOKUP(Q44,$A$4:$N$160,14,FALSE),VLOOKUP(Q44,'Week 6'!Q$4:R$134,2,FALSE))</f>
        <v>1354.1247346267837</v>
      </c>
    </row>
    <row r="45" spans="1:18">
      <c r="A45" t="str">
        <f>IF('All scores'!$B395=$B$1,'All scores'!R395)</f>
        <v>Syracuse</v>
      </c>
      <c r="B45">
        <f>IF('All scores'!$B395=$B$1,'All scores'!S395)</f>
        <v>37</v>
      </c>
      <c r="C45" t="str">
        <f>IF('All scores'!$B395=$B$1,'All scores'!T395)</f>
        <v>Pittsburgh</v>
      </c>
      <c r="D45">
        <f>IF('All scores'!$B395=$B$1,'All scores'!U395)</f>
        <v>44</v>
      </c>
      <c r="E45" s="3">
        <f>VLOOKUP(A45,'Week 6'!$Q$4:R$138,2,FALSE)</f>
        <v>1637.0112451011669</v>
      </c>
      <c r="F45" s="3">
        <f>VLOOKUP(C45,'Week 6'!$Q$4:S$138,2,FALSE)</f>
        <v>1469.9389316137533</v>
      </c>
      <c r="G45" s="5">
        <f t="shared" si="8"/>
        <v>0.64280865244943697</v>
      </c>
      <c r="H45">
        <f t="shared" si="3"/>
        <v>0</v>
      </c>
      <c r="I45">
        <f t="shared" si="4"/>
        <v>-7</v>
      </c>
      <c r="J45">
        <f t="shared" si="5"/>
        <v>2.0794415416798357</v>
      </c>
      <c r="K45">
        <f t="shared" si="6"/>
        <v>1469.9389316137533</v>
      </c>
      <c r="L45">
        <f t="shared" si="7"/>
        <v>1637.0112451011669</v>
      </c>
      <c r="M45">
        <f t="shared" si="9"/>
        <v>2.1999868320492242</v>
      </c>
      <c r="N45" s="3">
        <f t="shared" si="10"/>
        <v>1578.1975444574878</v>
      </c>
      <c r="Q45" t="str">
        <f>'PRE-POST'!A48</f>
        <v>Georgia Tech</v>
      </c>
      <c r="R45" s="3">
        <f>IFERROR(VLOOKUP(Q45,$A$4:$N$160,14,FALSE),VLOOKUP(Q45,'Week 6'!Q$4:R$134,2,FALSE))</f>
        <v>1552.8161270129215</v>
      </c>
    </row>
    <row r="46" spans="1:18">
      <c r="A46" t="str">
        <f>IF('All scores'!$B396=$B$1,'All scores'!R396)</f>
        <v>San Diego State</v>
      </c>
      <c r="B46">
        <f>IF('All scores'!$B396=$B$1,'All scores'!S396)</f>
        <v>19</v>
      </c>
      <c r="C46" t="str">
        <f>IF('All scores'!$B396=$B$1,'All scores'!T396)</f>
        <v>Boise State</v>
      </c>
      <c r="D46">
        <f>IF('All scores'!$B396=$B$1,'All scores'!U396)</f>
        <v>13</v>
      </c>
      <c r="E46" s="3">
        <f>VLOOKUP(A46,'Week 6'!$Q$4:R$138,2,FALSE)</f>
        <v>1575.8687398465242</v>
      </c>
      <c r="F46" s="3">
        <f>VLOOKUP(C46,'Week 6'!$Q$4:S$138,2,FALSE)</f>
        <v>1551.8095710548469</v>
      </c>
      <c r="G46" s="5">
        <f t="shared" si="8"/>
        <v>0.44135260822352235</v>
      </c>
      <c r="H46">
        <f t="shared" si="3"/>
        <v>1</v>
      </c>
      <c r="I46">
        <f t="shared" si="4"/>
        <v>6</v>
      </c>
      <c r="J46">
        <f t="shared" si="5"/>
        <v>1.9459101490553132</v>
      </c>
      <c r="K46">
        <f t="shared" si="6"/>
        <v>1575.8687398465242</v>
      </c>
      <c r="L46">
        <f t="shared" si="7"/>
        <v>1551.8095710548469</v>
      </c>
      <c r="M46">
        <f t="shared" si="9"/>
        <v>2.200091441230537</v>
      </c>
      <c r="N46" s="3">
        <f t="shared" si="10"/>
        <v>1623.7021436144962</v>
      </c>
      <c r="Q46" t="str">
        <f>'PRE-POST'!A49</f>
        <v>Hawaii</v>
      </c>
      <c r="R46" s="3">
        <f>IFERROR(VLOOKUP(Q46,$A$4:$N$160,14,FALSE),VLOOKUP(Q46,'Week 6'!Q$4:R$134,2,FALSE))</f>
        <v>1615.6710452334084</v>
      </c>
    </row>
    <row r="47" spans="1:18">
      <c r="A47" t="str">
        <f>IF('All scores'!$B397=$B$1,'All scores'!R397)</f>
        <v>Missouri</v>
      </c>
      <c r="B47">
        <f>IF('All scores'!$B397=$B$1,'All scores'!S397)</f>
        <v>35</v>
      </c>
      <c r="C47" t="str">
        <f>IF('All scores'!$B397=$B$1,'All scores'!T397)</f>
        <v>South Carolina</v>
      </c>
      <c r="D47">
        <f>IF('All scores'!$B397=$B$1,'All scores'!U397)</f>
        <v>37</v>
      </c>
      <c r="E47" s="3">
        <f>VLOOKUP(A47,'Week 6'!$Q$4:R$138,2,FALSE)</f>
        <v>1587.1160966726925</v>
      </c>
      <c r="F47" s="3">
        <f>VLOOKUP(C47,'Week 6'!$Q$4:S$138,2,FALSE)</f>
        <v>1560.4906158218016</v>
      </c>
      <c r="G47" s="5">
        <f t="shared" si="8"/>
        <v>0.44499810872090495</v>
      </c>
      <c r="H47">
        <f t="shared" si="3"/>
        <v>0</v>
      </c>
      <c r="I47">
        <f t="shared" si="4"/>
        <v>-2</v>
      </c>
      <c r="J47">
        <f t="shared" si="5"/>
        <v>1.0986122886681098</v>
      </c>
      <c r="K47">
        <f t="shared" si="6"/>
        <v>1560.4906158218016</v>
      </c>
      <c r="L47">
        <f t="shared" si="7"/>
        <v>1587.1160966726925</v>
      </c>
      <c r="M47">
        <f t="shared" si="9"/>
        <v>2.1999173723842844</v>
      </c>
      <c r="N47" s="3">
        <f t="shared" si="10"/>
        <v>1565.6061673834199</v>
      </c>
      <c r="Q47" t="str">
        <f>'PRE-POST'!A50</f>
        <v>Houston</v>
      </c>
      <c r="R47" s="3">
        <f>IFERROR(VLOOKUP(Q47,$A$4:$N$160,14,FALSE),VLOOKUP(Q47,'Week 6'!Q$4:R$134,2,FALSE))</f>
        <v>1600.937929337292</v>
      </c>
    </row>
    <row r="48" spans="1:18">
      <c r="A48" t="str">
        <f>IF('All scores'!$B398=$B$1,'All scores'!R398)</f>
        <v>South Florida</v>
      </c>
      <c r="B48">
        <f>IF('All scores'!$B398=$B$1,'All scores'!S398)</f>
        <v>58</v>
      </c>
      <c r="C48" t="str">
        <f>IF('All scores'!$B398=$B$1,'All scores'!T398)</f>
        <v>Massachusetts</v>
      </c>
      <c r="D48">
        <f>IF('All scores'!$B398=$B$1,'All scores'!U398)</f>
        <v>42</v>
      </c>
      <c r="E48" s="3">
        <f>VLOOKUP(A48,'Week 6'!$Q$4:R$138,2,FALSE)</f>
        <v>1670.532107152625</v>
      </c>
      <c r="F48" s="3">
        <f>VLOOKUP(C48,'Week 6'!$Q$4:S$138,2,FALSE)</f>
        <v>1438.0840166482189</v>
      </c>
      <c r="G48" s="5">
        <f t="shared" si="8"/>
        <v>0.7239037076009065</v>
      </c>
      <c r="H48">
        <f t="shared" si="3"/>
        <v>1</v>
      </c>
      <c r="I48">
        <f t="shared" si="4"/>
        <v>16</v>
      </c>
      <c r="J48">
        <f t="shared" si="5"/>
        <v>2.8332133440562162</v>
      </c>
      <c r="K48">
        <f t="shared" si="6"/>
        <v>1670.532107152625</v>
      </c>
      <c r="L48">
        <f t="shared" si="7"/>
        <v>1438.0840166482189</v>
      </c>
      <c r="M48">
        <f t="shared" si="9"/>
        <v>2.2000094644786938</v>
      </c>
      <c r="N48" s="3">
        <f t="shared" si="10"/>
        <v>1704.950802016705</v>
      </c>
      <c r="Q48" t="str">
        <f>'PRE-POST'!A51</f>
        <v>Illinois</v>
      </c>
      <c r="R48" s="3">
        <f>IFERROR(VLOOKUP(Q48,$A$4:$N$160,14,FALSE),VLOOKUP(Q48,'Week 6'!Q$4:R$134,2,FALSE))</f>
        <v>1528.1232253942962</v>
      </c>
    </row>
    <row r="49" spans="1:18">
      <c r="A49" t="str">
        <f>IF('All scores'!$B399=$B$1,'All scores'!R399)</f>
        <v>East Carolina</v>
      </c>
      <c r="B49">
        <f>IF('All scores'!$B399=$B$1,'All scores'!S399)</f>
        <v>6</v>
      </c>
      <c r="C49" t="str">
        <f>IF('All scores'!$B399=$B$1,'All scores'!T399)</f>
        <v>Temple</v>
      </c>
      <c r="D49">
        <f>IF('All scores'!$B399=$B$1,'All scores'!U399)</f>
        <v>49</v>
      </c>
      <c r="E49" s="3">
        <f>VLOOKUP(A49,'Week 6'!$Q$4:R$138,2,FALSE)</f>
        <v>1507.4718799585837</v>
      </c>
      <c r="F49" s="3">
        <f>VLOOKUP(C49,'Week 6'!$Q$4:S$138,2,FALSE)</f>
        <v>1570.2022359672987</v>
      </c>
      <c r="G49" s="5">
        <f t="shared" si="8"/>
        <v>0.32403822657410974</v>
      </c>
      <c r="H49">
        <f t="shared" si="3"/>
        <v>0</v>
      </c>
      <c r="I49">
        <f t="shared" si="4"/>
        <v>-43</v>
      </c>
      <c r="J49">
        <f t="shared" si="5"/>
        <v>3.784189633918261</v>
      </c>
      <c r="K49">
        <f t="shared" si="6"/>
        <v>1570.2022359672987</v>
      </c>
      <c r="L49">
        <f t="shared" si="7"/>
        <v>1507.4718799585837</v>
      </c>
      <c r="M49">
        <f t="shared" si="9"/>
        <v>2.2000350707399097</v>
      </c>
      <c r="N49" s="3">
        <f t="shared" si="10"/>
        <v>1453.5172475564782</v>
      </c>
      <c r="Q49" t="str">
        <f>'PRE-POST'!A52</f>
        <v>Indiana</v>
      </c>
      <c r="R49" s="3">
        <f>IFERROR(VLOOKUP(Q49,$A$4:$N$160,14,FALSE),VLOOKUP(Q49,'Week 6'!Q$4:R$134,2,FALSE))</f>
        <v>1505.9712101431271</v>
      </c>
    </row>
    <row r="50" spans="1:18">
      <c r="A50" t="str">
        <f>IF('All scores'!$B400=$B$1,'All scores'!R400)</f>
        <v>Oklahoma</v>
      </c>
      <c r="B50">
        <f>IF('All scores'!$B400=$B$1,'All scores'!S400)</f>
        <v>45</v>
      </c>
      <c r="C50" t="str">
        <f>IF('All scores'!$B400=$B$1,'All scores'!T400)</f>
        <v>Texas</v>
      </c>
      <c r="D50">
        <f>IF('All scores'!$B400=$B$1,'All scores'!U400)</f>
        <v>48</v>
      </c>
      <c r="E50" s="3">
        <f>VLOOKUP(A50,'Week 6'!$Q$4:R$138,2,FALSE)</f>
        <v>1670.122505431845</v>
      </c>
      <c r="F50" s="3">
        <f>VLOOKUP(C50,'Week 6'!$Q$4:S$138,2,FALSE)</f>
        <v>1638.698355909311</v>
      </c>
      <c r="G50" s="5">
        <f t="shared" si="8"/>
        <v>0.45183032766565234</v>
      </c>
      <c r="H50">
        <f t="shared" si="3"/>
        <v>0</v>
      </c>
      <c r="I50">
        <f t="shared" si="4"/>
        <v>-3</v>
      </c>
      <c r="J50">
        <f t="shared" si="5"/>
        <v>1.3862943611198906</v>
      </c>
      <c r="K50">
        <f t="shared" si="6"/>
        <v>1638.698355909311</v>
      </c>
      <c r="L50">
        <f t="shared" si="7"/>
        <v>1670.122505431845</v>
      </c>
      <c r="M50">
        <f t="shared" si="9"/>
        <v>2.1999299901498235</v>
      </c>
      <c r="N50" s="3">
        <f t="shared" si="10"/>
        <v>1642.5631097142743</v>
      </c>
      <c r="Q50" t="str">
        <f>'PRE-POST'!A53</f>
        <v>Iowa</v>
      </c>
      <c r="R50" s="3">
        <f>IFERROR(VLOOKUP(Q50,$A$4:$N$160,14,FALSE),VLOOKUP(Q50,'Week 6'!Q$4:R$134,2,FALSE))</f>
        <v>1605.0315215968405</v>
      </c>
    </row>
    <row r="51" spans="1:18">
      <c r="A51" t="str">
        <f>IF('All scores'!$B401=$B$1,'All scores'!R401)</f>
        <v>Kentucky</v>
      </c>
      <c r="B51">
        <f>IF('All scores'!$B401=$B$1,'All scores'!S401)</f>
        <v>14</v>
      </c>
      <c r="C51" t="str">
        <f>IF('All scores'!$B401=$B$1,'All scores'!T401)</f>
        <v>Texas A&amp;M</v>
      </c>
      <c r="D51">
        <f>IF('All scores'!$B401=$B$1,'All scores'!U401)</f>
        <v>20</v>
      </c>
      <c r="E51" s="3">
        <f>VLOOKUP(A51,'Week 6'!$Q$4:R$138,2,FALSE)</f>
        <v>1702.2929127345983</v>
      </c>
      <c r="F51" s="3">
        <f>VLOOKUP(C51,'Week 6'!$Q$4:S$138,2,FALSE)</f>
        <v>1591.4298567628805</v>
      </c>
      <c r="G51" s="5">
        <f t="shared" si="8"/>
        <v>0.56562152942180566</v>
      </c>
      <c r="H51">
        <f t="shared" si="3"/>
        <v>0</v>
      </c>
      <c r="I51">
        <f t="shared" si="4"/>
        <v>-6</v>
      </c>
      <c r="J51">
        <f t="shared" si="5"/>
        <v>1.9459101490553132</v>
      </c>
      <c r="K51">
        <f t="shared" si="6"/>
        <v>1591.4298567628805</v>
      </c>
      <c r="L51">
        <f t="shared" si="7"/>
        <v>1702.2929127345983</v>
      </c>
      <c r="M51">
        <f t="shared" si="9"/>
        <v>2.1999801556976695</v>
      </c>
      <c r="N51" s="3">
        <f t="shared" si="10"/>
        <v>1653.864807883152</v>
      </c>
      <c r="Q51" t="str">
        <f>'PRE-POST'!A54</f>
        <v>Iowa State</v>
      </c>
      <c r="R51" s="3">
        <f>IFERROR(VLOOKUP(Q51,$A$4:$N$160,14,FALSE),VLOOKUP(Q51,'Week 6'!Q$4:R$134,2,FALSE))</f>
        <v>1547.529596905018</v>
      </c>
    </row>
    <row r="52" spans="1:18">
      <c r="A52" t="str">
        <f>IF('All scores'!$B402=$B$1,'All scores'!R402)</f>
        <v>Texas-San Antonio</v>
      </c>
      <c r="B52">
        <f>IF('All scores'!$B402=$B$1,'All scores'!S402)</f>
        <v>20</v>
      </c>
      <c r="C52" t="str">
        <f>IF('All scores'!$B402=$B$1,'All scores'!T402)</f>
        <v>Rice</v>
      </c>
      <c r="D52">
        <f>IF('All scores'!$B402=$B$1,'All scores'!U402)</f>
        <v>3</v>
      </c>
      <c r="E52" s="3">
        <f>VLOOKUP(A52,'Week 6'!$Q$4:R$138,2,FALSE)</f>
        <v>1404.8309778747764</v>
      </c>
      <c r="F52" s="3">
        <f>VLOOKUP(C52,'Week 6'!$Q$4:S$138,2,FALSE)</f>
        <v>1385.8389641781314</v>
      </c>
      <c r="G52" s="5">
        <f t="shared" si="8"/>
        <v>0.43417350288844592</v>
      </c>
      <c r="H52">
        <f t="shared" si="3"/>
        <v>1</v>
      </c>
      <c r="I52">
        <f t="shared" si="4"/>
        <v>17</v>
      </c>
      <c r="J52">
        <f t="shared" si="5"/>
        <v>2.8903717578961645</v>
      </c>
      <c r="K52">
        <f t="shared" si="6"/>
        <v>1404.8309778747764</v>
      </c>
      <c r="L52">
        <f t="shared" si="7"/>
        <v>1385.8389641781314</v>
      </c>
      <c r="M52">
        <f t="shared" si="9"/>
        <v>2.2001158381641432</v>
      </c>
      <c r="N52" s="3">
        <f t="shared" si="10"/>
        <v>1476.7945196161061</v>
      </c>
      <c r="Q52" t="str">
        <f>'PRE-POST'!A55</f>
        <v>Kansas</v>
      </c>
      <c r="R52" s="3">
        <f>IFERROR(VLOOKUP(Q52,$A$4:$N$160,14,FALSE),VLOOKUP(Q52,'Week 6'!Q$4:R$134,2,FALSE))</f>
        <v>1505.580749743965</v>
      </c>
    </row>
    <row r="53" spans="1:18">
      <c r="A53" t="str">
        <f>IF('All scores'!$B403=$B$1,'All scores'!R403)</f>
        <v>Bowling Green State</v>
      </c>
      <c r="B53">
        <f>IF('All scores'!$B403=$B$1,'All scores'!S403)</f>
        <v>36</v>
      </c>
      <c r="C53" t="str">
        <f>IF('All scores'!$B403=$B$1,'All scores'!T403)</f>
        <v>Toledo</v>
      </c>
      <c r="D53">
        <f>IF('All scores'!$B403=$B$1,'All scores'!U403)</f>
        <v>52</v>
      </c>
      <c r="E53" s="3">
        <f>VLOOKUP(A53,'Week 6'!$Q$4:R$138,2,FALSE)</f>
        <v>1334.9798806843457</v>
      </c>
      <c r="F53" s="3">
        <f>VLOOKUP(C53,'Week 6'!$Q$4:S$138,2,FALSE)</f>
        <v>1555.5306753584935</v>
      </c>
      <c r="G53" s="5">
        <f t="shared" si="8"/>
        <v>0.16195374748536875</v>
      </c>
      <c r="H53">
        <f t="shared" si="3"/>
        <v>0</v>
      </c>
      <c r="I53">
        <f t="shared" si="4"/>
        <v>-16</v>
      </c>
      <c r="J53">
        <f t="shared" si="5"/>
        <v>2.8332133440562162</v>
      </c>
      <c r="K53">
        <f t="shared" si="6"/>
        <v>1555.5306753584935</v>
      </c>
      <c r="L53">
        <f t="shared" si="7"/>
        <v>1334.9798806843457</v>
      </c>
      <c r="M53">
        <f t="shared" si="9"/>
        <v>2.2000099750264028</v>
      </c>
      <c r="N53" s="3">
        <f t="shared" si="10"/>
        <v>1314.7904103298245</v>
      </c>
      <c r="Q53" t="str">
        <f>'PRE-POST'!A56</f>
        <v>Kansas State</v>
      </c>
      <c r="R53" s="3">
        <f>IFERROR(VLOOKUP(Q53,$A$4:$N$160,14,FALSE),VLOOKUP(Q53,'Week 6'!Q$4:R$134,2,FALSE))</f>
        <v>1442.4864815861854</v>
      </c>
    </row>
    <row r="54" spans="1:18">
      <c r="A54" t="str">
        <f>IF('All scores'!$B404=$B$1,'All scores'!R404)</f>
        <v>Utah</v>
      </c>
      <c r="B54">
        <f>IF('All scores'!$B404=$B$1,'All scores'!S404)</f>
        <v>40</v>
      </c>
      <c r="C54" t="str">
        <f>IF('All scores'!$B404=$B$1,'All scores'!T404)</f>
        <v>Stanford</v>
      </c>
      <c r="D54">
        <f>IF('All scores'!$B404=$B$1,'All scores'!U404)</f>
        <v>21</v>
      </c>
      <c r="E54" s="3">
        <f>VLOOKUP(A54,'Week 6'!$Q$4:R$138,2,FALSE)</f>
        <v>1537.1144836968415</v>
      </c>
      <c r="F54" s="3">
        <f>VLOOKUP(C54,'Week 6'!$Q$4:S$138,2,FALSE)</f>
        <v>1646.4540336535713</v>
      </c>
      <c r="G54" s="5">
        <f t="shared" si="8"/>
        <v>0.26823830546806254</v>
      </c>
      <c r="H54">
        <f t="shared" si="3"/>
        <v>1</v>
      </c>
      <c r="I54">
        <f t="shared" si="4"/>
        <v>19</v>
      </c>
      <c r="J54">
        <f t="shared" si="5"/>
        <v>2.9957322735539909</v>
      </c>
      <c r="K54">
        <f t="shared" si="6"/>
        <v>1537.1144836968415</v>
      </c>
      <c r="L54">
        <f t="shared" si="7"/>
        <v>1646.4540336535713</v>
      </c>
      <c r="M54">
        <f t="shared" si="9"/>
        <v>2.1999798791928371</v>
      </c>
      <c r="N54" s="3">
        <f t="shared" si="10"/>
        <v>1633.5687350292485</v>
      </c>
      <c r="Q54" t="str">
        <f>'PRE-POST'!A57</f>
        <v>Kent State</v>
      </c>
      <c r="R54" s="3">
        <f>IFERROR(VLOOKUP(Q54,$A$4:$N$160,14,FALSE),VLOOKUP(Q54,'Week 6'!Q$4:R$134,2,FALSE))</f>
        <v>1399.6206562001535</v>
      </c>
    </row>
    <row r="55" spans="1:18">
      <c r="A55" t="str">
        <f>IF('All scores'!$B405=$B$1,'All scores'!R405)</f>
        <v>Washington</v>
      </c>
      <c r="B55">
        <f>IF('All scores'!$B405=$B$1,'All scores'!S405)</f>
        <v>31</v>
      </c>
      <c r="C55" t="str">
        <f>IF('All scores'!$B405=$B$1,'All scores'!T405)</f>
        <v>UCLA</v>
      </c>
      <c r="D55">
        <f>IF('All scores'!$B405=$B$1,'All scores'!U405)</f>
        <v>24</v>
      </c>
      <c r="E55" s="3">
        <f>VLOOKUP(A55,'Week 6'!$Q$4:R$138,2,FALSE)</f>
        <v>1646.9771755354525</v>
      </c>
      <c r="F55" s="3">
        <f>VLOOKUP(C55,'Week 6'!$Q$4:S$138,2,FALSE)</f>
        <v>1369.2116609143206</v>
      </c>
      <c r="G55" s="5">
        <f t="shared" si="8"/>
        <v>0.77290307706704409</v>
      </c>
      <c r="H55">
        <f t="shared" si="3"/>
        <v>1</v>
      </c>
      <c r="I55">
        <f t="shared" si="4"/>
        <v>7</v>
      </c>
      <c r="J55">
        <f t="shared" si="5"/>
        <v>2.0794415416798357</v>
      </c>
      <c r="K55">
        <f t="shared" si="6"/>
        <v>1646.9771755354525</v>
      </c>
      <c r="L55">
        <f t="shared" si="7"/>
        <v>1369.2116609143206</v>
      </c>
      <c r="M55">
        <f t="shared" si="9"/>
        <v>2.2000079203496625</v>
      </c>
      <c r="N55" s="3">
        <f t="shared" si="10"/>
        <v>1667.7555804642593</v>
      </c>
      <c r="Q55" t="str">
        <f>'PRE-POST'!A58</f>
        <v>Kentucky</v>
      </c>
      <c r="R55" s="3">
        <f>IFERROR(VLOOKUP(Q55,$A$4:$N$160,14,FALSE),VLOOKUP(Q55,'Week 6'!Q$4:R$134,2,FALSE))</f>
        <v>1653.864807883152</v>
      </c>
    </row>
    <row r="56" spans="1:18">
      <c r="A56" t="str">
        <f>IF('All scores'!$B406=$B$1,'All scores'!R406)</f>
        <v>Washington State</v>
      </c>
      <c r="B56">
        <f>IF('All scores'!$B406=$B$1,'All scores'!S406)</f>
        <v>56</v>
      </c>
      <c r="C56" t="str">
        <f>IF('All scores'!$B406=$B$1,'All scores'!T406)</f>
        <v>Oregon State</v>
      </c>
      <c r="D56">
        <f>IF('All scores'!$B406=$B$1,'All scores'!U406)</f>
        <v>37</v>
      </c>
      <c r="E56" s="3">
        <f>VLOOKUP(A56,'Week 6'!$Q$4:R$138,2,FALSE)</f>
        <v>1601.2162496812903</v>
      </c>
      <c r="F56" s="3">
        <f>VLOOKUP(C56,'Week 6'!$Q$4:S$138,2,FALSE)</f>
        <v>1399.2094377675935</v>
      </c>
      <c r="G56" s="5">
        <f t="shared" si="8"/>
        <v>0.68754667215432563</v>
      </c>
      <c r="H56">
        <f t="shared" si="3"/>
        <v>1</v>
      </c>
      <c r="I56">
        <f t="shared" si="4"/>
        <v>19</v>
      </c>
      <c r="J56">
        <f t="shared" si="5"/>
        <v>2.9957322735539909</v>
      </c>
      <c r="K56">
        <f t="shared" si="6"/>
        <v>1601.2162496812903</v>
      </c>
      <c r="L56">
        <f t="shared" si="7"/>
        <v>1399.2094377675935</v>
      </c>
      <c r="M56">
        <f t="shared" si="9"/>
        <v>2.2000108907218485</v>
      </c>
      <c r="N56" s="3">
        <f t="shared" si="10"/>
        <v>1642.4016203624712</v>
      </c>
      <c r="Q56" t="str">
        <f>'PRE-POST'!A59</f>
        <v>Liberty</v>
      </c>
      <c r="R56" s="3">
        <f>IFERROR(VLOOKUP(Q56,$A$4:$N$160,14,FALSE),VLOOKUP(Q56,'Week 6'!Q$4:R$134,2,FALSE))</f>
        <v>1377.3645579867709</v>
      </c>
    </row>
    <row r="57" spans="1:18">
      <c r="A57" t="str">
        <f>IF('All scores'!$B407=$B$1,'All scores'!R407)</f>
        <v>Kansas</v>
      </c>
      <c r="B57">
        <f>IF('All scores'!$B407=$B$1,'All scores'!S407)</f>
        <v>22</v>
      </c>
      <c r="C57" t="str">
        <f>IF('All scores'!$B407=$B$1,'All scores'!T407)</f>
        <v>West Virginia</v>
      </c>
      <c r="D57">
        <f>IF('All scores'!$B407=$B$1,'All scores'!U407)</f>
        <v>38</v>
      </c>
      <c r="E57" s="3">
        <f>VLOOKUP(A57,'Week 6'!$Q$4:R$138,2,FALSE)</f>
        <v>1541.6687347406494</v>
      </c>
      <c r="F57" s="3">
        <f>VLOOKUP(C57,'Week 6'!$Q$4:S$138,2,FALSE)</f>
        <v>1632.6476992766582</v>
      </c>
      <c r="G57" s="5">
        <f t="shared" si="8"/>
        <v>0.28948489316906417</v>
      </c>
      <c r="H57">
        <f t="shared" si="3"/>
        <v>0</v>
      </c>
      <c r="I57">
        <f t="shared" si="4"/>
        <v>-16</v>
      </c>
      <c r="J57">
        <f t="shared" si="5"/>
        <v>2.8332133440562162</v>
      </c>
      <c r="K57">
        <f t="shared" si="6"/>
        <v>1632.6476992766582</v>
      </c>
      <c r="L57">
        <f t="shared" si="7"/>
        <v>1541.6687347406494</v>
      </c>
      <c r="M57">
        <f t="shared" si="9"/>
        <v>2.2000241814139261</v>
      </c>
      <c r="N57" s="3">
        <f t="shared" si="10"/>
        <v>1505.580749743965</v>
      </c>
      <c r="Q57" t="str">
        <f>'PRE-POST'!A60</f>
        <v>Louisiana State</v>
      </c>
      <c r="R57" s="3">
        <f>IFERROR(VLOOKUP(Q57,$A$4:$N$160,14,FALSE),VLOOKUP(Q57,'Week 6'!Q$4:R$134,2,FALSE))</f>
        <v>1599.7870200849634</v>
      </c>
    </row>
    <row r="58" spans="1:18">
      <c r="A58" t="str">
        <f>IF('All scores'!$B408=$B$1,'All scores'!R408)</f>
        <v>Eastern Michigan</v>
      </c>
      <c r="B58">
        <f>IF('All scores'!$B408=$B$1,'All scores'!S408)</f>
        <v>24</v>
      </c>
      <c r="C58" t="str">
        <f>IF('All scores'!$B408=$B$1,'All scores'!T408)</f>
        <v>Western Michigan</v>
      </c>
      <c r="D58">
        <f>IF('All scores'!$B408=$B$1,'All scores'!U408)</f>
        <v>27</v>
      </c>
      <c r="E58" s="3">
        <f>VLOOKUP(A58,'Week 6'!$Q$4:R$138,2,FALSE)</f>
        <v>1523.8606216567293</v>
      </c>
      <c r="F58" s="3">
        <f>VLOOKUP(C58,'Week 6'!$Q$4:S$138,2,FALSE)</f>
        <v>1548.8175727472594</v>
      </c>
      <c r="G58" s="5">
        <f t="shared" si="8"/>
        <v>0.37335889451395854</v>
      </c>
      <c r="H58">
        <f t="shared" si="3"/>
        <v>0</v>
      </c>
      <c r="I58">
        <f t="shared" si="4"/>
        <v>-3</v>
      </c>
      <c r="J58">
        <f t="shared" si="5"/>
        <v>1.3862943611198906</v>
      </c>
      <c r="K58">
        <f t="shared" si="6"/>
        <v>1548.8175727472594</v>
      </c>
      <c r="L58">
        <f t="shared" si="7"/>
        <v>1523.8606216567293</v>
      </c>
      <c r="M58">
        <f t="shared" si="9"/>
        <v>2.2000881517935436</v>
      </c>
      <c r="N58" s="3">
        <f t="shared" si="10"/>
        <v>1501.0859546091251</v>
      </c>
      <c r="Q58" t="str">
        <f>'PRE-POST'!A61</f>
        <v>Louisiana Tech</v>
      </c>
      <c r="R58" s="3">
        <f>IFERROR(VLOOKUP(Q58,$A$4:$N$160,14,FALSE),VLOOKUP(Q58,'Week 6'!Q$4:R$134,2,FALSE))</f>
        <v>1450.2265341823297</v>
      </c>
    </row>
    <row r="59" spans="1:18">
      <c r="A59" t="str">
        <f>IF('All scores'!$B409=$B$1,'All scores'!R409)</f>
        <v>Nebraska</v>
      </c>
      <c r="B59">
        <f>IF('All scores'!$B409=$B$1,'All scores'!S409)</f>
        <v>24</v>
      </c>
      <c r="C59" t="str">
        <f>IF('All scores'!$B409=$B$1,'All scores'!T409)</f>
        <v>Wisconsin</v>
      </c>
      <c r="D59">
        <f>IF('All scores'!$B409=$B$1,'All scores'!U409)</f>
        <v>41</v>
      </c>
      <c r="E59" s="3">
        <f>VLOOKUP(A59,'Week 6'!$Q$4:R$138,2,FALSE)</f>
        <v>1377.797298365379</v>
      </c>
      <c r="F59" s="3">
        <f>VLOOKUP(C59,'Week 6'!$Q$4:S$138,2,FALSE)</f>
        <v>1631.2833172654748</v>
      </c>
      <c r="G59" s="5">
        <f t="shared" si="8"/>
        <v>0.13783933181711358</v>
      </c>
      <c r="H59">
        <f t="shared" si="3"/>
        <v>0</v>
      </c>
      <c r="I59">
        <f t="shared" si="4"/>
        <v>-17</v>
      </c>
      <c r="J59">
        <f t="shared" si="5"/>
        <v>2.8903717578961645</v>
      </c>
      <c r="K59">
        <f t="shared" si="6"/>
        <v>1631.2833172654748</v>
      </c>
      <c r="L59">
        <f t="shared" si="7"/>
        <v>1377.797298365379</v>
      </c>
      <c r="M59">
        <f t="shared" si="9"/>
        <v>2.2000086789796516</v>
      </c>
      <c r="N59" s="3">
        <f t="shared" si="10"/>
        <v>1360.2673250903649</v>
      </c>
      <c r="Q59" t="str">
        <f>'PRE-POST'!A62</f>
        <v>Louisiana</v>
      </c>
      <c r="R59" s="3">
        <f>IFERROR(VLOOKUP(Q59,$A$4:$N$160,14,FALSE),VLOOKUP(Q59,'Week 6'!Q$4:R$134,2,FALSE))</f>
        <v>1562.1347056668612</v>
      </c>
    </row>
    <row r="60" spans="1:18">
      <c r="G60" s="5"/>
      <c r="N60" s="3"/>
      <c r="Q60" t="str">
        <f>'PRE-POST'!A63</f>
        <v>Louisiana-Monroe</v>
      </c>
      <c r="R60" s="3">
        <f>IFERROR(VLOOKUP(Q60,$A$4:$N$160,14,FALSE),VLOOKUP(Q60,'Week 6'!Q$4:R$134,2,FALSE))</f>
        <v>1383.0321836929068</v>
      </c>
    </row>
    <row r="61" spans="1:18">
      <c r="A61" t="str">
        <f>C4</f>
        <v>Houston</v>
      </c>
      <c r="B61">
        <f>D4</f>
        <v>41</v>
      </c>
      <c r="C61" t="str">
        <f>A4</f>
        <v>Tulsa</v>
      </c>
      <c r="D61">
        <f>B4</f>
        <v>26</v>
      </c>
      <c r="E61" s="3">
        <f>VLOOKUP(A61,'Week 6'!$Q$4:R$138,2,FALSE)</f>
        <v>1574.4936702189077</v>
      </c>
      <c r="F61" s="3">
        <f>VLOOKUP(C61,'Week 6'!$Q$4:S$138,2,FALSE)</f>
        <v>1416.3331989658257</v>
      </c>
      <c r="G61" s="5">
        <f t="shared" ref="G61:G92" si="11">1/(1+(10^((F61-E61-HFA)/400)))</f>
        <v>0.78323431662184095</v>
      </c>
      <c r="H61">
        <f t="shared" si="3"/>
        <v>1</v>
      </c>
      <c r="I61">
        <f>B61-D61</f>
        <v>15</v>
      </c>
      <c r="J61">
        <f>LN(1+ABS(I61))</f>
        <v>2.7725887222397811</v>
      </c>
      <c r="K61">
        <f>IF($H61=1,$E61,$F61)</f>
        <v>1574.4936702189077</v>
      </c>
      <c r="L61">
        <f>IF($H61=1,$F61,$E61)</f>
        <v>1416.3331989658257</v>
      </c>
      <c r="M61">
        <f t="shared" ref="M61:M92" si="12">IFERROR((MVC*0.001/(K61-L61))+MVC,1)</f>
        <v>2.2000139099231468</v>
      </c>
      <c r="N61" s="3">
        <f t="shared" ref="N61:N92" si="13">E61+k*J61*M61*(H61-G61)</f>
        <v>1600.937929337292</v>
      </c>
      <c r="Q61" t="str">
        <f>'PRE-POST'!A64</f>
        <v>Louisville</v>
      </c>
      <c r="R61" s="3">
        <f>IFERROR(VLOOKUP(Q61,$A$4:$N$160,14,FALSE),VLOOKUP(Q61,'Week 6'!Q$4:R$134,2,FALSE))</f>
        <v>1373.5671587802692</v>
      </c>
    </row>
    <row r="62" spans="1:18">
      <c r="A62" t="str">
        <f t="shared" ref="A62:B62" si="14">C5</f>
        <v>Troy</v>
      </c>
      <c r="B62">
        <f t="shared" si="14"/>
        <v>37</v>
      </c>
      <c r="C62" t="str">
        <f t="shared" ref="C62:D62" si="15">A5</f>
        <v>Georgia State</v>
      </c>
      <c r="D62">
        <f t="shared" si="15"/>
        <v>20</v>
      </c>
      <c r="E62" s="3">
        <f>VLOOKUP(A62,'Week 6'!$Q$4:R$138,2,FALSE)</f>
        <v>1614.9415696675337</v>
      </c>
      <c r="F62" s="3">
        <f>VLOOKUP(C62,'Week 6'!$Q$4:S$138,2,FALSE)</f>
        <v>1372.6517174177638</v>
      </c>
      <c r="G62" s="5">
        <f t="shared" si="11"/>
        <v>0.85432114339862286</v>
      </c>
      <c r="H62">
        <f t="shared" si="3"/>
        <v>1</v>
      </c>
      <c r="I62">
        <f t="shared" ref="I62:I116" si="16">B62-D62</f>
        <v>17</v>
      </c>
      <c r="J62">
        <f t="shared" ref="J62:J116" si="17">LN(1+ABS(I62))</f>
        <v>2.8903717578961645</v>
      </c>
      <c r="K62">
        <f t="shared" ref="K62:K116" si="18">IF($H62=1,$E62,$F62)</f>
        <v>1614.9415696675337</v>
      </c>
      <c r="L62">
        <f t="shared" ref="L62:L116" si="19">IF($H62=1,$F62,$E62)</f>
        <v>1372.6517174177638</v>
      </c>
      <c r="M62">
        <f t="shared" si="12"/>
        <v>2.200009080033603</v>
      </c>
      <c r="N62" s="3">
        <f t="shared" si="13"/>
        <v>1633.4685524585138</v>
      </c>
      <c r="Q62" t="str">
        <f>'PRE-POST'!A65</f>
        <v>Marshall</v>
      </c>
      <c r="R62" s="3">
        <f>IFERROR(VLOOKUP(Q62,$A$4:$N$160,14,FALSE),VLOOKUP(Q62,'Week 6'!Q$4:R$134,2,FALSE))</f>
        <v>1434.4050371874564</v>
      </c>
    </row>
    <row r="63" spans="1:18">
      <c r="A63" t="str">
        <f t="shared" ref="A63:B63" si="20">C6</f>
        <v>Louisville</v>
      </c>
      <c r="B63">
        <f t="shared" si="20"/>
        <v>31</v>
      </c>
      <c r="C63" t="str">
        <f t="shared" ref="C63:D63" si="21">A6</f>
        <v>Georgia Tech</v>
      </c>
      <c r="D63">
        <f t="shared" si="21"/>
        <v>66</v>
      </c>
      <c r="E63" s="3">
        <f>VLOOKUP(A63,'Week 6'!$Q$4:R$138,2,FALSE)</f>
        <v>1469.8911932629433</v>
      </c>
      <c r="F63" s="3">
        <f>VLOOKUP(C63,'Week 6'!$Q$4:S$138,2,FALSE)</f>
        <v>1456.4920925302474</v>
      </c>
      <c r="G63" s="5">
        <f t="shared" si="11"/>
        <v>0.61094863302638647</v>
      </c>
      <c r="H63">
        <f t="shared" si="3"/>
        <v>0</v>
      </c>
      <c r="I63">
        <f t="shared" si="16"/>
        <v>-35</v>
      </c>
      <c r="J63">
        <f t="shared" si="17"/>
        <v>3.5835189384561099</v>
      </c>
      <c r="K63">
        <f t="shared" si="18"/>
        <v>1456.4920925302474</v>
      </c>
      <c r="L63">
        <f t="shared" si="19"/>
        <v>1469.8911932629433</v>
      </c>
      <c r="M63">
        <f t="shared" si="12"/>
        <v>2.1998358098768054</v>
      </c>
      <c r="N63" s="3">
        <f t="shared" si="13"/>
        <v>1373.5671587802692</v>
      </c>
      <c r="Q63" t="str">
        <f>'PRE-POST'!A66</f>
        <v>Maryland</v>
      </c>
      <c r="R63" s="3">
        <f>IFERROR(VLOOKUP(Q63,$A$4:$N$160,14,FALSE),VLOOKUP(Q63,'Week 6'!Q$4:R$134,2,FALSE))</f>
        <v>1536.641828798829</v>
      </c>
    </row>
    <row r="64" spans="1:18">
      <c r="A64" t="str">
        <f t="shared" ref="A64:B64" si="22">C7</f>
        <v>Marshall</v>
      </c>
      <c r="B64">
        <f t="shared" si="22"/>
        <v>24</v>
      </c>
      <c r="C64" t="str">
        <f t="shared" ref="C64:D64" si="23">A7</f>
        <v>Middle Tennessee State</v>
      </c>
      <c r="D64">
        <f t="shared" si="23"/>
        <v>34</v>
      </c>
      <c r="E64" s="3">
        <f>VLOOKUP(A64,'Week 6'!$Q$4:R$138,2,FALSE)</f>
        <v>1499.4625915359813</v>
      </c>
      <c r="F64" s="3">
        <f>VLOOKUP(C64,'Week 6'!$Q$4:S$138,2,FALSE)</f>
        <v>1481.884432231617</v>
      </c>
      <c r="G64" s="5">
        <f t="shared" si="11"/>
        <v>0.61665115939851678</v>
      </c>
      <c r="H64">
        <f t="shared" si="3"/>
        <v>0</v>
      </c>
      <c r="I64">
        <f t="shared" si="16"/>
        <v>-10</v>
      </c>
      <c r="J64">
        <f t="shared" si="17"/>
        <v>2.3978952727983707</v>
      </c>
      <c r="K64">
        <f t="shared" si="18"/>
        <v>1481.884432231617</v>
      </c>
      <c r="L64">
        <f t="shared" si="19"/>
        <v>1499.4625915359813</v>
      </c>
      <c r="M64">
        <f t="shared" si="12"/>
        <v>2.19987484468869</v>
      </c>
      <c r="N64" s="3">
        <f t="shared" si="13"/>
        <v>1434.4050371874564</v>
      </c>
      <c r="Q64" t="str">
        <f>'PRE-POST'!A67</f>
        <v>Massachusetts</v>
      </c>
      <c r="R64" s="3">
        <f>IFERROR(VLOOKUP(Q64,$A$4:$N$160,14,FALSE),VLOOKUP(Q64,'Week 6'!Q$4:R$134,2,FALSE))</f>
        <v>1403.665321784139</v>
      </c>
    </row>
    <row r="65" spans="1:18">
      <c r="A65" t="str">
        <f t="shared" ref="A65:B65" si="24">C8</f>
        <v>Brigham Young</v>
      </c>
      <c r="B65">
        <f t="shared" si="24"/>
        <v>20</v>
      </c>
      <c r="C65" t="str">
        <f t="shared" ref="C65:D65" si="25">A8</f>
        <v>Utah State</v>
      </c>
      <c r="D65">
        <f t="shared" si="25"/>
        <v>45</v>
      </c>
      <c r="E65" s="3">
        <f>VLOOKUP(A65,'Week 6'!$Q$4:R$138,2,FALSE)</f>
        <v>1546.1890456916815</v>
      </c>
      <c r="F65" s="3">
        <f>VLOOKUP(C65,'Week 6'!$Q$4:S$138,2,FALSE)</f>
        <v>1603.5015580181844</v>
      </c>
      <c r="G65" s="5">
        <f t="shared" si="11"/>
        <v>0.51106137900446502</v>
      </c>
      <c r="H65">
        <f t="shared" si="3"/>
        <v>0</v>
      </c>
      <c r="I65">
        <f t="shared" si="16"/>
        <v>-25</v>
      </c>
      <c r="J65">
        <f t="shared" si="17"/>
        <v>3.2580965380214821</v>
      </c>
      <c r="K65">
        <f t="shared" si="18"/>
        <v>1603.5015580181844</v>
      </c>
      <c r="L65">
        <f t="shared" si="19"/>
        <v>1546.1890456916815</v>
      </c>
      <c r="M65">
        <f t="shared" si="12"/>
        <v>2.2000383860331838</v>
      </c>
      <c r="N65" s="3">
        <f t="shared" si="13"/>
        <v>1472.9239257451061</v>
      </c>
      <c r="Q65" t="str">
        <f>'PRE-POST'!A68</f>
        <v>Memphis</v>
      </c>
      <c r="R65" s="3">
        <f>IFERROR(VLOOKUP(Q65,$A$4:$N$160,14,FALSE),VLOOKUP(Q65,'Week 6'!Q$4:R$134,2,FALSE))</f>
        <v>1663.520094056789</v>
      </c>
    </row>
    <row r="66" spans="1:18">
      <c r="A66" t="str">
        <f t="shared" ref="A66:B66" si="26">C9</f>
        <v>Air Force</v>
      </c>
      <c r="B66">
        <f t="shared" si="26"/>
        <v>35</v>
      </c>
      <c r="C66" t="str">
        <f t="shared" ref="C66:D66" si="27">A9</f>
        <v>Navy</v>
      </c>
      <c r="D66">
        <f t="shared" si="27"/>
        <v>7</v>
      </c>
      <c r="E66" s="3">
        <f>VLOOKUP(A66,'Week 6'!$Q$4:R$138,2,FALSE)</f>
        <v>1486.0263640590433</v>
      </c>
      <c r="F66" s="3">
        <f>VLOOKUP(C66,'Week 6'!$Q$4:S$138,2,FALSE)</f>
        <v>1481.5019747758236</v>
      </c>
      <c r="G66" s="5">
        <f t="shared" si="11"/>
        <v>0.59873920838314343</v>
      </c>
      <c r="H66">
        <f t="shared" si="3"/>
        <v>1</v>
      </c>
      <c r="I66">
        <f t="shared" si="16"/>
        <v>28</v>
      </c>
      <c r="J66">
        <f t="shared" si="17"/>
        <v>3.3672958299864741</v>
      </c>
      <c r="K66">
        <f t="shared" si="18"/>
        <v>1486.0263640590433</v>
      </c>
      <c r="L66">
        <f t="shared" si="19"/>
        <v>1481.5019747758236</v>
      </c>
      <c r="M66">
        <f t="shared" si="12"/>
        <v>2.2004862534725205</v>
      </c>
      <c r="N66" s="3">
        <f t="shared" si="13"/>
        <v>1545.490710996078</v>
      </c>
      <c r="Q66" t="str">
        <f>'PRE-POST'!A69</f>
        <v>Miami (FL)</v>
      </c>
      <c r="R66" s="3">
        <f>IFERROR(VLOOKUP(Q66,$A$4:$N$160,14,FALSE),VLOOKUP(Q66,'Week 6'!Q$4:R$134,2,FALSE))</f>
        <v>1677.4998193236031</v>
      </c>
    </row>
    <row r="67" spans="1:18">
      <c r="A67" t="str">
        <f t="shared" ref="A67:B67" si="28">C10</f>
        <v>Arkansas</v>
      </c>
      <c r="B67">
        <f t="shared" si="28"/>
        <v>31</v>
      </c>
      <c r="C67" t="str">
        <f t="shared" ref="C67:D67" si="29">A10</f>
        <v>Alabama</v>
      </c>
      <c r="D67">
        <f t="shared" si="29"/>
        <v>65</v>
      </c>
      <c r="E67" s="3">
        <f>VLOOKUP(A67,'Week 6'!$Q$4:R$138,2,FALSE)</f>
        <v>1400.4968654418581</v>
      </c>
      <c r="F67" s="3">
        <f>VLOOKUP(C67,'Week 6'!$Q$4:S$138,2,FALSE)</f>
        <v>1754.4132669499288</v>
      </c>
      <c r="G67" s="5">
        <f t="shared" si="11"/>
        <v>0.15934140857422924</v>
      </c>
      <c r="H67">
        <f t="shared" si="3"/>
        <v>0</v>
      </c>
      <c r="I67">
        <f t="shared" si="16"/>
        <v>-34</v>
      </c>
      <c r="J67">
        <f t="shared" si="17"/>
        <v>3.5553480614894135</v>
      </c>
      <c r="K67">
        <f t="shared" si="18"/>
        <v>1754.4132669499288</v>
      </c>
      <c r="L67">
        <f t="shared" si="19"/>
        <v>1400.4968654418581</v>
      </c>
      <c r="M67">
        <f t="shared" si="12"/>
        <v>2.2000062161572358</v>
      </c>
      <c r="N67" s="3">
        <f t="shared" si="13"/>
        <v>1375.5701716151025</v>
      </c>
      <c r="Q67" t="str">
        <f>'PRE-POST'!A70</f>
        <v>Miami (OH)</v>
      </c>
      <c r="R67" s="3">
        <f>IFERROR(VLOOKUP(Q67,$A$4:$N$160,14,FALSE),VLOOKUP(Q67,'Week 6'!Q$4:R$134,2,FALSE))</f>
        <v>1546.4017866688039</v>
      </c>
    </row>
    <row r="68" spans="1:18">
      <c r="A68" t="str">
        <f t="shared" ref="A68:B68" si="30">C11</f>
        <v>Louisiana Tech</v>
      </c>
      <c r="B68">
        <f t="shared" si="30"/>
        <v>7</v>
      </c>
      <c r="C68" t="str">
        <f t="shared" ref="C68:D68" si="31">A11</f>
        <v>Alabama-Birmingham</v>
      </c>
      <c r="D68">
        <f t="shared" si="31"/>
        <v>28</v>
      </c>
      <c r="E68" s="3">
        <f>VLOOKUP(A68,'Week 6'!$Q$4:R$138,2,FALSE)</f>
        <v>1524.956402751156</v>
      </c>
      <c r="F68" s="3">
        <f>VLOOKUP(C68,'Week 6'!$Q$4:S$138,2,FALSE)</f>
        <v>1555.4875051559084</v>
      </c>
      <c r="G68" s="5">
        <f t="shared" si="11"/>
        <v>0.54944262415262168</v>
      </c>
      <c r="H68">
        <f t="shared" si="3"/>
        <v>0</v>
      </c>
      <c r="I68">
        <f t="shared" si="16"/>
        <v>-21</v>
      </c>
      <c r="J68">
        <f t="shared" si="17"/>
        <v>3.0910424533583161</v>
      </c>
      <c r="K68">
        <f t="shared" si="18"/>
        <v>1555.4875051559084</v>
      </c>
      <c r="L68">
        <f t="shared" si="19"/>
        <v>1524.956402751156</v>
      </c>
      <c r="M68">
        <f t="shared" si="12"/>
        <v>2.2000720576666652</v>
      </c>
      <c r="N68" s="3">
        <f t="shared" si="13"/>
        <v>1450.2265341823297</v>
      </c>
      <c r="Q68" t="str">
        <f>'PRE-POST'!A71</f>
        <v>Michigan</v>
      </c>
      <c r="R68" s="3">
        <f>IFERROR(VLOOKUP(Q68,$A$4:$N$160,14,FALSE),VLOOKUP(Q68,'Week 6'!Q$4:R$134,2,FALSE))</f>
        <v>1671.6597904258708</v>
      </c>
    </row>
    <row r="69" spans="1:18">
      <c r="A69" t="str">
        <f t="shared" ref="A69:B69" si="32">C12</f>
        <v>Arizona</v>
      </c>
      <c r="B69">
        <f t="shared" si="32"/>
        <v>24</v>
      </c>
      <c r="C69" t="str">
        <f t="shared" ref="C69:D69" si="33">A12</f>
        <v>California</v>
      </c>
      <c r="D69">
        <f t="shared" si="33"/>
        <v>17</v>
      </c>
      <c r="E69" s="3">
        <f>VLOOKUP(A69,'Week 6'!$Q$4:R$138,2,FALSE)</f>
        <v>1549.7799542442176</v>
      </c>
      <c r="F69" s="3">
        <f>VLOOKUP(C69,'Week 6'!$Q$4:S$138,2,FALSE)</f>
        <v>1567.489337452</v>
      </c>
      <c r="G69" s="5">
        <f t="shared" si="11"/>
        <v>0.5676394681010688</v>
      </c>
      <c r="H69">
        <f t="shared" ref="H69:H116" si="34">IF(B69&gt;D69,1,0)</f>
        <v>1</v>
      </c>
      <c r="I69">
        <f t="shared" si="16"/>
        <v>7</v>
      </c>
      <c r="J69">
        <f t="shared" si="17"/>
        <v>2.0794415416798357</v>
      </c>
      <c r="K69">
        <f t="shared" si="18"/>
        <v>1549.7799542442176</v>
      </c>
      <c r="L69">
        <f t="shared" si="19"/>
        <v>1567.489337452</v>
      </c>
      <c r="M69">
        <f t="shared" si="12"/>
        <v>2.1998757720709872</v>
      </c>
      <c r="N69" s="3">
        <f t="shared" si="13"/>
        <v>1589.3367323005741</v>
      </c>
      <c r="Q69" t="str">
        <f>'PRE-POST'!A72</f>
        <v>Michigan State</v>
      </c>
      <c r="R69" s="3">
        <f>IFERROR(VLOOKUP(Q69,$A$4:$N$160,14,FALSE),VLOOKUP(Q69,'Week 6'!Q$4:R$134,2,FALSE))</f>
        <v>1503.9704209496178</v>
      </c>
    </row>
    <row r="70" spans="1:18">
      <c r="A70" t="str">
        <f t="shared" ref="A70:B70" si="35">C13</f>
        <v>Baylor</v>
      </c>
      <c r="B70">
        <f t="shared" si="35"/>
        <v>37</v>
      </c>
      <c r="C70" t="str">
        <f t="shared" ref="C70:D70" si="36">A13</f>
        <v>Kansas State</v>
      </c>
      <c r="D70">
        <f t="shared" si="36"/>
        <v>34</v>
      </c>
      <c r="E70" s="3">
        <f>VLOOKUP(A70,'Week 6'!$Q$4:R$138,2,FALSE)</f>
        <v>1617.4697375066073</v>
      </c>
      <c r="F70" s="3">
        <f>VLOOKUP(C70,'Week 6'!$Q$4:S$138,2,FALSE)</f>
        <v>1455.4818664160898</v>
      </c>
      <c r="G70" s="5">
        <f t="shared" si="11"/>
        <v>0.78695157375145308</v>
      </c>
      <c r="H70">
        <f t="shared" si="34"/>
        <v>1</v>
      </c>
      <c r="I70">
        <f t="shared" si="16"/>
        <v>3</v>
      </c>
      <c r="J70">
        <f t="shared" si="17"/>
        <v>1.3862943611198906</v>
      </c>
      <c r="K70">
        <f t="shared" si="18"/>
        <v>1617.4697375066073</v>
      </c>
      <c r="L70">
        <f t="shared" si="19"/>
        <v>1455.4818664160898</v>
      </c>
      <c r="M70">
        <f t="shared" si="12"/>
        <v>2.2000135812637405</v>
      </c>
      <c r="N70" s="3">
        <f t="shared" si="13"/>
        <v>1630.4651223365117</v>
      </c>
      <c r="Q70" t="str">
        <f>'PRE-POST'!A73</f>
        <v>Middle Tennessee State</v>
      </c>
      <c r="R70" s="3">
        <f>IFERROR(VLOOKUP(Q70,$A$4:$N$160,14,FALSE),VLOOKUP(Q70,'Week 6'!Q$4:R$134,2,FALSE))</f>
        <v>1546.9419865801419</v>
      </c>
    </row>
    <row r="71" spans="1:18">
      <c r="A71" t="str">
        <f t="shared" ref="A71:B71" si="37">C14</f>
        <v>Central Michigan</v>
      </c>
      <c r="B71">
        <f t="shared" si="37"/>
        <v>24</v>
      </c>
      <c r="C71" t="str">
        <f t="shared" ref="C71:D71" si="38">A14</f>
        <v>Buffalo</v>
      </c>
      <c r="D71">
        <f t="shared" si="38"/>
        <v>34</v>
      </c>
      <c r="E71" s="3">
        <f>VLOOKUP(A71,'Week 6'!$Q$4:R$138,2,FALSE)</f>
        <v>1377.1527932000745</v>
      </c>
      <c r="F71" s="3">
        <f>VLOOKUP(C71,'Week 6'!$Q$4:S$138,2,FALSE)</f>
        <v>1685.937101501823</v>
      </c>
      <c r="G71" s="5">
        <f t="shared" si="11"/>
        <v>0.19728738538017701</v>
      </c>
      <c r="H71">
        <f t="shared" si="34"/>
        <v>0</v>
      </c>
      <c r="I71">
        <f t="shared" si="16"/>
        <v>-10</v>
      </c>
      <c r="J71">
        <f t="shared" si="17"/>
        <v>2.3978952727983707</v>
      </c>
      <c r="K71">
        <f t="shared" si="18"/>
        <v>1685.937101501823</v>
      </c>
      <c r="L71">
        <f t="shared" si="19"/>
        <v>1377.1527932000745</v>
      </c>
      <c r="M71">
        <f t="shared" si="12"/>
        <v>2.2000071247143747</v>
      </c>
      <c r="N71" s="3">
        <f t="shared" si="13"/>
        <v>1356.3374482830836</v>
      </c>
      <c r="Q71" t="str">
        <f>'PRE-POST'!A74</f>
        <v>Minnesota</v>
      </c>
      <c r="R71" s="3">
        <f>IFERROR(VLOOKUP(Q71,$A$4:$N$160,14,FALSE),VLOOKUP(Q71,'Week 6'!Q$4:R$134,2,FALSE))</f>
        <v>1474.8969552587218</v>
      </c>
    </row>
    <row r="72" spans="1:18">
      <c r="A72" t="str">
        <f t="shared" ref="A72:B72" si="39">C15</f>
        <v>Central Florida</v>
      </c>
      <c r="B72">
        <f t="shared" si="39"/>
        <v>48</v>
      </c>
      <c r="C72" t="str">
        <f t="shared" ref="C72:D72" si="40">A15</f>
        <v>Southern Methodist</v>
      </c>
      <c r="D72">
        <f t="shared" si="40"/>
        <v>20</v>
      </c>
      <c r="E72" s="3">
        <f>VLOOKUP(A72,'Week 6'!$Q$4:R$138,2,FALSE)</f>
        <v>1626.4916704457899</v>
      </c>
      <c r="F72" s="3">
        <f>VLOOKUP(C72,'Week 6'!$Q$4:S$138,2,FALSE)</f>
        <v>1395.6594584398269</v>
      </c>
      <c r="G72" s="5">
        <f t="shared" si="11"/>
        <v>0.84591925172597249</v>
      </c>
      <c r="H72">
        <f t="shared" si="34"/>
        <v>1</v>
      </c>
      <c r="I72">
        <f t="shared" si="16"/>
        <v>28</v>
      </c>
      <c r="J72">
        <f t="shared" si="17"/>
        <v>3.3672958299864741</v>
      </c>
      <c r="K72">
        <f t="shared" si="18"/>
        <v>1626.4916704457899</v>
      </c>
      <c r="L72">
        <f t="shared" si="19"/>
        <v>1395.6594584398269</v>
      </c>
      <c r="M72">
        <f t="shared" si="12"/>
        <v>2.2000095307322187</v>
      </c>
      <c r="N72" s="3">
        <f t="shared" si="13"/>
        <v>1649.3205296337771</v>
      </c>
      <c r="Q72" t="str">
        <f>'PRE-POST'!A75</f>
        <v>Mississippi</v>
      </c>
      <c r="R72" s="3">
        <f>IFERROR(VLOOKUP(Q72,$A$4:$N$160,14,FALSE),VLOOKUP(Q72,'Week 6'!Q$4:R$134,2,FALSE))</f>
        <v>1574.9292818292213</v>
      </c>
    </row>
    <row r="73" spans="1:18">
      <c r="A73" t="str">
        <f t="shared" ref="A73:B73" si="41">C16</f>
        <v>Cincinnati</v>
      </c>
      <c r="B73">
        <f t="shared" si="41"/>
        <v>37</v>
      </c>
      <c r="C73" t="str">
        <f t="shared" ref="C73:D73" si="42">A16</f>
        <v>Tulane</v>
      </c>
      <c r="D73">
        <f t="shared" si="42"/>
        <v>21</v>
      </c>
      <c r="E73" s="3">
        <f>VLOOKUP(A73,'Week 6'!$Q$4:R$138,2,FALSE)</f>
        <v>1643.905301062264</v>
      </c>
      <c r="F73" s="3">
        <f>VLOOKUP(C73,'Week 6'!$Q$4:S$138,2,FALSE)</f>
        <v>1464.1768142116964</v>
      </c>
      <c r="G73" s="5">
        <f t="shared" si="11"/>
        <v>0.80357193322483045</v>
      </c>
      <c r="H73">
        <f t="shared" si="34"/>
        <v>1</v>
      </c>
      <c r="I73">
        <f t="shared" si="16"/>
        <v>16</v>
      </c>
      <c r="J73">
        <f t="shared" si="17"/>
        <v>2.8332133440562162</v>
      </c>
      <c r="K73">
        <f t="shared" si="18"/>
        <v>1643.905301062264</v>
      </c>
      <c r="L73">
        <f t="shared" si="19"/>
        <v>1464.1768142116964</v>
      </c>
      <c r="M73">
        <f t="shared" si="12"/>
        <v>2.2000122406861515</v>
      </c>
      <c r="N73" s="3">
        <f t="shared" si="13"/>
        <v>1668.39243258376</v>
      </c>
      <c r="Q73" t="str">
        <f>'PRE-POST'!A76</f>
        <v>Mississippi State</v>
      </c>
      <c r="R73" s="3">
        <f>IFERROR(VLOOKUP(Q73,$A$4:$N$160,14,FALSE),VLOOKUP(Q73,'Week 6'!Q$4:R$134,2,FALSE))</f>
        <v>1674.3266775056186</v>
      </c>
    </row>
    <row r="74" spans="1:18">
      <c r="A74" t="str">
        <f t="shared" ref="A74:B74" si="43">C17</f>
        <v>Wake Forest</v>
      </c>
      <c r="B74">
        <f t="shared" si="43"/>
        <v>3</v>
      </c>
      <c r="C74" t="str">
        <f t="shared" ref="C74:D74" si="44">A17</f>
        <v>Clemson</v>
      </c>
      <c r="D74">
        <f t="shared" si="44"/>
        <v>63</v>
      </c>
      <c r="E74" s="3">
        <f>VLOOKUP(A74,'Week 6'!$Q$4:R$138,2,FALSE)</f>
        <v>1447.6800331514671</v>
      </c>
      <c r="F74" s="3">
        <f>VLOOKUP(C74,'Week 6'!$Q$4:S$138,2,FALSE)</f>
        <v>1736.8283638598223</v>
      </c>
      <c r="G74" s="5">
        <f t="shared" si="11"/>
        <v>0.21580178111472539</v>
      </c>
      <c r="H74">
        <f t="shared" si="34"/>
        <v>0</v>
      </c>
      <c r="I74">
        <f t="shared" si="16"/>
        <v>-60</v>
      </c>
      <c r="J74">
        <f t="shared" si="17"/>
        <v>4.1108738641733114</v>
      </c>
      <c r="K74">
        <f t="shared" si="18"/>
        <v>1736.8283638598223</v>
      </c>
      <c r="L74">
        <f t="shared" si="19"/>
        <v>1447.6800331514671</v>
      </c>
      <c r="M74">
        <f t="shared" si="12"/>
        <v>2.20000760855162</v>
      </c>
      <c r="N74" s="3">
        <f t="shared" si="13"/>
        <v>1408.6460064750161</v>
      </c>
      <c r="Q74" t="str">
        <f>'PRE-POST'!A77</f>
        <v>Missouri</v>
      </c>
      <c r="R74" s="3">
        <f>IFERROR(VLOOKUP(Q74,$A$4:$N$160,14,FALSE),VLOOKUP(Q74,'Week 6'!Q$4:R$134,2,FALSE))</f>
        <v>1565.6061673834199</v>
      </c>
    </row>
    <row r="75" spans="1:18">
      <c r="A75" t="str">
        <f t="shared" ref="A75:B75" si="45">C18</f>
        <v>Colorado</v>
      </c>
      <c r="B75">
        <f t="shared" si="45"/>
        <v>28</v>
      </c>
      <c r="C75" t="str">
        <f t="shared" ref="C75:D75" si="46">A18</f>
        <v>Arizona State</v>
      </c>
      <c r="D75">
        <f t="shared" si="46"/>
        <v>21</v>
      </c>
      <c r="E75" s="3">
        <f>VLOOKUP(A75,'Week 6'!$Q$4:R$138,2,FALSE)</f>
        <v>1641.9629747087522</v>
      </c>
      <c r="F75" s="3">
        <f>VLOOKUP(C75,'Week 6'!$Q$4:S$138,2,FALSE)</f>
        <v>1496.7948965846656</v>
      </c>
      <c r="G75" s="5">
        <f t="shared" si="11"/>
        <v>0.77026793190371212</v>
      </c>
      <c r="H75">
        <f t="shared" si="34"/>
        <v>1</v>
      </c>
      <c r="I75">
        <f t="shared" si="16"/>
        <v>7</v>
      </c>
      <c r="J75">
        <f t="shared" si="17"/>
        <v>2.0794415416798357</v>
      </c>
      <c r="K75">
        <f t="shared" si="18"/>
        <v>1641.9629747087522</v>
      </c>
      <c r="L75">
        <f t="shared" si="19"/>
        <v>1496.7948965846656</v>
      </c>
      <c r="M75">
        <f t="shared" si="12"/>
        <v>2.2000151548469087</v>
      </c>
      <c r="N75" s="3">
        <f t="shared" si="13"/>
        <v>1662.9825533601654</v>
      </c>
      <c r="Q75" t="str">
        <f>'PRE-POST'!A78</f>
        <v>Navy</v>
      </c>
      <c r="R75" s="3">
        <f>IFERROR(VLOOKUP(Q75,$A$4:$N$160,14,FALSE),VLOOKUP(Q75,'Week 6'!Q$4:R$134,2,FALSE))</f>
        <v>1422.0376278387889</v>
      </c>
    </row>
    <row r="76" spans="1:18">
      <c r="A76" t="str">
        <f t="shared" ref="A76:B76" si="47">C19</f>
        <v>San Jose State</v>
      </c>
      <c r="B76">
        <f t="shared" si="47"/>
        <v>30</v>
      </c>
      <c r="C76" t="str">
        <f t="shared" ref="C76:D76" si="48">A19</f>
        <v>Colorado State</v>
      </c>
      <c r="D76">
        <f t="shared" si="48"/>
        <v>42</v>
      </c>
      <c r="E76" s="3">
        <f>VLOOKUP(A76,'Week 6'!$Q$4:R$138,2,FALSE)</f>
        <v>1389.1404799478587</v>
      </c>
      <c r="F76" s="3">
        <f>VLOOKUP(C76,'Week 6'!$Q$4:S$138,2,FALSE)</f>
        <v>1319.5843466115969</v>
      </c>
      <c r="G76" s="5">
        <f t="shared" si="11"/>
        <v>0.68450807775246836</v>
      </c>
      <c r="H76">
        <f t="shared" si="34"/>
        <v>0</v>
      </c>
      <c r="I76">
        <f t="shared" si="16"/>
        <v>-12</v>
      </c>
      <c r="J76">
        <f t="shared" si="17"/>
        <v>2.5649493574615367</v>
      </c>
      <c r="K76">
        <f t="shared" si="18"/>
        <v>1319.5843466115969</v>
      </c>
      <c r="L76">
        <f t="shared" si="19"/>
        <v>1389.1404799478587</v>
      </c>
      <c r="M76">
        <f t="shared" si="12"/>
        <v>2.1999683708697644</v>
      </c>
      <c r="N76" s="3">
        <f t="shared" si="13"/>
        <v>1311.88953420603</v>
      </c>
      <c r="Q76" t="str">
        <f>'PRE-POST'!A79</f>
        <v>Nebraska</v>
      </c>
      <c r="R76" s="3">
        <f>IFERROR(VLOOKUP(Q76,$A$4:$N$160,14,FALSE),VLOOKUP(Q76,'Week 6'!Q$4:R$134,2,FALSE))</f>
        <v>1360.2673250903649</v>
      </c>
    </row>
    <row r="77" spans="1:18">
      <c r="A77" t="str">
        <f t="shared" ref="A77:B77" si="49">C20</f>
        <v>Florida</v>
      </c>
      <c r="B77">
        <f t="shared" si="49"/>
        <v>27</v>
      </c>
      <c r="C77" t="str">
        <f t="shared" ref="C77:D77" si="50">A20</f>
        <v>Louisiana State</v>
      </c>
      <c r="D77">
        <f t="shared" si="50"/>
        <v>19</v>
      </c>
      <c r="E77" s="3">
        <f>VLOOKUP(A77,'Week 6'!$Q$4:R$138,2,FALSE)</f>
        <v>1666.2398330156507</v>
      </c>
      <c r="F77" s="3">
        <f>VLOOKUP(C77,'Week 6'!$Q$4:S$138,2,FALSE)</f>
        <v>1635.0797394541291</v>
      </c>
      <c r="G77" s="5">
        <f t="shared" si="11"/>
        <v>0.63495696980692351</v>
      </c>
      <c r="H77">
        <f t="shared" si="34"/>
        <v>1</v>
      </c>
      <c r="I77">
        <f t="shared" si="16"/>
        <v>8</v>
      </c>
      <c r="J77">
        <f t="shared" si="17"/>
        <v>2.1972245773362196</v>
      </c>
      <c r="K77">
        <f t="shared" si="18"/>
        <v>1666.2398330156507</v>
      </c>
      <c r="L77">
        <f t="shared" si="19"/>
        <v>1635.0797394541291</v>
      </c>
      <c r="M77">
        <f t="shared" si="12"/>
        <v>2.2000706031256185</v>
      </c>
      <c r="N77" s="3">
        <f t="shared" si="13"/>
        <v>1701.5325523848164</v>
      </c>
      <c r="Q77" t="str">
        <f>'PRE-POST'!A80</f>
        <v>Nevada</v>
      </c>
      <c r="R77" s="3">
        <f>IFERROR(VLOOKUP(Q77,$A$4:$N$160,14,FALSE),VLOOKUP(Q77,'Week 6'!Q$4:R$134,2,FALSE))</f>
        <v>1438.724211597369</v>
      </c>
    </row>
    <row r="78" spans="1:18">
      <c r="A78" t="str">
        <f t="shared" ref="A78:B78" si="51">C21</f>
        <v>Florida Atlantic</v>
      </c>
      <c r="B78">
        <f t="shared" si="51"/>
        <v>52</v>
      </c>
      <c r="C78" t="str">
        <f t="shared" ref="C78:D78" si="52">A21</f>
        <v>Old Dominion</v>
      </c>
      <c r="D78">
        <f t="shared" si="52"/>
        <v>33</v>
      </c>
      <c r="E78" s="3">
        <f>VLOOKUP(A78,'Week 6'!$Q$4:R$138,2,FALSE)</f>
        <v>1482.8167861948903</v>
      </c>
      <c r="F78" s="3">
        <f>VLOOKUP(C78,'Week 6'!$Q$4:S$138,2,FALSE)</f>
        <v>1458.5990663621646</v>
      </c>
      <c r="G78" s="5">
        <f t="shared" si="11"/>
        <v>0.62564497816568809</v>
      </c>
      <c r="H78">
        <f t="shared" si="34"/>
        <v>1</v>
      </c>
      <c r="I78">
        <f t="shared" si="16"/>
        <v>19</v>
      </c>
      <c r="J78">
        <f t="shared" si="17"/>
        <v>2.9957322735539909</v>
      </c>
      <c r="K78">
        <f t="shared" si="18"/>
        <v>1482.8167861948903</v>
      </c>
      <c r="L78">
        <f t="shared" si="19"/>
        <v>1458.5990663621646</v>
      </c>
      <c r="M78">
        <f t="shared" si="12"/>
        <v>2.200090842573752</v>
      </c>
      <c r="N78" s="3">
        <f t="shared" si="13"/>
        <v>1532.1633902443741</v>
      </c>
      <c r="Q78" t="str">
        <f>'PRE-POST'!A81</f>
        <v>Nevada-Las Vegas</v>
      </c>
      <c r="R78" s="3">
        <f>IFERROR(VLOOKUP(Q78,$A$4:$N$160,14,FALSE),VLOOKUP(Q78,'Week 6'!Q$4:R$134,2,FALSE))</f>
        <v>1427.8899033661487</v>
      </c>
    </row>
    <row r="79" spans="1:18">
      <c r="A79" t="str">
        <f t="shared" ref="A79:B79" si="53">C22</f>
        <v>Nevada</v>
      </c>
      <c r="B79">
        <f t="shared" si="53"/>
        <v>3</v>
      </c>
      <c r="C79" t="str">
        <f t="shared" ref="C79:D79" si="54">A22</f>
        <v>Fresno State</v>
      </c>
      <c r="D79">
        <f t="shared" si="54"/>
        <v>21</v>
      </c>
      <c r="E79" s="3">
        <f>VLOOKUP(A79,'Week 6'!$Q$4:R$138,2,FALSE)</f>
        <v>1490.5778353841813</v>
      </c>
      <c r="F79" s="3">
        <f>VLOOKUP(C79,'Week 6'!$Q$4:S$138,2,FALSE)</f>
        <v>1625.8405205636841</v>
      </c>
      <c r="G79" s="5">
        <f t="shared" si="11"/>
        <v>0.40024016306330967</v>
      </c>
      <c r="H79">
        <f t="shared" si="34"/>
        <v>0</v>
      </c>
      <c r="I79">
        <f t="shared" si="16"/>
        <v>-18</v>
      </c>
      <c r="J79">
        <f t="shared" si="17"/>
        <v>2.9444389791664403</v>
      </c>
      <c r="K79">
        <f t="shared" si="18"/>
        <v>1625.8405205636841</v>
      </c>
      <c r="L79">
        <f t="shared" si="19"/>
        <v>1490.5778353841813</v>
      </c>
      <c r="M79">
        <f t="shared" si="12"/>
        <v>2.2000162646482813</v>
      </c>
      <c r="N79" s="3">
        <f t="shared" si="13"/>
        <v>1438.724211597369</v>
      </c>
      <c r="Q79" t="str">
        <f>'PRE-POST'!A82</f>
        <v>New Mexico</v>
      </c>
      <c r="R79" s="3">
        <f>IFERROR(VLOOKUP(Q79,$A$4:$N$160,14,FALSE),VLOOKUP(Q79,'Week 6'!Q$4:R$134,2,FALSE))</f>
        <v>1629.4234910200275</v>
      </c>
    </row>
    <row r="80" spans="1:18">
      <c r="A80" t="str">
        <f t="shared" ref="A80:B80" si="55">C23</f>
        <v>Georgia</v>
      </c>
      <c r="B80">
        <f t="shared" si="55"/>
        <v>41</v>
      </c>
      <c r="C80" t="str">
        <f t="shared" ref="C80:D80" si="56">A23</f>
        <v>Vanderbilt</v>
      </c>
      <c r="D80">
        <f t="shared" si="56"/>
        <v>13</v>
      </c>
      <c r="E80" s="3">
        <f>VLOOKUP(A80,'Week 6'!$Q$4:R$138,2,FALSE)</f>
        <v>1764.9995383295309</v>
      </c>
      <c r="F80" s="3">
        <f>VLOOKUP(C80,'Week 6'!$Q$4:S$138,2,FALSE)</f>
        <v>1474.2192982089744</v>
      </c>
      <c r="G80" s="5">
        <f t="shared" si="11"/>
        <v>0.88574898592558571</v>
      </c>
      <c r="H80">
        <f t="shared" si="34"/>
        <v>1</v>
      </c>
      <c r="I80">
        <f t="shared" si="16"/>
        <v>28</v>
      </c>
      <c r="J80">
        <f t="shared" si="17"/>
        <v>3.3672958299864741</v>
      </c>
      <c r="K80">
        <f t="shared" si="18"/>
        <v>1764.9995383295309</v>
      </c>
      <c r="L80">
        <f t="shared" si="19"/>
        <v>1474.2192982089744</v>
      </c>
      <c r="M80">
        <f t="shared" si="12"/>
        <v>2.2000075658511018</v>
      </c>
      <c r="N80" s="3">
        <f t="shared" si="13"/>
        <v>1781.9271429273942</v>
      </c>
      <c r="Q80" t="str">
        <f>'PRE-POST'!A83</f>
        <v>New Mexico State</v>
      </c>
      <c r="R80" s="3">
        <f>IFERROR(VLOOKUP(Q80,$A$4:$N$160,14,FALSE),VLOOKUP(Q80,'Week 6'!Q$4:R$134,2,FALSE))</f>
        <v>1405.9461233129782</v>
      </c>
    </row>
    <row r="81" spans="1:18">
      <c r="A81" t="str">
        <f t="shared" ref="A81:B81" si="57">C24</f>
        <v>Georgia Southern</v>
      </c>
      <c r="B81">
        <f t="shared" si="57"/>
        <v>48</v>
      </c>
      <c r="C81" t="str">
        <f t="shared" ref="C81:D81" si="58">A24</f>
        <v>South Alabama</v>
      </c>
      <c r="D81">
        <f t="shared" si="58"/>
        <v>13</v>
      </c>
      <c r="E81" s="3">
        <f>VLOOKUP(A81,'Week 6'!$Q$4:R$138,2,FALSE)</f>
        <v>1563.4686584480376</v>
      </c>
      <c r="F81" s="3">
        <f>VLOOKUP(C81,'Week 6'!$Q$4:S$138,2,FALSE)</f>
        <v>1456.0338569876526</v>
      </c>
      <c r="G81" s="5">
        <f t="shared" si="11"/>
        <v>0.72960402729375262</v>
      </c>
      <c r="H81">
        <f t="shared" si="34"/>
        <v>1</v>
      </c>
      <c r="I81">
        <f t="shared" si="16"/>
        <v>35</v>
      </c>
      <c r="J81">
        <f t="shared" si="17"/>
        <v>3.5835189384561099</v>
      </c>
      <c r="K81">
        <f t="shared" si="18"/>
        <v>1563.4686584480376</v>
      </c>
      <c r="L81">
        <f t="shared" si="19"/>
        <v>1456.0338569876526</v>
      </c>
      <c r="M81">
        <f t="shared" si="12"/>
        <v>2.2000204775358645</v>
      </c>
      <c r="N81" s="3">
        <f t="shared" si="13"/>
        <v>1606.1036952093273</v>
      </c>
      <c r="Q81" t="str">
        <f>'PRE-POST'!A84</f>
        <v>North Carolina</v>
      </c>
      <c r="R81" s="3">
        <f>IFERROR(VLOOKUP(Q81,$A$4:$N$160,14,FALSE),VLOOKUP(Q81,'Week 6'!Q$4:R$134,2,FALSE))</f>
        <v>1425.8494624506175</v>
      </c>
    </row>
    <row r="82" spans="1:18">
      <c r="A82" t="str">
        <f t="shared" ref="A82:B82" si="59">C25</f>
        <v>Hawaii</v>
      </c>
      <c r="B82">
        <f t="shared" si="59"/>
        <v>17</v>
      </c>
      <c r="C82" t="str">
        <f t="shared" ref="C82:D82" si="60">A25</f>
        <v>Wyoming</v>
      </c>
      <c r="D82">
        <f t="shared" si="60"/>
        <v>13</v>
      </c>
      <c r="E82" s="3">
        <f>VLOOKUP(A82,'Week 6'!$Q$4:R$138,2,FALSE)</f>
        <v>1600.1054921056359</v>
      </c>
      <c r="F82" s="3">
        <f>VLOOKUP(C82,'Week 6'!$Q$4:S$138,2,FALSE)</f>
        <v>1445.0378625689643</v>
      </c>
      <c r="G82" s="5">
        <f t="shared" si="11"/>
        <v>0.78019637351424531</v>
      </c>
      <c r="H82">
        <f t="shared" si="34"/>
        <v>1</v>
      </c>
      <c r="I82">
        <f t="shared" si="16"/>
        <v>4</v>
      </c>
      <c r="J82">
        <f t="shared" si="17"/>
        <v>1.6094379124341003</v>
      </c>
      <c r="K82">
        <f t="shared" si="18"/>
        <v>1600.1054921056359</v>
      </c>
      <c r="L82">
        <f t="shared" si="19"/>
        <v>1445.0378625689643</v>
      </c>
      <c r="M82">
        <f t="shared" si="12"/>
        <v>2.2000141873581649</v>
      </c>
      <c r="N82" s="3">
        <f t="shared" si="13"/>
        <v>1615.6710452334084</v>
      </c>
      <c r="Q82" t="str">
        <f>'PRE-POST'!A85</f>
        <v>North Carolina State</v>
      </c>
      <c r="R82" s="3">
        <f>IFERROR(VLOOKUP(Q82,$A$4:$N$160,14,FALSE),VLOOKUP(Q82,'Week 6'!Q$4:R$134,2,FALSE))</f>
        <v>1709.5635654482865</v>
      </c>
    </row>
    <row r="83" spans="1:18">
      <c r="A83" t="str">
        <f t="shared" ref="A83:B83" si="61">C26</f>
        <v>Rutgers</v>
      </c>
      <c r="B83">
        <f t="shared" si="61"/>
        <v>17</v>
      </c>
      <c r="C83" t="str">
        <f t="shared" ref="C83:D83" si="62">A26</f>
        <v>Illinois</v>
      </c>
      <c r="D83">
        <f t="shared" si="62"/>
        <v>38</v>
      </c>
      <c r="E83" s="3">
        <f>VLOOKUP(A83,'Week 6'!$Q$4:R$138,2,FALSE)</f>
        <v>1372.7629125908441</v>
      </c>
      <c r="F83" s="3">
        <f>VLOOKUP(C83,'Week 6'!$Q$4:S$138,2,FALSE)</f>
        <v>1465.5459857339329</v>
      </c>
      <c r="G83" s="5">
        <f t="shared" si="11"/>
        <v>0.4601019512256791</v>
      </c>
      <c r="H83">
        <f t="shared" si="34"/>
        <v>0</v>
      </c>
      <c r="I83">
        <f t="shared" si="16"/>
        <v>-21</v>
      </c>
      <c r="J83">
        <f t="shared" si="17"/>
        <v>3.0910424533583161</v>
      </c>
      <c r="K83">
        <f t="shared" si="18"/>
        <v>1465.5459857339329</v>
      </c>
      <c r="L83">
        <f t="shared" si="19"/>
        <v>1372.7629125908441</v>
      </c>
      <c r="M83">
        <f t="shared" si="12"/>
        <v>2.2000237112215135</v>
      </c>
      <c r="N83" s="3">
        <f t="shared" si="13"/>
        <v>1310.1856729304807</v>
      </c>
      <c r="Q83" t="str">
        <f>'PRE-POST'!A86</f>
        <v>North Texas</v>
      </c>
      <c r="R83" s="3">
        <f>IFERROR(VLOOKUP(Q83,$A$4:$N$160,14,FALSE),VLOOKUP(Q83,'Week 6'!Q$4:R$134,2,FALSE))</f>
        <v>1694.318478476602</v>
      </c>
    </row>
    <row r="84" spans="1:18">
      <c r="A84" t="str">
        <f t="shared" ref="A84:B84" si="63">C27</f>
        <v>Minnesota</v>
      </c>
      <c r="B84">
        <f t="shared" si="63"/>
        <v>31</v>
      </c>
      <c r="C84" t="str">
        <f t="shared" ref="C84:D84" si="64">A27</f>
        <v>Iowa</v>
      </c>
      <c r="D84">
        <f t="shared" si="64"/>
        <v>48</v>
      </c>
      <c r="E84" s="3">
        <f>VLOOKUP(A84,'Week 6'!$Q$4:R$138,2,FALSE)</f>
        <v>1555.6980854713267</v>
      </c>
      <c r="F84" s="3">
        <f>VLOOKUP(C84,'Week 6'!$Q$4:S$138,2,FALSE)</f>
        <v>1524.2303913842356</v>
      </c>
      <c r="G84" s="5">
        <f t="shared" si="11"/>
        <v>0.63536729411229109</v>
      </c>
      <c r="H84">
        <f t="shared" si="34"/>
        <v>0</v>
      </c>
      <c r="I84">
        <f t="shared" si="16"/>
        <v>-17</v>
      </c>
      <c r="J84">
        <f t="shared" si="17"/>
        <v>2.8903717578961645</v>
      </c>
      <c r="K84">
        <f t="shared" si="18"/>
        <v>1524.2303913842356</v>
      </c>
      <c r="L84">
        <f t="shared" si="19"/>
        <v>1555.6980854713267</v>
      </c>
      <c r="M84">
        <f t="shared" si="12"/>
        <v>2.1999300870284966</v>
      </c>
      <c r="N84" s="3">
        <f t="shared" si="13"/>
        <v>1474.8969552587218</v>
      </c>
      <c r="Q84" t="str">
        <f>'PRE-POST'!A87</f>
        <v>Northern Illinois</v>
      </c>
      <c r="R84" s="3">
        <f>IFERROR(VLOOKUP(Q84,$A$4:$N$160,14,FALSE),VLOOKUP(Q84,'Week 6'!Q$4:R$134,2,FALSE))</f>
        <v>1474.6160390272225</v>
      </c>
    </row>
    <row r="85" spans="1:18">
      <c r="A85" t="str">
        <f t="shared" ref="A85:B85" si="65">C28</f>
        <v>Oklahoma State</v>
      </c>
      <c r="B85">
        <f t="shared" si="65"/>
        <v>42</v>
      </c>
      <c r="C85" t="str">
        <f t="shared" ref="C85:D85" si="66">A28</f>
        <v>Iowa State</v>
      </c>
      <c r="D85">
        <f t="shared" si="66"/>
        <v>48</v>
      </c>
      <c r="E85" s="3">
        <f>VLOOKUP(A85,'Week 6'!$Q$4:R$138,2,FALSE)</f>
        <v>1593.498072476345</v>
      </c>
      <c r="F85" s="3">
        <f>VLOOKUP(C85,'Week 6'!$Q$4:S$138,2,FALSE)</f>
        <v>1484.9537142192069</v>
      </c>
      <c r="G85" s="5">
        <f t="shared" si="11"/>
        <v>0.73086224204479333</v>
      </c>
      <c r="H85">
        <f t="shared" si="34"/>
        <v>0</v>
      </c>
      <c r="I85">
        <f t="shared" si="16"/>
        <v>-6</v>
      </c>
      <c r="J85">
        <f t="shared" si="17"/>
        <v>1.9459101490553132</v>
      </c>
      <c r="K85">
        <f t="shared" si="18"/>
        <v>1484.9537142192069</v>
      </c>
      <c r="L85">
        <f t="shared" si="19"/>
        <v>1593.498072476345</v>
      </c>
      <c r="M85">
        <f t="shared" si="12"/>
        <v>2.199979731788595</v>
      </c>
      <c r="N85" s="3">
        <f t="shared" si="13"/>
        <v>1530.9221897905338</v>
      </c>
      <c r="Q85" t="str">
        <f>'PRE-POST'!A88</f>
        <v>Northwestern</v>
      </c>
      <c r="R85" s="3">
        <f>IFERROR(VLOOKUP(Q85,$A$4:$N$160,14,FALSE),VLOOKUP(Q85,'Week 6'!Q$4:R$134,2,FALSE))</f>
        <v>1490.7065964877615</v>
      </c>
    </row>
    <row r="86" spans="1:18">
      <c r="A86" t="str">
        <f t="shared" ref="A86:B86" si="67">C29</f>
        <v>Texas State</v>
      </c>
      <c r="B86">
        <f t="shared" si="67"/>
        <v>27</v>
      </c>
      <c r="C86" t="str">
        <f t="shared" ref="C86:D86" si="68">A29</f>
        <v>Louisiana</v>
      </c>
      <c r="D86">
        <f t="shared" si="68"/>
        <v>42</v>
      </c>
      <c r="E86" s="3">
        <f>VLOOKUP(A86,'Week 6'!$Q$4:R$138,2,FALSE)</f>
        <v>1413.6420312863715</v>
      </c>
      <c r="F86" s="3">
        <f>VLOOKUP(C86,'Week 6'!$Q$4:S$138,2,FALSE)</f>
        <v>1505.9155662887581</v>
      </c>
      <c r="G86" s="5">
        <f t="shared" si="11"/>
        <v>0.46083065118261046</v>
      </c>
      <c r="H86">
        <f t="shared" si="34"/>
        <v>0</v>
      </c>
      <c r="I86">
        <f t="shared" si="16"/>
        <v>-15</v>
      </c>
      <c r="J86">
        <f t="shared" si="17"/>
        <v>2.7725887222397811</v>
      </c>
      <c r="K86">
        <f t="shared" si="18"/>
        <v>1505.9155662887581</v>
      </c>
      <c r="L86">
        <f t="shared" si="19"/>
        <v>1413.6420312863715</v>
      </c>
      <c r="M86">
        <f t="shared" si="12"/>
        <v>2.2000238421558245</v>
      </c>
      <c r="N86" s="3">
        <f t="shared" si="13"/>
        <v>1357.4228919082684</v>
      </c>
      <c r="Q86" t="str">
        <f>'PRE-POST'!A89</f>
        <v>Notre Dame</v>
      </c>
      <c r="R86" s="3">
        <f>IFERROR(VLOOKUP(Q86,$A$4:$N$160,14,FALSE),VLOOKUP(Q86,'Week 6'!Q$4:R$134,2,FALSE))</f>
        <v>1729.4074405896024</v>
      </c>
    </row>
    <row r="87" spans="1:18">
      <c r="A87" t="str">
        <f t="shared" ref="A87:B87" si="69">C30</f>
        <v>Memphis</v>
      </c>
      <c r="B87">
        <f t="shared" si="69"/>
        <v>55</v>
      </c>
      <c r="C87" t="str">
        <f t="shared" ref="C87:D87" si="70">A30</f>
        <v>Connecticut</v>
      </c>
      <c r="D87">
        <f t="shared" si="70"/>
        <v>14</v>
      </c>
      <c r="E87" s="3">
        <f>VLOOKUP(A87,'Week 6'!$Q$4:R$138,2,FALSE)</f>
        <v>1638.9338813127765</v>
      </c>
      <c r="F87" s="3">
        <f>VLOOKUP(C87,'Week 6'!$Q$4:S$138,2,FALSE)</f>
        <v>1401.9182906294418</v>
      </c>
      <c r="G87" s="5">
        <f t="shared" si="11"/>
        <v>0.8505017131304512</v>
      </c>
      <c r="H87">
        <f t="shared" si="34"/>
        <v>1</v>
      </c>
      <c r="I87">
        <f t="shared" si="16"/>
        <v>41</v>
      </c>
      <c r="J87">
        <f t="shared" si="17"/>
        <v>3.7376696182833684</v>
      </c>
      <c r="K87">
        <f t="shared" si="18"/>
        <v>1638.9338813127765</v>
      </c>
      <c r="L87">
        <f t="shared" si="19"/>
        <v>1401.9182906294418</v>
      </c>
      <c r="M87">
        <f t="shared" si="12"/>
        <v>2.2000092820898138</v>
      </c>
      <c r="N87" s="3">
        <f t="shared" si="13"/>
        <v>1663.520094056789</v>
      </c>
      <c r="Q87" t="str">
        <f>'PRE-POST'!A90</f>
        <v>Ohio</v>
      </c>
      <c r="R87" s="3">
        <f>IFERROR(VLOOKUP(Q87,$A$4:$N$160,14,FALSE),VLOOKUP(Q87,'Week 6'!Q$4:R$134,2,FALSE))</f>
        <v>1502.1611380115205</v>
      </c>
    </row>
    <row r="88" spans="1:18">
      <c r="A88" t="str">
        <f t="shared" ref="A88:B88" si="71">C31</f>
        <v>Miami (FL)</v>
      </c>
      <c r="B88">
        <f t="shared" si="71"/>
        <v>28</v>
      </c>
      <c r="C88" t="str">
        <f t="shared" ref="C88:D88" si="72">A31</f>
        <v>Florida State</v>
      </c>
      <c r="D88">
        <f t="shared" si="72"/>
        <v>27</v>
      </c>
      <c r="E88" s="3">
        <f>VLOOKUP(A88,'Week 6'!$Q$4:R$138,2,FALSE)</f>
        <v>1670.6698286942969</v>
      </c>
      <c r="F88" s="3">
        <f>VLOOKUP(C88,'Week 6'!$Q$4:S$138,2,FALSE)</f>
        <v>1519.76820212394</v>
      </c>
      <c r="G88" s="5">
        <f t="shared" si="11"/>
        <v>0.7760561747153738</v>
      </c>
      <c r="H88">
        <f t="shared" si="34"/>
        <v>1</v>
      </c>
      <c r="I88">
        <f t="shared" si="16"/>
        <v>1</v>
      </c>
      <c r="J88">
        <f t="shared" si="17"/>
        <v>0.69314718055994529</v>
      </c>
      <c r="K88">
        <f t="shared" si="18"/>
        <v>1670.6698286942969</v>
      </c>
      <c r="L88">
        <f t="shared" si="19"/>
        <v>1519.76820212394</v>
      </c>
      <c r="M88">
        <f t="shared" si="12"/>
        <v>2.2000145790343684</v>
      </c>
      <c r="N88" s="3">
        <f t="shared" si="13"/>
        <v>1677.4998193236031</v>
      </c>
      <c r="Q88" t="str">
        <f>'PRE-POST'!A91</f>
        <v>Ohio State</v>
      </c>
      <c r="R88" s="3">
        <f>IFERROR(VLOOKUP(Q88,$A$4:$N$160,14,FALSE),VLOOKUP(Q88,'Week 6'!Q$4:R$134,2,FALSE))</f>
        <v>1735.7039404977602</v>
      </c>
    </row>
    <row r="89" spans="1:18">
      <c r="A89" t="str">
        <f t="shared" ref="A89:B89" si="73">C32</f>
        <v>Akron</v>
      </c>
      <c r="B89">
        <f t="shared" si="73"/>
        <v>17</v>
      </c>
      <c r="C89" t="str">
        <f t="shared" ref="C89:D89" si="74">A32</f>
        <v>Miami (OH)</v>
      </c>
      <c r="D89">
        <f t="shared" si="74"/>
        <v>41</v>
      </c>
      <c r="E89" s="3">
        <f>VLOOKUP(A89,'Week 6'!$Q$4:R$138,2,FALSE)</f>
        <v>1504.303619314021</v>
      </c>
      <c r="F89" s="3">
        <f>VLOOKUP(C89,'Week 6'!$Q$4:S$138,2,FALSE)</f>
        <v>1452.6703162257163</v>
      </c>
      <c r="G89" s="5">
        <f t="shared" si="11"/>
        <v>0.6618155114040889</v>
      </c>
      <c r="H89">
        <f t="shared" si="34"/>
        <v>0</v>
      </c>
      <c r="I89">
        <f t="shared" si="16"/>
        <v>-24</v>
      </c>
      <c r="J89">
        <f t="shared" si="17"/>
        <v>3.2188758248682006</v>
      </c>
      <c r="K89">
        <f t="shared" si="18"/>
        <v>1452.6703162257163</v>
      </c>
      <c r="L89">
        <f t="shared" si="19"/>
        <v>1504.303619314021</v>
      </c>
      <c r="M89">
        <f t="shared" si="12"/>
        <v>2.1999573918407616</v>
      </c>
      <c r="N89" s="3">
        <f t="shared" si="13"/>
        <v>1410.5721488709335</v>
      </c>
      <c r="Q89" t="str">
        <f>'PRE-POST'!A92</f>
        <v>Oklahoma</v>
      </c>
      <c r="R89" s="3">
        <f>IFERROR(VLOOKUP(Q89,$A$4:$N$160,14,FALSE),VLOOKUP(Q89,'Week 6'!Q$4:R$134,2,FALSE))</f>
        <v>1642.5631097142743</v>
      </c>
    </row>
    <row r="90" spans="1:18">
      <c r="A90" t="str">
        <f t="shared" ref="A90:B90" si="75">C33</f>
        <v>Michigan</v>
      </c>
      <c r="B90">
        <f t="shared" si="75"/>
        <v>42</v>
      </c>
      <c r="C90" t="str">
        <f t="shared" ref="C90:D90" si="76">A33</f>
        <v>Maryland</v>
      </c>
      <c r="D90">
        <f t="shared" si="76"/>
        <v>21</v>
      </c>
      <c r="E90" s="3">
        <f>VLOOKUP(A90,'Week 6'!$Q$4:R$138,2,FALSE)</f>
        <v>1623.297792912429</v>
      </c>
      <c r="F90" s="3">
        <f>VLOOKUP(C90,'Week 6'!$Q$4:S$138,2,FALSE)</f>
        <v>1585.0038263122708</v>
      </c>
      <c r="G90" s="5">
        <f t="shared" si="11"/>
        <v>0.64442170502005836</v>
      </c>
      <c r="H90">
        <f t="shared" si="34"/>
        <v>1</v>
      </c>
      <c r="I90">
        <f t="shared" si="16"/>
        <v>21</v>
      </c>
      <c r="J90">
        <f t="shared" si="17"/>
        <v>3.0910424533583161</v>
      </c>
      <c r="K90">
        <f t="shared" si="18"/>
        <v>1623.297792912429</v>
      </c>
      <c r="L90">
        <f t="shared" si="19"/>
        <v>1585.0038263122708</v>
      </c>
      <c r="M90">
        <f t="shared" si="12"/>
        <v>2.2000574503034116</v>
      </c>
      <c r="N90" s="3">
        <f t="shared" si="13"/>
        <v>1671.6597904258708</v>
      </c>
      <c r="Q90" t="str">
        <f>'PRE-POST'!A93</f>
        <v>Oklahoma State</v>
      </c>
      <c r="R90" s="3">
        <f>IFERROR(VLOOKUP(Q90,$A$4:$N$160,14,FALSE),VLOOKUP(Q90,'Week 6'!Q$4:R$134,2,FALSE))</f>
        <v>1530.9221897905338</v>
      </c>
    </row>
    <row r="91" spans="1:18">
      <c r="A91" t="str">
        <f t="shared" ref="A91:B91" si="77">C34</f>
        <v>Mississippi</v>
      </c>
      <c r="B91">
        <f t="shared" si="77"/>
        <v>70</v>
      </c>
      <c r="C91" t="str">
        <f t="shared" ref="C91:D91" si="78">A34</f>
        <v>Louisiana-Monroe</v>
      </c>
      <c r="D91">
        <f t="shared" si="78"/>
        <v>21</v>
      </c>
      <c r="E91" s="3">
        <f>VLOOKUP(A91,'Week 6'!$Q$4:R$138,2,FALSE)</f>
        <v>1525.5314527362686</v>
      </c>
      <c r="F91" s="3">
        <f>VLOOKUP(C91,'Week 6'!$Q$4:S$138,2,FALSE)</f>
        <v>1432.4300127858594</v>
      </c>
      <c r="G91" s="5">
        <f t="shared" si="11"/>
        <v>0.71302165814215257</v>
      </c>
      <c r="H91">
        <f t="shared" si="34"/>
        <v>1</v>
      </c>
      <c r="I91">
        <f t="shared" si="16"/>
        <v>49</v>
      </c>
      <c r="J91">
        <f t="shared" si="17"/>
        <v>3.912023005428146</v>
      </c>
      <c r="K91">
        <f t="shared" si="18"/>
        <v>1525.5314527362686</v>
      </c>
      <c r="L91">
        <f t="shared" si="19"/>
        <v>1432.4300127858594</v>
      </c>
      <c r="M91">
        <f t="shared" si="12"/>
        <v>2.2000236301393534</v>
      </c>
      <c r="N91" s="3">
        <f t="shared" si="13"/>
        <v>1574.9292818292213</v>
      </c>
      <c r="Q91" t="str">
        <f>'PRE-POST'!A94</f>
        <v>Old Dominion</v>
      </c>
      <c r="R91" s="3">
        <f>IFERROR(VLOOKUP(Q91,$A$4:$N$160,14,FALSE),VLOOKUP(Q91,'Week 6'!Q$4:R$134,2,FALSE))</f>
        <v>1409.2524623126808</v>
      </c>
    </row>
    <row r="92" spans="1:18">
      <c r="A92" t="str">
        <f t="shared" ref="A92:B92" si="79">C35</f>
        <v>Mississippi State</v>
      </c>
      <c r="B92">
        <f t="shared" si="79"/>
        <v>23</v>
      </c>
      <c r="C92" t="str">
        <f t="shared" ref="C92:D92" si="80">A35</f>
        <v>Auburn</v>
      </c>
      <c r="D92">
        <f t="shared" si="80"/>
        <v>9</v>
      </c>
      <c r="E92" s="3">
        <f>VLOOKUP(A92,'Week 6'!$Q$4:R$138,2,FALSE)</f>
        <v>1631.6517957498643</v>
      </c>
      <c r="F92" s="3">
        <f>VLOOKUP(C92,'Week 6'!$Q$4:S$138,2,FALSE)</f>
        <v>1595.2956587978906</v>
      </c>
      <c r="G92" s="5">
        <f t="shared" si="11"/>
        <v>0.64186151375506462</v>
      </c>
      <c r="H92">
        <f t="shared" si="34"/>
        <v>1</v>
      </c>
      <c r="I92">
        <f t="shared" si="16"/>
        <v>14</v>
      </c>
      <c r="J92">
        <f t="shared" si="17"/>
        <v>2.7080502011022101</v>
      </c>
      <c r="K92">
        <f t="shared" si="18"/>
        <v>1631.6517957498643</v>
      </c>
      <c r="L92">
        <f t="shared" si="19"/>
        <v>1595.2956587978906</v>
      </c>
      <c r="M92">
        <f t="shared" si="12"/>
        <v>2.2000605124797201</v>
      </c>
      <c r="N92" s="3">
        <f t="shared" si="13"/>
        <v>1674.3266775056186</v>
      </c>
      <c r="Q92" t="str">
        <f>'PRE-POST'!A95</f>
        <v>Oregon</v>
      </c>
      <c r="R92" s="3">
        <f>IFERROR(VLOOKUP(Q92,$A$4:$N$160,14,FALSE),VLOOKUP(Q92,'Week 6'!Q$4:R$134,2,FALSE))</f>
        <v>1558.9929224938192</v>
      </c>
    </row>
    <row r="93" spans="1:18">
      <c r="A93" t="str">
        <f t="shared" ref="A93:B93" si="81">C36</f>
        <v>Nevada-Las Vegas</v>
      </c>
      <c r="B93">
        <f t="shared" si="81"/>
        <v>14</v>
      </c>
      <c r="C93" t="str">
        <f t="shared" ref="C93:D93" si="82">A36</f>
        <v>New Mexico</v>
      </c>
      <c r="D93">
        <f t="shared" si="82"/>
        <v>50</v>
      </c>
      <c r="E93" s="3">
        <f>VLOOKUP(A93,'Week 6'!$Q$4:R$138,2,FALSE)</f>
        <v>1516.6719367336934</v>
      </c>
      <c r="F93" s="3">
        <f>VLOOKUP(C93,'Week 6'!$Q$4:S$138,2,FALSE)</f>
        <v>1540.6414576524828</v>
      </c>
      <c r="G93" s="5">
        <f t="shared" ref="G93:G124" si="83">1/(1+(10^((F93-E93-HFA)/400)))</f>
        <v>0.55877462660421173</v>
      </c>
      <c r="H93">
        <f t="shared" si="34"/>
        <v>0</v>
      </c>
      <c r="I93">
        <f t="shared" si="16"/>
        <v>-36</v>
      </c>
      <c r="J93">
        <f t="shared" si="17"/>
        <v>3.6109179126442243</v>
      </c>
      <c r="K93">
        <f t="shared" si="18"/>
        <v>1540.6414576524828</v>
      </c>
      <c r="L93">
        <f t="shared" si="19"/>
        <v>1516.6719367336934</v>
      </c>
      <c r="M93">
        <f t="shared" ref="M93:M124" si="84">IFERROR((MVC*0.001/(K93-L93))+MVC,1)</f>
        <v>2.2000917832278524</v>
      </c>
      <c r="N93" s="3">
        <f t="shared" ref="N93:N124" si="85">E93+k*J93*M93*(H93-G93)</f>
        <v>1427.8899033661487</v>
      </c>
      <c r="Q93" t="str">
        <f>'PRE-POST'!A96</f>
        <v>Oregon State</v>
      </c>
      <c r="R93" s="3">
        <f>IFERROR(VLOOKUP(Q93,$A$4:$N$160,14,FALSE),VLOOKUP(Q93,'Week 6'!Q$4:R$134,2,FALSE))</f>
        <v>1358.0240670864125</v>
      </c>
    </row>
    <row r="94" spans="1:18">
      <c r="A94" t="str">
        <f t="shared" ref="A94:B94" si="86">C37</f>
        <v>New Mexico State</v>
      </c>
      <c r="B94">
        <f t="shared" si="86"/>
        <v>49</v>
      </c>
      <c r="C94" t="str">
        <f t="shared" ref="C94:D94" si="87">A37</f>
        <v>Liberty</v>
      </c>
      <c r="D94">
        <f t="shared" si="87"/>
        <v>41</v>
      </c>
      <c r="E94" s="3">
        <f>VLOOKUP(A94,'Week 6'!$Q$4:R$138,2,FALSE)</f>
        <v>1357.0113216178233</v>
      </c>
      <c r="F94" s="3">
        <f>VLOOKUP(C94,'Week 6'!$Q$4:S$138,2,FALSE)</f>
        <v>1426.2993596819258</v>
      </c>
      <c r="G94" s="5">
        <f t="shared" si="83"/>
        <v>0.49382933048287447</v>
      </c>
      <c r="H94">
        <f t="shared" si="34"/>
        <v>1</v>
      </c>
      <c r="I94">
        <f t="shared" si="16"/>
        <v>8</v>
      </c>
      <c r="J94">
        <f t="shared" si="17"/>
        <v>2.1972245773362196</v>
      </c>
      <c r="K94">
        <f t="shared" si="18"/>
        <v>1357.0113216178233</v>
      </c>
      <c r="L94">
        <f t="shared" si="19"/>
        <v>1426.2993596819258</v>
      </c>
      <c r="M94">
        <f t="shared" si="84"/>
        <v>2.1999682484875969</v>
      </c>
      <c r="N94" s="3">
        <f t="shared" si="85"/>
        <v>1405.9461233129782</v>
      </c>
      <c r="Q94" t="str">
        <f>'PRE-POST'!A97</f>
        <v>Penn State</v>
      </c>
      <c r="R94" s="3">
        <f>IFERROR(VLOOKUP(Q94,$A$4:$N$160,14,FALSE),VLOOKUP(Q94,'Week 6'!Q$4:R$134,2,FALSE))</f>
        <v>1728.6798691654249</v>
      </c>
    </row>
    <row r="95" spans="1:18">
      <c r="A95" t="str">
        <f t="shared" ref="A95:B95" si="88">C38</f>
        <v>North Carolina State</v>
      </c>
      <c r="B95">
        <f t="shared" si="88"/>
        <v>28</v>
      </c>
      <c r="C95" t="str">
        <f t="shared" ref="C95:D95" si="89">A38</f>
        <v>Boston College</v>
      </c>
      <c r="D95">
        <f t="shared" si="89"/>
        <v>23</v>
      </c>
      <c r="E95" s="3">
        <f>VLOOKUP(A95,'Week 6'!$Q$4:R$138,2,FALSE)</f>
        <v>1688.9988984977749</v>
      </c>
      <c r="F95" s="3">
        <f>VLOOKUP(C95,'Week 6'!$Q$4:S$138,2,FALSE)</f>
        <v>1573.0593389615203</v>
      </c>
      <c r="G95" s="5">
        <f t="shared" si="83"/>
        <v>0.73915317811158177</v>
      </c>
      <c r="H95">
        <f t="shared" si="34"/>
        <v>1</v>
      </c>
      <c r="I95">
        <f t="shared" si="16"/>
        <v>5</v>
      </c>
      <c r="J95">
        <f t="shared" si="17"/>
        <v>1.791759469228055</v>
      </c>
      <c r="K95">
        <f t="shared" si="18"/>
        <v>1688.9988984977749</v>
      </c>
      <c r="L95">
        <f t="shared" si="19"/>
        <v>1573.0593389615203</v>
      </c>
      <c r="M95">
        <f t="shared" si="84"/>
        <v>2.2000189754041575</v>
      </c>
      <c r="N95" s="3">
        <f t="shared" si="85"/>
        <v>1709.5635654482865</v>
      </c>
      <c r="Q95" t="str">
        <f>'PRE-POST'!A98</f>
        <v>Pittsburgh</v>
      </c>
      <c r="R95" s="3">
        <f>IFERROR(VLOOKUP(Q95,$A$4:$N$160,14,FALSE),VLOOKUP(Q95,'Week 6'!Q$4:R$134,2,FALSE))</f>
        <v>1528.7526322574327</v>
      </c>
    </row>
    <row r="96" spans="1:18">
      <c r="A96" t="str">
        <f t="shared" ref="A96:B96" si="90">C39</f>
        <v>Texas-El Paso</v>
      </c>
      <c r="B96">
        <f t="shared" si="90"/>
        <v>24</v>
      </c>
      <c r="C96" t="str">
        <f t="shared" ref="C96:D96" si="91">A39</f>
        <v>North Texas</v>
      </c>
      <c r="D96">
        <f t="shared" si="91"/>
        <v>27</v>
      </c>
      <c r="E96" s="3">
        <f>VLOOKUP(A96,'Week 6'!$Q$4:R$138,2,FALSE)</f>
        <v>1284.62634869764</v>
      </c>
      <c r="F96" s="3">
        <f>VLOOKUP(C96,'Week 6'!$Q$4:S$138,2,FALSE)</f>
        <v>1686.6549432894176</v>
      </c>
      <c r="G96" s="5">
        <f t="shared" si="83"/>
        <v>0.1256376898796282</v>
      </c>
      <c r="H96">
        <f t="shared" si="34"/>
        <v>0</v>
      </c>
      <c r="I96">
        <f t="shared" si="16"/>
        <v>-3</v>
      </c>
      <c r="J96">
        <f t="shared" si="17"/>
        <v>1.3862943611198906</v>
      </c>
      <c r="K96">
        <f t="shared" si="18"/>
        <v>1686.6549432894176</v>
      </c>
      <c r="L96">
        <f t="shared" si="19"/>
        <v>1284.62634869764</v>
      </c>
      <c r="M96">
        <f t="shared" si="84"/>
        <v>2.2000054722475708</v>
      </c>
      <c r="N96" s="3">
        <f t="shared" si="85"/>
        <v>1276.9628135104556</v>
      </c>
      <c r="Q96" t="str">
        <f>'PRE-POST'!A99</f>
        <v>Purdue</v>
      </c>
      <c r="R96" s="3">
        <f>IFERROR(VLOOKUP(Q96,$A$4:$N$160,14,FALSE),VLOOKUP(Q96,'Week 6'!Q$4:R$134,2,FALSE))</f>
        <v>1543.0426047870351</v>
      </c>
    </row>
    <row r="97" spans="1:18">
      <c r="A97" t="str">
        <f t="shared" ref="A97:B97" si="92">C40</f>
        <v>Ball State</v>
      </c>
      <c r="B97">
        <f t="shared" si="92"/>
        <v>16</v>
      </c>
      <c r="C97" t="str">
        <f t="shared" ref="C97:D97" si="93">A40</f>
        <v>Northern Illinois</v>
      </c>
      <c r="D97">
        <f t="shared" si="93"/>
        <v>24</v>
      </c>
      <c r="E97" s="3">
        <f>VLOOKUP(A97,'Week 6'!$Q$4:R$138,2,FALSE)</f>
        <v>1423.2906476178671</v>
      </c>
      <c r="F97" s="3">
        <f>VLOOKUP(C97,'Week 6'!$Q$4:S$138,2,FALSE)</f>
        <v>1416.42738092933</v>
      </c>
      <c r="G97" s="5">
        <f t="shared" si="83"/>
        <v>0.60196951736344373</v>
      </c>
      <c r="H97">
        <f t="shared" si="34"/>
        <v>0</v>
      </c>
      <c r="I97">
        <f t="shared" si="16"/>
        <v>-8</v>
      </c>
      <c r="J97">
        <f t="shared" si="17"/>
        <v>2.1972245773362196</v>
      </c>
      <c r="K97">
        <f t="shared" si="18"/>
        <v>1416.42738092933</v>
      </c>
      <c r="L97">
        <f t="shared" si="19"/>
        <v>1423.2906476178671</v>
      </c>
      <c r="M97">
        <f t="shared" si="84"/>
        <v>2.1996794529340273</v>
      </c>
      <c r="N97" s="3">
        <f t="shared" si="85"/>
        <v>1365.1019895199745</v>
      </c>
      <c r="Q97" t="str">
        <f>'PRE-POST'!A100</f>
        <v>Rice</v>
      </c>
      <c r="R97" s="3">
        <f>IFERROR(VLOOKUP(Q97,$A$4:$N$160,14,FALSE),VLOOKUP(Q97,'Week 6'!Q$4:R$134,2,FALSE))</f>
        <v>1313.8754224368017</v>
      </c>
    </row>
    <row r="98" spans="1:18">
      <c r="A98" t="str">
        <f t="shared" ref="A98:B98" si="94">C41</f>
        <v>Michigan State</v>
      </c>
      <c r="B98">
        <f t="shared" si="94"/>
        <v>19</v>
      </c>
      <c r="C98" t="str">
        <f t="shared" ref="C98:D98" si="95">A41</f>
        <v>Northwestern</v>
      </c>
      <c r="D98">
        <f t="shared" si="95"/>
        <v>29</v>
      </c>
      <c r="E98" s="3">
        <f>VLOOKUP(A98,'Week 6'!$Q$4:R$138,2,FALSE)</f>
        <v>1589.1173782460046</v>
      </c>
      <c r="F98" s="3">
        <f>VLOOKUP(C98,'Week 6'!$Q$4:S$138,2,FALSE)</f>
        <v>1405.5596391913748</v>
      </c>
      <c r="G98" s="5">
        <f t="shared" si="83"/>
        <v>0.80702801531239199</v>
      </c>
      <c r="H98">
        <f t="shared" si="34"/>
        <v>0</v>
      </c>
      <c r="I98">
        <f t="shared" si="16"/>
        <v>-10</v>
      </c>
      <c r="J98">
        <f t="shared" si="17"/>
        <v>2.3978952727983707</v>
      </c>
      <c r="K98">
        <f t="shared" si="18"/>
        <v>1405.5596391913748</v>
      </c>
      <c r="L98">
        <f t="shared" si="19"/>
        <v>1589.1173782460046</v>
      </c>
      <c r="M98">
        <f t="shared" si="84"/>
        <v>2.1999880146704176</v>
      </c>
      <c r="N98" s="3">
        <f t="shared" si="85"/>
        <v>1503.9704209496178</v>
      </c>
      <c r="Q98" t="str">
        <f>'PRE-POST'!A101</f>
        <v>Rutgers</v>
      </c>
      <c r="R98" s="3">
        <f>IFERROR(VLOOKUP(Q98,$A$4:$N$160,14,FALSE),VLOOKUP(Q98,'Week 6'!Q$4:R$134,2,FALSE))</f>
        <v>1310.1856729304807</v>
      </c>
    </row>
    <row r="99" spans="1:18">
      <c r="A99" t="str">
        <f t="shared" ref="A99:B99" si="96">C42</f>
        <v>Virginia Tech</v>
      </c>
      <c r="B99">
        <f t="shared" si="96"/>
        <v>23</v>
      </c>
      <c r="C99" t="str">
        <f t="shared" ref="C99:D99" si="97">A42</f>
        <v>Notre Dame</v>
      </c>
      <c r="D99">
        <f t="shared" si="97"/>
        <v>45</v>
      </c>
      <c r="E99" s="3">
        <f>VLOOKUP(A99,'Week 6'!$Q$4:R$138,2,FALSE)</f>
        <v>1507.3575352696432</v>
      </c>
      <c r="F99" s="3">
        <f>VLOOKUP(C99,'Week 6'!$Q$4:S$138,2,FALSE)</f>
        <v>1681.3902349369966</v>
      </c>
      <c r="G99" s="5">
        <f t="shared" si="83"/>
        <v>0.34804524667878489</v>
      </c>
      <c r="H99">
        <f t="shared" si="34"/>
        <v>0</v>
      </c>
      <c r="I99">
        <f t="shared" si="16"/>
        <v>-22</v>
      </c>
      <c r="J99">
        <f t="shared" si="17"/>
        <v>3.1354942159291497</v>
      </c>
      <c r="K99">
        <f t="shared" si="18"/>
        <v>1681.3902349369966</v>
      </c>
      <c r="L99">
        <f t="shared" si="19"/>
        <v>1507.3575352696432</v>
      </c>
      <c r="M99">
        <f t="shared" si="84"/>
        <v>2.2000126413024921</v>
      </c>
      <c r="N99" s="3">
        <f t="shared" si="85"/>
        <v>1459.3403296170375</v>
      </c>
      <c r="Q99" t="str">
        <f>'PRE-POST'!A102</f>
        <v>San Diego State</v>
      </c>
      <c r="R99" s="3">
        <f>IFERROR(VLOOKUP(Q99,$A$4:$N$160,14,FALSE),VLOOKUP(Q99,'Week 6'!Q$4:R$134,2,FALSE))</f>
        <v>1623.7021436144962</v>
      </c>
    </row>
    <row r="100" spans="1:18">
      <c r="A100" t="str">
        <f t="shared" ref="A100:B100" si="98">C43</f>
        <v>Kent State</v>
      </c>
      <c r="B100">
        <f t="shared" si="98"/>
        <v>26</v>
      </c>
      <c r="C100" t="str">
        <f t="shared" ref="C100:D100" si="99">A43</f>
        <v>Ohio</v>
      </c>
      <c r="D100">
        <f t="shared" si="99"/>
        <v>27</v>
      </c>
      <c r="E100" s="3">
        <f>VLOOKUP(A100,'Week 6'!$Q$4:R$138,2,FALSE)</f>
        <v>1414.531358175072</v>
      </c>
      <c r="F100" s="3">
        <f>VLOOKUP(C100,'Week 6'!$Q$4:S$138,2,FALSE)</f>
        <v>1487.250436036602</v>
      </c>
      <c r="G100" s="5">
        <f t="shared" si="83"/>
        <v>0.48889318140184806</v>
      </c>
      <c r="H100">
        <f t="shared" si="34"/>
        <v>0</v>
      </c>
      <c r="I100">
        <f t="shared" si="16"/>
        <v>-1</v>
      </c>
      <c r="J100">
        <f t="shared" si="17"/>
        <v>0.69314718055994529</v>
      </c>
      <c r="K100">
        <f t="shared" si="18"/>
        <v>1487.250436036602</v>
      </c>
      <c r="L100">
        <f t="shared" si="19"/>
        <v>1414.531358175072</v>
      </c>
      <c r="M100">
        <f t="shared" si="84"/>
        <v>2.2000302534089364</v>
      </c>
      <c r="N100" s="3">
        <f t="shared" si="85"/>
        <v>1399.6206562001535</v>
      </c>
      <c r="Q100" t="str">
        <f>'PRE-POST'!A103</f>
        <v>San Jose State</v>
      </c>
      <c r="R100" s="3">
        <f>IFERROR(VLOOKUP(Q100,$A$4:$N$160,14,FALSE),VLOOKUP(Q100,'Week 6'!Q$4:R$134,2,FALSE))</f>
        <v>1311.88953420603</v>
      </c>
    </row>
    <row r="101" spans="1:18">
      <c r="A101" t="str">
        <f t="shared" ref="A101:B101" si="100">C44</f>
        <v>Ohio State</v>
      </c>
      <c r="B101">
        <f t="shared" si="100"/>
        <v>49</v>
      </c>
      <c r="C101" t="str">
        <f t="shared" ref="C101:D101" si="101">A44</f>
        <v>Indiana</v>
      </c>
      <c r="D101">
        <f t="shared" si="101"/>
        <v>26</v>
      </c>
      <c r="E101" s="3">
        <f>VLOOKUP(A101,'Week 6'!$Q$4:R$138,2,FALSE)</f>
        <v>1707.3833149839897</v>
      </c>
      <c r="F101" s="3">
        <f>VLOOKUP(C101,'Week 6'!$Q$4:S$138,2,FALSE)</f>
        <v>1534.2918356568975</v>
      </c>
      <c r="G101" s="5">
        <f t="shared" si="83"/>
        <v>0.79747137849702332</v>
      </c>
      <c r="H101">
        <f t="shared" si="34"/>
        <v>1</v>
      </c>
      <c r="I101">
        <f t="shared" si="16"/>
        <v>23</v>
      </c>
      <c r="J101">
        <f t="shared" si="17"/>
        <v>3.1780538303479458</v>
      </c>
      <c r="K101">
        <f t="shared" si="18"/>
        <v>1707.3833149839897</v>
      </c>
      <c r="L101">
        <f t="shared" si="19"/>
        <v>1534.2918356568975</v>
      </c>
      <c r="M101">
        <f t="shared" si="84"/>
        <v>2.2000127100421616</v>
      </c>
      <c r="N101" s="3">
        <f t="shared" si="85"/>
        <v>1735.7039404977602</v>
      </c>
      <c r="Q101" t="str">
        <f>'PRE-POST'!A104</f>
        <v>South Alabama</v>
      </c>
      <c r="R101" s="3">
        <f>IFERROR(VLOOKUP(Q101,$A$4:$N$160,14,FALSE),VLOOKUP(Q101,'Week 6'!Q$4:R$134,2,FALSE))</f>
        <v>1413.3988202263629</v>
      </c>
    </row>
    <row r="102" spans="1:18">
      <c r="A102" t="str">
        <f t="shared" ref="A102:B102" si="102">C45</f>
        <v>Pittsburgh</v>
      </c>
      <c r="B102">
        <f t="shared" si="102"/>
        <v>44</v>
      </c>
      <c r="C102" t="str">
        <f t="shared" ref="C102:D102" si="103">A45</f>
        <v>Syracuse</v>
      </c>
      <c r="D102">
        <f t="shared" si="103"/>
        <v>37</v>
      </c>
      <c r="E102" s="3">
        <f>VLOOKUP(A102,'Week 6'!$Q$4:R$138,2,FALSE)</f>
        <v>1469.9389316137533</v>
      </c>
      <c r="F102" s="3">
        <f>VLOOKUP(C102,'Week 6'!$Q$4:S$138,2,FALSE)</f>
        <v>1637.0112451011669</v>
      </c>
      <c r="G102" s="5">
        <f t="shared" si="83"/>
        <v>0.35719134755056303</v>
      </c>
      <c r="H102">
        <f t="shared" si="34"/>
        <v>1</v>
      </c>
      <c r="I102">
        <f t="shared" si="16"/>
        <v>7</v>
      </c>
      <c r="J102">
        <f t="shared" si="17"/>
        <v>2.0794415416798357</v>
      </c>
      <c r="K102">
        <f t="shared" si="18"/>
        <v>1469.9389316137533</v>
      </c>
      <c r="L102">
        <f t="shared" si="19"/>
        <v>1637.0112451011669</v>
      </c>
      <c r="M102">
        <f t="shared" si="84"/>
        <v>2.1999868320492242</v>
      </c>
      <c r="N102" s="3">
        <f t="shared" si="85"/>
        <v>1528.7526322574327</v>
      </c>
      <c r="Q102" t="str">
        <f>'PRE-POST'!A105</f>
        <v>South Carolina</v>
      </c>
      <c r="R102" s="3">
        <f>IFERROR(VLOOKUP(Q102,$A$4:$N$160,14,FALSE),VLOOKUP(Q102,'Week 6'!Q$4:R$134,2,FALSE))</f>
        <v>1582.0005451110742</v>
      </c>
    </row>
    <row r="103" spans="1:18">
      <c r="A103" t="str">
        <f t="shared" ref="A103:B103" si="104">C46</f>
        <v>Boise State</v>
      </c>
      <c r="B103">
        <f t="shared" si="104"/>
        <v>13</v>
      </c>
      <c r="C103" t="str">
        <f t="shared" ref="C103:D103" si="105">A46</f>
        <v>San Diego State</v>
      </c>
      <c r="D103">
        <f t="shared" si="105"/>
        <v>19</v>
      </c>
      <c r="E103" s="3">
        <f>VLOOKUP(A103,'Week 6'!$Q$4:R$138,2,FALSE)</f>
        <v>1551.8095710548469</v>
      </c>
      <c r="F103" s="3">
        <f>VLOOKUP(C103,'Week 6'!$Q$4:S$138,2,FALSE)</f>
        <v>1575.8687398465242</v>
      </c>
      <c r="G103" s="5">
        <f t="shared" si="83"/>
        <v>0.55864739177647771</v>
      </c>
      <c r="H103">
        <f t="shared" si="34"/>
        <v>0</v>
      </c>
      <c r="I103">
        <f t="shared" si="16"/>
        <v>-6</v>
      </c>
      <c r="J103">
        <f t="shared" si="17"/>
        <v>1.9459101490553132</v>
      </c>
      <c r="K103">
        <f t="shared" si="18"/>
        <v>1575.8687398465242</v>
      </c>
      <c r="L103">
        <f t="shared" si="19"/>
        <v>1551.8095710548469</v>
      </c>
      <c r="M103">
        <f t="shared" si="84"/>
        <v>2.200091441230537</v>
      </c>
      <c r="N103" s="3">
        <f t="shared" si="85"/>
        <v>1503.9761672868749</v>
      </c>
      <c r="Q103" t="str">
        <f>'PRE-POST'!A106</f>
        <v>South Florida</v>
      </c>
      <c r="R103" s="3">
        <f>IFERROR(VLOOKUP(Q103,$A$4:$N$160,14,FALSE),VLOOKUP(Q103,'Week 6'!Q$4:R$134,2,FALSE))</f>
        <v>1704.950802016705</v>
      </c>
    </row>
    <row r="104" spans="1:18">
      <c r="A104" t="str">
        <f t="shared" ref="A104:B104" si="106">C47</f>
        <v>South Carolina</v>
      </c>
      <c r="B104">
        <f t="shared" si="106"/>
        <v>37</v>
      </c>
      <c r="C104" t="str">
        <f t="shared" ref="C104:D104" si="107">A47</f>
        <v>Missouri</v>
      </c>
      <c r="D104">
        <f t="shared" si="107"/>
        <v>35</v>
      </c>
      <c r="E104" s="3">
        <f>VLOOKUP(A104,'Week 6'!$Q$4:R$138,2,FALSE)</f>
        <v>1560.4906158218016</v>
      </c>
      <c r="F104" s="3">
        <f>VLOOKUP(C104,'Week 6'!$Q$4:S$138,2,FALSE)</f>
        <v>1587.1160966726925</v>
      </c>
      <c r="G104" s="5">
        <f t="shared" si="83"/>
        <v>0.55500189127909505</v>
      </c>
      <c r="H104">
        <f t="shared" si="34"/>
        <v>1</v>
      </c>
      <c r="I104">
        <f t="shared" si="16"/>
        <v>2</v>
      </c>
      <c r="J104">
        <f t="shared" si="17"/>
        <v>1.0986122886681098</v>
      </c>
      <c r="K104">
        <f t="shared" si="18"/>
        <v>1560.4906158218016</v>
      </c>
      <c r="L104">
        <f t="shared" si="19"/>
        <v>1587.1160966726925</v>
      </c>
      <c r="M104">
        <f t="shared" si="84"/>
        <v>2.1999173723842844</v>
      </c>
      <c r="N104" s="3">
        <f t="shared" si="85"/>
        <v>1582.0005451110742</v>
      </c>
      <c r="Q104" t="str">
        <f>'PRE-POST'!A107</f>
        <v>Southern California</v>
      </c>
      <c r="R104" s="3">
        <f>IFERROR(VLOOKUP(Q104,$A$4:$N$160,14,FALSE),VLOOKUP(Q104,'Week 6'!Q$4:R$134,2,FALSE))</f>
        <v>1490.6777882103474</v>
      </c>
    </row>
    <row r="105" spans="1:18">
      <c r="A105" t="str">
        <f t="shared" ref="A105:B105" si="108">C48</f>
        <v>Massachusetts</v>
      </c>
      <c r="B105">
        <f t="shared" si="108"/>
        <v>42</v>
      </c>
      <c r="C105" t="str">
        <f t="shared" ref="C105:D105" si="109">A48</f>
        <v>South Florida</v>
      </c>
      <c r="D105">
        <f t="shared" si="109"/>
        <v>58</v>
      </c>
      <c r="E105" s="3">
        <f>VLOOKUP(A105,'Week 6'!$Q$4:R$138,2,FALSE)</f>
        <v>1438.0840166482189</v>
      </c>
      <c r="F105" s="3">
        <f>VLOOKUP(C105,'Week 6'!$Q$4:S$138,2,FALSE)</f>
        <v>1670.532107152625</v>
      </c>
      <c r="G105" s="5">
        <f t="shared" si="83"/>
        <v>0.2760962923990935</v>
      </c>
      <c r="H105">
        <f t="shared" si="34"/>
        <v>0</v>
      </c>
      <c r="I105">
        <f t="shared" si="16"/>
        <v>-16</v>
      </c>
      <c r="J105">
        <f t="shared" si="17"/>
        <v>2.8332133440562162</v>
      </c>
      <c r="K105">
        <f t="shared" si="18"/>
        <v>1670.532107152625</v>
      </c>
      <c r="L105">
        <f t="shared" si="19"/>
        <v>1438.0840166482189</v>
      </c>
      <c r="M105">
        <f t="shared" si="84"/>
        <v>2.2000094644786938</v>
      </c>
      <c r="N105" s="3">
        <f t="shared" si="85"/>
        <v>1403.665321784139</v>
      </c>
      <c r="Q105" t="str">
        <f>'PRE-POST'!A108</f>
        <v>Southern Methodist</v>
      </c>
      <c r="R105" s="3">
        <f>IFERROR(VLOOKUP(Q105,$A$4:$N$160,14,FALSE),VLOOKUP(Q105,'Week 6'!Q$4:R$134,2,FALSE))</f>
        <v>1372.8305992518397</v>
      </c>
    </row>
    <row r="106" spans="1:18">
      <c r="A106" t="str">
        <f t="shared" ref="A106:B106" si="110">C49</f>
        <v>Temple</v>
      </c>
      <c r="B106">
        <f t="shared" si="110"/>
        <v>49</v>
      </c>
      <c r="C106" t="str">
        <f t="shared" ref="C106:D106" si="111">A49</f>
        <v>East Carolina</v>
      </c>
      <c r="D106">
        <f t="shared" si="111"/>
        <v>6</v>
      </c>
      <c r="E106" s="3">
        <f>VLOOKUP(A106,'Week 6'!$Q$4:R$138,2,FALSE)</f>
        <v>1570.2022359672987</v>
      </c>
      <c r="F106" s="3">
        <f>VLOOKUP(C106,'Week 6'!$Q$4:S$138,2,FALSE)</f>
        <v>1507.4718799585837</v>
      </c>
      <c r="G106" s="5">
        <f t="shared" si="83"/>
        <v>0.67596177342589026</v>
      </c>
      <c r="H106">
        <f t="shared" si="34"/>
        <v>1</v>
      </c>
      <c r="I106">
        <f t="shared" si="16"/>
        <v>43</v>
      </c>
      <c r="J106">
        <f t="shared" si="17"/>
        <v>3.784189633918261</v>
      </c>
      <c r="K106">
        <f t="shared" si="18"/>
        <v>1570.2022359672987</v>
      </c>
      <c r="L106">
        <f t="shared" si="19"/>
        <v>1507.4718799585837</v>
      </c>
      <c r="M106">
        <f t="shared" si="84"/>
        <v>2.2000350707399097</v>
      </c>
      <c r="N106" s="3">
        <f t="shared" si="85"/>
        <v>1624.1568683694043</v>
      </c>
      <c r="Q106" t="str">
        <f>'PRE-POST'!A109</f>
        <v>Southern MissIssippi</v>
      </c>
      <c r="R106" s="3">
        <f>IFERROR(VLOOKUP(Q106,$A$4:$N$160,14,FALSE),VLOOKUP(Q106,'Week 6'!Q$4:R$134,2,FALSE))</f>
        <v>1593.2972347291898</v>
      </c>
    </row>
    <row r="107" spans="1:18">
      <c r="A107" t="str">
        <f t="shared" ref="A107:B107" si="112">C50</f>
        <v>Texas</v>
      </c>
      <c r="B107">
        <f t="shared" si="112"/>
        <v>48</v>
      </c>
      <c r="C107" t="str">
        <f t="shared" ref="C107:D107" si="113">A50</f>
        <v>Oklahoma</v>
      </c>
      <c r="D107">
        <f t="shared" si="113"/>
        <v>45</v>
      </c>
      <c r="E107" s="3">
        <f>VLOOKUP(A107,'Week 6'!$Q$4:R$138,2,FALSE)</f>
        <v>1638.698355909311</v>
      </c>
      <c r="F107" s="3">
        <f>VLOOKUP(C107,'Week 6'!$Q$4:S$138,2,FALSE)</f>
        <v>1670.122505431845</v>
      </c>
      <c r="G107" s="5">
        <f t="shared" si="83"/>
        <v>0.54816967233434766</v>
      </c>
      <c r="H107">
        <f t="shared" si="34"/>
        <v>1</v>
      </c>
      <c r="I107">
        <f t="shared" si="16"/>
        <v>3</v>
      </c>
      <c r="J107">
        <f t="shared" si="17"/>
        <v>1.3862943611198906</v>
      </c>
      <c r="K107">
        <f t="shared" si="18"/>
        <v>1638.698355909311</v>
      </c>
      <c r="L107">
        <f t="shared" si="19"/>
        <v>1670.122505431845</v>
      </c>
      <c r="M107">
        <f t="shared" si="84"/>
        <v>2.1999299901498235</v>
      </c>
      <c r="N107" s="3">
        <f t="shared" si="85"/>
        <v>1666.2577516268816</v>
      </c>
      <c r="Q107" t="str">
        <f>'PRE-POST'!A110</f>
        <v>Stanford</v>
      </c>
      <c r="R107" s="3">
        <f>IFERROR(VLOOKUP(Q107,$A$4:$N$160,14,FALSE),VLOOKUP(Q107,'Week 6'!Q$4:R$134,2,FALSE))</f>
        <v>1549.9997823211643</v>
      </c>
    </row>
    <row r="108" spans="1:18">
      <c r="A108" t="str">
        <f t="shared" ref="A108:B108" si="114">C51</f>
        <v>Texas A&amp;M</v>
      </c>
      <c r="B108">
        <f t="shared" si="114"/>
        <v>20</v>
      </c>
      <c r="C108" t="str">
        <f t="shared" ref="C108:D108" si="115">A51</f>
        <v>Kentucky</v>
      </c>
      <c r="D108">
        <f t="shared" si="115"/>
        <v>14</v>
      </c>
      <c r="E108" s="3">
        <f>VLOOKUP(A108,'Week 6'!$Q$4:R$138,2,FALSE)</f>
        <v>1591.4298567628805</v>
      </c>
      <c r="F108" s="3">
        <f>VLOOKUP(C108,'Week 6'!$Q$4:S$138,2,FALSE)</f>
        <v>1702.2929127345983</v>
      </c>
      <c r="G108" s="5">
        <f t="shared" si="83"/>
        <v>0.43437847057819445</v>
      </c>
      <c r="H108">
        <f t="shared" si="34"/>
        <v>1</v>
      </c>
      <c r="I108">
        <f t="shared" si="16"/>
        <v>6</v>
      </c>
      <c r="J108">
        <f t="shared" si="17"/>
        <v>1.9459101490553132</v>
      </c>
      <c r="K108">
        <f t="shared" si="18"/>
        <v>1591.4298567628805</v>
      </c>
      <c r="L108">
        <f t="shared" si="19"/>
        <v>1702.2929127345983</v>
      </c>
      <c r="M108">
        <f t="shared" si="84"/>
        <v>2.1999801556976695</v>
      </c>
      <c r="N108" s="3">
        <f t="shared" si="85"/>
        <v>1639.8579616143268</v>
      </c>
      <c r="Q108" t="str">
        <f>'PRE-POST'!A111</f>
        <v>Syracuse</v>
      </c>
      <c r="R108" s="3">
        <f>IFERROR(VLOOKUP(Q108,$A$4:$N$160,14,FALSE),VLOOKUP(Q108,'Week 6'!Q$4:R$134,2,FALSE))</f>
        <v>1578.1975444574878</v>
      </c>
    </row>
    <row r="109" spans="1:18">
      <c r="A109" t="str">
        <f t="shared" ref="A109:B109" si="116">C52</f>
        <v>Rice</v>
      </c>
      <c r="B109">
        <f t="shared" si="116"/>
        <v>3</v>
      </c>
      <c r="C109" t="str">
        <f t="shared" ref="C109:D109" si="117">A52</f>
        <v>Texas-San Antonio</v>
      </c>
      <c r="D109">
        <f t="shared" si="117"/>
        <v>20</v>
      </c>
      <c r="E109" s="3">
        <f>VLOOKUP(A109,'Week 6'!$Q$4:R$138,2,FALSE)</f>
        <v>1385.8389641781314</v>
      </c>
      <c r="F109" s="3">
        <f>VLOOKUP(C109,'Week 6'!$Q$4:S$138,2,FALSE)</f>
        <v>1404.8309778747764</v>
      </c>
      <c r="G109" s="5">
        <f t="shared" si="83"/>
        <v>0.56582649711155397</v>
      </c>
      <c r="H109">
        <f t="shared" si="34"/>
        <v>0</v>
      </c>
      <c r="I109">
        <f t="shared" si="16"/>
        <v>-17</v>
      </c>
      <c r="J109">
        <f t="shared" si="17"/>
        <v>2.8903717578961645</v>
      </c>
      <c r="K109">
        <f t="shared" si="18"/>
        <v>1404.8309778747764</v>
      </c>
      <c r="L109">
        <f t="shared" si="19"/>
        <v>1385.8389641781314</v>
      </c>
      <c r="M109">
        <f t="shared" si="84"/>
        <v>2.2001158381641432</v>
      </c>
      <c r="N109" s="3">
        <f t="shared" si="85"/>
        <v>1313.8754224368017</v>
      </c>
      <c r="Q109" t="str">
        <f>'PRE-POST'!A112</f>
        <v>Texas Christian</v>
      </c>
      <c r="R109" s="3">
        <f>IFERROR(VLOOKUP(Q109,$A$4:$N$160,14,FALSE),VLOOKUP(Q109,'Week 6'!Q$4:R$134,2,FALSE))</f>
        <v>1554.9593550756881</v>
      </c>
    </row>
    <row r="110" spans="1:18">
      <c r="A110" t="str">
        <f t="shared" ref="A110:B110" si="118">C53</f>
        <v>Toledo</v>
      </c>
      <c r="B110">
        <f t="shared" si="118"/>
        <v>52</v>
      </c>
      <c r="C110" t="str">
        <f t="shared" ref="C110:D110" si="119">A53</f>
        <v>Bowling Green State</v>
      </c>
      <c r="D110">
        <f t="shared" si="119"/>
        <v>36</v>
      </c>
      <c r="E110" s="3">
        <f>VLOOKUP(A110,'Week 6'!$Q$4:R$138,2,FALSE)</f>
        <v>1555.5306753584935</v>
      </c>
      <c r="F110" s="3">
        <f>VLOOKUP(C110,'Week 6'!$Q$4:S$138,2,FALSE)</f>
        <v>1334.9798806843457</v>
      </c>
      <c r="G110" s="5">
        <f t="shared" si="83"/>
        <v>0.83804625251463127</v>
      </c>
      <c r="H110">
        <f t="shared" si="34"/>
        <v>1</v>
      </c>
      <c r="I110">
        <f t="shared" si="16"/>
        <v>16</v>
      </c>
      <c r="J110">
        <f t="shared" si="17"/>
        <v>2.8332133440562162</v>
      </c>
      <c r="K110">
        <f t="shared" si="18"/>
        <v>1555.5306753584935</v>
      </c>
      <c r="L110">
        <f t="shared" si="19"/>
        <v>1334.9798806843457</v>
      </c>
      <c r="M110">
        <f t="shared" si="84"/>
        <v>2.2000099750264028</v>
      </c>
      <c r="N110" s="3">
        <f t="shared" si="85"/>
        <v>1575.7201457130147</v>
      </c>
      <c r="Q110" t="str">
        <f>'PRE-POST'!A113</f>
        <v>Temple</v>
      </c>
      <c r="R110" s="3">
        <f>IFERROR(VLOOKUP(Q110,$A$4:$N$160,14,FALSE),VLOOKUP(Q110,'Week 6'!Q$4:R$134,2,FALSE))</f>
        <v>1624.1568683694043</v>
      </c>
    </row>
    <row r="111" spans="1:18">
      <c r="A111" t="str">
        <f t="shared" ref="A111:B111" si="120">C54</f>
        <v>Stanford</v>
      </c>
      <c r="B111">
        <f t="shared" si="120"/>
        <v>21</v>
      </c>
      <c r="C111" t="str">
        <f t="shared" ref="C111:D111" si="121">A54</f>
        <v>Utah</v>
      </c>
      <c r="D111">
        <f t="shared" si="121"/>
        <v>40</v>
      </c>
      <c r="E111" s="3">
        <f>VLOOKUP(A111,'Week 6'!$Q$4:R$138,2,FALSE)</f>
        <v>1646.4540336535713</v>
      </c>
      <c r="F111" s="3">
        <f>VLOOKUP(C111,'Week 6'!$Q$4:S$138,2,FALSE)</f>
        <v>1537.1144836968415</v>
      </c>
      <c r="G111" s="5">
        <f t="shared" si="83"/>
        <v>0.73176169453193751</v>
      </c>
      <c r="H111">
        <f t="shared" si="34"/>
        <v>0</v>
      </c>
      <c r="I111">
        <f t="shared" si="16"/>
        <v>-19</v>
      </c>
      <c r="J111">
        <f t="shared" si="17"/>
        <v>2.9957322735539909</v>
      </c>
      <c r="K111">
        <f t="shared" si="18"/>
        <v>1537.1144836968415</v>
      </c>
      <c r="L111">
        <f t="shared" si="19"/>
        <v>1646.4540336535713</v>
      </c>
      <c r="M111">
        <f t="shared" si="84"/>
        <v>2.1999798791928371</v>
      </c>
      <c r="N111" s="3">
        <f t="shared" si="85"/>
        <v>1549.9997823211643</v>
      </c>
      <c r="Q111" t="str">
        <f>'PRE-POST'!A114</f>
        <v>Tennessee</v>
      </c>
      <c r="R111" s="3">
        <f>IFERROR(VLOOKUP(Q111,$A$4:$N$160,14,FALSE),VLOOKUP(Q111,'Week 6'!Q$4:R$134,2,FALSE))</f>
        <v>1470.3586336409062</v>
      </c>
    </row>
    <row r="112" spans="1:18">
      <c r="A112" t="str">
        <f t="shared" ref="A112:B112" si="122">C55</f>
        <v>UCLA</v>
      </c>
      <c r="B112">
        <f t="shared" si="122"/>
        <v>24</v>
      </c>
      <c r="C112" t="str">
        <f t="shared" ref="C112:D112" si="123">A55</f>
        <v>Washington</v>
      </c>
      <c r="D112">
        <f t="shared" si="123"/>
        <v>31</v>
      </c>
      <c r="E112" s="3">
        <f>VLOOKUP(A112,'Week 6'!$Q$4:R$138,2,FALSE)</f>
        <v>1369.2116609143206</v>
      </c>
      <c r="F112" s="3">
        <f>VLOOKUP(C112,'Week 6'!$Q$4:S$138,2,FALSE)</f>
        <v>1646.9771755354525</v>
      </c>
      <c r="G112" s="5">
        <f t="shared" si="83"/>
        <v>0.22709692293295586</v>
      </c>
      <c r="H112">
        <f t="shared" si="34"/>
        <v>0</v>
      </c>
      <c r="I112">
        <f t="shared" si="16"/>
        <v>-7</v>
      </c>
      <c r="J112">
        <f t="shared" si="17"/>
        <v>2.0794415416798357</v>
      </c>
      <c r="K112">
        <f t="shared" si="18"/>
        <v>1646.9771755354525</v>
      </c>
      <c r="L112">
        <f t="shared" si="19"/>
        <v>1369.2116609143206</v>
      </c>
      <c r="M112">
        <f t="shared" si="84"/>
        <v>2.2000079203496625</v>
      </c>
      <c r="N112" s="3">
        <f t="shared" si="85"/>
        <v>1348.4332559855138</v>
      </c>
      <c r="Q112" t="str">
        <f>'PRE-POST'!A115</f>
        <v>Texas</v>
      </c>
      <c r="R112" s="3">
        <f>IFERROR(VLOOKUP(Q112,$A$4:$N$160,14,FALSE),VLOOKUP(Q112,'Week 6'!Q$4:R$134,2,FALSE))</f>
        <v>1666.2577516268816</v>
      </c>
    </row>
    <row r="113" spans="1:18">
      <c r="A113" t="str">
        <f t="shared" ref="A113:B113" si="124">C56</f>
        <v>Oregon State</v>
      </c>
      <c r="B113">
        <f t="shared" si="124"/>
        <v>37</v>
      </c>
      <c r="C113" t="str">
        <f t="shared" ref="C113:D113" si="125">A56</f>
        <v>Washington State</v>
      </c>
      <c r="D113">
        <f t="shared" si="125"/>
        <v>56</v>
      </c>
      <c r="E113" s="3">
        <f>VLOOKUP(A113,'Week 6'!$Q$4:R$138,2,FALSE)</f>
        <v>1399.2094377675935</v>
      </c>
      <c r="F113" s="3">
        <f>VLOOKUP(C113,'Week 6'!$Q$4:S$138,2,FALSE)</f>
        <v>1601.2162496812903</v>
      </c>
      <c r="G113" s="5">
        <f t="shared" si="83"/>
        <v>0.31245332784567437</v>
      </c>
      <c r="H113">
        <f t="shared" si="34"/>
        <v>0</v>
      </c>
      <c r="I113">
        <f t="shared" si="16"/>
        <v>-19</v>
      </c>
      <c r="J113">
        <f t="shared" si="17"/>
        <v>2.9957322735539909</v>
      </c>
      <c r="K113">
        <f t="shared" si="18"/>
        <v>1601.2162496812903</v>
      </c>
      <c r="L113">
        <f t="shared" si="19"/>
        <v>1399.2094377675935</v>
      </c>
      <c r="M113">
        <f t="shared" si="84"/>
        <v>2.2000108907218485</v>
      </c>
      <c r="N113" s="3">
        <f t="shared" si="85"/>
        <v>1358.0240670864125</v>
      </c>
      <c r="Q113" t="str">
        <f>'PRE-POST'!A116</f>
        <v>Texas A&amp;M</v>
      </c>
      <c r="R113" s="3">
        <f>IFERROR(VLOOKUP(Q113,$A$4:$N$160,14,FALSE),VLOOKUP(Q113,'Week 6'!Q$4:R$134,2,FALSE))</f>
        <v>1639.8579616143268</v>
      </c>
    </row>
    <row r="114" spans="1:18">
      <c r="A114" t="str">
        <f t="shared" ref="A114:B114" si="126">C57</f>
        <v>West Virginia</v>
      </c>
      <c r="B114">
        <f t="shared" si="126"/>
        <v>38</v>
      </c>
      <c r="C114" t="str">
        <f t="shared" ref="C114:D114" si="127">A57</f>
        <v>Kansas</v>
      </c>
      <c r="D114">
        <f t="shared" si="127"/>
        <v>22</v>
      </c>
      <c r="E114" s="3">
        <f>VLOOKUP(A114,'Week 6'!$Q$4:R$138,2,FALSE)</f>
        <v>1632.6476992766582</v>
      </c>
      <c r="F114" s="3">
        <f>VLOOKUP(C114,'Week 6'!$Q$4:S$138,2,FALSE)</f>
        <v>1541.6687347406494</v>
      </c>
      <c r="G114" s="5">
        <f t="shared" si="83"/>
        <v>0.71051510683093577</v>
      </c>
      <c r="H114">
        <f t="shared" si="34"/>
        <v>1</v>
      </c>
      <c r="I114">
        <f t="shared" si="16"/>
        <v>16</v>
      </c>
      <c r="J114">
        <f t="shared" si="17"/>
        <v>2.8332133440562162</v>
      </c>
      <c r="K114">
        <f t="shared" si="18"/>
        <v>1632.6476992766582</v>
      </c>
      <c r="L114">
        <f t="shared" si="19"/>
        <v>1541.6687347406494</v>
      </c>
      <c r="M114">
        <f t="shared" si="84"/>
        <v>2.2000241814139261</v>
      </c>
      <c r="N114" s="3">
        <f t="shared" si="85"/>
        <v>1668.7356842733425</v>
      </c>
      <c r="Q114" t="str">
        <f>'PRE-POST'!A117</f>
        <v>Texas State</v>
      </c>
      <c r="R114" s="3">
        <f>IFERROR(VLOOKUP(Q114,$A$4:$N$160,14,FALSE),VLOOKUP(Q114,'Week 6'!Q$4:R$134,2,FALSE))</f>
        <v>1357.4228919082684</v>
      </c>
    </row>
    <row r="115" spans="1:18">
      <c r="A115" t="str">
        <f t="shared" ref="A115:B115" si="128">C58</f>
        <v>Western Michigan</v>
      </c>
      <c r="B115">
        <f t="shared" si="128"/>
        <v>27</v>
      </c>
      <c r="C115" t="str">
        <f t="shared" ref="C115:D115" si="129">A58</f>
        <v>Eastern Michigan</v>
      </c>
      <c r="D115">
        <f t="shared" si="129"/>
        <v>24</v>
      </c>
      <c r="E115" s="3">
        <f>VLOOKUP(A115,'Week 6'!$Q$4:R$138,2,FALSE)</f>
        <v>1548.8175727472594</v>
      </c>
      <c r="F115" s="3">
        <f>VLOOKUP(C115,'Week 6'!$Q$4:S$138,2,FALSE)</f>
        <v>1523.8606216567293</v>
      </c>
      <c r="G115" s="5">
        <f t="shared" si="83"/>
        <v>0.62664110548604146</v>
      </c>
      <c r="H115">
        <f t="shared" si="34"/>
        <v>1</v>
      </c>
      <c r="I115">
        <f t="shared" si="16"/>
        <v>3</v>
      </c>
      <c r="J115">
        <f t="shared" si="17"/>
        <v>1.3862943611198906</v>
      </c>
      <c r="K115">
        <f t="shared" si="18"/>
        <v>1548.8175727472594</v>
      </c>
      <c r="L115">
        <f t="shared" si="19"/>
        <v>1523.8606216567293</v>
      </c>
      <c r="M115">
        <f t="shared" si="84"/>
        <v>2.2000881517935436</v>
      </c>
      <c r="N115" s="3">
        <f t="shared" si="85"/>
        <v>1571.5922397948636</v>
      </c>
      <c r="Q115" t="str">
        <f>'PRE-POST'!A118</f>
        <v>Texas Tech</v>
      </c>
      <c r="R115" s="3">
        <f>IFERROR(VLOOKUP(Q115,$A$4:$N$160,14,FALSE),VLOOKUP(Q115,'Week 6'!Q$4:R$134,2,FALSE))</f>
        <v>1677.362137154518</v>
      </c>
    </row>
    <row r="116" spans="1:18">
      <c r="A116" t="str">
        <f t="shared" ref="A116:B116" si="130">C59</f>
        <v>Wisconsin</v>
      </c>
      <c r="B116">
        <f t="shared" si="130"/>
        <v>41</v>
      </c>
      <c r="C116" t="str">
        <f t="shared" ref="C116:D116" si="131">A59</f>
        <v>Nebraska</v>
      </c>
      <c r="D116">
        <f t="shared" si="131"/>
        <v>24</v>
      </c>
      <c r="E116" s="3">
        <f>VLOOKUP(A116,'Week 6'!$Q$4:R$138,2,FALSE)</f>
        <v>1631.2833172654748</v>
      </c>
      <c r="F116" s="3">
        <f>VLOOKUP(C116,'Week 6'!$Q$4:S$138,2,FALSE)</f>
        <v>1377.797298365379</v>
      </c>
      <c r="G116" s="5">
        <f t="shared" si="83"/>
        <v>0.86216066818288628</v>
      </c>
      <c r="H116">
        <f t="shared" si="34"/>
        <v>1</v>
      </c>
      <c r="I116">
        <f t="shared" si="16"/>
        <v>17</v>
      </c>
      <c r="J116">
        <f t="shared" si="17"/>
        <v>2.8903717578961645</v>
      </c>
      <c r="K116">
        <f t="shared" si="18"/>
        <v>1631.2833172654748</v>
      </c>
      <c r="L116">
        <f t="shared" si="19"/>
        <v>1377.797298365379</v>
      </c>
      <c r="M116">
        <f t="shared" si="84"/>
        <v>2.2000086789796516</v>
      </c>
      <c r="N116" s="3">
        <f t="shared" si="85"/>
        <v>1648.8132905404889</v>
      </c>
      <c r="Q116" t="str">
        <f>'PRE-POST'!A119</f>
        <v>Texas-El Paso</v>
      </c>
      <c r="R116" s="3">
        <f>IFERROR(VLOOKUP(Q116,$A$4:$N$160,14,FALSE),VLOOKUP(Q116,'Week 6'!Q$4:R$134,2,FALSE))</f>
        <v>1276.9628135104556</v>
      </c>
    </row>
    <row r="117" spans="1:18">
      <c r="Q117" t="str">
        <f>'PRE-POST'!A120</f>
        <v>Texas-San Antonio</v>
      </c>
      <c r="R117" s="3">
        <f>IFERROR(VLOOKUP(Q117,$A$4:$N$160,14,FALSE),VLOOKUP(Q117,'Week 6'!Q$4:R$134,2,FALSE))</f>
        <v>1476.7945196161061</v>
      </c>
    </row>
    <row r="118" spans="1:18">
      <c r="Q118" t="str">
        <f>'PRE-POST'!A121</f>
        <v>Toledo</v>
      </c>
      <c r="R118" s="3">
        <f>IFERROR(VLOOKUP(Q118,$A$4:$N$160,14,FALSE),VLOOKUP(Q118,'Week 6'!Q$4:R$134,2,FALSE))</f>
        <v>1575.7201457130147</v>
      </c>
    </row>
    <row r="119" spans="1:18">
      <c r="Q119" t="str">
        <f>'PRE-POST'!A122</f>
        <v>Troy</v>
      </c>
      <c r="R119" s="3">
        <f>IFERROR(VLOOKUP(Q119,$A$4:$N$160,14,FALSE),VLOOKUP(Q119,'Week 6'!Q$4:R$134,2,FALSE))</f>
        <v>1633.4685524585138</v>
      </c>
    </row>
    <row r="120" spans="1:18">
      <c r="Q120" t="str">
        <f>'PRE-POST'!A123</f>
        <v>Tulane</v>
      </c>
      <c r="R120" s="3">
        <f>IFERROR(VLOOKUP(Q120,$A$4:$N$160,14,FALSE),VLOOKUP(Q120,'Week 6'!Q$4:R$134,2,FALSE))</f>
        <v>1439.6896826902005</v>
      </c>
    </row>
    <row r="121" spans="1:18">
      <c r="Q121" t="str">
        <f>'PRE-POST'!A124</f>
        <v>Tulsa</v>
      </c>
      <c r="R121" s="3">
        <f>IFERROR(VLOOKUP(Q121,$A$4:$N$160,14,FALSE),VLOOKUP(Q121,'Week 6'!Q$4:R$134,2,FALSE))</f>
        <v>1389.8889398474414</v>
      </c>
    </row>
    <row r="122" spans="1:18">
      <c r="Q122" t="str">
        <f>'PRE-POST'!A125</f>
        <v>Utah</v>
      </c>
      <c r="R122" s="3">
        <f>IFERROR(VLOOKUP(Q122,$A$4:$N$160,14,FALSE),VLOOKUP(Q122,'Week 6'!Q$4:R$134,2,FALSE))</f>
        <v>1633.5687350292485</v>
      </c>
    </row>
    <row r="123" spans="1:18">
      <c r="Q123" t="str">
        <f>'PRE-POST'!A126</f>
        <v>Utah State</v>
      </c>
      <c r="R123" s="3">
        <f>IFERROR(VLOOKUP(Q123,$A$4:$N$160,14,FALSE),VLOOKUP(Q123,'Week 6'!Q$4:R$134,2,FALSE))</f>
        <v>1676.7666779647598</v>
      </c>
    </row>
    <row r="124" spans="1:18">
      <c r="Q124" t="str">
        <f>'PRE-POST'!A127</f>
        <v>Vanderbilt</v>
      </c>
      <c r="R124" s="3">
        <f>IFERROR(VLOOKUP(Q124,$A$4:$N$160,14,FALSE),VLOOKUP(Q124,'Week 6'!Q$4:R$134,2,FALSE))</f>
        <v>1457.291693611111</v>
      </c>
    </row>
    <row r="125" spans="1:18">
      <c r="Q125" t="str">
        <f>'PRE-POST'!A128</f>
        <v>Virginia</v>
      </c>
      <c r="R125" s="3">
        <f>IFERROR(VLOOKUP(Q125,$A$4:$N$160,14,FALSE),VLOOKUP(Q125,'Week 6'!Q$4:R$134,2,FALSE))</f>
        <v>1633.2352847412487</v>
      </c>
    </row>
    <row r="126" spans="1:18">
      <c r="Q126" t="str">
        <f>'PRE-POST'!A129</f>
        <v>Virginia Tech</v>
      </c>
      <c r="R126" s="3">
        <f>IFERROR(VLOOKUP(Q126,$A$4:$N$160,14,FALSE),VLOOKUP(Q126,'Week 6'!Q$4:R$134,2,FALSE))</f>
        <v>1459.3403296170375</v>
      </c>
    </row>
    <row r="127" spans="1:18">
      <c r="Q127" t="str">
        <f>'PRE-POST'!A130</f>
        <v>Wake Forest</v>
      </c>
      <c r="R127" s="3">
        <f>IFERROR(VLOOKUP(Q127,$A$4:$N$160,14,FALSE),VLOOKUP(Q127,'Week 6'!Q$4:R$134,2,FALSE))</f>
        <v>1408.6460064750161</v>
      </c>
    </row>
    <row r="128" spans="1:18">
      <c r="Q128" t="str">
        <f>'PRE-POST'!A131</f>
        <v>Washington</v>
      </c>
      <c r="R128" s="3">
        <f>IFERROR(VLOOKUP(Q128,$A$4:$N$160,14,FALSE),VLOOKUP(Q128,'Week 6'!Q$4:R$134,2,FALSE))</f>
        <v>1667.7555804642593</v>
      </c>
    </row>
    <row r="129" spans="17:18">
      <c r="Q129" t="str">
        <f>'PRE-POST'!A132</f>
        <v>Washington State</v>
      </c>
      <c r="R129" s="3">
        <f>IFERROR(VLOOKUP(Q129,$A$4:$N$160,14,FALSE),VLOOKUP(Q129,'Week 6'!Q$4:R$134,2,FALSE))</f>
        <v>1642.4016203624712</v>
      </c>
    </row>
    <row r="130" spans="17:18">
      <c r="Q130" t="str">
        <f>'PRE-POST'!A133</f>
        <v>West Virginia</v>
      </c>
      <c r="R130" s="3">
        <f>IFERROR(VLOOKUP(Q130,$A$4:$N$160,14,FALSE),VLOOKUP(Q130,'Week 6'!Q$4:R$134,2,FALSE))</f>
        <v>1668.7356842733425</v>
      </c>
    </row>
    <row r="131" spans="17:18">
      <c r="Q131" t="str">
        <f>'PRE-POST'!A134</f>
        <v>Western Kentucky</v>
      </c>
      <c r="R131" s="3">
        <f>IFERROR(VLOOKUP(Q131,$A$4:$N$160,14,FALSE),VLOOKUP(Q131,'Week 6'!Q$4:R$134,2,FALSE))</f>
        <v>1460.599787385223</v>
      </c>
    </row>
    <row r="132" spans="17:18">
      <c r="Q132" t="str">
        <f>'PRE-POST'!A135</f>
        <v>Western Michigan</v>
      </c>
      <c r="R132" s="3">
        <f>IFERROR(VLOOKUP(Q132,$A$4:$N$160,14,FALSE),VLOOKUP(Q132,'Week 6'!Q$4:R$134,2,FALSE))</f>
        <v>1571.5922397948636</v>
      </c>
    </row>
    <row r="133" spans="17:18">
      <c r="Q133" t="str">
        <f>'PRE-POST'!A136</f>
        <v>Wisconsin</v>
      </c>
      <c r="R133" s="3">
        <f>IFERROR(VLOOKUP(Q133,$A$4:$N$160,14,FALSE),VLOOKUP(Q133,'Week 6'!Q$4:R$134,2,FALSE))</f>
        <v>1648.8132905404889</v>
      </c>
    </row>
    <row r="134" spans="17:18">
      <c r="Q134" t="str">
        <f>'PRE-POST'!A137</f>
        <v>Wyoming</v>
      </c>
      <c r="R134" s="3">
        <f>IFERROR(VLOOKUP(Q134,$A$4:$N$160,14,FALSE),VLOOKUP(Q134,'Week 6'!Q$4:R$134,2,FALSE))</f>
        <v>1429.4723094411918</v>
      </c>
    </row>
    <row r="135" spans="17:18">
      <c r="R135" s="3"/>
    </row>
    <row r="136" spans="17:18">
      <c r="R136" s="3"/>
    </row>
    <row r="140" spans="17:18">
      <c r="Q140">
        <f>'PRE-POST'!A143</f>
        <v>0</v>
      </c>
      <c r="R140" s="3" t="e">
        <f>IFERROR(VLOOKUP(Q140,$A$4:$N$160,9,FALSE),VLOOKUP(Q140,'Week 6'!Q$4:R$134,2,FALSE))</f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4162-A107-4A43-AD59-DCC33672E5EF}">
  <dimension ref="A1:R138"/>
  <sheetViews>
    <sheetView topLeftCell="D1" workbookViewId="0">
      <selection activeCell="N4" sqref="N4"/>
    </sheetView>
  </sheetViews>
  <sheetFormatPr baseColWidth="10" defaultRowHeight="16"/>
  <cols>
    <col min="1" max="1" width="26.5" customWidth="1"/>
    <col min="3" max="3" width="22.1640625" customWidth="1"/>
    <col min="17" max="17" width="16.83203125" customWidth="1"/>
  </cols>
  <sheetData>
    <row r="1" spans="1:18">
      <c r="A1" s="1" t="s">
        <v>683</v>
      </c>
      <c r="B1" s="1">
        <v>8</v>
      </c>
    </row>
    <row r="3" spans="1:18">
      <c r="A3" s="1" t="s">
        <v>681</v>
      </c>
      <c r="B3" s="1" t="s">
        <v>682</v>
      </c>
      <c r="C3" s="1" t="s">
        <v>679</v>
      </c>
      <c r="D3" s="1" t="s">
        <v>682</v>
      </c>
      <c r="E3" s="4" t="s">
        <v>685</v>
      </c>
      <c r="F3" s="4" t="s">
        <v>686</v>
      </c>
      <c r="G3" s="6" t="s">
        <v>687</v>
      </c>
      <c r="H3" s="1" t="s">
        <v>688</v>
      </c>
      <c r="I3" s="1" t="s">
        <v>698</v>
      </c>
      <c r="J3" s="1" t="s">
        <v>699</v>
      </c>
      <c r="K3" s="1" t="s">
        <v>700</v>
      </c>
      <c r="L3" s="1" t="s">
        <v>701</v>
      </c>
      <c r="M3" s="1" t="s">
        <v>702</v>
      </c>
      <c r="N3" s="4" t="s">
        <v>690</v>
      </c>
      <c r="Q3" s="1" t="s">
        <v>134</v>
      </c>
      <c r="R3" s="4" t="s">
        <v>691</v>
      </c>
    </row>
    <row r="4" spans="1:18">
      <c r="A4" t="str">
        <f>IF('All scores'!$B410=$B$1,'All scores'!R410)</f>
        <v>Appalachian State</v>
      </c>
      <c r="B4">
        <f>IF('All scores'!$B410=$B$1,'All scores'!S410)</f>
        <v>35</v>
      </c>
      <c r="C4" t="str">
        <f>IF('All scores'!$B410=$B$1,'All scores'!T410)</f>
        <v>Arkansas State</v>
      </c>
      <c r="D4">
        <f>IF('All scores'!$B410=$B$1,'All scores'!U410)</f>
        <v>9</v>
      </c>
      <c r="E4" s="3">
        <f>VLOOKUP(A4,'Week 7'!$Q$4:R$138,2,FALSE)</f>
        <v>1619.8863032534289</v>
      </c>
      <c r="F4" s="3">
        <f>VLOOKUP(C4,'Week 7'!$Q$4:S$138,2,FALSE)</f>
        <v>1587.6543005597075</v>
      </c>
      <c r="G4" s="5">
        <f t="shared" ref="G4:G35" si="0">1/(1+(10^((F4-E4+HFA)/400)))</f>
        <v>0.4529823874777662</v>
      </c>
      <c r="H4">
        <f>IF(B4&gt;D4,1,0)</f>
        <v>1</v>
      </c>
      <c r="I4">
        <f>B4-D4</f>
        <v>26</v>
      </c>
      <c r="J4">
        <f>LN(1+ABS(I4))</f>
        <v>3.2958368660043291</v>
      </c>
      <c r="K4">
        <f>IF($H4=1,$E4,$F4)</f>
        <v>1619.8863032534289</v>
      </c>
      <c r="L4">
        <f>IF($H4=1,$F4,$E4)</f>
        <v>1587.6543005597075</v>
      </c>
      <c r="M4">
        <f t="shared" ref="M4:M35" si="1">IFERROR((MVC*0.001/(K4-L4))+MVC,1)</f>
        <v>2.200068255144457</v>
      </c>
      <c r="N4" s="3">
        <f>E4+k*J4*M4*(H4-G4)</f>
        <v>1699.2155201742323</v>
      </c>
      <c r="Q4" t="str">
        <f>'PRE-POST'!A7</f>
        <v>AA</v>
      </c>
      <c r="R4" s="3">
        <f>IFERROR(VLOOKUP(Q4,$A$4:$N$160,14,FALSE),VLOOKUP(Q4,'Week 7'!Q$4:R$134,2,FALSE))</f>
        <v>1281.9476131054228</v>
      </c>
    </row>
    <row r="5" spans="1:18">
      <c r="A5" t="str">
        <f>IF('All scores'!$B411=$B$1,'All scores'!R411)</f>
        <v>Georgia Southern</v>
      </c>
      <c r="B5">
        <f>IF('All scores'!$B411=$B$1,'All scores'!S411)</f>
        <v>15</v>
      </c>
      <c r="C5" t="str">
        <f>IF('All scores'!$B411=$B$1,'All scores'!T411)</f>
        <v>Texas State</v>
      </c>
      <c r="D5">
        <f>IF('All scores'!$B411=$B$1,'All scores'!U411)</f>
        <v>13</v>
      </c>
      <c r="E5" s="3">
        <f>VLOOKUP(A5,'Week 7'!$Q$4:R$138,2,FALSE)</f>
        <v>1606.1036952093273</v>
      </c>
      <c r="F5" s="3">
        <f>VLOOKUP(C5,'Week 7'!$Q$4:S$138,2,FALSE)</f>
        <v>1357.4228919082684</v>
      </c>
      <c r="G5" s="5">
        <f t="shared" si="0"/>
        <v>0.74218412632863207</v>
      </c>
      <c r="H5">
        <f t="shared" ref="H5:H68" si="2">IF(B5&gt;D5,1,0)</f>
        <v>1</v>
      </c>
      <c r="I5">
        <f t="shared" ref="I5:I58" si="3">B5-D5</f>
        <v>2</v>
      </c>
      <c r="J5">
        <f t="shared" ref="J5:J68" si="4">LN(1+ABS(I5))</f>
        <v>1.0986122886681098</v>
      </c>
      <c r="K5">
        <f t="shared" ref="K5:K68" si="5">IF($H5=1,$E5,$F5)</f>
        <v>1606.1036952093273</v>
      </c>
      <c r="L5">
        <f t="shared" ref="L5:L68" si="6">IF($H5=1,$F5,$E5)</f>
        <v>1357.4228919082684</v>
      </c>
      <c r="M5">
        <f t="shared" si="1"/>
        <v>2.2000088466820551</v>
      </c>
      <c r="N5" s="3">
        <f t="shared" ref="N5:N68" si="7">E5+k*(H5-G5)</f>
        <v>1611.2600126827547</v>
      </c>
      <c r="Q5" t="str">
        <f>'PRE-POST'!A8</f>
        <v>Air Force</v>
      </c>
      <c r="R5" s="3">
        <f>IFERROR(VLOOKUP(Q5,$A$4:$N$160,14,FALSE),VLOOKUP(Q5,'Week 7'!Q$4:R$134,2,FALSE))</f>
        <v>1539.3940647953505</v>
      </c>
    </row>
    <row r="6" spans="1:18">
      <c r="A6" t="str">
        <f>IF('All scores'!$B412=$B$1,'All scores'!R412)</f>
        <v>Texas Tech</v>
      </c>
      <c r="B6">
        <f>IF('All scores'!$B412=$B$1,'All scores'!S412)</f>
        <v>17</v>
      </c>
      <c r="C6" t="str">
        <f>IF('All scores'!$B412=$B$1,'All scores'!T412)</f>
        <v>Texas Christian</v>
      </c>
      <c r="D6">
        <f>IF('All scores'!$B412=$B$1,'All scores'!U412)</f>
        <v>14</v>
      </c>
      <c r="E6" s="3">
        <f>VLOOKUP(A6,'Week 7'!$Q$4:R$138,2,FALSE)</f>
        <v>1677.362137154518</v>
      </c>
      <c r="F6" s="3">
        <f>VLOOKUP(C6,'Week 7'!$Q$4:S$138,2,FALSE)</f>
        <v>1554.9593550756881</v>
      </c>
      <c r="G6" s="5">
        <f t="shared" si="0"/>
        <v>0.58186569597972626</v>
      </c>
      <c r="H6">
        <f t="shared" si="2"/>
        <v>1</v>
      </c>
      <c r="I6">
        <f t="shared" si="3"/>
        <v>3</v>
      </c>
      <c r="J6">
        <f t="shared" si="4"/>
        <v>1.3862943611198906</v>
      </c>
      <c r="K6">
        <f t="shared" si="5"/>
        <v>1677.362137154518</v>
      </c>
      <c r="L6">
        <f t="shared" si="6"/>
        <v>1554.9593550756881</v>
      </c>
      <c r="M6">
        <f t="shared" si="1"/>
        <v>2.2000179734476837</v>
      </c>
      <c r="N6" s="3">
        <f t="shared" si="7"/>
        <v>1685.7248232349234</v>
      </c>
      <c r="Q6" t="str">
        <f>'PRE-POST'!A9</f>
        <v>Akron</v>
      </c>
      <c r="R6" s="3">
        <f>IFERROR(VLOOKUP(Q6,$A$4:$N$160,14,FALSE),VLOOKUP(Q6,'Week 7'!Q$4:R$134,2,FALSE))</f>
        <v>1408.3492932479878</v>
      </c>
    </row>
    <row r="7" spans="1:18">
      <c r="A7" t="str">
        <f>IF('All scores'!$B413=$B$1,'All scores'!R413)</f>
        <v>Air Force</v>
      </c>
      <c r="B7">
        <f>IF('All scores'!$B413=$B$1,'All scores'!S413)</f>
        <v>17</v>
      </c>
      <c r="C7" t="str">
        <f>IF('All scores'!$B413=$B$1,'All scores'!T413)</f>
        <v>San Diego State</v>
      </c>
      <c r="D7">
        <f>IF('All scores'!$B413=$B$1,'All scores'!U413)</f>
        <v>21</v>
      </c>
      <c r="E7" s="3">
        <f>VLOOKUP(A7,'Week 7'!$Q$4:R$138,2,FALSE)</f>
        <v>1545.490710996078</v>
      </c>
      <c r="F7" s="3">
        <f>VLOOKUP(C7,'Week 7'!$Q$4:S$138,2,FALSE)</f>
        <v>1623.7021436144962</v>
      </c>
      <c r="G7" s="5">
        <f t="shared" si="0"/>
        <v>0.3048323100363739</v>
      </c>
      <c r="H7">
        <f t="shared" si="2"/>
        <v>0</v>
      </c>
      <c r="I7">
        <f t="shared" si="3"/>
        <v>-4</v>
      </c>
      <c r="J7">
        <f t="shared" si="4"/>
        <v>1.6094379124341003</v>
      </c>
      <c r="K7">
        <f t="shared" si="5"/>
        <v>1623.7021436144962</v>
      </c>
      <c r="L7">
        <f t="shared" si="6"/>
        <v>1545.490710996078</v>
      </c>
      <c r="M7">
        <f t="shared" si="1"/>
        <v>2.200028128879965</v>
      </c>
      <c r="N7" s="3">
        <f t="shared" si="7"/>
        <v>1539.3940647953505</v>
      </c>
      <c r="Q7" t="str">
        <f>'PRE-POST'!A10</f>
        <v>Alabama</v>
      </c>
      <c r="R7" s="3">
        <f>IFERROR(VLOOKUP(Q7,$A$4:$N$160,14,FALSE),VLOOKUP(Q7,'Week 7'!Q$4:R$134,2,FALSE))</f>
        <v>1782.6869754473857</v>
      </c>
    </row>
    <row r="8" spans="1:18">
      <c r="A8" t="str">
        <f>IF('All scores'!$B414=$B$1,'All scores'!R414)</f>
        <v>South Florida</v>
      </c>
      <c r="B8">
        <f>IF('All scores'!$B414=$B$1,'All scores'!S414)</f>
        <v>25</v>
      </c>
      <c r="C8" t="str">
        <f>IF('All scores'!$B414=$B$1,'All scores'!T414)</f>
        <v>Tulsa</v>
      </c>
      <c r="D8">
        <f>IF('All scores'!$B414=$B$1,'All scores'!U414)</f>
        <v>24</v>
      </c>
      <c r="E8" s="3">
        <f>VLOOKUP(A8,'Week 7'!$Q$4:R$138,2,FALSE)</f>
        <v>1704.950802016705</v>
      </c>
      <c r="F8" s="3">
        <f>VLOOKUP(C8,'Week 7'!$Q$4:S$138,2,FALSE)</f>
        <v>1389.8889398474414</v>
      </c>
      <c r="G8" s="5">
        <f t="shared" si="0"/>
        <v>0.80837284182809888</v>
      </c>
      <c r="H8">
        <f t="shared" si="2"/>
        <v>1</v>
      </c>
      <c r="I8">
        <f t="shared" si="3"/>
        <v>1</v>
      </c>
      <c r="J8">
        <f t="shared" si="4"/>
        <v>0.69314718055994529</v>
      </c>
      <c r="K8">
        <f t="shared" si="5"/>
        <v>1704.950802016705</v>
      </c>
      <c r="L8">
        <f t="shared" si="6"/>
        <v>1389.8889398474414</v>
      </c>
      <c r="M8">
        <f t="shared" si="1"/>
        <v>2.2000069827556561</v>
      </c>
      <c r="N8" s="3">
        <f t="shared" si="7"/>
        <v>1708.783345180143</v>
      </c>
      <c r="Q8" t="str">
        <f>'PRE-POST'!A11</f>
        <v>Alabama-Birmingham</v>
      </c>
      <c r="R8" s="3">
        <f>IFERROR(VLOOKUP(Q8,$A$4:$N$160,14,FALSE),VLOOKUP(Q8,'Week 7'!Q$4:R$134,2,FALSE))</f>
        <v>1634.0271393402234</v>
      </c>
    </row>
    <row r="9" spans="1:18">
      <c r="A9" t="str">
        <f>IF('All scores'!$B415=$B$1,'All scores'!R415)</f>
        <v>Arizona</v>
      </c>
      <c r="B9">
        <f>IF('All scores'!$B415=$B$1,'All scores'!S415)</f>
        <v>10</v>
      </c>
      <c r="C9" t="str">
        <f>IF('All scores'!$B415=$B$1,'All scores'!T415)</f>
        <v>Utah</v>
      </c>
      <c r="D9">
        <f>IF('All scores'!$B415=$B$1,'All scores'!U415)</f>
        <v>42</v>
      </c>
      <c r="E9" s="3">
        <f>VLOOKUP(A9,'Week 7'!$Q$4:R$138,2,FALSE)</f>
        <v>1589.3367323005741</v>
      </c>
      <c r="F9" s="3">
        <f>VLOOKUP(C9,'Week 7'!$Q$4:S$138,2,FALSE)</f>
        <v>1633.5687350292485</v>
      </c>
      <c r="G9" s="5">
        <f t="shared" si="0"/>
        <v>0.34778496291613359</v>
      </c>
      <c r="H9">
        <f t="shared" si="2"/>
        <v>0</v>
      </c>
      <c r="I9">
        <f t="shared" si="3"/>
        <v>-32</v>
      </c>
      <c r="J9">
        <f t="shared" si="4"/>
        <v>3.4965075614664802</v>
      </c>
      <c r="K9">
        <f t="shared" si="5"/>
        <v>1633.5687350292485</v>
      </c>
      <c r="L9">
        <f t="shared" si="6"/>
        <v>1589.3367323005741</v>
      </c>
      <c r="M9">
        <f t="shared" si="1"/>
        <v>2.2000497377433597</v>
      </c>
      <c r="N9" s="3">
        <f t="shared" si="7"/>
        <v>1582.3810330422514</v>
      </c>
      <c r="Q9" t="str">
        <f>'PRE-POST'!A12</f>
        <v>Appalachian State</v>
      </c>
      <c r="R9" s="3">
        <f>IFERROR(VLOOKUP(Q9,$A$4:$N$160,14,FALSE),VLOOKUP(Q9,'Week 7'!Q$4:R$134,2,FALSE))</f>
        <v>1699.2155201742323</v>
      </c>
    </row>
    <row r="10" spans="1:18">
      <c r="A10" t="str">
        <f>IF('All scores'!$B416=$B$1,'All scores'!R416)</f>
        <v>Missouri</v>
      </c>
      <c r="B10">
        <f>IF('All scores'!$B416=$B$1,'All scores'!S416)</f>
        <v>10</v>
      </c>
      <c r="C10" t="str">
        <f>IF('All scores'!$B416=$B$1,'All scores'!T416)</f>
        <v>Alabama</v>
      </c>
      <c r="D10">
        <f>IF('All scores'!$B416=$B$1,'All scores'!U416)</f>
        <v>39</v>
      </c>
      <c r="E10" s="3">
        <f>VLOOKUP(A10,'Week 7'!$Q$4:R$138,2,FALSE)</f>
        <v>1565.6061673834199</v>
      </c>
      <c r="F10" s="3">
        <f>VLOOKUP(C10,'Week 7'!$Q$4:S$138,2,FALSE)</f>
        <v>1779.3399607766844</v>
      </c>
      <c r="G10" s="5">
        <f t="shared" si="0"/>
        <v>0.16735073353507218</v>
      </c>
      <c r="H10">
        <f t="shared" si="2"/>
        <v>0</v>
      </c>
      <c r="I10">
        <f t="shared" si="3"/>
        <v>-29</v>
      </c>
      <c r="J10">
        <f t="shared" si="4"/>
        <v>3.4011973816621555</v>
      </c>
      <c r="K10">
        <f t="shared" si="5"/>
        <v>1779.3399607766844</v>
      </c>
      <c r="L10">
        <f t="shared" si="6"/>
        <v>1565.6061673834199</v>
      </c>
      <c r="M10">
        <f t="shared" si="1"/>
        <v>2.2000102931780936</v>
      </c>
      <c r="N10" s="3">
        <f t="shared" si="7"/>
        <v>1562.2591527127186</v>
      </c>
      <c r="Q10" t="str">
        <f>'PRE-POST'!A13</f>
        <v>Arizona</v>
      </c>
      <c r="R10" s="3">
        <f>IFERROR(VLOOKUP(Q10,$A$4:$N$160,14,FALSE),VLOOKUP(Q10,'Week 7'!Q$4:R$134,2,FALSE))</f>
        <v>1582.3810330422514</v>
      </c>
    </row>
    <row r="11" spans="1:18">
      <c r="A11" t="str">
        <f>IF('All scores'!$B417=$B$1,'All scores'!R417)</f>
        <v>Alabama-Birmingham</v>
      </c>
      <c r="B11">
        <f>IF('All scores'!$B417=$B$1,'All scores'!S417)</f>
        <v>42</v>
      </c>
      <c r="C11" t="str">
        <f>IF('All scores'!$B417=$B$1,'All scores'!T417)</f>
        <v>Rice</v>
      </c>
      <c r="D11">
        <f>IF('All scores'!$B417=$B$1,'All scores'!U417)</f>
        <v>0</v>
      </c>
      <c r="E11" s="3">
        <f>VLOOKUP(A11,'Week 7'!$Q$4:R$138,2,FALSE)</f>
        <v>1630.2173737247347</v>
      </c>
      <c r="F11" s="3">
        <f>VLOOKUP(C11,'Week 7'!$Q$4:S$138,2,FALSE)</f>
        <v>1313.8754224368017</v>
      </c>
      <c r="G11" s="5">
        <f t="shared" si="0"/>
        <v>0.80951171922556053</v>
      </c>
      <c r="H11">
        <f t="shared" si="2"/>
        <v>1</v>
      </c>
      <c r="I11">
        <f t="shared" si="3"/>
        <v>42</v>
      </c>
      <c r="J11">
        <f t="shared" si="4"/>
        <v>3.7612001156935624</v>
      </c>
      <c r="K11">
        <f t="shared" si="5"/>
        <v>1630.2173737247347</v>
      </c>
      <c r="L11">
        <f t="shared" si="6"/>
        <v>1313.8754224368017</v>
      </c>
      <c r="M11">
        <f t="shared" si="1"/>
        <v>2.2000069544996834</v>
      </c>
      <c r="N11" s="3">
        <f t="shared" si="7"/>
        <v>1634.0271393402234</v>
      </c>
      <c r="Q11" t="str">
        <f>'PRE-POST'!A14</f>
        <v>Arizona State</v>
      </c>
      <c r="R11" s="3">
        <f>IFERROR(VLOOKUP(Q11,$A$4:$N$160,14,FALSE),VLOOKUP(Q11,'Week 7'!Q$4:R$134,2,FALSE))</f>
        <v>1475.7753179332524</v>
      </c>
    </row>
    <row r="12" spans="1:18">
      <c r="A12" t="str">
        <f>IF('All scores'!$B418=$B$1,'All scores'!R418)</f>
        <v>San Jose State</v>
      </c>
      <c r="B12">
        <f>IF('All scores'!$B418=$B$1,'All scores'!S418)</f>
        <v>3</v>
      </c>
      <c r="C12" t="str">
        <f>IF('All scores'!$B418=$B$1,'All scores'!T418)</f>
        <v>Army</v>
      </c>
      <c r="D12">
        <f>IF('All scores'!$B418=$B$1,'All scores'!U418)</f>
        <v>52</v>
      </c>
      <c r="E12" s="3">
        <f>VLOOKUP(A12,'Week 7'!$Q$4:R$138,2,FALSE)</f>
        <v>1311.88953420603</v>
      </c>
      <c r="F12" s="3">
        <f>VLOOKUP(C12,'Week 7'!$Q$4:S$138,2,FALSE)</f>
        <v>1572.395389331793</v>
      </c>
      <c r="G12" s="5">
        <f t="shared" si="0"/>
        <v>0.13310699016898778</v>
      </c>
      <c r="H12">
        <f t="shared" si="2"/>
        <v>0</v>
      </c>
      <c r="I12">
        <f t="shared" si="3"/>
        <v>-49</v>
      </c>
      <c r="J12">
        <f t="shared" si="4"/>
        <v>3.912023005428146</v>
      </c>
      <c r="K12">
        <f t="shared" si="5"/>
        <v>1572.395389331793</v>
      </c>
      <c r="L12">
        <f t="shared" si="6"/>
        <v>1311.88953420603</v>
      </c>
      <c r="M12">
        <f t="shared" si="1"/>
        <v>2.2000084451076884</v>
      </c>
      <c r="N12" s="3">
        <f t="shared" si="7"/>
        <v>1309.2273944026504</v>
      </c>
      <c r="Q12" t="str">
        <f>'PRE-POST'!A15</f>
        <v>Arkansas</v>
      </c>
      <c r="R12" s="3">
        <f>IFERROR(VLOOKUP(Q12,$A$4:$N$160,14,FALSE),VLOOKUP(Q12,'Week 7'!Q$4:R$134,2,FALSE))</f>
        <v>1369.2554335709474</v>
      </c>
    </row>
    <row r="13" spans="1:18">
      <c r="A13" t="str">
        <f>IF('All scores'!$B419=$B$1,'All scores'!R419)</f>
        <v>Ball State</v>
      </c>
      <c r="B13">
        <f>IF('All scores'!$B419=$B$1,'All scores'!S419)</f>
        <v>24</v>
      </c>
      <c r="C13" t="str">
        <f>IF('All scores'!$B419=$B$1,'All scores'!T419)</f>
        <v>Central Michigan</v>
      </c>
      <c r="D13">
        <f>IF('All scores'!$B419=$B$1,'All scores'!U419)</f>
        <v>23</v>
      </c>
      <c r="E13" s="3">
        <f>VLOOKUP(A13,'Week 7'!$Q$4:R$138,2,FALSE)</f>
        <v>1365.1019895199745</v>
      </c>
      <c r="F13" s="3">
        <f>VLOOKUP(C13,'Week 7'!$Q$4:S$138,2,FALSE)</f>
        <v>1356.3374482830836</v>
      </c>
      <c r="G13" s="5">
        <f t="shared" si="0"/>
        <v>0.41977007594615423</v>
      </c>
      <c r="H13">
        <f t="shared" si="2"/>
        <v>1</v>
      </c>
      <c r="I13">
        <f t="shared" si="3"/>
        <v>1</v>
      </c>
      <c r="J13">
        <f t="shared" si="4"/>
        <v>0.69314718055994529</v>
      </c>
      <c r="K13">
        <f t="shared" si="5"/>
        <v>1365.1019895199745</v>
      </c>
      <c r="L13">
        <f t="shared" si="6"/>
        <v>1356.3374482830836</v>
      </c>
      <c r="M13">
        <f t="shared" si="1"/>
        <v>2.2002510114266727</v>
      </c>
      <c r="N13" s="3">
        <f t="shared" si="7"/>
        <v>1376.7065880010514</v>
      </c>
      <c r="Q13" t="str">
        <f>'PRE-POST'!A16</f>
        <v>Arkansas State</v>
      </c>
      <c r="R13" s="3">
        <f>IFERROR(VLOOKUP(Q13,$A$4:$N$160,14,FALSE),VLOOKUP(Q13,'Week 7'!Q$4:R$134,2,FALSE))</f>
        <v>1576.7139483092628</v>
      </c>
    </row>
    <row r="14" spans="1:18">
      <c r="A14" t="str">
        <f>IF('All scores'!$B420=$B$1,'All scores'!R420)</f>
        <v>Boise State</v>
      </c>
      <c r="B14">
        <f>IF('All scores'!$B420=$B$1,'All scores'!S420)</f>
        <v>31</v>
      </c>
      <c r="C14" t="str">
        <f>IF('All scores'!$B420=$B$1,'All scores'!T420)</f>
        <v>Nevada</v>
      </c>
      <c r="D14">
        <f>IF('All scores'!$B420=$B$1,'All scores'!U420)</f>
        <v>27</v>
      </c>
      <c r="E14" s="3">
        <f>VLOOKUP(A14,'Week 7'!$Q$4:R$138,2,FALSE)</f>
        <v>1503.9761672868749</v>
      </c>
      <c r="F14" s="3">
        <f>VLOOKUP(C14,'Week 7'!$Q$4:S$138,2,FALSE)</f>
        <v>1438.724211597369</v>
      </c>
      <c r="G14" s="5">
        <f t="shared" si="0"/>
        <v>0.50036259332065736</v>
      </c>
      <c r="H14">
        <f t="shared" si="2"/>
        <v>1</v>
      </c>
      <c r="I14">
        <f t="shared" si="3"/>
        <v>4</v>
      </c>
      <c r="J14">
        <f t="shared" si="4"/>
        <v>1.6094379124341003</v>
      </c>
      <c r="K14">
        <f t="shared" si="5"/>
        <v>1503.9761672868749</v>
      </c>
      <c r="L14">
        <f t="shared" si="6"/>
        <v>1438.724211597369</v>
      </c>
      <c r="M14">
        <f t="shared" si="1"/>
        <v>2.2000337154645675</v>
      </c>
      <c r="N14" s="3">
        <f t="shared" si="7"/>
        <v>1513.9689154204618</v>
      </c>
      <c r="Q14" t="str">
        <f>'PRE-POST'!A17</f>
        <v>Army</v>
      </c>
      <c r="R14" s="3">
        <f>IFERROR(VLOOKUP(Q14,$A$4:$N$160,14,FALSE),VLOOKUP(Q14,'Week 7'!Q$4:R$134,2,FALSE))</f>
        <v>1575.0575291351727</v>
      </c>
    </row>
    <row r="15" spans="1:18">
      <c r="A15" t="str">
        <f>IF('All scores'!$B421=$B$1,'All scores'!R421)</f>
        <v>Louisville</v>
      </c>
      <c r="B15">
        <f>IF('All scores'!$B421=$B$1,'All scores'!S421)</f>
        <v>20</v>
      </c>
      <c r="C15" t="str">
        <f>IF('All scores'!$B421=$B$1,'All scores'!T421)</f>
        <v>Boston College</v>
      </c>
      <c r="D15">
        <f>IF('All scores'!$B421=$B$1,'All scores'!U421)</f>
        <v>38</v>
      </c>
      <c r="E15" s="3">
        <f>VLOOKUP(A15,'Week 7'!$Q$4:R$138,2,FALSE)</f>
        <v>1373.5671587802692</v>
      </c>
      <c r="F15" s="3">
        <f>VLOOKUP(C15,'Week 7'!$Q$4:S$138,2,FALSE)</f>
        <v>1552.4946720110088</v>
      </c>
      <c r="G15" s="5">
        <f t="shared" si="0"/>
        <v>0.19715686910139266</v>
      </c>
      <c r="H15">
        <f t="shared" si="2"/>
        <v>0</v>
      </c>
      <c r="I15">
        <f t="shared" si="3"/>
        <v>-18</v>
      </c>
      <c r="J15">
        <f t="shared" si="4"/>
        <v>2.9444389791664403</v>
      </c>
      <c r="K15">
        <f t="shared" si="5"/>
        <v>1552.4946720110088</v>
      </c>
      <c r="L15">
        <f t="shared" si="6"/>
        <v>1373.5671587802692</v>
      </c>
      <c r="M15">
        <f t="shared" si="1"/>
        <v>2.2000122954818981</v>
      </c>
      <c r="N15" s="3">
        <f t="shared" si="7"/>
        <v>1369.6240213982414</v>
      </c>
      <c r="Q15" t="str">
        <f>'PRE-POST'!A18</f>
        <v>Auburn</v>
      </c>
      <c r="R15" s="3">
        <f>IFERROR(VLOOKUP(Q15,$A$4:$N$160,14,FALSE),VLOOKUP(Q15,'Week 7'!Q$4:R$134,2,FALSE))</f>
        <v>1538.619050228134</v>
      </c>
    </row>
    <row r="16" spans="1:18">
      <c r="A16" t="str">
        <f>IF('All scores'!$B422=$B$1,'All scores'!R422)</f>
        <v>Hawaii</v>
      </c>
      <c r="B16">
        <f>IF('All scores'!$B422=$B$1,'All scores'!S422)</f>
        <v>23</v>
      </c>
      <c r="C16" t="str">
        <f>IF('All scores'!$B422=$B$1,'All scores'!T422)</f>
        <v>Brigham Young</v>
      </c>
      <c r="D16">
        <f>IF('All scores'!$B422=$B$1,'All scores'!U422)</f>
        <v>49</v>
      </c>
      <c r="E16" s="3">
        <f>VLOOKUP(A16,'Week 7'!$Q$4:R$138,2,FALSE)</f>
        <v>1615.6710452334084</v>
      </c>
      <c r="F16" s="3">
        <f>VLOOKUP(C16,'Week 7'!$Q$4:S$138,2,FALSE)</f>
        <v>1472.9239257451061</v>
      </c>
      <c r="G16" s="5">
        <f t="shared" si="0"/>
        <v>0.6100561852503037</v>
      </c>
      <c r="H16">
        <f t="shared" si="2"/>
        <v>0</v>
      </c>
      <c r="I16">
        <f t="shared" si="3"/>
        <v>-26</v>
      </c>
      <c r="J16">
        <f t="shared" si="4"/>
        <v>3.2958368660043291</v>
      </c>
      <c r="K16">
        <f t="shared" si="5"/>
        <v>1472.9239257451061</v>
      </c>
      <c r="L16">
        <f t="shared" si="6"/>
        <v>1615.6710452334084</v>
      </c>
      <c r="M16">
        <f t="shared" si="1"/>
        <v>2.1999845881303393</v>
      </c>
      <c r="N16" s="3">
        <f t="shared" si="7"/>
        <v>1603.4699215284024</v>
      </c>
      <c r="Q16" t="str">
        <f>'PRE-POST'!A19</f>
        <v>Ball State</v>
      </c>
      <c r="R16" s="3">
        <f>IFERROR(VLOOKUP(Q16,$A$4:$N$160,14,FALSE),VLOOKUP(Q16,'Week 7'!Q$4:R$134,2,FALSE))</f>
        <v>1376.7065880010514</v>
      </c>
    </row>
    <row r="17" spans="1:18">
      <c r="A17" t="str">
        <f>IF('All scores'!$B423=$B$1,'All scores'!R423)</f>
        <v>Akron</v>
      </c>
      <c r="B17">
        <f>IF('All scores'!$B423=$B$1,'All scores'!S423)</f>
        <v>6</v>
      </c>
      <c r="C17" t="str">
        <f>IF('All scores'!$B423=$B$1,'All scores'!T423)</f>
        <v>Buffalo</v>
      </c>
      <c r="D17">
        <f>IF('All scores'!$B423=$B$1,'All scores'!U423)</f>
        <v>24</v>
      </c>
      <c r="E17" s="3">
        <f>VLOOKUP(A17,'Week 7'!$Q$4:R$138,2,FALSE)</f>
        <v>1410.5721488709335</v>
      </c>
      <c r="F17" s="3">
        <f>VLOOKUP(C17,'Week 7'!$Q$4:S$138,2,FALSE)</f>
        <v>1706.7524464188139</v>
      </c>
      <c r="G17" s="5">
        <f t="shared" si="0"/>
        <v>0.11114278114728723</v>
      </c>
      <c r="H17">
        <f t="shared" si="2"/>
        <v>0</v>
      </c>
      <c r="I17">
        <f t="shared" si="3"/>
        <v>-18</v>
      </c>
      <c r="J17">
        <f t="shared" si="4"/>
        <v>2.9444389791664403</v>
      </c>
      <c r="K17">
        <f t="shared" si="5"/>
        <v>1706.7524464188139</v>
      </c>
      <c r="L17">
        <f t="shared" si="6"/>
        <v>1410.5721488709335</v>
      </c>
      <c r="M17">
        <f t="shared" si="1"/>
        <v>2.2000074279079946</v>
      </c>
      <c r="N17" s="3">
        <f t="shared" si="7"/>
        <v>1408.3492932479878</v>
      </c>
      <c r="Q17" t="str">
        <f>'PRE-POST'!A20</f>
        <v>Baylor</v>
      </c>
      <c r="R17" s="3">
        <f>IFERROR(VLOOKUP(Q17,$A$4:$N$160,14,FALSE),VLOOKUP(Q17,'Week 7'!Q$4:R$134,2,FALSE))</f>
        <v>1623.2874323182261</v>
      </c>
    </row>
    <row r="18" spans="1:18">
      <c r="A18" t="str">
        <f>IF('All scores'!$B424=$B$1,'All scores'!R424)</f>
        <v>Central Florida</v>
      </c>
      <c r="B18">
        <f>IF('All scores'!$B424=$B$1,'All scores'!S424)</f>
        <v>31</v>
      </c>
      <c r="C18" t="str">
        <f>IF('All scores'!$B424=$B$1,'All scores'!T424)</f>
        <v>Memphis</v>
      </c>
      <c r="D18">
        <f>IF('All scores'!$B424=$B$1,'All scores'!U424)</f>
        <v>30</v>
      </c>
      <c r="E18" s="3">
        <f>VLOOKUP(A18,'Week 7'!$Q$4:R$138,2,FALSE)</f>
        <v>1649.3205296337771</v>
      </c>
      <c r="F18" s="3">
        <f>VLOOKUP(C18,'Week 7'!$Q$4:S$138,2,FALSE)</f>
        <v>1663.520094056789</v>
      </c>
      <c r="G18" s="5">
        <f t="shared" si="0"/>
        <v>0.38795668935190986</v>
      </c>
      <c r="H18">
        <f t="shared" si="2"/>
        <v>1</v>
      </c>
      <c r="I18">
        <f t="shared" si="3"/>
        <v>1</v>
      </c>
      <c r="J18">
        <f t="shared" si="4"/>
        <v>0.69314718055994529</v>
      </c>
      <c r="K18">
        <f t="shared" si="5"/>
        <v>1649.3205296337771</v>
      </c>
      <c r="L18">
        <f t="shared" si="6"/>
        <v>1663.520094056789</v>
      </c>
      <c r="M18">
        <f t="shared" si="1"/>
        <v>2.1998450656700124</v>
      </c>
      <c r="N18" s="3">
        <f t="shared" si="7"/>
        <v>1661.5613958467388</v>
      </c>
      <c r="Q18" t="str">
        <f>'PRE-POST'!A21</f>
        <v>Boise State</v>
      </c>
      <c r="R18" s="3">
        <f>IFERROR(VLOOKUP(Q18,$A$4:$N$160,14,FALSE),VLOOKUP(Q18,'Week 7'!Q$4:R$134,2,FALSE))</f>
        <v>1513.9689154204618</v>
      </c>
    </row>
    <row r="19" spans="1:18">
      <c r="A19" t="str">
        <f>IF('All scores'!$B425=$B$1,'All scores'!R425)</f>
        <v>Western Kentucky</v>
      </c>
      <c r="B19">
        <f>IF('All scores'!$B425=$B$1,'All scores'!S425)</f>
        <v>14</v>
      </c>
      <c r="C19" t="str">
        <f>IF('All scores'!$B425=$B$1,'All scores'!T425)</f>
        <v>Charlotte</v>
      </c>
      <c r="D19">
        <f>IF('All scores'!$B425=$B$1,'All scores'!U425)</f>
        <v>40</v>
      </c>
      <c r="E19" s="3">
        <f>VLOOKUP(A19,'Week 7'!$Q$4:R$138,2,FALSE)</f>
        <v>1460.599787385223</v>
      </c>
      <c r="F19" s="3">
        <f>VLOOKUP(C19,'Week 7'!$Q$4:S$138,2,FALSE)</f>
        <v>1405.2715105522846</v>
      </c>
      <c r="G19" s="5">
        <f t="shared" si="0"/>
        <v>0.48608486571235643</v>
      </c>
      <c r="H19">
        <f t="shared" si="2"/>
        <v>0</v>
      </c>
      <c r="I19">
        <f t="shared" si="3"/>
        <v>-26</v>
      </c>
      <c r="J19">
        <f t="shared" si="4"/>
        <v>3.2958368660043291</v>
      </c>
      <c r="K19">
        <f t="shared" si="5"/>
        <v>1405.2715105522846</v>
      </c>
      <c r="L19">
        <f t="shared" si="6"/>
        <v>1460.599787385223</v>
      </c>
      <c r="M19">
        <f t="shared" si="1"/>
        <v>2.199960237330242</v>
      </c>
      <c r="N19" s="3">
        <f t="shared" si="7"/>
        <v>1450.8780900709758</v>
      </c>
      <c r="Q19" t="str">
        <f>'PRE-POST'!A22</f>
        <v>Boston College</v>
      </c>
      <c r="R19" s="3">
        <f>IFERROR(VLOOKUP(Q19,$A$4:$N$160,14,FALSE),VLOOKUP(Q19,'Week 7'!Q$4:R$134,2,FALSE))</f>
        <v>1556.4378093930366</v>
      </c>
    </row>
    <row r="20" spans="1:18">
      <c r="A20" t="str">
        <f>IF('All scores'!$B426=$B$1,'All scores'!R426)</f>
        <v>New Mexico</v>
      </c>
      <c r="B20">
        <f>IF('All scores'!$B426=$B$1,'All scores'!S426)</f>
        <v>18</v>
      </c>
      <c r="C20" t="str">
        <f>IF('All scores'!$B426=$B$1,'All scores'!T426)</f>
        <v>Colorado State</v>
      </c>
      <c r="D20">
        <f>IF('All scores'!$B426=$B$1,'All scores'!U426)</f>
        <v>20</v>
      </c>
      <c r="E20" s="3">
        <f>VLOOKUP(A20,'Week 7'!$Q$4:R$138,2,FALSE)</f>
        <v>1629.4234910200275</v>
      </c>
      <c r="F20" s="3">
        <f>VLOOKUP(C20,'Week 7'!$Q$4:S$138,2,FALSE)</f>
        <v>1396.8352923534255</v>
      </c>
      <c r="G20" s="5">
        <f t="shared" si="0"/>
        <v>0.72406487680683129</v>
      </c>
      <c r="H20">
        <f t="shared" si="2"/>
        <v>0</v>
      </c>
      <c r="I20">
        <f t="shared" si="3"/>
        <v>-2</v>
      </c>
      <c r="J20">
        <f t="shared" si="4"/>
        <v>1.0986122886681098</v>
      </c>
      <c r="K20">
        <f t="shared" si="5"/>
        <v>1396.8352923534255</v>
      </c>
      <c r="L20">
        <f t="shared" si="6"/>
        <v>1629.4234910200275</v>
      </c>
      <c r="M20">
        <f t="shared" si="1"/>
        <v>2.1999905412225873</v>
      </c>
      <c r="N20" s="3">
        <f t="shared" si="7"/>
        <v>1614.9421934838908</v>
      </c>
      <c r="Q20" t="str">
        <f>'PRE-POST'!A23</f>
        <v>Bowling Green State</v>
      </c>
      <c r="R20" s="3">
        <f>IFERROR(VLOOKUP(Q20,$A$4:$N$160,14,FALSE),VLOOKUP(Q20,'Week 7'!Q$4:R$134,2,FALSE))</f>
        <v>1309.8109613133661</v>
      </c>
    </row>
    <row r="21" spans="1:18">
      <c r="A21" t="str">
        <f>IF('All scores'!$B427=$B$1,'All scores'!R427)</f>
        <v>Duke</v>
      </c>
      <c r="B21">
        <f>IF('All scores'!$B427=$B$1,'All scores'!S427)</f>
        <v>28</v>
      </c>
      <c r="C21" t="str">
        <f>IF('All scores'!$B427=$B$1,'All scores'!T427)</f>
        <v>Georgia Tech</v>
      </c>
      <c r="D21">
        <f>IF('All scores'!$B427=$B$1,'All scores'!U427)</f>
        <v>14</v>
      </c>
      <c r="E21" s="3">
        <f>VLOOKUP(A21,'Week 7'!$Q$4:R$138,2,FALSE)</f>
        <v>1669.8936332159244</v>
      </c>
      <c r="F21" s="3">
        <f>VLOOKUP(C21,'Week 7'!$Q$4:S$138,2,FALSE)</f>
        <v>1552.8161270129215</v>
      </c>
      <c r="G21" s="5">
        <f t="shared" si="0"/>
        <v>0.57438927871197676</v>
      </c>
      <c r="H21">
        <f t="shared" si="2"/>
        <v>1</v>
      </c>
      <c r="I21">
        <f t="shared" si="3"/>
        <v>14</v>
      </c>
      <c r="J21">
        <f t="shared" si="4"/>
        <v>2.7080502011022101</v>
      </c>
      <c r="K21">
        <f t="shared" si="5"/>
        <v>1669.8936332159244</v>
      </c>
      <c r="L21">
        <f t="shared" si="6"/>
        <v>1552.8161270129215</v>
      </c>
      <c r="M21">
        <f t="shared" si="1"/>
        <v>2.2000187909707969</v>
      </c>
      <c r="N21" s="3">
        <f t="shared" si="7"/>
        <v>1678.4058476416849</v>
      </c>
      <c r="Q21" t="str">
        <f>'PRE-POST'!A24</f>
        <v>Buffalo</v>
      </c>
      <c r="R21" s="3">
        <f>IFERROR(VLOOKUP(Q21,$A$4:$N$160,14,FALSE),VLOOKUP(Q21,'Week 7'!Q$4:R$134,2,FALSE))</f>
        <v>1708.9753020417595</v>
      </c>
    </row>
    <row r="22" spans="1:18">
      <c r="A22" t="str">
        <f>IF('All scores'!$B428=$B$1,'All scores'!R428)</f>
        <v>Toledo</v>
      </c>
      <c r="B22">
        <f>IF('All scores'!$B428=$B$1,'All scores'!S428)</f>
        <v>26</v>
      </c>
      <c r="C22" t="str">
        <f>IF('All scores'!$B428=$B$1,'All scores'!T428)</f>
        <v>Eastern Michigan</v>
      </c>
      <c r="D22">
        <f>IF('All scores'!$B428=$B$1,'All scores'!U428)</f>
        <v>28</v>
      </c>
      <c r="E22" s="3">
        <f>VLOOKUP(A22,'Week 7'!$Q$4:R$138,2,FALSE)</f>
        <v>1575.7201457130147</v>
      </c>
      <c r="F22" s="3">
        <f>VLOOKUP(C22,'Week 7'!$Q$4:S$138,2,FALSE)</f>
        <v>1501.0859546091251</v>
      </c>
      <c r="G22" s="5">
        <f t="shared" si="0"/>
        <v>0.5138611629792057</v>
      </c>
      <c r="H22">
        <f t="shared" si="2"/>
        <v>0</v>
      </c>
      <c r="I22">
        <f t="shared" si="3"/>
        <v>-2</v>
      </c>
      <c r="J22">
        <f t="shared" si="4"/>
        <v>1.0986122886681098</v>
      </c>
      <c r="K22">
        <f t="shared" si="5"/>
        <v>1501.0859546091251</v>
      </c>
      <c r="L22">
        <f t="shared" si="6"/>
        <v>1575.7201457130147</v>
      </c>
      <c r="M22">
        <f t="shared" si="1"/>
        <v>2.1999705228934965</v>
      </c>
      <c r="N22" s="3">
        <f t="shared" si="7"/>
        <v>1565.4429224534306</v>
      </c>
      <c r="Q22" t="str">
        <f>'PRE-POST'!A25</f>
        <v>Brigham Young</v>
      </c>
      <c r="R22" s="3">
        <f>IFERROR(VLOOKUP(Q22,$A$4:$N$160,14,FALSE),VLOOKUP(Q22,'Week 7'!Q$4:R$134,2,FALSE))</f>
        <v>1485.1250494501121</v>
      </c>
    </row>
    <row r="23" spans="1:18">
      <c r="A23" t="str">
        <f>IF('All scores'!$B429=$B$1,'All scores'!R429)</f>
        <v>Florida</v>
      </c>
      <c r="B23">
        <f>IF('All scores'!$B429=$B$1,'All scores'!S429)</f>
        <v>37</v>
      </c>
      <c r="C23" t="str">
        <f>IF('All scores'!$B429=$B$1,'All scores'!T429)</f>
        <v>Vanderbilt</v>
      </c>
      <c r="D23">
        <f>IF('All scores'!$B429=$B$1,'All scores'!U429)</f>
        <v>27</v>
      </c>
      <c r="E23" s="3">
        <f>VLOOKUP(A23,'Week 7'!$Q$4:R$138,2,FALSE)</f>
        <v>1701.5325523848164</v>
      </c>
      <c r="F23" s="3">
        <f>VLOOKUP(C23,'Week 7'!$Q$4:S$138,2,FALSE)</f>
        <v>1457.291693611111</v>
      </c>
      <c r="G23" s="5">
        <f t="shared" si="0"/>
        <v>0.73726342128723765</v>
      </c>
      <c r="H23">
        <f t="shared" si="2"/>
        <v>1</v>
      </c>
      <c r="I23">
        <f t="shared" si="3"/>
        <v>10</v>
      </c>
      <c r="J23">
        <f t="shared" si="4"/>
        <v>2.3978952727983707</v>
      </c>
      <c r="K23">
        <f t="shared" si="5"/>
        <v>1701.5325523848164</v>
      </c>
      <c r="L23">
        <f t="shared" si="6"/>
        <v>1457.291693611111</v>
      </c>
      <c r="M23">
        <f t="shared" si="1"/>
        <v>2.2000090075019023</v>
      </c>
      <c r="N23" s="3">
        <f t="shared" si="7"/>
        <v>1706.7872839590716</v>
      </c>
      <c r="Q23" t="str">
        <f>'PRE-POST'!A26</f>
        <v>California</v>
      </c>
      <c r="R23" s="3">
        <f>IFERROR(VLOOKUP(Q23,$A$4:$N$160,14,FALSE),VLOOKUP(Q23,'Week 7'!Q$4:R$134,2,FALSE))</f>
        <v>1511.8652872287425</v>
      </c>
    </row>
    <row r="24" spans="1:18">
      <c r="A24" t="str">
        <f>IF('All scores'!$B430=$B$1,'All scores'!R430)</f>
        <v>Middle Tennessee State</v>
      </c>
      <c r="B24">
        <f>IF('All scores'!$B430=$B$1,'All scores'!S430)</f>
        <v>21</v>
      </c>
      <c r="C24" t="str">
        <f>IF('All scores'!$B430=$B$1,'All scores'!T430)</f>
        <v>Florida International</v>
      </c>
      <c r="D24">
        <f>IF('All scores'!$B430=$B$1,'All scores'!U430)</f>
        <v>24</v>
      </c>
      <c r="E24" s="3">
        <f>VLOOKUP(A24,'Week 7'!$Q$4:R$138,2,FALSE)</f>
        <v>1546.9419865801419</v>
      </c>
      <c r="F24" s="3">
        <f>VLOOKUP(C24,'Week 7'!$Q$4:S$138,2,FALSE)</f>
        <v>1536.4567963314773</v>
      </c>
      <c r="G24" s="5">
        <f t="shared" si="0"/>
        <v>0.42218443183691351</v>
      </c>
      <c r="H24">
        <f t="shared" si="2"/>
        <v>0</v>
      </c>
      <c r="I24">
        <f t="shared" si="3"/>
        <v>-3</v>
      </c>
      <c r="J24">
        <f t="shared" si="4"/>
        <v>1.3862943611198906</v>
      </c>
      <c r="K24">
        <f t="shared" si="5"/>
        <v>1536.4567963314773</v>
      </c>
      <c r="L24">
        <f t="shared" si="6"/>
        <v>1546.9419865801419</v>
      </c>
      <c r="M24">
        <f t="shared" si="1"/>
        <v>2.1997901802496833</v>
      </c>
      <c r="N24" s="3">
        <f t="shared" si="7"/>
        <v>1538.4982979434037</v>
      </c>
      <c r="Q24" t="str">
        <f>'PRE-POST'!A27</f>
        <v>UCLA</v>
      </c>
      <c r="R24" s="3">
        <f>IFERROR(VLOOKUP(Q24,$A$4:$N$160,14,FALSE),VLOOKUP(Q24,'Week 7'!Q$4:R$134,2,FALSE))</f>
        <v>1364.5005281524147</v>
      </c>
    </row>
    <row r="25" spans="1:18">
      <c r="A25" t="str">
        <f>IF('All scores'!$B431=$B$1,'All scores'!R431)</f>
        <v>Wyoming</v>
      </c>
      <c r="B25">
        <f>IF('All scores'!$B431=$B$1,'All scores'!S431)</f>
        <v>3</v>
      </c>
      <c r="C25" t="str">
        <f>IF('All scores'!$B431=$B$1,'All scores'!T431)</f>
        <v>Fresno State</v>
      </c>
      <c r="D25">
        <f>IF('All scores'!$B431=$B$1,'All scores'!U431)</f>
        <v>27</v>
      </c>
      <c r="E25" s="3">
        <f>VLOOKUP(A25,'Week 7'!$Q$4:R$138,2,FALSE)</f>
        <v>1429.4723094411918</v>
      </c>
      <c r="F25" s="3">
        <f>VLOOKUP(C25,'Week 7'!$Q$4:S$138,2,FALSE)</f>
        <v>1677.6941443504963</v>
      </c>
      <c r="G25" s="5">
        <f t="shared" si="0"/>
        <v>0.14148021772575123</v>
      </c>
      <c r="H25">
        <f t="shared" si="2"/>
        <v>0</v>
      </c>
      <c r="I25">
        <f t="shared" si="3"/>
        <v>-24</v>
      </c>
      <c r="J25">
        <f t="shared" si="4"/>
        <v>3.2188758248682006</v>
      </c>
      <c r="K25">
        <f t="shared" si="5"/>
        <v>1677.6941443504963</v>
      </c>
      <c r="L25">
        <f t="shared" si="6"/>
        <v>1429.4723094411918</v>
      </c>
      <c r="M25">
        <f t="shared" si="1"/>
        <v>2.200008863039792</v>
      </c>
      <c r="N25" s="3">
        <f t="shared" si="7"/>
        <v>1426.6427050866769</v>
      </c>
      <c r="Q25" t="str">
        <f>'PRE-POST'!A28</f>
        <v>Central Florida</v>
      </c>
      <c r="R25" s="3">
        <f>IFERROR(VLOOKUP(Q25,$A$4:$N$160,14,FALSE),VLOOKUP(Q25,'Week 7'!Q$4:R$134,2,FALSE))</f>
        <v>1661.5613958467388</v>
      </c>
    </row>
    <row r="26" spans="1:18">
      <c r="A26" t="str">
        <f>IF('All scores'!$B432=$B$1,'All scores'!R432)</f>
        <v>Houston</v>
      </c>
      <c r="B26">
        <f>IF('All scores'!$B432=$B$1,'All scores'!S432)</f>
        <v>42</v>
      </c>
      <c r="C26" t="str">
        <f>IF('All scores'!$B432=$B$1,'All scores'!T432)</f>
        <v>East Carolina</v>
      </c>
      <c r="D26">
        <f>IF('All scores'!$B432=$B$1,'All scores'!U432)</f>
        <v>20</v>
      </c>
      <c r="E26" s="3">
        <f>VLOOKUP(A26,'Week 7'!$Q$4:R$138,2,FALSE)</f>
        <v>1600.937929337292</v>
      </c>
      <c r="F26" s="3">
        <f>VLOOKUP(C26,'Week 7'!$Q$4:S$138,2,FALSE)</f>
        <v>1453.5172475564782</v>
      </c>
      <c r="G26" s="5">
        <f t="shared" si="0"/>
        <v>0.61643684375235697</v>
      </c>
      <c r="H26">
        <f t="shared" si="2"/>
        <v>1</v>
      </c>
      <c r="I26">
        <f t="shared" si="3"/>
        <v>22</v>
      </c>
      <c r="J26">
        <f t="shared" si="4"/>
        <v>3.1354942159291497</v>
      </c>
      <c r="K26">
        <f t="shared" si="5"/>
        <v>1600.937929337292</v>
      </c>
      <c r="L26">
        <f t="shared" si="6"/>
        <v>1453.5172475564782</v>
      </c>
      <c r="M26">
        <f t="shared" si="1"/>
        <v>2.2000149232792405</v>
      </c>
      <c r="N26" s="3">
        <f t="shared" si="7"/>
        <v>1608.6091924622449</v>
      </c>
      <c r="Q26" t="str">
        <f>'PRE-POST'!A29</f>
        <v>Central Michigan</v>
      </c>
      <c r="R26" s="3">
        <f>IFERROR(VLOOKUP(Q26,$A$4:$N$160,14,FALSE),VLOOKUP(Q26,'Week 7'!Q$4:R$134,2,FALSE))</f>
        <v>1344.7328498020067</v>
      </c>
    </row>
    <row r="27" spans="1:18">
      <c r="A27" t="str">
        <f>IF('All scores'!$B433=$B$1,'All scores'!R433)</f>
        <v>Iowa</v>
      </c>
      <c r="B27">
        <f>IF('All scores'!$B433=$B$1,'All scores'!S433)</f>
        <v>42</v>
      </c>
      <c r="C27" t="str">
        <f>IF('All scores'!$B433=$B$1,'All scores'!T433)</f>
        <v>Indiana</v>
      </c>
      <c r="D27">
        <f>IF('All scores'!$B433=$B$1,'All scores'!U433)</f>
        <v>16</v>
      </c>
      <c r="E27" s="3">
        <f>VLOOKUP(A27,'Week 7'!$Q$4:R$138,2,FALSE)</f>
        <v>1605.0315215968405</v>
      </c>
      <c r="F27" s="3">
        <f>VLOOKUP(C27,'Week 7'!$Q$4:S$138,2,FALSE)</f>
        <v>1505.9712101431271</v>
      </c>
      <c r="G27" s="5">
        <f t="shared" si="0"/>
        <v>0.54886030364159677</v>
      </c>
      <c r="H27">
        <f t="shared" si="2"/>
        <v>1</v>
      </c>
      <c r="I27">
        <f t="shared" si="3"/>
        <v>26</v>
      </c>
      <c r="J27">
        <f t="shared" si="4"/>
        <v>3.2958368660043291</v>
      </c>
      <c r="K27">
        <f t="shared" si="5"/>
        <v>1605.0315215968405</v>
      </c>
      <c r="L27">
        <f t="shared" si="6"/>
        <v>1505.9712101431271</v>
      </c>
      <c r="M27">
        <f t="shared" si="1"/>
        <v>2.2000222086925403</v>
      </c>
      <c r="N27" s="3">
        <f t="shared" si="7"/>
        <v>1614.0543155240086</v>
      </c>
      <c r="Q27" t="str">
        <f>'PRE-POST'!A30</f>
        <v>Charlotte</v>
      </c>
      <c r="R27" s="3">
        <f>IFERROR(VLOOKUP(Q27,$A$4:$N$160,14,FALSE),VLOOKUP(Q27,'Week 7'!Q$4:R$134,2,FALSE))</f>
        <v>1414.9932078665317</v>
      </c>
    </row>
    <row r="28" spans="1:18">
      <c r="A28" t="str">
        <f>IF('All scores'!$B434=$B$1,'All scores'!R434)</f>
        <v>West Virginia</v>
      </c>
      <c r="B28">
        <f>IF('All scores'!$B434=$B$1,'All scores'!S434)</f>
        <v>14</v>
      </c>
      <c r="C28" t="str">
        <f>IF('All scores'!$B434=$B$1,'All scores'!T434)</f>
        <v>Iowa State</v>
      </c>
      <c r="D28">
        <f>IF('All scores'!$B434=$B$1,'All scores'!U434)</f>
        <v>30</v>
      </c>
      <c r="E28" s="3">
        <f>VLOOKUP(A28,'Week 7'!$Q$4:R$138,2,FALSE)</f>
        <v>1668.7356842733425</v>
      </c>
      <c r="F28" s="3">
        <f>VLOOKUP(C28,'Week 7'!$Q$4:S$138,2,FALSE)</f>
        <v>1547.529596905018</v>
      </c>
      <c r="G28" s="5">
        <f t="shared" si="0"/>
        <v>0.5801887429714857</v>
      </c>
      <c r="H28">
        <f t="shared" si="2"/>
        <v>0</v>
      </c>
      <c r="I28">
        <f t="shared" si="3"/>
        <v>-16</v>
      </c>
      <c r="J28">
        <f t="shared" si="4"/>
        <v>2.8332133440562162</v>
      </c>
      <c r="K28">
        <f t="shared" si="5"/>
        <v>1547.529596905018</v>
      </c>
      <c r="L28">
        <f t="shared" si="6"/>
        <v>1668.7356842733425</v>
      </c>
      <c r="M28">
        <f t="shared" si="1"/>
        <v>2.1999818490964627</v>
      </c>
      <c r="N28" s="3">
        <f t="shared" si="7"/>
        <v>1657.1319094139128</v>
      </c>
      <c r="Q28" t="str">
        <f>'PRE-POST'!A31</f>
        <v>Cincinnati</v>
      </c>
      <c r="R28" s="3">
        <f>IFERROR(VLOOKUP(Q28,$A$4:$N$160,14,FALSE),VLOOKUP(Q28,'Week 7'!Q$4:R$134,2,FALSE))</f>
        <v>1668.39243258376</v>
      </c>
    </row>
    <row r="29" spans="1:18">
      <c r="A29" t="str">
        <f>IF('All scores'!$B435=$B$1,'All scores'!R435)</f>
        <v>Oklahoma State</v>
      </c>
      <c r="B29">
        <f>IF('All scores'!$B435=$B$1,'All scores'!S435)</f>
        <v>12</v>
      </c>
      <c r="C29" t="str">
        <f>IF('All scores'!$B435=$B$1,'All scores'!T435)</f>
        <v>Kansas State</v>
      </c>
      <c r="D29">
        <f>IF('All scores'!$B435=$B$1,'All scores'!U435)</f>
        <v>31</v>
      </c>
      <c r="E29" s="3">
        <f>VLOOKUP(A29,'Week 7'!$Q$4:R$138,2,FALSE)</f>
        <v>1530.9221897905338</v>
      </c>
      <c r="F29" s="3">
        <f>VLOOKUP(C29,'Week 7'!$Q$4:S$138,2,FALSE)</f>
        <v>1442.4864815861854</v>
      </c>
      <c r="G29" s="5">
        <f t="shared" si="0"/>
        <v>0.53367563644266947</v>
      </c>
      <c r="H29">
        <f t="shared" si="2"/>
        <v>0</v>
      </c>
      <c r="I29">
        <f t="shared" si="3"/>
        <v>-19</v>
      </c>
      <c r="J29">
        <f t="shared" si="4"/>
        <v>2.9957322735539909</v>
      </c>
      <c r="K29">
        <f t="shared" si="5"/>
        <v>1442.4864815861854</v>
      </c>
      <c r="L29">
        <f t="shared" si="6"/>
        <v>1530.9221897905338</v>
      </c>
      <c r="M29">
        <f t="shared" si="1"/>
        <v>2.1999751231708928</v>
      </c>
      <c r="N29" s="3">
        <f t="shared" si="7"/>
        <v>1520.2486770616804</v>
      </c>
      <c r="Q29" t="str">
        <f>'PRE-POST'!A32</f>
        <v>Clemson</v>
      </c>
      <c r="R29" s="3">
        <f>IFERROR(VLOOKUP(Q29,$A$4:$N$160,14,FALSE),VLOOKUP(Q29,'Week 7'!Q$4:R$134,2,FALSE))</f>
        <v>1775.8623905362733</v>
      </c>
    </row>
    <row r="30" spans="1:18">
      <c r="A30" t="str">
        <f>IF('All scores'!$B436=$B$1,'All scores'!R436)</f>
        <v>Troy</v>
      </c>
      <c r="B30">
        <f>IF('All scores'!$B436=$B$1,'All scores'!S436)</f>
        <v>16</v>
      </c>
      <c r="C30" t="str">
        <f>IF('All scores'!$B436=$B$1,'All scores'!T436)</f>
        <v>Liberty</v>
      </c>
      <c r="D30">
        <f>IF('All scores'!$B436=$B$1,'All scores'!U436)</f>
        <v>22</v>
      </c>
      <c r="E30" s="3">
        <f>VLOOKUP(A30,'Week 7'!$Q$4:R$138,2,FALSE)</f>
        <v>1633.4685524585138</v>
      </c>
      <c r="F30" s="3">
        <f>VLOOKUP(C30,'Week 7'!$Q$4:S$138,2,FALSE)</f>
        <v>1377.3645579867709</v>
      </c>
      <c r="G30" s="5">
        <f t="shared" si="0"/>
        <v>0.7502756611325776</v>
      </c>
      <c r="H30">
        <f t="shared" si="2"/>
        <v>0</v>
      </c>
      <c r="I30">
        <f t="shared" si="3"/>
        <v>-6</v>
      </c>
      <c r="J30">
        <f t="shared" si="4"/>
        <v>1.9459101490553132</v>
      </c>
      <c r="K30">
        <f t="shared" si="5"/>
        <v>1377.3645579867709</v>
      </c>
      <c r="L30">
        <f t="shared" si="6"/>
        <v>1633.4685524585138</v>
      </c>
      <c r="M30">
        <f t="shared" si="1"/>
        <v>2.1999914097396078</v>
      </c>
      <c r="N30" s="3">
        <f t="shared" si="7"/>
        <v>1618.4630392358622</v>
      </c>
      <c r="Q30" t="str">
        <f>'PRE-POST'!A33</f>
        <v>Coastal Carolina</v>
      </c>
      <c r="R30" s="3">
        <f>IFERROR(VLOOKUP(Q30,$A$4:$N$160,14,FALSE),VLOOKUP(Q30,'Week 7'!Q$4:R$134,2,FALSE))</f>
        <v>1596.5039838718292</v>
      </c>
    </row>
    <row r="31" spans="1:18">
      <c r="A31" t="str">
        <f>IF('All scores'!$B437=$B$1,'All scores'!R437)</f>
        <v>New Mexico State</v>
      </c>
      <c r="B31">
        <f>IF('All scores'!$B437=$B$1,'All scores'!S437)</f>
        <v>38</v>
      </c>
      <c r="C31" t="str">
        <f>IF('All scores'!$B437=$B$1,'All scores'!T437)</f>
        <v>Louisiana</v>
      </c>
      <c r="D31">
        <f>IF('All scores'!$B437=$B$1,'All scores'!U437)</f>
        <v>66</v>
      </c>
      <c r="E31" s="3">
        <f>VLOOKUP(A31,'Week 7'!$Q$4:R$138,2,FALSE)</f>
        <v>1405.9461233129782</v>
      </c>
      <c r="F31" s="3">
        <f>VLOOKUP(C31,'Week 7'!$Q$4:S$138,2,FALSE)</f>
        <v>1562.1347056668612</v>
      </c>
      <c r="G31" s="5">
        <f t="shared" si="0"/>
        <v>0.21869904998795939</v>
      </c>
      <c r="H31">
        <f t="shared" si="2"/>
        <v>0</v>
      </c>
      <c r="I31">
        <f t="shared" si="3"/>
        <v>-28</v>
      </c>
      <c r="J31">
        <f t="shared" si="4"/>
        <v>3.3672958299864741</v>
      </c>
      <c r="K31">
        <f t="shared" si="5"/>
        <v>1562.1347056668612</v>
      </c>
      <c r="L31">
        <f t="shared" si="6"/>
        <v>1405.9461233129782</v>
      </c>
      <c r="M31">
        <f t="shared" si="1"/>
        <v>2.2000140855366435</v>
      </c>
      <c r="N31" s="3">
        <f t="shared" si="7"/>
        <v>1401.572142313219</v>
      </c>
      <c r="Q31" t="str">
        <f>'PRE-POST'!A34</f>
        <v>Colorado</v>
      </c>
      <c r="R31" s="3">
        <f>IFERROR(VLOOKUP(Q31,$A$4:$N$160,14,FALSE),VLOOKUP(Q31,'Week 7'!Q$4:R$134,2,FALSE))</f>
        <v>1649.9886667280384</v>
      </c>
    </row>
    <row r="32" spans="1:18">
      <c r="A32" t="str">
        <f>IF('All scores'!$B438=$B$1,'All scores'!R438)</f>
        <v>Georgia</v>
      </c>
      <c r="B32">
        <f>IF('All scores'!$B438=$B$1,'All scores'!S438)</f>
        <v>16</v>
      </c>
      <c r="C32" t="str">
        <f>IF('All scores'!$B438=$B$1,'All scores'!T438)</f>
        <v>Louisiana State</v>
      </c>
      <c r="D32">
        <f>IF('All scores'!$B438=$B$1,'All scores'!U438)</f>
        <v>36</v>
      </c>
      <c r="E32" s="3">
        <f>VLOOKUP(A32,'Week 7'!$Q$4:R$138,2,FALSE)</f>
        <v>1781.9271429273942</v>
      </c>
      <c r="F32" s="3">
        <f>VLOOKUP(C32,'Week 7'!$Q$4:S$138,2,FALSE)</f>
        <v>1599.7870200849634</v>
      </c>
      <c r="G32" s="5">
        <f t="shared" si="0"/>
        <v>0.6624681827845007</v>
      </c>
      <c r="H32">
        <f t="shared" si="2"/>
        <v>0</v>
      </c>
      <c r="I32">
        <f t="shared" si="3"/>
        <v>-20</v>
      </c>
      <c r="J32">
        <f t="shared" si="4"/>
        <v>3.044522437723423</v>
      </c>
      <c r="K32">
        <f t="shared" si="5"/>
        <v>1599.7870200849634</v>
      </c>
      <c r="L32">
        <f t="shared" si="6"/>
        <v>1781.9271429273942</v>
      </c>
      <c r="M32">
        <f t="shared" si="1"/>
        <v>2.1999879213873053</v>
      </c>
      <c r="N32" s="3">
        <f t="shared" si="7"/>
        <v>1768.6777792717041</v>
      </c>
      <c r="Q32" t="str">
        <f>'PRE-POST'!A35</f>
        <v>Colorado State</v>
      </c>
      <c r="R32" s="3">
        <f>IFERROR(VLOOKUP(Q32,$A$4:$N$160,14,FALSE),VLOOKUP(Q32,'Week 7'!Q$4:R$134,2,FALSE))</f>
        <v>1411.3165898895622</v>
      </c>
    </row>
    <row r="33" spans="1:18">
      <c r="A33" t="str">
        <f>IF('All scores'!$B439=$B$1,'All scores'!R439)</f>
        <v>Louisiana Tech</v>
      </c>
      <c r="B33">
        <f>IF('All scores'!$B439=$B$1,'All scores'!S439)</f>
        <v>31</v>
      </c>
      <c r="C33" t="str">
        <f>IF('All scores'!$B439=$B$1,'All scores'!T439)</f>
        <v>Texas-San Antonio</v>
      </c>
      <c r="D33">
        <f>IF('All scores'!$B439=$B$1,'All scores'!U439)</f>
        <v>3</v>
      </c>
      <c r="E33" s="3">
        <f>VLOOKUP(A33,'Week 7'!$Q$4:R$138,2,FALSE)</f>
        <v>1450.2265341823297</v>
      </c>
      <c r="F33" s="3">
        <f>VLOOKUP(C33,'Week 7'!$Q$4:S$138,2,FALSE)</f>
        <v>1476.7945196161061</v>
      </c>
      <c r="G33" s="5">
        <f t="shared" si="0"/>
        <v>0.37119172436477932</v>
      </c>
      <c r="H33">
        <f t="shared" si="2"/>
        <v>1</v>
      </c>
      <c r="I33">
        <f t="shared" si="3"/>
        <v>28</v>
      </c>
      <c r="J33">
        <f t="shared" si="4"/>
        <v>3.3672958299864741</v>
      </c>
      <c r="K33">
        <f t="shared" si="5"/>
        <v>1450.2265341823297</v>
      </c>
      <c r="L33">
        <f t="shared" si="6"/>
        <v>1476.7945196161061</v>
      </c>
      <c r="M33">
        <f t="shared" si="1"/>
        <v>2.1999171935709811</v>
      </c>
      <c r="N33" s="3">
        <f t="shared" si="7"/>
        <v>1462.8026996950341</v>
      </c>
      <c r="Q33" t="str">
        <f>'PRE-POST'!A36</f>
        <v>Connecticut</v>
      </c>
      <c r="R33" s="3">
        <f>IFERROR(VLOOKUP(Q33,$A$4:$N$160,14,FALSE),VLOOKUP(Q33,'Week 7'!Q$4:R$134,2,FALSE))</f>
        <v>1377.3320778854293</v>
      </c>
    </row>
    <row r="34" spans="1:18">
      <c r="A34" t="str">
        <f>IF('All scores'!$B440=$B$1,'All scores'!R440)</f>
        <v>Louisiana-Monroe</v>
      </c>
      <c r="B34">
        <f>IF('All scores'!$B440=$B$1,'All scores'!S440)</f>
        <v>45</v>
      </c>
      <c r="C34" t="str">
        <f>IF('All scores'!$B440=$B$1,'All scores'!T440)</f>
        <v>Coastal Carolina</v>
      </c>
      <c r="D34">
        <f>IF('All scores'!$B440=$B$1,'All scores'!U440)</f>
        <v>20</v>
      </c>
      <c r="E34" s="3">
        <f>VLOOKUP(A34,'Week 7'!$Q$4:R$138,2,FALSE)</f>
        <v>1383.0321836929068</v>
      </c>
      <c r="F34" s="3">
        <f>VLOOKUP(C34,'Week 7'!$Q$4:S$138,2,FALSE)</f>
        <v>1613.4156287200815</v>
      </c>
      <c r="G34" s="5">
        <f t="shared" si="0"/>
        <v>0.15441775758737913</v>
      </c>
      <c r="H34">
        <f t="shared" si="2"/>
        <v>1</v>
      </c>
      <c r="I34">
        <f t="shared" si="3"/>
        <v>25</v>
      </c>
      <c r="J34">
        <f t="shared" si="4"/>
        <v>3.2580965380214821</v>
      </c>
      <c r="K34">
        <f t="shared" si="5"/>
        <v>1383.0321836929068</v>
      </c>
      <c r="L34">
        <f t="shared" si="6"/>
        <v>1613.4156287200815</v>
      </c>
      <c r="M34">
        <f t="shared" si="1"/>
        <v>2.1999904507027419</v>
      </c>
      <c r="N34" s="3">
        <f t="shared" si="7"/>
        <v>1399.9438285411591</v>
      </c>
      <c r="Q34" t="str">
        <f>'PRE-POST'!A37</f>
        <v>Duke</v>
      </c>
      <c r="R34" s="3">
        <f>IFERROR(VLOOKUP(Q34,$A$4:$N$160,14,FALSE),VLOOKUP(Q34,'Week 7'!Q$4:R$134,2,FALSE))</f>
        <v>1678.4058476416849</v>
      </c>
    </row>
    <row r="35" spans="1:18">
      <c r="A35" t="str">
        <f>IF('All scores'!$B441=$B$1,'All scores'!R441)</f>
        <v>Marshall</v>
      </c>
      <c r="B35">
        <f>IF('All scores'!$B441=$B$1,'All scores'!S441)</f>
        <v>42</v>
      </c>
      <c r="C35" t="str">
        <f>IF('All scores'!$B441=$B$1,'All scores'!T441)</f>
        <v>Old Dominion</v>
      </c>
      <c r="D35">
        <f>IF('All scores'!$B441=$B$1,'All scores'!U441)</f>
        <v>20</v>
      </c>
      <c r="E35" s="3">
        <f>VLOOKUP(A35,'Week 7'!$Q$4:R$138,2,FALSE)</f>
        <v>1434.4050371874564</v>
      </c>
      <c r="F35" s="3">
        <f>VLOOKUP(C35,'Week 7'!$Q$4:S$138,2,FALSE)</f>
        <v>1409.2524623126808</v>
      </c>
      <c r="G35" s="5">
        <f t="shared" si="0"/>
        <v>0.44290506516969858</v>
      </c>
      <c r="H35">
        <f t="shared" si="2"/>
        <v>1</v>
      </c>
      <c r="I35">
        <f t="shared" si="3"/>
        <v>22</v>
      </c>
      <c r="J35">
        <f t="shared" si="4"/>
        <v>3.1354942159291497</v>
      </c>
      <c r="K35">
        <f t="shared" si="5"/>
        <v>1434.4050371874564</v>
      </c>
      <c r="L35">
        <f t="shared" si="6"/>
        <v>1409.2524623126808</v>
      </c>
      <c r="M35">
        <f t="shared" si="1"/>
        <v>2.2000874661942547</v>
      </c>
      <c r="N35" s="3">
        <f t="shared" si="7"/>
        <v>1445.5469358840623</v>
      </c>
      <c r="Q35" t="str">
        <f>'PRE-POST'!A38</f>
        <v>Eastern Michigan</v>
      </c>
      <c r="R35" s="3">
        <f>IFERROR(VLOOKUP(Q35,$A$4:$N$160,14,FALSE),VLOOKUP(Q35,'Week 7'!Q$4:R$134,2,FALSE))</f>
        <v>1511.3631778687093</v>
      </c>
    </row>
    <row r="36" spans="1:18">
      <c r="A36" t="str">
        <f>IF('All scores'!$B442=$B$1,'All scores'!R442)</f>
        <v>Rutgers</v>
      </c>
      <c r="B36">
        <f>IF('All scores'!$B442=$B$1,'All scores'!S442)</f>
        <v>7</v>
      </c>
      <c r="C36" t="str">
        <f>IF('All scores'!$B442=$B$1,'All scores'!T442)</f>
        <v>Maryland</v>
      </c>
      <c r="D36">
        <f>IF('All scores'!$B442=$B$1,'All scores'!U442)</f>
        <v>34</v>
      </c>
      <c r="E36" s="3">
        <f>VLOOKUP(A36,'Week 7'!$Q$4:R$138,2,FALSE)</f>
        <v>1310.1856729304807</v>
      </c>
      <c r="F36" s="3">
        <f>VLOOKUP(C36,'Week 7'!$Q$4:S$138,2,FALSE)</f>
        <v>1536.641828798829</v>
      </c>
      <c r="G36" s="5">
        <f t="shared" ref="G36:G67" si="8">1/(1+(10^((F36-E36+HFA)/400)))</f>
        <v>0.15739277393623444</v>
      </c>
      <c r="H36">
        <f t="shared" si="2"/>
        <v>0</v>
      </c>
      <c r="I36">
        <f t="shared" si="3"/>
        <v>-27</v>
      </c>
      <c r="J36">
        <f t="shared" si="4"/>
        <v>3.3322045101752038</v>
      </c>
      <c r="K36">
        <f t="shared" si="5"/>
        <v>1536.641828798829</v>
      </c>
      <c r="L36">
        <f t="shared" si="6"/>
        <v>1310.1856729304807</v>
      </c>
      <c r="M36">
        <f t="shared" ref="M36:M67" si="9">IFERROR((MVC*0.001/(K36-L36))+MVC,1)</f>
        <v>2.2000097149048194</v>
      </c>
      <c r="N36" s="3">
        <f t="shared" si="7"/>
        <v>1307.0378174517559</v>
      </c>
      <c r="Q36" t="str">
        <f>'PRE-POST'!A39</f>
        <v>East Carolina</v>
      </c>
      <c r="R36" s="3">
        <f>IFERROR(VLOOKUP(Q36,$A$4:$N$160,14,FALSE),VLOOKUP(Q36,'Week 7'!Q$4:R$134,2,FALSE))</f>
        <v>1445.8459844315253</v>
      </c>
    </row>
    <row r="37" spans="1:18">
      <c r="A37" t="str">
        <f>IF('All scores'!$B443=$B$1,'All scores'!R443)</f>
        <v>Kent State</v>
      </c>
      <c r="B37">
        <f>IF('All scores'!$B443=$B$1,'All scores'!S443)</f>
        <v>6</v>
      </c>
      <c r="C37" t="str">
        <f>IF('All scores'!$B443=$B$1,'All scores'!T443)</f>
        <v>Miami (OH)</v>
      </c>
      <c r="D37">
        <f>IF('All scores'!$B443=$B$1,'All scores'!U443)</f>
        <v>31</v>
      </c>
      <c r="E37" s="3">
        <f>VLOOKUP(A37,'Week 7'!$Q$4:R$138,2,FALSE)</f>
        <v>1399.6206562001535</v>
      </c>
      <c r="F37" s="3">
        <f>VLOOKUP(C37,'Week 7'!$Q$4:S$138,2,FALSE)</f>
        <v>1546.4017866688039</v>
      </c>
      <c r="G37" s="5">
        <f t="shared" si="8"/>
        <v>0.22809307939471585</v>
      </c>
      <c r="H37">
        <f t="shared" si="2"/>
        <v>0</v>
      </c>
      <c r="I37">
        <f t="shared" si="3"/>
        <v>-25</v>
      </c>
      <c r="J37">
        <f t="shared" si="4"/>
        <v>3.2580965380214821</v>
      </c>
      <c r="K37">
        <f t="shared" si="5"/>
        <v>1546.4017866688039</v>
      </c>
      <c r="L37">
        <f t="shared" si="6"/>
        <v>1399.6206562001535</v>
      </c>
      <c r="M37">
        <f t="shared" si="9"/>
        <v>2.2000149883026041</v>
      </c>
      <c r="N37" s="3">
        <f t="shared" si="7"/>
        <v>1395.0587946122591</v>
      </c>
      <c r="Q37" t="str">
        <f>'PRE-POST'!A40</f>
        <v>Florida International</v>
      </c>
      <c r="R37" s="3">
        <f>IFERROR(VLOOKUP(Q37,$A$4:$N$160,14,FALSE),VLOOKUP(Q37,'Week 7'!Q$4:R$134,2,FALSE))</f>
        <v>1544.9004849682156</v>
      </c>
    </row>
    <row r="38" spans="1:18">
      <c r="A38" t="str">
        <f>IF('All scores'!$B444=$B$1,'All scores'!R444)</f>
        <v>Wisconsin</v>
      </c>
      <c r="B38">
        <f>IF('All scores'!$B444=$B$1,'All scores'!S444)</f>
        <v>13</v>
      </c>
      <c r="C38" t="str">
        <f>IF('All scores'!$B444=$B$1,'All scores'!T444)</f>
        <v>Michigan</v>
      </c>
      <c r="D38">
        <f>IF('All scores'!$B444=$B$1,'All scores'!U444)</f>
        <v>38</v>
      </c>
      <c r="E38" s="3">
        <f>VLOOKUP(A38,'Week 7'!$Q$4:R$138,2,FALSE)</f>
        <v>1648.8132905404889</v>
      </c>
      <c r="F38" s="3">
        <f>VLOOKUP(C38,'Week 7'!$Q$4:S$138,2,FALSE)</f>
        <v>1671.6597904258708</v>
      </c>
      <c r="G38" s="5">
        <f t="shared" si="8"/>
        <v>0.37620558161847933</v>
      </c>
      <c r="H38">
        <f t="shared" si="2"/>
        <v>0</v>
      </c>
      <c r="I38">
        <f t="shared" si="3"/>
        <v>-25</v>
      </c>
      <c r="J38">
        <f t="shared" si="4"/>
        <v>3.2580965380214821</v>
      </c>
      <c r="K38">
        <f t="shared" si="5"/>
        <v>1671.6597904258708</v>
      </c>
      <c r="L38">
        <f t="shared" si="6"/>
        <v>1648.8132905404889</v>
      </c>
      <c r="M38">
        <f t="shared" si="9"/>
        <v>2.2000962948377669</v>
      </c>
      <c r="N38" s="3">
        <f t="shared" si="7"/>
        <v>1641.2891789081193</v>
      </c>
      <c r="Q38" t="str">
        <f>'PRE-POST'!A41</f>
        <v>Florida</v>
      </c>
      <c r="R38" s="3">
        <f>IFERROR(VLOOKUP(Q38,$A$4:$N$160,14,FALSE),VLOOKUP(Q38,'Week 7'!Q$4:R$134,2,FALSE))</f>
        <v>1706.7872839590716</v>
      </c>
    </row>
    <row r="39" spans="1:18">
      <c r="A39" t="str">
        <f>IF('All scores'!$B445=$B$1,'All scores'!R445)</f>
        <v>Michigan State</v>
      </c>
      <c r="B39">
        <f>IF('All scores'!$B445=$B$1,'All scores'!S445)</f>
        <v>21</v>
      </c>
      <c r="C39" t="str">
        <f>IF('All scores'!$B445=$B$1,'All scores'!T445)</f>
        <v>Penn State</v>
      </c>
      <c r="D39">
        <f>IF('All scores'!$B445=$B$1,'All scores'!U445)</f>
        <v>17</v>
      </c>
      <c r="E39" s="3">
        <f>VLOOKUP(A39,'Week 7'!$Q$4:R$138,2,FALSE)</f>
        <v>1503.9704209496178</v>
      </c>
      <c r="F39" s="3">
        <f>VLOOKUP(C39,'Week 7'!$Q$4:S$138,2,FALSE)</f>
        <v>1728.6798691654249</v>
      </c>
      <c r="G39" s="5">
        <f t="shared" si="8"/>
        <v>0.15873085026252906</v>
      </c>
      <c r="H39">
        <f t="shared" si="2"/>
        <v>1</v>
      </c>
      <c r="I39">
        <f t="shared" si="3"/>
        <v>4</v>
      </c>
      <c r="J39">
        <f t="shared" si="4"/>
        <v>1.6094379124341003</v>
      </c>
      <c r="K39">
        <f t="shared" si="5"/>
        <v>1503.9704209496178</v>
      </c>
      <c r="L39">
        <f t="shared" si="6"/>
        <v>1728.6798691654249</v>
      </c>
      <c r="M39">
        <f t="shared" si="9"/>
        <v>2.1999902095794486</v>
      </c>
      <c r="N39" s="3">
        <f t="shared" si="7"/>
        <v>1520.7958039443672</v>
      </c>
      <c r="Q39" t="str">
        <f>'PRE-POST'!A42</f>
        <v>Florida Atlantic</v>
      </c>
      <c r="R39" s="3">
        <f>IFERROR(VLOOKUP(Q39,$A$4:$N$160,14,FALSE),VLOOKUP(Q39,'Week 7'!Q$4:R$134,2,FALSE))</f>
        <v>1532.1633902443741</v>
      </c>
    </row>
    <row r="40" spans="1:18">
      <c r="A40" t="str">
        <f>IF('All scores'!$B446=$B$1,'All scores'!R446)</f>
        <v>Mississippi</v>
      </c>
      <c r="B40">
        <f>IF('All scores'!$B446=$B$1,'All scores'!S446)</f>
        <v>37</v>
      </c>
      <c r="C40" t="str">
        <f>IF('All scores'!$B446=$B$1,'All scores'!T446)</f>
        <v>Arkansas</v>
      </c>
      <c r="D40">
        <f>IF('All scores'!$B446=$B$1,'All scores'!U446)</f>
        <v>33</v>
      </c>
      <c r="E40" s="3">
        <f>VLOOKUP(A40,'Week 7'!$Q$4:R$138,2,FALSE)</f>
        <v>1574.9292818292213</v>
      </c>
      <c r="F40" s="3">
        <f>VLOOKUP(C40,'Week 7'!$Q$4:S$138,2,FALSE)</f>
        <v>1375.5701716151025</v>
      </c>
      <c r="G40" s="5">
        <f t="shared" si="8"/>
        <v>0.68426309779223971</v>
      </c>
      <c r="H40">
        <f t="shared" si="2"/>
        <v>1</v>
      </c>
      <c r="I40">
        <f t="shared" si="3"/>
        <v>4</v>
      </c>
      <c r="J40">
        <f t="shared" si="4"/>
        <v>1.6094379124341003</v>
      </c>
      <c r="K40">
        <f t="shared" si="5"/>
        <v>1574.9292818292213</v>
      </c>
      <c r="L40">
        <f t="shared" si="6"/>
        <v>1375.5701716151025</v>
      </c>
      <c r="M40">
        <f t="shared" si="9"/>
        <v>2.2000110353622548</v>
      </c>
      <c r="N40" s="3">
        <f t="shared" si="7"/>
        <v>1581.2440198733766</v>
      </c>
      <c r="Q40" t="str">
        <f>'PRE-POST'!A43</f>
        <v>Florida State</v>
      </c>
      <c r="R40" s="3">
        <f>IFERROR(VLOOKUP(Q40,$A$4:$N$160,14,FALSE),VLOOKUP(Q40,'Week 7'!Q$4:R$134,2,FALSE))</f>
        <v>1512.9382114946338</v>
      </c>
    </row>
    <row r="41" spans="1:18">
      <c r="A41" t="str">
        <f>IF('All scores'!$B447=$B$1,'All scores'!R447)</f>
        <v>Southern Mississippi</v>
      </c>
      <c r="B41">
        <f>IF('All scores'!$B447=$B$1,'All scores'!S447)</f>
        <v>7</v>
      </c>
      <c r="C41" t="str">
        <f>IF('All scores'!$B447=$B$1,'All scores'!T447)</f>
        <v>North Texas</v>
      </c>
      <c r="D41">
        <f>IF('All scores'!$B447=$B$1,'All scores'!U447)</f>
        <v>30</v>
      </c>
      <c r="E41" s="3">
        <f>VLOOKUP(A41,'Week 7'!$Q$4:R$138,2,FALSE)</f>
        <v>1593.2972347291898</v>
      </c>
      <c r="F41" s="3">
        <f>VLOOKUP(C41,'Week 7'!$Q$4:S$138,2,FALSE)</f>
        <v>1694.318478476602</v>
      </c>
      <c r="G41" s="5">
        <f t="shared" si="8"/>
        <v>0.27774093443171727</v>
      </c>
      <c r="H41">
        <f t="shared" si="2"/>
        <v>0</v>
      </c>
      <c r="I41">
        <f t="shared" si="3"/>
        <v>-23</v>
      </c>
      <c r="J41">
        <f t="shared" si="4"/>
        <v>3.1780538303479458</v>
      </c>
      <c r="K41">
        <f t="shared" si="5"/>
        <v>1694.318478476602</v>
      </c>
      <c r="L41">
        <f t="shared" si="6"/>
        <v>1593.2972347291898</v>
      </c>
      <c r="M41">
        <f t="shared" si="9"/>
        <v>2.2000217775976458</v>
      </c>
      <c r="N41" s="3">
        <f t="shared" si="7"/>
        <v>1587.7424160405553</v>
      </c>
      <c r="Q41" t="str">
        <f>'PRE-POST'!A44</f>
        <v>Fresno State</v>
      </c>
      <c r="R41" s="3">
        <f>IFERROR(VLOOKUP(Q41,$A$4:$N$160,14,FALSE),VLOOKUP(Q41,'Week 7'!Q$4:R$134,2,FALSE))</f>
        <v>1680.5237487050113</v>
      </c>
    </row>
    <row r="42" spans="1:18">
      <c r="A42" t="str">
        <f>IF('All scores'!$B448=$B$1,'All scores'!R448)</f>
        <v>Ohio</v>
      </c>
      <c r="B42">
        <f>IF('All scores'!$B448=$B$1,'All scores'!S448)</f>
        <v>21</v>
      </c>
      <c r="C42" t="str">
        <f>IF('All scores'!$B448=$B$1,'All scores'!T448)</f>
        <v>Northern Illinois</v>
      </c>
      <c r="D42">
        <f>IF('All scores'!$B448=$B$1,'All scores'!U448)</f>
        <v>24</v>
      </c>
      <c r="E42" s="3">
        <f>VLOOKUP(A42,'Week 7'!$Q$4:R$138,2,FALSE)</f>
        <v>1502.1611380115205</v>
      </c>
      <c r="F42" s="3">
        <f>VLOOKUP(C42,'Week 7'!$Q$4:S$138,2,FALSE)</f>
        <v>1474.6160390272225</v>
      </c>
      <c r="G42" s="5">
        <f t="shared" si="8"/>
        <v>0.44630590864452757</v>
      </c>
      <c r="H42">
        <f t="shared" si="2"/>
        <v>0</v>
      </c>
      <c r="I42">
        <f t="shared" si="3"/>
        <v>-3</v>
      </c>
      <c r="J42">
        <f t="shared" si="4"/>
        <v>1.3862943611198906</v>
      </c>
      <c r="K42">
        <f t="shared" si="5"/>
        <v>1474.6160390272225</v>
      </c>
      <c r="L42">
        <f t="shared" si="6"/>
        <v>1502.1611380115205</v>
      </c>
      <c r="M42">
        <f t="shared" si="9"/>
        <v>2.1999201309822394</v>
      </c>
      <c r="N42" s="3">
        <f t="shared" si="7"/>
        <v>1493.23501983863</v>
      </c>
      <c r="Q42" t="str">
        <f>'PRE-POST'!A45</f>
        <v>Georgia</v>
      </c>
      <c r="R42" s="3">
        <f>IFERROR(VLOOKUP(Q42,$A$4:$N$160,14,FALSE),VLOOKUP(Q42,'Week 7'!Q$4:R$134,2,FALSE))</f>
        <v>1768.6777792717041</v>
      </c>
    </row>
    <row r="43" spans="1:18">
      <c r="A43" t="str">
        <f>IF('All scores'!$B449=$B$1,'All scores'!R449)</f>
        <v>Nebraska</v>
      </c>
      <c r="B43">
        <f>IF('All scores'!$B449=$B$1,'All scores'!S449)</f>
        <v>31</v>
      </c>
      <c r="C43" t="str">
        <f>IF('All scores'!$B449=$B$1,'All scores'!T449)</f>
        <v>Northwestern</v>
      </c>
      <c r="D43">
        <f>IF('All scores'!$B449=$B$1,'All scores'!U449)</f>
        <v>34</v>
      </c>
      <c r="E43" s="3">
        <f>VLOOKUP(A43,'Week 7'!$Q$4:R$138,2,FALSE)</f>
        <v>1360.2673250903649</v>
      </c>
      <c r="F43" s="3">
        <f>VLOOKUP(C43,'Week 7'!$Q$4:S$138,2,FALSE)</f>
        <v>1490.7065964877615</v>
      </c>
      <c r="G43" s="5">
        <f t="shared" si="8"/>
        <v>0.2450778192715227</v>
      </c>
      <c r="H43">
        <f t="shared" si="2"/>
        <v>0</v>
      </c>
      <c r="I43">
        <f t="shared" si="3"/>
        <v>-3</v>
      </c>
      <c r="J43">
        <f t="shared" si="4"/>
        <v>1.3862943611198906</v>
      </c>
      <c r="K43">
        <f t="shared" si="5"/>
        <v>1490.7065964877615</v>
      </c>
      <c r="L43">
        <f t="shared" si="6"/>
        <v>1360.2673250903649</v>
      </c>
      <c r="M43">
        <f t="shared" si="9"/>
        <v>2.2000168660862367</v>
      </c>
      <c r="N43" s="3">
        <f t="shared" si="7"/>
        <v>1355.3657687049345</v>
      </c>
      <c r="Q43" t="str">
        <f>'PRE-POST'!A46</f>
        <v>Georgia Southern</v>
      </c>
      <c r="R43" s="3">
        <f>IFERROR(VLOOKUP(Q43,$A$4:$N$160,14,FALSE),VLOOKUP(Q43,'Week 7'!Q$4:R$134,2,FALSE))</f>
        <v>1611.2600126827547</v>
      </c>
    </row>
    <row r="44" spans="1:18">
      <c r="A44" t="str">
        <f>IF('All scores'!$B450=$B$1,'All scores'!R450)</f>
        <v>Pittsburgh</v>
      </c>
      <c r="B44">
        <f>IF('All scores'!$B450=$B$1,'All scores'!S450)</f>
        <v>14</v>
      </c>
      <c r="C44" t="str">
        <f>IF('All scores'!$B450=$B$1,'All scores'!T450)</f>
        <v>Notre Dame</v>
      </c>
      <c r="D44">
        <f>IF('All scores'!$B450=$B$1,'All scores'!U450)</f>
        <v>19</v>
      </c>
      <c r="E44" s="3">
        <f>VLOOKUP(A44,'Week 7'!$Q$4:R$138,2,FALSE)</f>
        <v>1528.7526322574327</v>
      </c>
      <c r="F44" s="3">
        <f>VLOOKUP(C44,'Week 7'!$Q$4:S$138,2,FALSE)</f>
        <v>1729.4074405896024</v>
      </c>
      <c r="G44" s="5">
        <f t="shared" si="8"/>
        <v>0.17810608057474819</v>
      </c>
      <c r="H44">
        <f t="shared" si="2"/>
        <v>0</v>
      </c>
      <c r="I44">
        <f t="shared" si="3"/>
        <v>-5</v>
      </c>
      <c r="J44">
        <f t="shared" si="4"/>
        <v>1.791759469228055</v>
      </c>
      <c r="K44">
        <f t="shared" si="5"/>
        <v>1729.4074405896024</v>
      </c>
      <c r="L44">
        <f t="shared" si="6"/>
        <v>1528.7526322574327</v>
      </c>
      <c r="M44">
        <f t="shared" si="9"/>
        <v>2.2000109641030701</v>
      </c>
      <c r="N44" s="3">
        <f t="shared" si="7"/>
        <v>1525.1905106459376</v>
      </c>
      <c r="Q44" t="str">
        <f>'PRE-POST'!A47</f>
        <v>Georgia State</v>
      </c>
      <c r="R44" s="3">
        <f>IFERROR(VLOOKUP(Q44,$A$4:$N$160,14,FALSE),VLOOKUP(Q44,'Week 7'!Q$4:R$134,2,FALSE))</f>
        <v>1354.1247346267837</v>
      </c>
    </row>
    <row r="45" spans="1:18">
      <c r="A45" t="str">
        <f>IF('All scores'!$B451=$B$1,'All scores'!R451)</f>
        <v>Minnesota</v>
      </c>
      <c r="B45">
        <f>IF('All scores'!$B451=$B$1,'All scores'!S451)</f>
        <v>14</v>
      </c>
      <c r="C45" t="str">
        <f>IF('All scores'!$B451=$B$1,'All scores'!T451)</f>
        <v>Ohio State</v>
      </c>
      <c r="D45">
        <f>IF('All scores'!$B451=$B$1,'All scores'!U451)</f>
        <v>30</v>
      </c>
      <c r="E45" s="3">
        <f>VLOOKUP(A45,'Week 7'!$Q$4:R$138,2,FALSE)</f>
        <v>1474.8969552587218</v>
      </c>
      <c r="F45" s="3">
        <f>VLOOKUP(C45,'Week 7'!$Q$4:S$138,2,FALSE)</f>
        <v>1735.7039404977602</v>
      </c>
      <c r="G45" s="5">
        <f t="shared" si="8"/>
        <v>0.13290709604776635</v>
      </c>
      <c r="H45">
        <f t="shared" si="2"/>
        <v>0</v>
      </c>
      <c r="I45">
        <f t="shared" si="3"/>
        <v>-16</v>
      </c>
      <c r="J45">
        <f t="shared" si="4"/>
        <v>2.8332133440562162</v>
      </c>
      <c r="K45">
        <f t="shared" si="5"/>
        <v>1735.7039404977602</v>
      </c>
      <c r="L45">
        <f t="shared" si="6"/>
        <v>1474.8969552587218</v>
      </c>
      <c r="M45">
        <f t="shared" si="9"/>
        <v>2.2000084353568905</v>
      </c>
      <c r="N45" s="3">
        <f t="shared" si="7"/>
        <v>1472.2388133377665</v>
      </c>
      <c r="Q45" t="str">
        <f>'PRE-POST'!A48</f>
        <v>Georgia Tech</v>
      </c>
      <c r="R45" s="3">
        <f>IFERROR(VLOOKUP(Q45,$A$4:$N$160,14,FALSE),VLOOKUP(Q45,'Week 7'!Q$4:R$134,2,FALSE))</f>
        <v>1544.303912587161</v>
      </c>
    </row>
    <row r="46" spans="1:18">
      <c r="A46" t="str">
        <f>IF('All scores'!$B452=$B$1,'All scores'!R452)</f>
        <v>Washington</v>
      </c>
      <c r="B46">
        <f>IF('All scores'!$B452=$B$1,'All scores'!S452)</f>
        <v>27</v>
      </c>
      <c r="C46" t="str">
        <f>IF('All scores'!$B452=$B$1,'All scores'!T452)</f>
        <v>Oregon</v>
      </c>
      <c r="D46">
        <f>IF('All scores'!$B452=$B$1,'All scores'!U452)</f>
        <v>30</v>
      </c>
      <c r="E46" s="3">
        <f>VLOOKUP(A46,'Week 7'!$Q$4:R$138,2,FALSE)</f>
        <v>1667.7555804642593</v>
      </c>
      <c r="F46" s="3">
        <f>VLOOKUP(C46,'Week 7'!$Q$4:S$138,2,FALSE)</f>
        <v>1558.9929224938192</v>
      </c>
      <c r="G46" s="5">
        <f t="shared" si="8"/>
        <v>0.56264855661007052</v>
      </c>
      <c r="H46">
        <f t="shared" si="2"/>
        <v>0</v>
      </c>
      <c r="I46">
        <f t="shared" si="3"/>
        <v>-3</v>
      </c>
      <c r="J46">
        <f t="shared" si="4"/>
        <v>1.3862943611198906</v>
      </c>
      <c r="K46">
        <f t="shared" si="5"/>
        <v>1558.9929224938192</v>
      </c>
      <c r="L46">
        <f t="shared" si="6"/>
        <v>1667.7555804642593</v>
      </c>
      <c r="M46">
        <f t="shared" si="9"/>
        <v>2.1999797724693289</v>
      </c>
      <c r="N46" s="3">
        <f t="shared" si="7"/>
        <v>1656.502609332058</v>
      </c>
      <c r="Q46" t="str">
        <f>'PRE-POST'!A49</f>
        <v>Hawaii</v>
      </c>
      <c r="R46" s="3">
        <f>IFERROR(VLOOKUP(Q46,$A$4:$N$160,14,FALSE),VLOOKUP(Q46,'Week 7'!Q$4:R$134,2,FALSE))</f>
        <v>1603.4699215284024</v>
      </c>
    </row>
    <row r="47" spans="1:18">
      <c r="A47" t="str">
        <f>IF('All scores'!$B453=$B$1,'All scores'!R453)</f>
        <v>Purdue</v>
      </c>
      <c r="B47">
        <f>IF('All scores'!$B453=$B$1,'All scores'!S453)</f>
        <v>46</v>
      </c>
      <c r="C47" t="str">
        <f>IF('All scores'!$B453=$B$1,'All scores'!T453)</f>
        <v>Illinois</v>
      </c>
      <c r="D47">
        <f>IF('All scores'!$B453=$B$1,'All scores'!U453)</f>
        <v>7</v>
      </c>
      <c r="E47" s="3">
        <f>VLOOKUP(A47,'Week 7'!$Q$4:R$138,2,FALSE)</f>
        <v>1543.0426047870351</v>
      </c>
      <c r="F47" s="3">
        <f>VLOOKUP(C47,'Week 7'!$Q$4:S$138,2,FALSE)</f>
        <v>1528.1232253942962</v>
      </c>
      <c r="G47" s="5">
        <f t="shared" si="8"/>
        <v>0.4284232340771314</v>
      </c>
      <c r="H47">
        <f t="shared" si="2"/>
        <v>1</v>
      </c>
      <c r="I47">
        <f t="shared" si="3"/>
        <v>39</v>
      </c>
      <c r="J47">
        <f t="shared" si="4"/>
        <v>3.6888794541139363</v>
      </c>
      <c r="K47">
        <f t="shared" si="5"/>
        <v>1543.0426047870351</v>
      </c>
      <c r="L47">
        <f t="shared" si="6"/>
        <v>1528.1232253942962</v>
      </c>
      <c r="M47">
        <f t="shared" si="9"/>
        <v>2.2001474592167738</v>
      </c>
      <c r="N47" s="3">
        <f t="shared" si="7"/>
        <v>1554.4741401054926</v>
      </c>
      <c r="Q47" t="str">
        <f>'PRE-POST'!A50</f>
        <v>Houston</v>
      </c>
      <c r="R47" s="3">
        <f>IFERROR(VLOOKUP(Q47,$A$4:$N$160,14,FALSE),VLOOKUP(Q47,'Week 7'!Q$4:R$134,2,FALSE))</f>
        <v>1608.6091924622449</v>
      </c>
    </row>
    <row r="48" spans="1:18">
      <c r="A48" t="s">
        <v>135</v>
      </c>
      <c r="B48">
        <f>IF('All scores'!$B454=$B$1,'All scores'!S454)</f>
        <v>7</v>
      </c>
      <c r="C48" t="str">
        <f>IF('All scores'!$B454=$B$1,'All scores'!T454)</f>
        <v>South Alabama</v>
      </c>
      <c r="D48">
        <f>IF('All scores'!$B454=$B$1,'All scores'!U454)</f>
        <v>45</v>
      </c>
      <c r="E48" s="3">
        <f>VLOOKUP(A48,'Week 7'!$Q$4:R$138,2,FALSE)</f>
        <v>1286.9343276691473</v>
      </c>
      <c r="F48" s="3">
        <f>VLOOKUP(C48,'Week 7'!$Q$4:S$138,2,FALSE)</f>
        <v>1413.3988202263629</v>
      </c>
      <c r="G48" s="5">
        <f t="shared" si="8"/>
        <v>0.24933572818622976</v>
      </c>
      <c r="H48">
        <f t="shared" si="2"/>
        <v>0</v>
      </c>
      <c r="I48">
        <f t="shared" si="3"/>
        <v>-38</v>
      </c>
      <c r="J48">
        <f t="shared" si="4"/>
        <v>3.6635616461296463</v>
      </c>
      <c r="K48">
        <f t="shared" si="5"/>
        <v>1413.3988202263629</v>
      </c>
      <c r="L48">
        <f t="shared" si="6"/>
        <v>1286.9343276691473</v>
      </c>
      <c r="M48">
        <f t="shared" si="9"/>
        <v>2.2000173961873055</v>
      </c>
      <c r="N48" s="3">
        <f t="shared" si="7"/>
        <v>1281.9476131054228</v>
      </c>
      <c r="Q48" t="str">
        <f>'PRE-POST'!A51</f>
        <v>Illinois</v>
      </c>
      <c r="R48" s="3">
        <f>IFERROR(VLOOKUP(Q48,$A$4:$N$160,14,FALSE),VLOOKUP(Q48,'Week 7'!Q$4:R$134,2,FALSE))</f>
        <v>1516.6916900758388</v>
      </c>
    </row>
    <row r="49" spans="1:18">
      <c r="A49" t="str">
        <f>IF('All scores'!$B455=$B$1,'All scores'!R455)</f>
        <v>Colorado</v>
      </c>
      <c r="B49">
        <f>IF('All scores'!$B455=$B$1,'All scores'!S455)</f>
        <v>20</v>
      </c>
      <c r="C49" t="str">
        <f>IF('All scores'!$B455=$B$1,'All scores'!T455)</f>
        <v>Southern California</v>
      </c>
      <c r="D49">
        <f>IF('All scores'!$B455=$B$1,'All scores'!U455)</f>
        <v>31</v>
      </c>
      <c r="E49" s="3">
        <f>VLOOKUP(A49,'Week 7'!$Q$4:R$138,2,FALSE)</f>
        <v>1662.9825533601654</v>
      </c>
      <c r="F49" s="3">
        <f>VLOOKUP(C49,'Week 7'!$Q$4:S$138,2,FALSE)</f>
        <v>1490.6777882103474</v>
      </c>
      <c r="G49" s="5">
        <f t="shared" si="8"/>
        <v>0.64969433160634915</v>
      </c>
      <c r="H49">
        <f t="shared" si="2"/>
        <v>0</v>
      </c>
      <c r="I49">
        <f t="shared" si="3"/>
        <v>-11</v>
      </c>
      <c r="J49">
        <f t="shared" si="4"/>
        <v>2.4849066497880004</v>
      </c>
      <c r="K49">
        <f t="shared" si="5"/>
        <v>1490.6777882103474</v>
      </c>
      <c r="L49">
        <f t="shared" si="6"/>
        <v>1662.9825533601654</v>
      </c>
      <c r="M49">
        <f t="shared" si="9"/>
        <v>2.1999872319259537</v>
      </c>
      <c r="N49" s="3">
        <f t="shared" si="7"/>
        <v>1649.9886667280384</v>
      </c>
      <c r="Q49" t="str">
        <f>'PRE-POST'!A52</f>
        <v>Indiana</v>
      </c>
      <c r="R49" s="3">
        <f>IFERROR(VLOOKUP(Q49,$A$4:$N$160,14,FALSE),VLOOKUP(Q49,'Week 7'!Q$4:R$134,2,FALSE))</f>
        <v>1496.948416215959</v>
      </c>
    </row>
    <row r="50" spans="1:18">
      <c r="A50" t="str">
        <f>IF('All scores'!$B456=$B$1,'All scores'!R456)</f>
        <v>Temple</v>
      </c>
      <c r="B50">
        <f>IF('All scores'!$B456=$B$1,'All scores'!S456)</f>
        <v>24</v>
      </c>
      <c r="C50" t="str">
        <f>IF('All scores'!$B456=$B$1,'All scores'!T456)</f>
        <v>Navy</v>
      </c>
      <c r="D50">
        <f>IF('All scores'!$B456=$B$1,'All scores'!U456)</f>
        <v>17</v>
      </c>
      <c r="E50" s="3">
        <f>VLOOKUP(A50,'Week 7'!$Q$4:R$138,2,FALSE)</f>
        <v>1624.1568683694043</v>
      </c>
      <c r="F50" s="3">
        <f>VLOOKUP(C50,'Week 7'!$Q$4:S$138,2,FALSE)</f>
        <v>1422.0376278387889</v>
      </c>
      <c r="G50" s="5">
        <f t="shared" si="8"/>
        <v>0.68768568891943949</v>
      </c>
      <c r="H50">
        <f t="shared" si="2"/>
        <v>1</v>
      </c>
      <c r="I50">
        <f t="shared" si="3"/>
        <v>7</v>
      </c>
      <c r="J50">
        <f t="shared" si="4"/>
        <v>2.0794415416798357</v>
      </c>
      <c r="K50">
        <f t="shared" si="5"/>
        <v>1624.1568683694043</v>
      </c>
      <c r="L50">
        <f t="shared" si="6"/>
        <v>1422.0376278387889</v>
      </c>
      <c r="M50">
        <f t="shared" si="9"/>
        <v>2.2000108846638957</v>
      </c>
      <c r="N50" s="3">
        <f t="shared" si="7"/>
        <v>1630.4031545910154</v>
      </c>
      <c r="Q50" t="str">
        <f>'PRE-POST'!A53</f>
        <v>Iowa</v>
      </c>
      <c r="R50" s="3">
        <f>IFERROR(VLOOKUP(Q50,$A$4:$N$160,14,FALSE),VLOOKUP(Q50,'Week 7'!Q$4:R$134,2,FALSE))</f>
        <v>1614.0543155240086</v>
      </c>
    </row>
    <row r="51" spans="1:18">
      <c r="A51" t="str">
        <f>IF('All scores'!$B457=$B$1,'All scores'!R457)</f>
        <v>Tennessee</v>
      </c>
      <c r="B51">
        <f>IF('All scores'!$B457=$B$1,'All scores'!S457)</f>
        <v>30</v>
      </c>
      <c r="C51" t="str">
        <f>IF('All scores'!$B457=$B$1,'All scores'!T457)</f>
        <v>Auburn</v>
      </c>
      <c r="D51">
        <f>IF('All scores'!$B457=$B$1,'All scores'!U457)</f>
        <v>24</v>
      </c>
      <c r="E51" s="3">
        <f>VLOOKUP(A51,'Week 7'!$Q$4:R$138,2,FALSE)</f>
        <v>1470.3586336409062</v>
      </c>
      <c r="F51" s="3">
        <f>VLOOKUP(C51,'Week 7'!$Q$4:S$138,2,FALSE)</f>
        <v>1552.6207770421365</v>
      </c>
      <c r="G51" s="5">
        <f t="shared" si="8"/>
        <v>0.29991365929988034</v>
      </c>
      <c r="H51">
        <f t="shared" si="2"/>
        <v>1</v>
      </c>
      <c r="I51">
        <f t="shared" si="3"/>
        <v>6</v>
      </c>
      <c r="J51">
        <f t="shared" si="4"/>
        <v>1.9459101490553132</v>
      </c>
      <c r="K51">
        <f t="shared" si="5"/>
        <v>1470.3586336409062</v>
      </c>
      <c r="L51">
        <f t="shared" si="6"/>
        <v>1552.6207770421365</v>
      </c>
      <c r="M51">
        <f t="shared" si="9"/>
        <v>2.1999732562280894</v>
      </c>
      <c r="N51" s="3">
        <f t="shared" si="7"/>
        <v>1484.3603604549087</v>
      </c>
      <c r="Q51" t="str">
        <f>'PRE-POST'!A54</f>
        <v>Iowa State</v>
      </c>
      <c r="R51" s="3">
        <f>IFERROR(VLOOKUP(Q51,$A$4:$N$160,14,FALSE),VLOOKUP(Q51,'Week 7'!Q$4:R$134,2,FALSE))</f>
        <v>1559.1333717644477</v>
      </c>
    </row>
    <row r="52" spans="1:18">
      <c r="A52" t="str">
        <f>IF('All scores'!$B458=$B$1,'All scores'!R458)</f>
        <v>Baylor</v>
      </c>
      <c r="B52">
        <f>IF('All scores'!$B458=$B$1,'All scores'!S458)</f>
        <v>17</v>
      </c>
      <c r="C52" t="str">
        <f>IF('All scores'!$B458=$B$1,'All scores'!T458)</f>
        <v>Texas</v>
      </c>
      <c r="D52">
        <f>IF('All scores'!$B458=$B$1,'All scores'!U458)</f>
        <v>23</v>
      </c>
      <c r="E52" s="3">
        <f>VLOOKUP(A52,'Week 7'!$Q$4:R$138,2,FALSE)</f>
        <v>1630.4651223365117</v>
      </c>
      <c r="F52" s="3">
        <f>VLOOKUP(C52,'Week 7'!$Q$4:S$138,2,FALSE)</f>
        <v>1666.2577516268816</v>
      </c>
      <c r="G52" s="5">
        <f t="shared" si="8"/>
        <v>0.35888450091428331</v>
      </c>
      <c r="H52">
        <f t="shared" si="2"/>
        <v>0</v>
      </c>
      <c r="I52">
        <f t="shared" si="3"/>
        <v>-6</v>
      </c>
      <c r="J52">
        <f t="shared" si="4"/>
        <v>1.9459101490553132</v>
      </c>
      <c r="K52">
        <f t="shared" si="5"/>
        <v>1666.2577516268816</v>
      </c>
      <c r="L52">
        <f t="shared" si="6"/>
        <v>1630.4651223365117</v>
      </c>
      <c r="M52">
        <f t="shared" si="9"/>
        <v>2.2000614651687687</v>
      </c>
      <c r="N52" s="3">
        <f t="shared" si="7"/>
        <v>1623.2874323182261</v>
      </c>
      <c r="Q52" t="str">
        <f>'PRE-POST'!A55</f>
        <v>Kansas</v>
      </c>
      <c r="R52" s="3">
        <f>IFERROR(VLOOKUP(Q52,$A$4:$N$160,14,FALSE),VLOOKUP(Q52,'Week 7'!Q$4:R$134,2,FALSE))</f>
        <v>1505.580749743965</v>
      </c>
    </row>
    <row r="53" spans="1:18">
      <c r="A53" t="str">
        <f>IF('All scores'!$B459=$B$1,'All scores'!R459)</f>
        <v>Texas A&amp;M</v>
      </c>
      <c r="B53">
        <f>IF('All scores'!$B459=$B$1,'All scores'!S459)</f>
        <v>26</v>
      </c>
      <c r="C53" t="str">
        <f>IF('All scores'!$B459=$B$1,'All scores'!T459)</f>
        <v>South Carolina</v>
      </c>
      <c r="D53">
        <f>IF('All scores'!$B459=$B$1,'All scores'!U459)</f>
        <v>23</v>
      </c>
      <c r="E53" s="3">
        <f>VLOOKUP(A53,'Week 7'!$Q$4:R$138,2,FALSE)</f>
        <v>1639.8579616143268</v>
      </c>
      <c r="F53" s="3">
        <f>VLOOKUP(C53,'Week 7'!$Q$4:S$138,2,FALSE)</f>
        <v>1582.0005451110742</v>
      </c>
      <c r="G53" s="5">
        <f t="shared" si="8"/>
        <v>0.48972244390465841</v>
      </c>
      <c r="H53">
        <f t="shared" si="2"/>
        <v>1</v>
      </c>
      <c r="I53">
        <f t="shared" si="3"/>
        <v>3</v>
      </c>
      <c r="J53">
        <f t="shared" si="4"/>
        <v>1.3862943611198906</v>
      </c>
      <c r="K53">
        <f t="shared" si="5"/>
        <v>1639.8579616143268</v>
      </c>
      <c r="L53">
        <f t="shared" si="6"/>
        <v>1582.0005451110742</v>
      </c>
      <c r="M53">
        <f t="shared" si="9"/>
        <v>2.2000380245115143</v>
      </c>
      <c r="N53" s="3">
        <f t="shared" si="7"/>
        <v>1650.0635127362336</v>
      </c>
      <c r="Q53" t="str">
        <f>'PRE-POST'!A56</f>
        <v>Kansas State</v>
      </c>
      <c r="R53" s="3">
        <f>IFERROR(VLOOKUP(Q53,$A$4:$N$160,14,FALSE),VLOOKUP(Q53,'Week 7'!Q$4:R$134,2,FALSE))</f>
        <v>1453.1599943150388</v>
      </c>
    </row>
    <row r="54" spans="1:18">
      <c r="A54" t="str">
        <f>IF('All scores'!$B460=$B$1,'All scores'!R460)</f>
        <v>UCLA</v>
      </c>
      <c r="B54">
        <f>IF('All scores'!$B460=$B$1,'All scores'!S460)</f>
        <v>37</v>
      </c>
      <c r="C54" t="str">
        <f>IF('All scores'!$B460=$B$1,'All scores'!T460)</f>
        <v>California</v>
      </c>
      <c r="D54">
        <f>IF('All scores'!$B460=$B$1,'All scores'!U460)</f>
        <v>7</v>
      </c>
      <c r="E54" s="3">
        <f>VLOOKUP(A54,'Week 7'!$Q$4:R$138,2,FALSE)</f>
        <v>1348.4332559855138</v>
      </c>
      <c r="F54" s="3">
        <f>VLOOKUP(C54,'Week 7'!$Q$4:S$138,2,FALSE)</f>
        <v>1527.9325593956435</v>
      </c>
      <c r="G54" s="5">
        <f t="shared" si="8"/>
        <v>0.19663639165495586</v>
      </c>
      <c r="H54">
        <f t="shared" si="2"/>
        <v>1</v>
      </c>
      <c r="I54">
        <f t="shared" si="3"/>
        <v>30</v>
      </c>
      <c r="J54">
        <f t="shared" si="4"/>
        <v>3.4339872044851463</v>
      </c>
      <c r="K54">
        <f t="shared" si="5"/>
        <v>1348.4332559855138</v>
      </c>
      <c r="L54">
        <f t="shared" si="6"/>
        <v>1527.9325593956435</v>
      </c>
      <c r="M54">
        <f t="shared" si="9"/>
        <v>2.1999877436850275</v>
      </c>
      <c r="N54" s="3">
        <f t="shared" si="7"/>
        <v>1364.5005281524147</v>
      </c>
      <c r="Q54" t="str">
        <f>'PRE-POST'!A57</f>
        <v>Kent State</v>
      </c>
      <c r="R54" s="3">
        <f>IFERROR(VLOOKUP(Q54,$A$4:$N$160,14,FALSE),VLOOKUP(Q54,'Week 7'!Q$4:R$134,2,FALSE))</f>
        <v>1395.0587946122591</v>
      </c>
    </row>
    <row r="55" spans="1:18">
      <c r="A55" t="str">
        <f>IF('All scores'!$B461=$B$1,'All scores'!R461)</f>
        <v>Nevada-Las Vegas</v>
      </c>
      <c r="B55">
        <f>IF('All scores'!$B461=$B$1,'All scores'!S461)</f>
        <v>28</v>
      </c>
      <c r="C55" t="str">
        <f>IF('All scores'!$B461=$B$1,'All scores'!T461)</f>
        <v>Utah State</v>
      </c>
      <c r="D55">
        <f>IF('All scores'!$B461=$B$1,'All scores'!U461)</f>
        <v>59</v>
      </c>
      <c r="E55" s="3">
        <f>VLOOKUP(A55,'Week 7'!$Q$4:R$138,2,FALSE)</f>
        <v>1427.8899033661487</v>
      </c>
      <c r="F55" s="3">
        <f>VLOOKUP(C55,'Week 7'!$Q$4:S$138,2,FALSE)</f>
        <v>1676.7666779647598</v>
      </c>
      <c r="G55" s="5">
        <f t="shared" si="8"/>
        <v>0.14102290225496897</v>
      </c>
      <c r="H55">
        <f t="shared" si="2"/>
        <v>0</v>
      </c>
      <c r="I55">
        <f t="shared" si="3"/>
        <v>-31</v>
      </c>
      <c r="J55">
        <f t="shared" si="4"/>
        <v>3.4657359027997265</v>
      </c>
      <c r="K55">
        <f t="shared" si="5"/>
        <v>1676.7666779647598</v>
      </c>
      <c r="L55">
        <f t="shared" si="6"/>
        <v>1427.8899033661487</v>
      </c>
      <c r="M55">
        <f t="shared" si="9"/>
        <v>2.2000088397159741</v>
      </c>
      <c r="N55" s="3">
        <f t="shared" si="7"/>
        <v>1425.0694453210492</v>
      </c>
      <c r="Q55" t="str">
        <f>'PRE-POST'!A58</f>
        <v>Kentucky</v>
      </c>
      <c r="R55" s="3">
        <f>IFERROR(VLOOKUP(Q55,$A$4:$N$160,14,FALSE),VLOOKUP(Q55,'Week 7'!Q$4:R$134,2,FALSE))</f>
        <v>1653.864807883152</v>
      </c>
    </row>
    <row r="56" spans="1:18">
      <c r="A56" t="str">
        <f>IF('All scores'!$B462=$B$1,'All scores'!R462)</f>
        <v>Miami (FL)</v>
      </c>
      <c r="B56">
        <f>IF('All scores'!$B462=$B$1,'All scores'!S462)</f>
        <v>13</v>
      </c>
      <c r="C56" t="str">
        <f>IF('All scores'!$B462=$B$1,'All scores'!T462)</f>
        <v>Virginia</v>
      </c>
      <c r="D56">
        <f>IF('All scores'!$B462=$B$1,'All scores'!U462)</f>
        <v>16</v>
      </c>
      <c r="E56" s="3">
        <f>VLOOKUP(A56,'Week 7'!$Q$4:R$138,2,FALSE)</f>
        <v>1677.4998193236031</v>
      </c>
      <c r="F56" s="3">
        <f>VLOOKUP(C56,'Week 7'!$Q$4:S$138,2,FALSE)</f>
        <v>1633.2352847412487</v>
      </c>
      <c r="G56" s="5">
        <f t="shared" si="8"/>
        <v>0.4701946457938852</v>
      </c>
      <c r="H56">
        <f t="shared" si="2"/>
        <v>0</v>
      </c>
      <c r="I56">
        <f t="shared" si="3"/>
        <v>-3</v>
      </c>
      <c r="J56">
        <f t="shared" si="4"/>
        <v>1.3862943611198906</v>
      </c>
      <c r="K56">
        <f t="shared" si="5"/>
        <v>1633.2352847412487</v>
      </c>
      <c r="L56">
        <f t="shared" si="6"/>
        <v>1677.4998193236031</v>
      </c>
      <c r="M56">
        <f t="shared" si="9"/>
        <v>2.1999502988109838</v>
      </c>
      <c r="N56" s="3">
        <f t="shared" si="7"/>
        <v>1668.0959264077253</v>
      </c>
      <c r="Q56" t="str">
        <f>'PRE-POST'!A59</f>
        <v>Liberty</v>
      </c>
      <c r="R56" s="3">
        <f>IFERROR(VLOOKUP(Q56,$A$4:$N$160,14,FALSE),VLOOKUP(Q56,'Week 7'!Q$4:R$134,2,FALSE))</f>
        <v>1392.3700712094226</v>
      </c>
    </row>
    <row r="57" spans="1:18">
      <c r="A57" t="str">
        <f>IF('All scores'!$B463=$B$1,'All scores'!R463)</f>
        <v>Virginia Tech</v>
      </c>
      <c r="B57">
        <f>IF('All scores'!$B463=$B$1,'All scores'!S463)</f>
        <v>22</v>
      </c>
      <c r="C57" t="str">
        <f>IF('All scores'!$B463=$B$1,'All scores'!T463)</f>
        <v>North Carolina</v>
      </c>
      <c r="D57">
        <f>IF('All scores'!$B463=$B$1,'All scores'!U463)</f>
        <v>19</v>
      </c>
      <c r="E57" s="3">
        <f>VLOOKUP(A57,'Week 7'!$Q$4:R$138,2,FALSE)</f>
        <v>1459.3403296170375</v>
      </c>
      <c r="F57" s="3">
        <f>VLOOKUP(C57,'Week 7'!$Q$4:S$138,2,FALSE)</f>
        <v>1425.8494624506175</v>
      </c>
      <c r="G57" s="5">
        <f t="shared" si="8"/>
        <v>0.45477862347986037</v>
      </c>
      <c r="H57">
        <f t="shared" si="2"/>
        <v>1</v>
      </c>
      <c r="I57">
        <f t="shared" si="3"/>
        <v>3</v>
      </c>
      <c r="J57">
        <f t="shared" si="4"/>
        <v>1.3862943611198906</v>
      </c>
      <c r="K57">
        <f t="shared" si="5"/>
        <v>1459.3403296170375</v>
      </c>
      <c r="L57">
        <f t="shared" si="6"/>
        <v>1425.8494624506175</v>
      </c>
      <c r="M57">
        <f t="shared" si="9"/>
        <v>2.2000656895502009</v>
      </c>
      <c r="N57" s="3">
        <f t="shared" si="7"/>
        <v>1470.2447571474402</v>
      </c>
      <c r="Q57" t="str">
        <f>'PRE-POST'!A60</f>
        <v>Louisiana State</v>
      </c>
      <c r="R57" s="3">
        <f>IFERROR(VLOOKUP(Q57,$A$4:$N$160,14,FALSE),VLOOKUP(Q57,'Week 7'!Q$4:R$134,2,FALSE))</f>
        <v>1613.0363837406535</v>
      </c>
    </row>
    <row r="58" spans="1:18">
      <c r="A58" t="str">
        <f>IF('All scores'!$B464=$B$1,'All scores'!R464)</f>
        <v>Western Michigan</v>
      </c>
      <c r="B58">
        <f>IF('All scores'!$B464=$B$1,'All scores'!S464)</f>
        <v>42</v>
      </c>
      <c r="C58" t="str">
        <f>IF('All scores'!$B464=$B$1,'All scores'!T464)</f>
        <v>Bowling Green State</v>
      </c>
      <c r="D58">
        <f>IF('All scores'!$B464=$B$1,'All scores'!U464)</f>
        <v>35</v>
      </c>
      <c r="E58" s="3">
        <f>VLOOKUP(A58,'Week 7'!$Q$4:R$138,2,FALSE)</f>
        <v>1571.5922397948636</v>
      </c>
      <c r="F58" s="3">
        <f>VLOOKUP(C58,'Week 7'!$Q$4:S$138,2,FALSE)</f>
        <v>1314.7904103298245</v>
      </c>
      <c r="G58" s="5">
        <f t="shared" si="8"/>
        <v>0.75102754917707815</v>
      </c>
      <c r="H58">
        <f t="shared" si="2"/>
        <v>1</v>
      </c>
      <c r="I58">
        <f t="shared" si="3"/>
        <v>7</v>
      </c>
      <c r="J58">
        <f t="shared" si="4"/>
        <v>2.0794415416798357</v>
      </c>
      <c r="K58">
        <f t="shared" si="5"/>
        <v>1571.5922397948636</v>
      </c>
      <c r="L58">
        <f t="shared" si="6"/>
        <v>1314.7904103298245</v>
      </c>
      <c r="M58">
        <f t="shared" si="9"/>
        <v>2.2000085669171621</v>
      </c>
      <c r="N58" s="3">
        <f t="shared" si="7"/>
        <v>1576.571688811322</v>
      </c>
      <c r="Q58" t="str">
        <f>'PRE-POST'!A61</f>
        <v>Louisiana Tech</v>
      </c>
      <c r="R58" s="3">
        <f>IFERROR(VLOOKUP(Q58,$A$4:$N$160,14,FALSE),VLOOKUP(Q58,'Week 7'!Q$4:R$134,2,FALSE))</f>
        <v>1462.8026996950341</v>
      </c>
    </row>
    <row r="59" spans="1:18">
      <c r="E59" s="3"/>
      <c r="F59" s="3"/>
      <c r="G59" s="5"/>
      <c r="N59" s="3"/>
      <c r="Q59" t="str">
        <f>'PRE-POST'!A62</f>
        <v>Louisiana</v>
      </c>
      <c r="R59" s="3">
        <f>IFERROR(VLOOKUP(Q59,$A$4:$N$160,14,FALSE),VLOOKUP(Q59,'Week 7'!Q$4:R$134,2,FALSE))</f>
        <v>1566.5086866666204</v>
      </c>
    </row>
    <row r="60" spans="1:18">
      <c r="A60" t="str">
        <f>C4</f>
        <v>Arkansas State</v>
      </c>
      <c r="B60">
        <f>D4</f>
        <v>9</v>
      </c>
      <c r="C60" t="str">
        <f>A4</f>
        <v>Appalachian State</v>
      </c>
      <c r="D60">
        <f>B4</f>
        <v>35</v>
      </c>
      <c r="E60" s="3">
        <f>VLOOKUP(A60,'Week 7'!$Q$4:R$138,2,FALSE)</f>
        <v>1587.6543005597075</v>
      </c>
      <c r="F60" s="3">
        <f>VLOOKUP(C60,'Week 7'!$Q$4:S$138,2,FALSE)</f>
        <v>1619.8863032534289</v>
      </c>
      <c r="G60" s="5">
        <f t="shared" ref="G60:G91" si="10">1/(1+(10^((F60-E60-HFA)/400)))</f>
        <v>0.5470176125222338</v>
      </c>
      <c r="H60">
        <f t="shared" si="2"/>
        <v>0</v>
      </c>
      <c r="I60">
        <f t="shared" ref="I60" si="11">B60-D60</f>
        <v>-26</v>
      </c>
      <c r="J60">
        <f t="shared" si="4"/>
        <v>3.2958368660043291</v>
      </c>
      <c r="K60">
        <f t="shared" si="5"/>
        <v>1619.8863032534289</v>
      </c>
      <c r="L60">
        <f t="shared" si="6"/>
        <v>1587.6543005597075</v>
      </c>
      <c r="M60">
        <f t="shared" ref="M60:M91" si="12">IFERROR((MVC*0.001/(K60-L60))+MVC,1)</f>
        <v>2.200068255144457</v>
      </c>
      <c r="N60" s="3">
        <f t="shared" si="7"/>
        <v>1576.7139483092628</v>
      </c>
      <c r="Q60" t="str">
        <f>'PRE-POST'!A63</f>
        <v>Louisiana-Monroe</v>
      </c>
      <c r="R60" s="3">
        <f>IFERROR(VLOOKUP(Q60,$A$4:$N$160,14,FALSE),VLOOKUP(Q60,'Week 7'!Q$4:R$134,2,FALSE))</f>
        <v>1399.9438285411591</v>
      </c>
    </row>
    <row r="61" spans="1:18">
      <c r="A61" t="str">
        <f t="shared" ref="A61:B61" si="13">C5</f>
        <v>Texas State</v>
      </c>
      <c r="B61">
        <f t="shared" si="13"/>
        <v>13</v>
      </c>
      <c r="C61" t="str">
        <f t="shared" ref="C61:D61" si="14">A5</f>
        <v>Georgia Southern</v>
      </c>
      <c r="D61">
        <f t="shared" si="14"/>
        <v>15</v>
      </c>
      <c r="E61" s="3">
        <f>VLOOKUP(A61,'Week 7'!$Q$4:R$138,2,FALSE)</f>
        <v>1357.4228919082684</v>
      </c>
      <c r="F61" s="3">
        <f>VLOOKUP(C61,'Week 7'!$Q$4:S$138,2,FALSE)</f>
        <v>1606.1036952093273</v>
      </c>
      <c r="G61" s="5">
        <f t="shared" si="10"/>
        <v>0.25781587367136793</v>
      </c>
      <c r="H61">
        <f t="shared" si="2"/>
        <v>0</v>
      </c>
      <c r="I61">
        <f t="shared" ref="I61:I114" si="15">B61-D61</f>
        <v>-2</v>
      </c>
      <c r="J61">
        <f t="shared" si="4"/>
        <v>1.0986122886681098</v>
      </c>
      <c r="K61">
        <f t="shared" si="5"/>
        <v>1606.1036952093273</v>
      </c>
      <c r="L61">
        <f t="shared" si="6"/>
        <v>1357.4228919082684</v>
      </c>
      <c r="M61">
        <f t="shared" si="12"/>
        <v>2.2000088466820551</v>
      </c>
      <c r="N61" s="3">
        <f t="shared" si="7"/>
        <v>1352.266574434841</v>
      </c>
      <c r="Q61" t="str">
        <f>'PRE-POST'!A64</f>
        <v>Louisville</v>
      </c>
      <c r="R61" s="3">
        <f>IFERROR(VLOOKUP(Q61,$A$4:$N$160,14,FALSE),VLOOKUP(Q61,'Week 7'!Q$4:R$134,2,FALSE))</f>
        <v>1369.6240213982414</v>
      </c>
    </row>
    <row r="62" spans="1:18">
      <c r="A62" t="str">
        <f t="shared" ref="A62:B62" si="16">C6</f>
        <v>Texas Christian</v>
      </c>
      <c r="B62">
        <f t="shared" si="16"/>
        <v>14</v>
      </c>
      <c r="C62" t="str">
        <f t="shared" ref="C62:D62" si="17">A6</f>
        <v>Texas Tech</v>
      </c>
      <c r="D62">
        <f t="shared" si="17"/>
        <v>17</v>
      </c>
      <c r="E62" s="3">
        <f>VLOOKUP(A62,'Week 7'!$Q$4:R$138,2,FALSE)</f>
        <v>1554.9593550756881</v>
      </c>
      <c r="F62" s="3">
        <f>VLOOKUP(C62,'Week 7'!$Q$4:S$138,2,FALSE)</f>
        <v>1677.362137154518</v>
      </c>
      <c r="G62" s="5">
        <f t="shared" si="10"/>
        <v>0.41813430402027374</v>
      </c>
      <c r="H62">
        <f t="shared" si="2"/>
        <v>0</v>
      </c>
      <c r="I62">
        <f t="shared" si="15"/>
        <v>-3</v>
      </c>
      <c r="J62">
        <f t="shared" si="4"/>
        <v>1.3862943611198906</v>
      </c>
      <c r="K62">
        <f t="shared" si="5"/>
        <v>1677.362137154518</v>
      </c>
      <c r="L62">
        <f t="shared" si="6"/>
        <v>1554.9593550756881</v>
      </c>
      <c r="M62">
        <f t="shared" si="12"/>
        <v>2.2000179734476837</v>
      </c>
      <c r="N62" s="3">
        <f t="shared" si="7"/>
        <v>1546.5966689952827</v>
      </c>
      <c r="Q62" t="str">
        <f>'PRE-POST'!A65</f>
        <v>Marshall</v>
      </c>
      <c r="R62" s="3">
        <f>IFERROR(VLOOKUP(Q62,$A$4:$N$160,14,FALSE),VLOOKUP(Q62,'Week 7'!Q$4:R$134,2,FALSE))</f>
        <v>1445.5469358840623</v>
      </c>
    </row>
    <row r="63" spans="1:18">
      <c r="A63" t="str">
        <f t="shared" ref="A63:B63" si="18">C7</f>
        <v>San Diego State</v>
      </c>
      <c r="B63">
        <f t="shared" si="18"/>
        <v>21</v>
      </c>
      <c r="C63" t="str">
        <f t="shared" ref="C63:D63" si="19">A7</f>
        <v>Air Force</v>
      </c>
      <c r="D63">
        <f t="shared" si="19"/>
        <v>17</v>
      </c>
      <c r="E63" s="3">
        <f>VLOOKUP(A63,'Week 7'!$Q$4:R$138,2,FALSE)</f>
        <v>1623.7021436144962</v>
      </c>
      <c r="F63" s="3">
        <f>VLOOKUP(C63,'Week 7'!$Q$4:S$138,2,FALSE)</f>
        <v>1545.490710996078</v>
      </c>
      <c r="G63" s="5">
        <f t="shared" si="10"/>
        <v>0.6951676899636261</v>
      </c>
      <c r="H63">
        <f t="shared" si="2"/>
        <v>1</v>
      </c>
      <c r="I63">
        <f t="shared" si="15"/>
        <v>4</v>
      </c>
      <c r="J63">
        <f t="shared" si="4"/>
        <v>1.6094379124341003</v>
      </c>
      <c r="K63">
        <f t="shared" si="5"/>
        <v>1623.7021436144962</v>
      </c>
      <c r="L63">
        <f t="shared" si="6"/>
        <v>1545.490710996078</v>
      </c>
      <c r="M63">
        <f t="shared" si="12"/>
        <v>2.200028128879965</v>
      </c>
      <c r="N63" s="3">
        <f t="shared" si="7"/>
        <v>1629.7987898152237</v>
      </c>
      <c r="Q63" t="str">
        <f>'PRE-POST'!A66</f>
        <v>Maryland</v>
      </c>
      <c r="R63" s="3">
        <f>IFERROR(VLOOKUP(Q63,$A$4:$N$160,14,FALSE),VLOOKUP(Q63,'Week 7'!Q$4:R$134,2,FALSE))</f>
        <v>1539.7896842775538</v>
      </c>
    </row>
    <row r="64" spans="1:18">
      <c r="A64" t="str">
        <f t="shared" ref="A64:B64" si="20">C8</f>
        <v>Tulsa</v>
      </c>
      <c r="B64">
        <f t="shared" si="20"/>
        <v>24</v>
      </c>
      <c r="C64" t="str">
        <f t="shared" ref="C64:D64" si="21">A8</f>
        <v>South Florida</v>
      </c>
      <c r="D64">
        <f t="shared" si="21"/>
        <v>25</v>
      </c>
      <c r="E64" s="3">
        <f>VLOOKUP(A64,'Week 7'!$Q$4:R$138,2,FALSE)</f>
        <v>1389.8889398474414</v>
      </c>
      <c r="F64" s="3">
        <f>VLOOKUP(C64,'Week 7'!$Q$4:S$138,2,FALSE)</f>
        <v>1704.950802016705</v>
      </c>
      <c r="G64" s="5">
        <f t="shared" si="10"/>
        <v>0.19162715817190115</v>
      </c>
      <c r="H64">
        <f t="shared" si="2"/>
        <v>0</v>
      </c>
      <c r="I64">
        <f t="shared" si="15"/>
        <v>-1</v>
      </c>
      <c r="J64">
        <f t="shared" si="4"/>
        <v>0.69314718055994529</v>
      </c>
      <c r="K64">
        <f t="shared" si="5"/>
        <v>1704.950802016705</v>
      </c>
      <c r="L64">
        <f t="shared" si="6"/>
        <v>1389.8889398474414</v>
      </c>
      <c r="M64">
        <f t="shared" si="12"/>
        <v>2.2000069827556561</v>
      </c>
      <c r="N64" s="3">
        <f t="shared" si="7"/>
        <v>1386.0563966840034</v>
      </c>
      <c r="Q64" t="str">
        <f>'PRE-POST'!A67</f>
        <v>Massachusetts</v>
      </c>
      <c r="R64" s="3">
        <f>IFERROR(VLOOKUP(Q64,$A$4:$N$160,14,FALSE),VLOOKUP(Q64,'Week 7'!Q$4:R$134,2,FALSE))</f>
        <v>1403.665321784139</v>
      </c>
    </row>
    <row r="65" spans="1:18">
      <c r="A65" t="str">
        <f t="shared" ref="A65:B65" si="22">C9</f>
        <v>Utah</v>
      </c>
      <c r="B65">
        <f t="shared" si="22"/>
        <v>42</v>
      </c>
      <c r="C65" t="str">
        <f t="shared" ref="C65:D65" si="23">A9</f>
        <v>Arizona</v>
      </c>
      <c r="D65">
        <f t="shared" si="23"/>
        <v>10</v>
      </c>
      <c r="E65" s="3">
        <f>VLOOKUP(A65,'Week 7'!$Q$4:R$138,2,FALSE)</f>
        <v>1633.5687350292485</v>
      </c>
      <c r="F65" s="3">
        <f>VLOOKUP(C65,'Week 7'!$Q$4:S$138,2,FALSE)</f>
        <v>1589.3367323005741</v>
      </c>
      <c r="G65" s="5">
        <f t="shared" si="10"/>
        <v>0.65221503708386641</v>
      </c>
      <c r="H65">
        <f t="shared" si="2"/>
        <v>1</v>
      </c>
      <c r="I65">
        <f t="shared" si="15"/>
        <v>32</v>
      </c>
      <c r="J65">
        <f t="shared" si="4"/>
        <v>3.4965075614664802</v>
      </c>
      <c r="K65">
        <f t="shared" si="5"/>
        <v>1633.5687350292485</v>
      </c>
      <c r="L65">
        <f t="shared" si="6"/>
        <v>1589.3367323005741</v>
      </c>
      <c r="M65">
        <f t="shared" si="12"/>
        <v>2.2000497377433597</v>
      </c>
      <c r="N65" s="3">
        <f t="shared" si="7"/>
        <v>1640.5244342875712</v>
      </c>
      <c r="Q65" t="str">
        <f>'PRE-POST'!A68</f>
        <v>Memphis</v>
      </c>
      <c r="R65" s="3">
        <f>IFERROR(VLOOKUP(Q65,$A$4:$N$160,14,FALSE),VLOOKUP(Q65,'Week 7'!Q$4:R$134,2,FALSE))</f>
        <v>1651.2792278438274</v>
      </c>
    </row>
    <row r="66" spans="1:18">
      <c r="A66" t="str">
        <f t="shared" ref="A66:B66" si="24">C10</f>
        <v>Alabama</v>
      </c>
      <c r="B66">
        <f t="shared" si="24"/>
        <v>39</v>
      </c>
      <c r="C66" t="str">
        <f t="shared" ref="C66:D66" si="25">A10</f>
        <v>Missouri</v>
      </c>
      <c r="D66">
        <f t="shared" si="25"/>
        <v>10</v>
      </c>
      <c r="E66" s="3">
        <f>VLOOKUP(A66,'Week 7'!$Q$4:R$138,2,FALSE)</f>
        <v>1779.3399607766844</v>
      </c>
      <c r="F66" s="3">
        <f>VLOOKUP(C66,'Week 7'!$Q$4:S$138,2,FALSE)</f>
        <v>1565.6061673834199</v>
      </c>
      <c r="G66" s="5">
        <f t="shared" si="10"/>
        <v>0.83264926646492787</v>
      </c>
      <c r="H66">
        <f t="shared" si="2"/>
        <v>1</v>
      </c>
      <c r="I66">
        <f t="shared" si="15"/>
        <v>29</v>
      </c>
      <c r="J66">
        <f t="shared" si="4"/>
        <v>3.4011973816621555</v>
      </c>
      <c r="K66">
        <f t="shared" si="5"/>
        <v>1779.3399607766844</v>
      </c>
      <c r="L66">
        <f t="shared" si="6"/>
        <v>1565.6061673834199</v>
      </c>
      <c r="M66">
        <f t="shared" si="12"/>
        <v>2.2000102931780936</v>
      </c>
      <c r="N66" s="3">
        <f t="shared" si="7"/>
        <v>1782.6869754473857</v>
      </c>
      <c r="Q66" t="str">
        <f>'PRE-POST'!A69</f>
        <v>Miami (FL)</v>
      </c>
      <c r="R66" s="3">
        <f>IFERROR(VLOOKUP(Q66,$A$4:$N$160,14,FALSE),VLOOKUP(Q66,'Week 7'!Q$4:R$134,2,FALSE))</f>
        <v>1668.0959264077253</v>
      </c>
    </row>
    <row r="67" spans="1:18">
      <c r="A67" t="str">
        <f t="shared" ref="A67:B67" si="26">C11</f>
        <v>Rice</v>
      </c>
      <c r="B67">
        <f t="shared" si="26"/>
        <v>0</v>
      </c>
      <c r="C67" t="str">
        <f t="shared" ref="C67:D67" si="27">A11</f>
        <v>Alabama-Birmingham</v>
      </c>
      <c r="D67">
        <f t="shared" si="27"/>
        <v>42</v>
      </c>
      <c r="E67" s="3">
        <f>VLOOKUP(A67,'Week 7'!$Q$4:R$138,2,FALSE)</f>
        <v>1313.8754224368017</v>
      </c>
      <c r="F67" s="3">
        <f>VLOOKUP(C67,'Week 7'!$Q$4:S$138,2,FALSE)</f>
        <v>1630.2173737247347</v>
      </c>
      <c r="G67" s="5">
        <f t="shared" si="10"/>
        <v>0.19048828077443938</v>
      </c>
      <c r="H67">
        <f t="shared" si="2"/>
        <v>0</v>
      </c>
      <c r="I67">
        <f t="shared" si="15"/>
        <v>-42</v>
      </c>
      <c r="J67">
        <f t="shared" si="4"/>
        <v>3.7612001156935624</v>
      </c>
      <c r="K67">
        <f t="shared" si="5"/>
        <v>1630.2173737247347</v>
      </c>
      <c r="L67">
        <f t="shared" si="6"/>
        <v>1313.8754224368017</v>
      </c>
      <c r="M67">
        <f t="shared" si="12"/>
        <v>2.2000069544996834</v>
      </c>
      <c r="N67" s="3">
        <f t="shared" si="7"/>
        <v>1310.065656821313</v>
      </c>
      <c r="Q67" t="str">
        <f>'PRE-POST'!A70</f>
        <v>Miami (OH)</v>
      </c>
      <c r="R67" s="3">
        <f>IFERROR(VLOOKUP(Q67,$A$4:$N$160,14,FALSE),VLOOKUP(Q67,'Week 7'!Q$4:R$134,2,FALSE))</f>
        <v>1550.9636482566982</v>
      </c>
    </row>
    <row r="68" spans="1:18">
      <c r="A68" t="str">
        <f t="shared" ref="A68:B68" si="28">C12</f>
        <v>Army</v>
      </c>
      <c r="B68">
        <f t="shared" si="28"/>
        <v>52</v>
      </c>
      <c r="C68" t="str">
        <f t="shared" ref="C68:D68" si="29">A12</f>
        <v>San Jose State</v>
      </c>
      <c r="D68">
        <f t="shared" si="29"/>
        <v>3</v>
      </c>
      <c r="E68" s="3">
        <f>VLOOKUP(A68,'Week 7'!$Q$4:R$138,2,FALSE)</f>
        <v>1572.395389331793</v>
      </c>
      <c r="F68" s="3">
        <f>VLOOKUP(C68,'Week 7'!$Q$4:S$138,2,FALSE)</f>
        <v>1311.88953420603</v>
      </c>
      <c r="G68" s="5">
        <f t="shared" si="10"/>
        <v>0.86689300983101225</v>
      </c>
      <c r="H68">
        <f t="shared" si="2"/>
        <v>1</v>
      </c>
      <c r="I68">
        <f t="shared" si="15"/>
        <v>49</v>
      </c>
      <c r="J68">
        <f t="shared" si="4"/>
        <v>3.912023005428146</v>
      </c>
      <c r="K68">
        <f t="shared" si="5"/>
        <v>1572.395389331793</v>
      </c>
      <c r="L68">
        <f t="shared" si="6"/>
        <v>1311.88953420603</v>
      </c>
      <c r="M68">
        <f t="shared" si="12"/>
        <v>2.2000084451076884</v>
      </c>
      <c r="N68" s="3">
        <f t="shared" si="7"/>
        <v>1575.0575291351727</v>
      </c>
      <c r="Q68" t="str">
        <f>'PRE-POST'!A71</f>
        <v>Michigan</v>
      </c>
      <c r="R68" s="3">
        <f>IFERROR(VLOOKUP(Q68,$A$4:$N$160,14,FALSE),VLOOKUP(Q68,'Week 7'!Q$4:R$134,2,FALSE))</f>
        <v>1679.1839020582404</v>
      </c>
    </row>
    <row r="69" spans="1:18">
      <c r="A69" t="str">
        <f t="shared" ref="A69:B69" si="30">C13</f>
        <v>Central Michigan</v>
      </c>
      <c r="B69">
        <f t="shared" si="30"/>
        <v>23</v>
      </c>
      <c r="C69" t="str">
        <f t="shared" ref="C69:D69" si="31">A13</f>
        <v>Ball State</v>
      </c>
      <c r="D69">
        <f t="shared" si="31"/>
        <v>24</v>
      </c>
      <c r="E69" s="3">
        <f>VLOOKUP(A69,'Week 7'!$Q$4:R$138,2,FALSE)</f>
        <v>1356.3374482830836</v>
      </c>
      <c r="F69" s="3">
        <f>VLOOKUP(C69,'Week 7'!$Q$4:S$138,2,FALSE)</f>
        <v>1365.1019895199745</v>
      </c>
      <c r="G69" s="5">
        <f t="shared" si="10"/>
        <v>0.58022992405384577</v>
      </c>
      <c r="H69">
        <f t="shared" ref="H69:H114" si="32">IF(B69&gt;D69,1,0)</f>
        <v>0</v>
      </c>
      <c r="I69">
        <f t="shared" si="15"/>
        <v>-1</v>
      </c>
      <c r="J69">
        <f t="shared" ref="J69:J114" si="33">LN(1+ABS(I69))</f>
        <v>0.69314718055994529</v>
      </c>
      <c r="K69">
        <f t="shared" ref="K69:K114" si="34">IF($H69=1,$E69,$F69)</f>
        <v>1365.1019895199745</v>
      </c>
      <c r="L69">
        <f t="shared" ref="L69:L114" si="35">IF($H69=1,$F69,$E69)</f>
        <v>1356.3374482830836</v>
      </c>
      <c r="M69">
        <f t="shared" si="12"/>
        <v>2.2002510114266727</v>
      </c>
      <c r="N69" s="3">
        <f t="shared" ref="N69:N114" si="36">E69+k*(H69-G69)</f>
        <v>1344.7328498020067</v>
      </c>
      <c r="Q69" t="str">
        <f>'PRE-POST'!A72</f>
        <v>Michigan State</v>
      </c>
      <c r="R69" s="3">
        <f>IFERROR(VLOOKUP(Q69,$A$4:$N$160,14,FALSE),VLOOKUP(Q69,'Week 7'!Q$4:R$134,2,FALSE))</f>
        <v>1520.7958039443672</v>
      </c>
    </row>
    <row r="70" spans="1:18">
      <c r="A70" t="str">
        <f t="shared" ref="A70:B70" si="37">C14</f>
        <v>Nevada</v>
      </c>
      <c r="B70">
        <f t="shared" si="37"/>
        <v>27</v>
      </c>
      <c r="C70" t="str">
        <f t="shared" ref="C70:D70" si="38">A14</f>
        <v>Boise State</v>
      </c>
      <c r="D70">
        <f t="shared" si="38"/>
        <v>31</v>
      </c>
      <c r="E70" s="3">
        <f>VLOOKUP(A70,'Week 7'!$Q$4:R$138,2,FALSE)</f>
        <v>1438.724211597369</v>
      </c>
      <c r="F70" s="3">
        <f>VLOOKUP(C70,'Week 7'!$Q$4:S$138,2,FALSE)</f>
        <v>1503.9761672868749</v>
      </c>
      <c r="G70" s="5">
        <f t="shared" si="10"/>
        <v>0.4996374066793427</v>
      </c>
      <c r="H70">
        <f t="shared" si="32"/>
        <v>0</v>
      </c>
      <c r="I70">
        <f t="shared" si="15"/>
        <v>-4</v>
      </c>
      <c r="J70">
        <f t="shared" si="33"/>
        <v>1.6094379124341003</v>
      </c>
      <c r="K70">
        <f t="shared" si="34"/>
        <v>1503.9761672868749</v>
      </c>
      <c r="L70">
        <f t="shared" si="35"/>
        <v>1438.724211597369</v>
      </c>
      <c r="M70">
        <f t="shared" si="12"/>
        <v>2.2000337154645675</v>
      </c>
      <c r="N70" s="3">
        <f t="shared" si="36"/>
        <v>1428.7314634637821</v>
      </c>
      <c r="Q70" t="str">
        <f>'PRE-POST'!A73</f>
        <v>Middle Tennessee State</v>
      </c>
      <c r="R70" s="3">
        <f>IFERROR(VLOOKUP(Q70,$A$4:$N$160,14,FALSE),VLOOKUP(Q70,'Week 7'!Q$4:R$134,2,FALSE))</f>
        <v>1538.4982979434037</v>
      </c>
    </row>
    <row r="71" spans="1:18">
      <c r="A71" t="str">
        <f t="shared" ref="A71:B71" si="39">C15</f>
        <v>Boston College</v>
      </c>
      <c r="B71">
        <f t="shared" si="39"/>
        <v>38</v>
      </c>
      <c r="C71" t="str">
        <f t="shared" ref="C71:D71" si="40">A15</f>
        <v>Louisville</v>
      </c>
      <c r="D71">
        <f t="shared" si="40"/>
        <v>20</v>
      </c>
      <c r="E71" s="3">
        <f>VLOOKUP(A71,'Week 7'!$Q$4:R$138,2,FALSE)</f>
        <v>1552.4946720110088</v>
      </c>
      <c r="F71" s="3">
        <f>VLOOKUP(C71,'Week 7'!$Q$4:S$138,2,FALSE)</f>
        <v>1373.5671587802692</v>
      </c>
      <c r="G71" s="5">
        <f t="shared" si="10"/>
        <v>0.80284313089860737</v>
      </c>
      <c r="H71">
        <f t="shared" si="32"/>
        <v>1</v>
      </c>
      <c r="I71">
        <f t="shared" si="15"/>
        <v>18</v>
      </c>
      <c r="J71">
        <f t="shared" si="33"/>
        <v>2.9444389791664403</v>
      </c>
      <c r="K71">
        <f t="shared" si="34"/>
        <v>1552.4946720110088</v>
      </c>
      <c r="L71">
        <f t="shared" si="35"/>
        <v>1373.5671587802692</v>
      </c>
      <c r="M71">
        <f t="shared" si="12"/>
        <v>2.2000122954818981</v>
      </c>
      <c r="N71" s="3">
        <f t="shared" si="36"/>
        <v>1556.4378093930366</v>
      </c>
      <c r="Q71" t="str">
        <f>'PRE-POST'!A74</f>
        <v>Minnesota</v>
      </c>
      <c r="R71" s="3">
        <f>IFERROR(VLOOKUP(Q71,$A$4:$N$160,14,FALSE),VLOOKUP(Q71,'Week 7'!Q$4:R$134,2,FALSE))</f>
        <v>1472.2388133377665</v>
      </c>
    </row>
    <row r="72" spans="1:18">
      <c r="A72" t="str">
        <f t="shared" ref="A72:B72" si="41">C16</f>
        <v>Brigham Young</v>
      </c>
      <c r="B72">
        <f t="shared" si="41"/>
        <v>49</v>
      </c>
      <c r="C72" t="str">
        <f t="shared" ref="C72:D72" si="42">A16</f>
        <v>Hawaii</v>
      </c>
      <c r="D72">
        <f t="shared" si="42"/>
        <v>23</v>
      </c>
      <c r="E72" s="3">
        <f>VLOOKUP(A72,'Week 7'!$Q$4:R$138,2,FALSE)</f>
        <v>1472.9239257451061</v>
      </c>
      <c r="F72" s="3">
        <f>VLOOKUP(C72,'Week 7'!$Q$4:S$138,2,FALSE)</f>
        <v>1615.6710452334084</v>
      </c>
      <c r="G72" s="5">
        <f t="shared" si="10"/>
        <v>0.38994381474969636</v>
      </c>
      <c r="H72">
        <f t="shared" si="32"/>
        <v>1</v>
      </c>
      <c r="I72">
        <f t="shared" si="15"/>
        <v>26</v>
      </c>
      <c r="J72">
        <f t="shared" si="33"/>
        <v>3.2958368660043291</v>
      </c>
      <c r="K72">
        <f t="shared" si="34"/>
        <v>1472.9239257451061</v>
      </c>
      <c r="L72">
        <f t="shared" si="35"/>
        <v>1615.6710452334084</v>
      </c>
      <c r="M72">
        <f t="shared" si="12"/>
        <v>2.1999845881303393</v>
      </c>
      <c r="N72" s="3">
        <f t="shared" si="36"/>
        <v>1485.1250494501121</v>
      </c>
      <c r="Q72" t="str">
        <f>'PRE-POST'!A75</f>
        <v>Mississippi</v>
      </c>
      <c r="R72" s="3">
        <f>IFERROR(VLOOKUP(Q72,$A$4:$N$160,14,FALSE),VLOOKUP(Q72,'Week 7'!Q$4:R$134,2,FALSE))</f>
        <v>1581.2440198733766</v>
      </c>
    </row>
    <row r="73" spans="1:18">
      <c r="A73" t="str">
        <f t="shared" ref="A73:B73" si="43">C17</f>
        <v>Buffalo</v>
      </c>
      <c r="B73">
        <f t="shared" si="43"/>
        <v>24</v>
      </c>
      <c r="C73" t="str">
        <f t="shared" ref="C73:D73" si="44">A17</f>
        <v>Akron</v>
      </c>
      <c r="D73">
        <f t="shared" si="44"/>
        <v>6</v>
      </c>
      <c r="E73" s="3">
        <f>VLOOKUP(A73,'Week 7'!$Q$4:R$138,2,FALSE)</f>
        <v>1706.7524464188139</v>
      </c>
      <c r="F73" s="3">
        <f>VLOOKUP(C73,'Week 7'!$Q$4:S$138,2,FALSE)</f>
        <v>1410.5721488709335</v>
      </c>
      <c r="G73" s="5">
        <f t="shared" si="10"/>
        <v>0.88885721885271285</v>
      </c>
      <c r="H73">
        <f t="shared" si="32"/>
        <v>1</v>
      </c>
      <c r="I73">
        <f t="shared" si="15"/>
        <v>18</v>
      </c>
      <c r="J73">
        <f t="shared" si="33"/>
        <v>2.9444389791664403</v>
      </c>
      <c r="K73">
        <f t="shared" si="34"/>
        <v>1706.7524464188139</v>
      </c>
      <c r="L73">
        <f t="shared" si="35"/>
        <v>1410.5721488709335</v>
      </c>
      <c r="M73">
        <f t="shared" si="12"/>
        <v>2.2000074279079946</v>
      </c>
      <c r="N73" s="3">
        <f t="shared" si="36"/>
        <v>1708.9753020417595</v>
      </c>
      <c r="Q73" t="str">
        <f>'PRE-POST'!A76</f>
        <v>Mississippi State</v>
      </c>
      <c r="R73" s="3">
        <f>IFERROR(VLOOKUP(Q73,$A$4:$N$160,14,FALSE),VLOOKUP(Q73,'Week 7'!Q$4:R$134,2,FALSE))</f>
        <v>1674.3266775056186</v>
      </c>
    </row>
    <row r="74" spans="1:18">
      <c r="A74" t="str">
        <f t="shared" ref="A74:B74" si="45">C18</f>
        <v>Memphis</v>
      </c>
      <c r="B74">
        <f t="shared" si="45"/>
        <v>30</v>
      </c>
      <c r="C74" t="str">
        <f t="shared" ref="C74:D74" si="46">A18</f>
        <v>Central Florida</v>
      </c>
      <c r="D74">
        <f t="shared" si="46"/>
        <v>31</v>
      </c>
      <c r="E74" s="3">
        <f>VLOOKUP(A74,'Week 7'!$Q$4:R$138,2,FALSE)</f>
        <v>1663.520094056789</v>
      </c>
      <c r="F74" s="3">
        <f>VLOOKUP(C74,'Week 7'!$Q$4:S$138,2,FALSE)</f>
        <v>1649.3205296337771</v>
      </c>
      <c r="G74" s="5">
        <f t="shared" si="10"/>
        <v>0.61204331064809003</v>
      </c>
      <c r="H74">
        <f t="shared" si="32"/>
        <v>0</v>
      </c>
      <c r="I74">
        <f t="shared" si="15"/>
        <v>-1</v>
      </c>
      <c r="J74">
        <f t="shared" si="33"/>
        <v>0.69314718055994529</v>
      </c>
      <c r="K74">
        <f t="shared" si="34"/>
        <v>1649.3205296337771</v>
      </c>
      <c r="L74">
        <f t="shared" si="35"/>
        <v>1663.520094056789</v>
      </c>
      <c r="M74">
        <f t="shared" si="12"/>
        <v>2.1998450656700124</v>
      </c>
      <c r="N74" s="3">
        <f t="shared" si="36"/>
        <v>1651.2792278438274</v>
      </c>
      <c r="Q74" t="str">
        <f>'PRE-POST'!A77</f>
        <v>Missouri</v>
      </c>
      <c r="R74" s="3">
        <f>IFERROR(VLOOKUP(Q74,$A$4:$N$160,14,FALSE),VLOOKUP(Q74,'Week 7'!Q$4:R$134,2,FALSE))</f>
        <v>1562.2591527127186</v>
      </c>
    </row>
    <row r="75" spans="1:18">
      <c r="A75" t="str">
        <f t="shared" ref="A75:B75" si="47">C19</f>
        <v>Charlotte</v>
      </c>
      <c r="B75">
        <f t="shared" si="47"/>
        <v>40</v>
      </c>
      <c r="C75" t="str">
        <f t="shared" ref="C75:D75" si="48">A19</f>
        <v>Western Kentucky</v>
      </c>
      <c r="D75">
        <f t="shared" si="48"/>
        <v>14</v>
      </c>
      <c r="E75" s="3">
        <f>VLOOKUP(A75,'Week 7'!$Q$4:R$138,2,FALSE)</f>
        <v>1405.2715105522846</v>
      </c>
      <c r="F75" s="3">
        <f>VLOOKUP(C75,'Week 7'!$Q$4:S$138,2,FALSE)</f>
        <v>1460.599787385223</v>
      </c>
      <c r="G75" s="5">
        <f t="shared" si="10"/>
        <v>0.51391513428764357</v>
      </c>
      <c r="H75">
        <f t="shared" si="32"/>
        <v>1</v>
      </c>
      <c r="I75">
        <f t="shared" si="15"/>
        <v>26</v>
      </c>
      <c r="J75">
        <f t="shared" si="33"/>
        <v>3.2958368660043291</v>
      </c>
      <c r="K75">
        <f t="shared" si="34"/>
        <v>1405.2715105522846</v>
      </c>
      <c r="L75">
        <f t="shared" si="35"/>
        <v>1460.599787385223</v>
      </c>
      <c r="M75">
        <f t="shared" si="12"/>
        <v>2.199960237330242</v>
      </c>
      <c r="N75" s="3">
        <f t="shared" si="36"/>
        <v>1414.9932078665317</v>
      </c>
      <c r="Q75" t="str">
        <f>'PRE-POST'!A78</f>
        <v>Navy</v>
      </c>
      <c r="R75" s="3">
        <f>IFERROR(VLOOKUP(Q75,$A$4:$N$160,14,FALSE),VLOOKUP(Q75,'Week 7'!Q$4:R$134,2,FALSE))</f>
        <v>1415.7913416171777</v>
      </c>
    </row>
    <row r="76" spans="1:18">
      <c r="A76" t="str">
        <f t="shared" ref="A76:B76" si="49">C20</f>
        <v>Colorado State</v>
      </c>
      <c r="B76">
        <f t="shared" si="49"/>
        <v>20</v>
      </c>
      <c r="C76" t="str">
        <f t="shared" ref="C76:D76" si="50">A20</f>
        <v>New Mexico</v>
      </c>
      <c r="D76">
        <f t="shared" si="50"/>
        <v>18</v>
      </c>
      <c r="E76" s="3">
        <f>VLOOKUP(A76,'Week 7'!$Q$4:R$138,2,FALSE)</f>
        <v>1396.8352923534255</v>
      </c>
      <c r="F76" s="3">
        <f>VLOOKUP(C76,'Week 7'!$Q$4:S$138,2,FALSE)</f>
        <v>1629.4234910200275</v>
      </c>
      <c r="G76" s="5">
        <f t="shared" si="10"/>
        <v>0.27593512319316871</v>
      </c>
      <c r="H76">
        <f t="shared" si="32"/>
        <v>1</v>
      </c>
      <c r="I76">
        <f t="shared" si="15"/>
        <v>2</v>
      </c>
      <c r="J76">
        <f t="shared" si="33"/>
        <v>1.0986122886681098</v>
      </c>
      <c r="K76">
        <f t="shared" si="34"/>
        <v>1396.8352923534255</v>
      </c>
      <c r="L76">
        <f t="shared" si="35"/>
        <v>1629.4234910200275</v>
      </c>
      <c r="M76">
        <f t="shared" si="12"/>
        <v>2.1999905412225873</v>
      </c>
      <c r="N76" s="3">
        <f t="shared" si="36"/>
        <v>1411.3165898895622</v>
      </c>
      <c r="Q76" t="str">
        <f>'PRE-POST'!A79</f>
        <v>Nebraska</v>
      </c>
      <c r="R76" s="3">
        <f>IFERROR(VLOOKUP(Q76,$A$4:$N$160,14,FALSE),VLOOKUP(Q76,'Week 7'!Q$4:R$134,2,FALSE))</f>
        <v>1355.3657687049345</v>
      </c>
    </row>
    <row r="77" spans="1:18">
      <c r="A77" t="str">
        <f t="shared" ref="A77:B77" si="51">C21</f>
        <v>Georgia Tech</v>
      </c>
      <c r="B77">
        <f t="shared" si="51"/>
        <v>14</v>
      </c>
      <c r="C77" t="str">
        <f t="shared" ref="C77:D77" si="52">A21</f>
        <v>Duke</v>
      </c>
      <c r="D77">
        <f t="shared" si="52"/>
        <v>28</v>
      </c>
      <c r="E77" s="3">
        <f>VLOOKUP(A77,'Week 7'!$Q$4:R$138,2,FALSE)</f>
        <v>1552.8161270129215</v>
      </c>
      <c r="F77" s="3">
        <f>VLOOKUP(C77,'Week 7'!$Q$4:S$138,2,FALSE)</f>
        <v>1669.8936332159244</v>
      </c>
      <c r="G77" s="5">
        <f t="shared" si="10"/>
        <v>0.4256107212880233</v>
      </c>
      <c r="H77">
        <f t="shared" si="32"/>
        <v>0</v>
      </c>
      <c r="I77">
        <f t="shared" si="15"/>
        <v>-14</v>
      </c>
      <c r="J77">
        <f t="shared" si="33"/>
        <v>2.7080502011022101</v>
      </c>
      <c r="K77">
        <f t="shared" si="34"/>
        <v>1669.8936332159244</v>
      </c>
      <c r="L77">
        <f t="shared" si="35"/>
        <v>1552.8161270129215</v>
      </c>
      <c r="M77">
        <f t="shared" si="12"/>
        <v>2.2000187909707969</v>
      </c>
      <c r="N77" s="3">
        <f t="shared" si="36"/>
        <v>1544.303912587161</v>
      </c>
      <c r="Q77" t="str">
        <f>'PRE-POST'!A80</f>
        <v>Nevada</v>
      </c>
      <c r="R77" s="3">
        <f>IFERROR(VLOOKUP(Q77,$A$4:$N$160,14,FALSE),VLOOKUP(Q77,'Week 7'!Q$4:R$134,2,FALSE))</f>
        <v>1428.7314634637821</v>
      </c>
    </row>
    <row r="78" spans="1:18">
      <c r="A78" t="str">
        <f t="shared" ref="A78:B78" si="53">C22</f>
        <v>Eastern Michigan</v>
      </c>
      <c r="B78">
        <f t="shared" si="53"/>
        <v>28</v>
      </c>
      <c r="C78" t="str">
        <f t="shared" ref="C78:D78" si="54">A22</f>
        <v>Toledo</v>
      </c>
      <c r="D78">
        <f t="shared" si="54"/>
        <v>26</v>
      </c>
      <c r="E78" s="3">
        <f>VLOOKUP(A78,'Week 7'!$Q$4:R$138,2,FALSE)</f>
        <v>1501.0859546091251</v>
      </c>
      <c r="F78" s="3">
        <f>VLOOKUP(C78,'Week 7'!$Q$4:S$138,2,FALSE)</f>
        <v>1575.7201457130147</v>
      </c>
      <c r="G78" s="5">
        <f t="shared" si="10"/>
        <v>0.48613883702079436</v>
      </c>
      <c r="H78">
        <f t="shared" si="32"/>
        <v>1</v>
      </c>
      <c r="I78">
        <f t="shared" si="15"/>
        <v>2</v>
      </c>
      <c r="J78">
        <f t="shared" si="33"/>
        <v>1.0986122886681098</v>
      </c>
      <c r="K78">
        <f t="shared" si="34"/>
        <v>1501.0859546091251</v>
      </c>
      <c r="L78">
        <f t="shared" si="35"/>
        <v>1575.7201457130147</v>
      </c>
      <c r="M78">
        <f t="shared" si="12"/>
        <v>2.1999705228934965</v>
      </c>
      <c r="N78" s="3">
        <f t="shared" si="36"/>
        <v>1511.3631778687093</v>
      </c>
      <c r="Q78" t="str">
        <f>'PRE-POST'!A81</f>
        <v>Nevada-Las Vegas</v>
      </c>
      <c r="R78" s="3">
        <f>IFERROR(VLOOKUP(Q78,$A$4:$N$160,14,FALSE),VLOOKUP(Q78,'Week 7'!Q$4:R$134,2,FALSE))</f>
        <v>1425.0694453210492</v>
      </c>
    </row>
    <row r="79" spans="1:18">
      <c r="A79" t="str">
        <f t="shared" ref="A79:B79" si="55">C23</f>
        <v>Vanderbilt</v>
      </c>
      <c r="B79">
        <f t="shared" si="55"/>
        <v>27</v>
      </c>
      <c r="C79" t="str">
        <f t="shared" ref="C79:D79" si="56">A23</f>
        <v>Florida</v>
      </c>
      <c r="D79">
        <f t="shared" si="56"/>
        <v>37</v>
      </c>
      <c r="E79" s="3">
        <f>VLOOKUP(A79,'Week 7'!$Q$4:R$138,2,FALSE)</f>
        <v>1457.291693611111</v>
      </c>
      <c r="F79" s="3">
        <f>VLOOKUP(C79,'Week 7'!$Q$4:S$138,2,FALSE)</f>
        <v>1701.5325523848164</v>
      </c>
      <c r="G79" s="5">
        <f t="shared" si="10"/>
        <v>0.26273657871276235</v>
      </c>
      <c r="H79">
        <f t="shared" si="32"/>
        <v>0</v>
      </c>
      <c r="I79">
        <f t="shared" si="15"/>
        <v>-10</v>
      </c>
      <c r="J79">
        <f t="shared" si="33"/>
        <v>2.3978952727983707</v>
      </c>
      <c r="K79">
        <f t="shared" si="34"/>
        <v>1701.5325523848164</v>
      </c>
      <c r="L79">
        <f t="shared" si="35"/>
        <v>1457.291693611111</v>
      </c>
      <c r="M79">
        <f t="shared" si="12"/>
        <v>2.2000090075019023</v>
      </c>
      <c r="N79" s="3">
        <f t="shared" si="36"/>
        <v>1452.0369620368558</v>
      </c>
      <c r="Q79" t="str">
        <f>'PRE-POST'!A82</f>
        <v>New Mexico</v>
      </c>
      <c r="R79" s="3">
        <f>IFERROR(VLOOKUP(Q79,$A$4:$N$160,14,FALSE),VLOOKUP(Q79,'Week 7'!Q$4:R$134,2,FALSE))</f>
        <v>1614.9421934838908</v>
      </c>
    </row>
    <row r="80" spans="1:18">
      <c r="A80" t="str">
        <f t="shared" ref="A80:B80" si="57">C24</f>
        <v>Florida International</v>
      </c>
      <c r="B80">
        <f t="shared" si="57"/>
        <v>24</v>
      </c>
      <c r="C80" t="str">
        <f t="shared" ref="C80:D80" si="58">A24</f>
        <v>Middle Tennessee State</v>
      </c>
      <c r="D80">
        <f t="shared" si="58"/>
        <v>21</v>
      </c>
      <c r="E80" s="3">
        <f>VLOOKUP(A80,'Week 7'!$Q$4:R$138,2,FALSE)</f>
        <v>1536.4567963314773</v>
      </c>
      <c r="F80" s="3">
        <f>VLOOKUP(C80,'Week 7'!$Q$4:S$138,2,FALSE)</f>
        <v>1546.9419865801419</v>
      </c>
      <c r="G80" s="5">
        <f t="shared" si="10"/>
        <v>0.57781556816308643</v>
      </c>
      <c r="H80">
        <f t="shared" si="32"/>
        <v>1</v>
      </c>
      <c r="I80">
        <f t="shared" si="15"/>
        <v>3</v>
      </c>
      <c r="J80">
        <f t="shared" si="33"/>
        <v>1.3862943611198906</v>
      </c>
      <c r="K80">
        <f t="shared" si="34"/>
        <v>1536.4567963314773</v>
      </c>
      <c r="L80">
        <f t="shared" si="35"/>
        <v>1546.9419865801419</v>
      </c>
      <c r="M80">
        <f t="shared" si="12"/>
        <v>2.1997901802496833</v>
      </c>
      <c r="N80" s="3">
        <f t="shared" si="36"/>
        <v>1544.9004849682156</v>
      </c>
      <c r="Q80" t="str">
        <f>'PRE-POST'!A83</f>
        <v>New Mexico State</v>
      </c>
      <c r="R80" s="3">
        <f>IFERROR(VLOOKUP(Q80,$A$4:$N$160,14,FALSE),VLOOKUP(Q80,'Week 7'!Q$4:R$134,2,FALSE))</f>
        <v>1401.572142313219</v>
      </c>
    </row>
    <row r="81" spans="1:18">
      <c r="A81" t="str">
        <f t="shared" ref="A81:B81" si="59">C25</f>
        <v>Fresno State</v>
      </c>
      <c r="B81">
        <f t="shared" si="59"/>
        <v>27</v>
      </c>
      <c r="C81" t="str">
        <f t="shared" ref="C81:D81" si="60">A25</f>
        <v>Wyoming</v>
      </c>
      <c r="D81">
        <f t="shared" si="60"/>
        <v>3</v>
      </c>
      <c r="E81" s="3">
        <f>VLOOKUP(A81,'Week 7'!$Q$4:R$138,2,FALSE)</f>
        <v>1677.6941443504963</v>
      </c>
      <c r="F81" s="3">
        <f>VLOOKUP(C81,'Week 7'!$Q$4:S$138,2,FALSE)</f>
        <v>1429.4723094411918</v>
      </c>
      <c r="G81" s="5">
        <f t="shared" si="10"/>
        <v>0.85851978227424874</v>
      </c>
      <c r="H81">
        <f t="shared" si="32"/>
        <v>1</v>
      </c>
      <c r="I81">
        <f t="shared" si="15"/>
        <v>24</v>
      </c>
      <c r="J81">
        <f t="shared" si="33"/>
        <v>3.2188758248682006</v>
      </c>
      <c r="K81">
        <f t="shared" si="34"/>
        <v>1677.6941443504963</v>
      </c>
      <c r="L81">
        <f t="shared" si="35"/>
        <v>1429.4723094411918</v>
      </c>
      <c r="M81">
        <f t="shared" si="12"/>
        <v>2.200008863039792</v>
      </c>
      <c r="N81" s="3">
        <f t="shared" si="36"/>
        <v>1680.5237487050113</v>
      </c>
      <c r="Q81" t="str">
        <f>'PRE-POST'!A84</f>
        <v>North Carolina</v>
      </c>
      <c r="R81" s="3">
        <f>IFERROR(VLOOKUP(Q81,$A$4:$N$160,14,FALSE),VLOOKUP(Q81,'Week 7'!Q$4:R$134,2,FALSE))</f>
        <v>1414.9450349202148</v>
      </c>
    </row>
    <row r="82" spans="1:18">
      <c r="A82" t="str">
        <f t="shared" ref="A82:B82" si="61">C26</f>
        <v>East Carolina</v>
      </c>
      <c r="B82">
        <f t="shared" si="61"/>
        <v>20</v>
      </c>
      <c r="C82" t="str">
        <f t="shared" ref="C82:D82" si="62">A26</f>
        <v>Houston</v>
      </c>
      <c r="D82">
        <f t="shared" si="62"/>
        <v>42</v>
      </c>
      <c r="E82" s="3">
        <f>VLOOKUP(A82,'Week 7'!$Q$4:R$138,2,FALSE)</f>
        <v>1453.5172475564782</v>
      </c>
      <c r="F82" s="3">
        <f>VLOOKUP(C82,'Week 7'!$Q$4:S$138,2,FALSE)</f>
        <v>1600.937929337292</v>
      </c>
      <c r="G82" s="5">
        <f t="shared" si="10"/>
        <v>0.38356315624764292</v>
      </c>
      <c r="H82">
        <f t="shared" si="32"/>
        <v>0</v>
      </c>
      <c r="I82">
        <f t="shared" si="15"/>
        <v>-22</v>
      </c>
      <c r="J82">
        <f t="shared" si="33"/>
        <v>3.1354942159291497</v>
      </c>
      <c r="K82">
        <f t="shared" si="34"/>
        <v>1600.937929337292</v>
      </c>
      <c r="L82">
        <f t="shared" si="35"/>
        <v>1453.5172475564782</v>
      </c>
      <c r="M82">
        <f t="shared" si="12"/>
        <v>2.2000149232792405</v>
      </c>
      <c r="N82" s="3">
        <f t="shared" si="36"/>
        <v>1445.8459844315253</v>
      </c>
      <c r="Q82" t="str">
        <f>'PRE-POST'!A85</f>
        <v>North Carolina State</v>
      </c>
      <c r="R82" s="3">
        <f>IFERROR(VLOOKUP(Q82,$A$4:$N$160,14,FALSE),VLOOKUP(Q82,'Week 7'!Q$4:R$134,2,FALSE))</f>
        <v>1709.5635654482865</v>
      </c>
    </row>
    <row r="83" spans="1:18">
      <c r="A83" t="str">
        <f t="shared" ref="A83:B83" si="63">C27</f>
        <v>Indiana</v>
      </c>
      <c r="B83">
        <f t="shared" si="63"/>
        <v>16</v>
      </c>
      <c r="C83" t="str">
        <f t="shared" ref="C83:D83" si="64">A27</f>
        <v>Iowa</v>
      </c>
      <c r="D83">
        <f t="shared" si="64"/>
        <v>42</v>
      </c>
      <c r="E83" s="3">
        <f>VLOOKUP(A83,'Week 7'!$Q$4:R$138,2,FALSE)</f>
        <v>1505.9712101431271</v>
      </c>
      <c r="F83" s="3">
        <f>VLOOKUP(C83,'Week 7'!$Q$4:S$138,2,FALSE)</f>
        <v>1605.0315215968405</v>
      </c>
      <c r="G83" s="5">
        <f t="shared" si="10"/>
        <v>0.45113969635840334</v>
      </c>
      <c r="H83">
        <f t="shared" si="32"/>
        <v>0</v>
      </c>
      <c r="I83">
        <f t="shared" si="15"/>
        <v>-26</v>
      </c>
      <c r="J83">
        <f t="shared" si="33"/>
        <v>3.2958368660043291</v>
      </c>
      <c r="K83">
        <f t="shared" si="34"/>
        <v>1605.0315215968405</v>
      </c>
      <c r="L83">
        <f t="shared" si="35"/>
        <v>1505.9712101431271</v>
      </c>
      <c r="M83">
        <f t="shared" si="12"/>
        <v>2.2000222086925403</v>
      </c>
      <c r="N83" s="3">
        <f t="shared" si="36"/>
        <v>1496.948416215959</v>
      </c>
      <c r="Q83" t="str">
        <f>'PRE-POST'!A86</f>
        <v>North Texas</v>
      </c>
      <c r="R83" s="3">
        <f>IFERROR(VLOOKUP(Q83,$A$4:$N$160,14,FALSE),VLOOKUP(Q83,'Week 7'!Q$4:R$134,2,FALSE))</f>
        <v>1699.8732971652364</v>
      </c>
    </row>
    <row r="84" spans="1:18">
      <c r="A84" t="str">
        <f t="shared" ref="A84:B84" si="65">C28</f>
        <v>Iowa State</v>
      </c>
      <c r="B84">
        <f t="shared" si="65"/>
        <v>30</v>
      </c>
      <c r="C84" t="str">
        <f t="shared" ref="C84:D84" si="66">A28</f>
        <v>West Virginia</v>
      </c>
      <c r="D84">
        <f t="shared" si="66"/>
        <v>14</v>
      </c>
      <c r="E84" s="3">
        <f>VLOOKUP(A84,'Week 7'!$Q$4:R$138,2,FALSE)</f>
        <v>1547.529596905018</v>
      </c>
      <c r="F84" s="3">
        <f>VLOOKUP(C84,'Week 7'!$Q$4:S$138,2,FALSE)</f>
        <v>1668.7356842733425</v>
      </c>
      <c r="G84" s="5">
        <f t="shared" si="10"/>
        <v>0.41981125702851435</v>
      </c>
      <c r="H84">
        <f t="shared" si="32"/>
        <v>1</v>
      </c>
      <c r="I84">
        <f t="shared" si="15"/>
        <v>16</v>
      </c>
      <c r="J84">
        <f t="shared" si="33"/>
        <v>2.8332133440562162</v>
      </c>
      <c r="K84">
        <f t="shared" si="34"/>
        <v>1547.529596905018</v>
      </c>
      <c r="L84">
        <f t="shared" si="35"/>
        <v>1668.7356842733425</v>
      </c>
      <c r="M84">
        <f t="shared" si="12"/>
        <v>2.1999818490964627</v>
      </c>
      <c r="N84" s="3">
        <f t="shared" si="36"/>
        <v>1559.1333717644477</v>
      </c>
      <c r="Q84" t="str">
        <f>'PRE-POST'!A87</f>
        <v>Northern Illinois</v>
      </c>
      <c r="R84" s="3">
        <f>IFERROR(VLOOKUP(Q84,$A$4:$N$160,14,FALSE),VLOOKUP(Q84,'Week 7'!Q$4:R$134,2,FALSE))</f>
        <v>1483.542157200113</v>
      </c>
    </row>
    <row r="85" spans="1:18">
      <c r="A85" t="str">
        <f t="shared" ref="A85:B85" si="67">C29</f>
        <v>Kansas State</v>
      </c>
      <c r="B85">
        <f t="shared" si="67"/>
        <v>31</v>
      </c>
      <c r="C85" t="str">
        <f t="shared" ref="C85:D85" si="68">A29</f>
        <v>Oklahoma State</v>
      </c>
      <c r="D85">
        <f t="shared" si="68"/>
        <v>12</v>
      </c>
      <c r="E85" s="3">
        <f>VLOOKUP(A85,'Week 7'!$Q$4:R$138,2,FALSE)</f>
        <v>1442.4864815861854</v>
      </c>
      <c r="F85" s="3">
        <f>VLOOKUP(C85,'Week 7'!$Q$4:S$138,2,FALSE)</f>
        <v>1530.9221897905338</v>
      </c>
      <c r="G85" s="5">
        <f t="shared" si="10"/>
        <v>0.46632436355733048</v>
      </c>
      <c r="H85">
        <f t="shared" si="32"/>
        <v>1</v>
      </c>
      <c r="I85">
        <f t="shared" si="15"/>
        <v>19</v>
      </c>
      <c r="J85">
        <f t="shared" si="33"/>
        <v>2.9957322735539909</v>
      </c>
      <c r="K85">
        <f t="shared" si="34"/>
        <v>1442.4864815861854</v>
      </c>
      <c r="L85">
        <f t="shared" si="35"/>
        <v>1530.9221897905338</v>
      </c>
      <c r="M85">
        <f t="shared" si="12"/>
        <v>2.1999751231708928</v>
      </c>
      <c r="N85" s="3">
        <f t="shared" si="36"/>
        <v>1453.1599943150388</v>
      </c>
      <c r="Q85" t="str">
        <f>'PRE-POST'!A88</f>
        <v>Northwestern</v>
      </c>
      <c r="R85" s="3">
        <f>IFERROR(VLOOKUP(Q85,$A$4:$N$160,14,FALSE),VLOOKUP(Q85,'Week 7'!Q$4:R$134,2,FALSE))</f>
        <v>1495.608152873192</v>
      </c>
    </row>
    <row r="86" spans="1:18">
      <c r="A86" t="str">
        <f t="shared" ref="A86:B86" si="69">C30</f>
        <v>Liberty</v>
      </c>
      <c r="B86">
        <f t="shared" si="69"/>
        <v>22</v>
      </c>
      <c r="C86" t="str">
        <f t="shared" ref="C86:D86" si="70">A30</f>
        <v>Troy</v>
      </c>
      <c r="D86">
        <f t="shared" si="70"/>
        <v>16</v>
      </c>
      <c r="E86" s="3">
        <f>VLOOKUP(A86,'Week 7'!$Q$4:R$138,2,FALSE)</f>
        <v>1377.3645579867709</v>
      </c>
      <c r="F86" s="3">
        <f>VLOOKUP(C86,'Week 7'!$Q$4:S$138,2,FALSE)</f>
        <v>1633.4685524585138</v>
      </c>
      <c r="G86" s="5">
        <f t="shared" si="10"/>
        <v>0.24972433886742243</v>
      </c>
      <c r="H86">
        <f t="shared" si="32"/>
        <v>1</v>
      </c>
      <c r="I86">
        <f t="shared" si="15"/>
        <v>6</v>
      </c>
      <c r="J86">
        <f t="shared" si="33"/>
        <v>1.9459101490553132</v>
      </c>
      <c r="K86">
        <f t="shared" si="34"/>
        <v>1377.3645579867709</v>
      </c>
      <c r="L86">
        <f t="shared" si="35"/>
        <v>1633.4685524585138</v>
      </c>
      <c r="M86">
        <f t="shared" si="12"/>
        <v>2.1999914097396078</v>
      </c>
      <c r="N86" s="3">
        <f t="shared" si="36"/>
        <v>1392.3700712094226</v>
      </c>
      <c r="Q86" t="str">
        <f>'PRE-POST'!A89</f>
        <v>Notre Dame</v>
      </c>
      <c r="R86" s="3">
        <f>IFERROR(VLOOKUP(Q86,$A$4:$N$160,14,FALSE),VLOOKUP(Q86,'Week 7'!Q$4:R$134,2,FALSE))</f>
        <v>1732.9695622010975</v>
      </c>
    </row>
    <row r="87" spans="1:18">
      <c r="A87" t="str">
        <f t="shared" ref="A87:B87" si="71">C31</f>
        <v>Louisiana</v>
      </c>
      <c r="B87">
        <f t="shared" si="71"/>
        <v>66</v>
      </c>
      <c r="C87" t="str">
        <f t="shared" ref="C87:D87" si="72">A31</f>
        <v>New Mexico State</v>
      </c>
      <c r="D87">
        <f t="shared" si="72"/>
        <v>38</v>
      </c>
      <c r="E87" s="3">
        <f>VLOOKUP(A87,'Week 7'!$Q$4:R$138,2,FALSE)</f>
        <v>1562.1347056668612</v>
      </c>
      <c r="F87" s="3">
        <f>VLOOKUP(C87,'Week 7'!$Q$4:S$138,2,FALSE)</f>
        <v>1405.9461233129782</v>
      </c>
      <c r="G87" s="5">
        <f t="shared" si="10"/>
        <v>0.7813009500120407</v>
      </c>
      <c r="H87">
        <f t="shared" si="32"/>
        <v>1</v>
      </c>
      <c r="I87">
        <f t="shared" si="15"/>
        <v>28</v>
      </c>
      <c r="J87">
        <f t="shared" si="33"/>
        <v>3.3672958299864741</v>
      </c>
      <c r="K87">
        <f t="shared" si="34"/>
        <v>1562.1347056668612</v>
      </c>
      <c r="L87">
        <f t="shared" si="35"/>
        <v>1405.9461233129782</v>
      </c>
      <c r="M87">
        <f t="shared" si="12"/>
        <v>2.2000140855366435</v>
      </c>
      <c r="N87" s="3">
        <f t="shared" si="36"/>
        <v>1566.5086866666204</v>
      </c>
      <c r="Q87" t="str">
        <f>'PRE-POST'!A90</f>
        <v>Ohio</v>
      </c>
      <c r="R87" s="3">
        <f>IFERROR(VLOOKUP(Q87,$A$4:$N$160,14,FALSE),VLOOKUP(Q87,'Week 7'!Q$4:R$134,2,FALSE))</f>
        <v>1493.23501983863</v>
      </c>
    </row>
    <row r="88" spans="1:18">
      <c r="A88" t="str">
        <f t="shared" ref="A88:B88" si="73">C32</f>
        <v>Louisiana State</v>
      </c>
      <c r="B88">
        <f t="shared" si="73"/>
        <v>36</v>
      </c>
      <c r="C88" t="str">
        <f t="shared" ref="C88:D88" si="74">A32</f>
        <v>Georgia</v>
      </c>
      <c r="D88">
        <f t="shared" si="74"/>
        <v>16</v>
      </c>
      <c r="E88" s="3">
        <f>VLOOKUP(A88,'Week 7'!$Q$4:R$138,2,FALSE)</f>
        <v>1599.7870200849634</v>
      </c>
      <c r="F88" s="3">
        <f>VLOOKUP(C88,'Week 7'!$Q$4:S$138,2,FALSE)</f>
        <v>1781.9271429273942</v>
      </c>
      <c r="G88" s="5">
        <f t="shared" si="10"/>
        <v>0.33753181721549935</v>
      </c>
      <c r="H88">
        <f t="shared" si="32"/>
        <v>1</v>
      </c>
      <c r="I88">
        <f t="shared" si="15"/>
        <v>20</v>
      </c>
      <c r="J88">
        <f t="shared" si="33"/>
        <v>3.044522437723423</v>
      </c>
      <c r="K88">
        <f t="shared" si="34"/>
        <v>1599.7870200849634</v>
      </c>
      <c r="L88">
        <f t="shared" si="35"/>
        <v>1781.9271429273942</v>
      </c>
      <c r="M88">
        <f t="shared" si="12"/>
        <v>2.1999879213873053</v>
      </c>
      <c r="N88" s="3">
        <f t="shared" si="36"/>
        <v>1613.0363837406535</v>
      </c>
      <c r="Q88" t="str">
        <f>'PRE-POST'!A91</f>
        <v>Ohio State</v>
      </c>
      <c r="R88" s="3">
        <f>IFERROR(VLOOKUP(Q88,$A$4:$N$160,14,FALSE),VLOOKUP(Q88,'Week 7'!Q$4:R$134,2,FALSE))</f>
        <v>1738.3620824187155</v>
      </c>
    </row>
    <row r="89" spans="1:18">
      <c r="A89" t="str">
        <f t="shared" ref="A89:B89" si="75">C33</f>
        <v>Texas-San Antonio</v>
      </c>
      <c r="B89">
        <f t="shared" si="75"/>
        <v>3</v>
      </c>
      <c r="C89" t="str">
        <f t="shared" ref="C89:D89" si="76">A33</f>
        <v>Louisiana Tech</v>
      </c>
      <c r="D89">
        <f t="shared" si="76"/>
        <v>31</v>
      </c>
      <c r="E89" s="3">
        <f>VLOOKUP(A89,'Week 7'!$Q$4:R$138,2,FALSE)</f>
        <v>1476.7945196161061</v>
      </c>
      <c r="F89" s="3">
        <f>VLOOKUP(C89,'Week 7'!$Q$4:S$138,2,FALSE)</f>
        <v>1450.2265341823297</v>
      </c>
      <c r="G89" s="5">
        <f t="shared" si="10"/>
        <v>0.62880827563522068</v>
      </c>
      <c r="H89">
        <f t="shared" si="32"/>
        <v>0</v>
      </c>
      <c r="I89">
        <f t="shared" si="15"/>
        <v>-28</v>
      </c>
      <c r="J89">
        <f t="shared" si="33"/>
        <v>3.3672958299864741</v>
      </c>
      <c r="K89">
        <f t="shared" si="34"/>
        <v>1450.2265341823297</v>
      </c>
      <c r="L89">
        <f t="shared" si="35"/>
        <v>1476.7945196161061</v>
      </c>
      <c r="M89">
        <f t="shared" si="12"/>
        <v>2.1999171935709811</v>
      </c>
      <c r="N89" s="3">
        <f t="shared" si="36"/>
        <v>1464.2183541034017</v>
      </c>
      <c r="Q89" t="str">
        <f>'PRE-POST'!A92</f>
        <v>Oklahoma</v>
      </c>
      <c r="R89" s="3">
        <f>IFERROR(VLOOKUP(Q89,$A$4:$N$160,14,FALSE),VLOOKUP(Q89,'Week 7'!Q$4:R$134,2,FALSE))</f>
        <v>1642.5631097142743</v>
      </c>
    </row>
    <row r="90" spans="1:18">
      <c r="A90" t="str">
        <f t="shared" ref="A90:B90" si="77">C34</f>
        <v>Coastal Carolina</v>
      </c>
      <c r="B90">
        <f t="shared" si="77"/>
        <v>20</v>
      </c>
      <c r="C90" t="str">
        <f t="shared" ref="C90:D90" si="78">A34</f>
        <v>Louisiana-Monroe</v>
      </c>
      <c r="D90">
        <f t="shared" si="78"/>
        <v>45</v>
      </c>
      <c r="E90" s="3">
        <f>VLOOKUP(A90,'Week 7'!$Q$4:R$138,2,FALSE)</f>
        <v>1613.4156287200815</v>
      </c>
      <c r="F90" s="3">
        <f>VLOOKUP(C90,'Week 7'!$Q$4:S$138,2,FALSE)</f>
        <v>1383.0321836929068</v>
      </c>
      <c r="G90" s="5">
        <f t="shared" si="10"/>
        <v>0.84558224241262081</v>
      </c>
      <c r="H90">
        <f t="shared" si="32"/>
        <v>0</v>
      </c>
      <c r="I90">
        <f t="shared" si="15"/>
        <v>-25</v>
      </c>
      <c r="J90">
        <f t="shared" si="33"/>
        <v>3.2580965380214821</v>
      </c>
      <c r="K90">
        <f t="shared" si="34"/>
        <v>1383.0321836929068</v>
      </c>
      <c r="L90">
        <f t="shared" si="35"/>
        <v>1613.4156287200815</v>
      </c>
      <c r="M90">
        <f t="shared" si="12"/>
        <v>2.1999904507027419</v>
      </c>
      <c r="N90" s="3">
        <f t="shared" si="36"/>
        <v>1596.5039838718292</v>
      </c>
      <c r="Q90" t="str">
        <f>'PRE-POST'!A93</f>
        <v>Oklahoma State</v>
      </c>
      <c r="R90" s="3">
        <f>IFERROR(VLOOKUP(Q90,$A$4:$N$160,14,FALSE),VLOOKUP(Q90,'Week 7'!Q$4:R$134,2,FALSE))</f>
        <v>1520.2486770616804</v>
      </c>
    </row>
    <row r="91" spans="1:18">
      <c r="A91" t="str">
        <f t="shared" ref="A91:B91" si="79">C35</f>
        <v>Old Dominion</v>
      </c>
      <c r="B91">
        <f t="shared" si="79"/>
        <v>20</v>
      </c>
      <c r="C91" t="str">
        <f t="shared" ref="C91:D91" si="80">A35</f>
        <v>Marshall</v>
      </c>
      <c r="D91">
        <f t="shared" si="80"/>
        <v>42</v>
      </c>
      <c r="E91" s="3">
        <f>VLOOKUP(A91,'Week 7'!$Q$4:R$138,2,FALSE)</f>
        <v>1409.2524623126808</v>
      </c>
      <c r="F91" s="3">
        <f>VLOOKUP(C91,'Week 7'!$Q$4:S$138,2,FALSE)</f>
        <v>1434.4050371874564</v>
      </c>
      <c r="G91" s="5">
        <f t="shared" si="10"/>
        <v>0.55709493483030137</v>
      </c>
      <c r="H91">
        <f t="shared" si="32"/>
        <v>0</v>
      </c>
      <c r="I91">
        <f t="shared" si="15"/>
        <v>-22</v>
      </c>
      <c r="J91">
        <f t="shared" si="33"/>
        <v>3.1354942159291497</v>
      </c>
      <c r="K91">
        <f t="shared" si="34"/>
        <v>1434.4050371874564</v>
      </c>
      <c r="L91">
        <f t="shared" si="35"/>
        <v>1409.2524623126808</v>
      </c>
      <c r="M91">
        <f t="shared" si="12"/>
        <v>2.2000874661942547</v>
      </c>
      <c r="N91" s="3">
        <f t="shared" si="36"/>
        <v>1398.1105636160748</v>
      </c>
      <c r="Q91" t="str">
        <f>'PRE-POST'!A94</f>
        <v>Old Dominion</v>
      </c>
      <c r="R91" s="3">
        <f>IFERROR(VLOOKUP(Q91,$A$4:$N$160,14,FALSE),VLOOKUP(Q91,'Week 7'!Q$4:R$134,2,FALSE))</f>
        <v>1398.1105636160748</v>
      </c>
    </row>
    <row r="92" spans="1:18">
      <c r="A92" t="str">
        <f t="shared" ref="A92:B92" si="81">C36</f>
        <v>Maryland</v>
      </c>
      <c r="B92">
        <f t="shared" si="81"/>
        <v>34</v>
      </c>
      <c r="C92" t="str">
        <f t="shared" ref="C92:D92" si="82">A36</f>
        <v>Rutgers</v>
      </c>
      <c r="D92">
        <f t="shared" si="82"/>
        <v>7</v>
      </c>
      <c r="E92" s="3">
        <f>VLOOKUP(A92,'Week 7'!$Q$4:R$138,2,FALSE)</f>
        <v>1536.641828798829</v>
      </c>
      <c r="F92" s="3">
        <f>VLOOKUP(C92,'Week 7'!$Q$4:S$138,2,FALSE)</f>
        <v>1310.1856729304807</v>
      </c>
      <c r="G92" s="5">
        <f t="shared" ref="G92:G123" si="83">1/(1+(10^((F92-E92-HFA)/400)))</f>
        <v>0.84260722606376559</v>
      </c>
      <c r="H92">
        <f t="shared" si="32"/>
        <v>1</v>
      </c>
      <c r="I92">
        <f t="shared" si="15"/>
        <v>27</v>
      </c>
      <c r="J92">
        <f t="shared" si="33"/>
        <v>3.3322045101752038</v>
      </c>
      <c r="K92">
        <f t="shared" si="34"/>
        <v>1536.641828798829</v>
      </c>
      <c r="L92">
        <f t="shared" si="35"/>
        <v>1310.1856729304807</v>
      </c>
      <c r="M92">
        <f t="shared" ref="M92:M123" si="84">IFERROR((MVC*0.001/(K92-L92))+MVC,1)</f>
        <v>2.2000097149048194</v>
      </c>
      <c r="N92" s="3">
        <f t="shared" si="36"/>
        <v>1539.7896842775538</v>
      </c>
      <c r="Q92" t="str">
        <f>'PRE-POST'!A95</f>
        <v>Oregon</v>
      </c>
      <c r="R92" s="3">
        <f>IFERROR(VLOOKUP(Q92,$A$4:$N$160,14,FALSE),VLOOKUP(Q92,'Week 7'!Q$4:R$134,2,FALSE))</f>
        <v>1570.2458936260205</v>
      </c>
    </row>
    <row r="93" spans="1:18">
      <c r="A93" t="str">
        <f t="shared" ref="A93:B93" si="85">C37</f>
        <v>Miami (OH)</v>
      </c>
      <c r="B93">
        <f t="shared" si="85"/>
        <v>31</v>
      </c>
      <c r="C93" t="str">
        <f t="shared" ref="C93:D93" si="86">A37</f>
        <v>Kent State</v>
      </c>
      <c r="D93">
        <f t="shared" si="86"/>
        <v>6</v>
      </c>
      <c r="E93" s="3">
        <f>VLOOKUP(A93,'Week 7'!$Q$4:R$138,2,FALSE)</f>
        <v>1546.4017866688039</v>
      </c>
      <c r="F93" s="3">
        <f>VLOOKUP(C93,'Week 7'!$Q$4:S$138,2,FALSE)</f>
        <v>1399.6206562001535</v>
      </c>
      <c r="G93" s="5">
        <f t="shared" si="83"/>
        <v>0.7719069206052841</v>
      </c>
      <c r="H93">
        <f t="shared" si="32"/>
        <v>1</v>
      </c>
      <c r="I93">
        <f t="shared" si="15"/>
        <v>25</v>
      </c>
      <c r="J93">
        <f t="shared" si="33"/>
        <v>3.2580965380214821</v>
      </c>
      <c r="K93">
        <f t="shared" si="34"/>
        <v>1546.4017866688039</v>
      </c>
      <c r="L93">
        <f t="shared" si="35"/>
        <v>1399.6206562001535</v>
      </c>
      <c r="M93">
        <f t="shared" si="84"/>
        <v>2.2000149883026041</v>
      </c>
      <c r="N93" s="3">
        <f t="shared" si="36"/>
        <v>1550.9636482566982</v>
      </c>
      <c r="Q93" t="str">
        <f>'PRE-POST'!A96</f>
        <v>Oregon State</v>
      </c>
      <c r="R93" s="3">
        <f>IFERROR(VLOOKUP(Q93,$A$4:$N$160,14,FALSE),VLOOKUP(Q93,'Week 7'!Q$4:R$134,2,FALSE))</f>
        <v>1358.0240670864125</v>
      </c>
    </row>
    <row r="94" spans="1:18">
      <c r="A94" t="str">
        <f t="shared" ref="A94:B94" si="87">C38</f>
        <v>Michigan</v>
      </c>
      <c r="B94">
        <f t="shared" si="87"/>
        <v>38</v>
      </c>
      <c r="C94" t="str">
        <f t="shared" ref="C94:D94" si="88">A38</f>
        <v>Wisconsin</v>
      </c>
      <c r="D94">
        <f t="shared" si="88"/>
        <v>13</v>
      </c>
      <c r="E94" s="3">
        <f>VLOOKUP(A94,'Week 7'!$Q$4:R$138,2,FALSE)</f>
        <v>1671.6597904258708</v>
      </c>
      <c r="F94" s="3">
        <f>VLOOKUP(C94,'Week 7'!$Q$4:S$138,2,FALSE)</f>
        <v>1648.8132905404889</v>
      </c>
      <c r="G94" s="5">
        <f t="shared" si="83"/>
        <v>0.62379441838152061</v>
      </c>
      <c r="H94">
        <f t="shared" si="32"/>
        <v>1</v>
      </c>
      <c r="I94">
        <f t="shared" si="15"/>
        <v>25</v>
      </c>
      <c r="J94">
        <f t="shared" si="33"/>
        <v>3.2580965380214821</v>
      </c>
      <c r="K94">
        <f t="shared" si="34"/>
        <v>1671.6597904258708</v>
      </c>
      <c r="L94">
        <f t="shared" si="35"/>
        <v>1648.8132905404889</v>
      </c>
      <c r="M94">
        <f t="shared" si="84"/>
        <v>2.2000962948377669</v>
      </c>
      <c r="N94" s="3">
        <f t="shared" si="36"/>
        <v>1679.1839020582404</v>
      </c>
      <c r="Q94" t="str">
        <f>'PRE-POST'!A97</f>
        <v>Penn State</v>
      </c>
      <c r="R94" s="3">
        <f>IFERROR(VLOOKUP(Q94,$A$4:$N$160,14,FALSE),VLOOKUP(Q94,'Week 7'!Q$4:R$134,2,FALSE))</f>
        <v>1711.8544861706755</v>
      </c>
    </row>
    <row r="95" spans="1:18">
      <c r="A95" t="str">
        <f t="shared" ref="A95:B95" si="89">C39</f>
        <v>Penn State</v>
      </c>
      <c r="B95">
        <f t="shared" si="89"/>
        <v>17</v>
      </c>
      <c r="C95" t="str">
        <f t="shared" ref="C95:D95" si="90">A39</f>
        <v>Michigan State</v>
      </c>
      <c r="D95">
        <f t="shared" si="90"/>
        <v>21</v>
      </c>
      <c r="E95" s="3">
        <f>VLOOKUP(A95,'Week 7'!$Q$4:R$138,2,FALSE)</f>
        <v>1728.6798691654249</v>
      </c>
      <c r="F95" s="3">
        <f>VLOOKUP(C95,'Week 7'!$Q$4:S$138,2,FALSE)</f>
        <v>1503.9704209496178</v>
      </c>
      <c r="G95" s="5">
        <f t="shared" si="83"/>
        <v>0.84126914973747091</v>
      </c>
      <c r="H95">
        <f t="shared" si="32"/>
        <v>0</v>
      </c>
      <c r="I95">
        <f t="shared" si="15"/>
        <v>-4</v>
      </c>
      <c r="J95">
        <f t="shared" si="33"/>
        <v>1.6094379124341003</v>
      </c>
      <c r="K95">
        <f t="shared" si="34"/>
        <v>1503.9704209496178</v>
      </c>
      <c r="L95">
        <f t="shared" si="35"/>
        <v>1728.6798691654249</v>
      </c>
      <c r="M95">
        <f t="shared" si="84"/>
        <v>2.1999902095794486</v>
      </c>
      <c r="N95" s="3">
        <f t="shared" si="36"/>
        <v>1711.8544861706755</v>
      </c>
      <c r="Q95" t="str">
        <f>'PRE-POST'!A98</f>
        <v>Pittsburgh</v>
      </c>
      <c r="R95" s="3">
        <f>IFERROR(VLOOKUP(Q95,$A$4:$N$160,14,FALSE),VLOOKUP(Q95,'Week 7'!Q$4:R$134,2,FALSE))</f>
        <v>1525.1905106459376</v>
      </c>
    </row>
    <row r="96" spans="1:18">
      <c r="A96" t="str">
        <f t="shared" ref="A96:B96" si="91">C40</f>
        <v>Arkansas</v>
      </c>
      <c r="B96">
        <f t="shared" si="91"/>
        <v>33</v>
      </c>
      <c r="C96" t="str">
        <f t="shared" ref="C96:D96" si="92">A40</f>
        <v>Mississippi</v>
      </c>
      <c r="D96">
        <f t="shared" si="92"/>
        <v>37</v>
      </c>
      <c r="E96" s="3">
        <f>VLOOKUP(A96,'Week 7'!$Q$4:R$138,2,FALSE)</f>
        <v>1375.5701716151025</v>
      </c>
      <c r="F96" s="3">
        <f>VLOOKUP(C96,'Week 7'!$Q$4:S$138,2,FALSE)</f>
        <v>1574.9292818292213</v>
      </c>
      <c r="G96" s="5">
        <f t="shared" si="83"/>
        <v>0.31573690220776029</v>
      </c>
      <c r="H96">
        <f t="shared" si="32"/>
        <v>0</v>
      </c>
      <c r="I96">
        <f t="shared" si="15"/>
        <v>-4</v>
      </c>
      <c r="J96">
        <f t="shared" si="33"/>
        <v>1.6094379124341003</v>
      </c>
      <c r="K96">
        <f t="shared" si="34"/>
        <v>1574.9292818292213</v>
      </c>
      <c r="L96">
        <f t="shared" si="35"/>
        <v>1375.5701716151025</v>
      </c>
      <c r="M96">
        <f t="shared" si="84"/>
        <v>2.2000110353622548</v>
      </c>
      <c r="N96" s="3">
        <f t="shared" si="36"/>
        <v>1369.2554335709474</v>
      </c>
      <c r="Q96" t="str">
        <f>'PRE-POST'!A99</f>
        <v>Purdue</v>
      </c>
      <c r="R96" s="3">
        <f>IFERROR(VLOOKUP(Q96,$A$4:$N$160,14,FALSE),VLOOKUP(Q96,'Week 7'!Q$4:R$134,2,FALSE))</f>
        <v>1554.4741401054926</v>
      </c>
    </row>
    <row r="97" spans="1:18">
      <c r="A97" t="str">
        <f t="shared" ref="A97:B97" si="93">C41</f>
        <v>North Texas</v>
      </c>
      <c r="B97">
        <f t="shared" si="93"/>
        <v>30</v>
      </c>
      <c r="C97" t="str">
        <f t="shared" ref="C97:D97" si="94">A41</f>
        <v>Southern Mississippi</v>
      </c>
      <c r="D97">
        <f t="shared" si="94"/>
        <v>7</v>
      </c>
      <c r="E97" s="3">
        <f>VLOOKUP(A97,'Week 7'!$Q$4:R$138,2,FALSE)</f>
        <v>1694.318478476602</v>
      </c>
      <c r="F97" s="3">
        <f>VLOOKUP(C97,'Week 7'!$Q$4:S$138,2,FALSE)</f>
        <v>1593.2972347291898</v>
      </c>
      <c r="G97" s="5">
        <f t="shared" si="83"/>
        <v>0.72225906556828268</v>
      </c>
      <c r="H97">
        <f t="shared" si="32"/>
        <v>1</v>
      </c>
      <c r="I97">
        <f t="shared" si="15"/>
        <v>23</v>
      </c>
      <c r="J97">
        <f t="shared" si="33"/>
        <v>3.1780538303479458</v>
      </c>
      <c r="K97">
        <f t="shared" si="34"/>
        <v>1694.318478476602</v>
      </c>
      <c r="L97">
        <f t="shared" si="35"/>
        <v>1593.2972347291898</v>
      </c>
      <c r="M97">
        <f t="shared" si="84"/>
        <v>2.2000217775976458</v>
      </c>
      <c r="N97" s="3">
        <f t="shared" si="36"/>
        <v>1699.8732971652364</v>
      </c>
      <c r="Q97" t="str">
        <f>'PRE-POST'!A100</f>
        <v>Rice</v>
      </c>
      <c r="R97" s="3">
        <f>IFERROR(VLOOKUP(Q97,$A$4:$N$160,14,FALSE),VLOOKUP(Q97,'Week 7'!Q$4:R$134,2,FALSE))</f>
        <v>1310.065656821313</v>
      </c>
    </row>
    <row r="98" spans="1:18">
      <c r="A98" t="str">
        <f t="shared" ref="A98:B98" si="95">C42</f>
        <v>Northern Illinois</v>
      </c>
      <c r="B98">
        <f t="shared" si="95"/>
        <v>24</v>
      </c>
      <c r="C98" t="str">
        <f t="shared" ref="C98:D98" si="96">A42</f>
        <v>Ohio</v>
      </c>
      <c r="D98">
        <f t="shared" si="96"/>
        <v>21</v>
      </c>
      <c r="E98" s="3">
        <f>VLOOKUP(A98,'Week 7'!$Q$4:R$138,2,FALSE)</f>
        <v>1474.6160390272225</v>
      </c>
      <c r="F98" s="3">
        <f>VLOOKUP(C98,'Week 7'!$Q$4:S$138,2,FALSE)</f>
        <v>1502.1611380115205</v>
      </c>
      <c r="G98" s="5">
        <f t="shared" si="83"/>
        <v>0.55369409135547243</v>
      </c>
      <c r="H98">
        <f t="shared" si="32"/>
        <v>1</v>
      </c>
      <c r="I98">
        <f t="shared" si="15"/>
        <v>3</v>
      </c>
      <c r="J98">
        <f t="shared" si="33"/>
        <v>1.3862943611198906</v>
      </c>
      <c r="K98">
        <f t="shared" si="34"/>
        <v>1474.6160390272225</v>
      </c>
      <c r="L98">
        <f t="shared" si="35"/>
        <v>1502.1611380115205</v>
      </c>
      <c r="M98">
        <f t="shared" si="84"/>
        <v>2.1999201309822394</v>
      </c>
      <c r="N98" s="3">
        <f t="shared" si="36"/>
        <v>1483.542157200113</v>
      </c>
      <c r="Q98" t="str">
        <f>'PRE-POST'!A101</f>
        <v>Rutgers</v>
      </c>
      <c r="R98" s="3">
        <f>IFERROR(VLOOKUP(Q98,$A$4:$N$160,14,FALSE),VLOOKUP(Q98,'Week 7'!Q$4:R$134,2,FALSE))</f>
        <v>1307.0378174517559</v>
      </c>
    </row>
    <row r="99" spans="1:18">
      <c r="A99" t="str">
        <f t="shared" ref="A99:B99" si="97">C43</f>
        <v>Northwestern</v>
      </c>
      <c r="B99">
        <f t="shared" si="97"/>
        <v>34</v>
      </c>
      <c r="C99" t="str">
        <f t="shared" ref="C99:D99" si="98">A43</f>
        <v>Nebraska</v>
      </c>
      <c r="D99">
        <f t="shared" si="98"/>
        <v>31</v>
      </c>
      <c r="E99" s="3">
        <f>VLOOKUP(A99,'Week 7'!$Q$4:R$138,2,FALSE)</f>
        <v>1490.7065964877615</v>
      </c>
      <c r="F99" s="3">
        <f>VLOOKUP(C99,'Week 7'!$Q$4:S$138,2,FALSE)</f>
        <v>1360.2673250903649</v>
      </c>
      <c r="G99" s="5">
        <f t="shared" si="83"/>
        <v>0.75492218072847728</v>
      </c>
      <c r="H99">
        <f t="shared" si="32"/>
        <v>1</v>
      </c>
      <c r="I99">
        <f t="shared" si="15"/>
        <v>3</v>
      </c>
      <c r="J99">
        <f t="shared" si="33"/>
        <v>1.3862943611198906</v>
      </c>
      <c r="K99">
        <f t="shared" si="34"/>
        <v>1490.7065964877615</v>
      </c>
      <c r="L99">
        <f t="shared" si="35"/>
        <v>1360.2673250903649</v>
      </c>
      <c r="M99">
        <f t="shared" si="84"/>
        <v>2.2000168660862367</v>
      </c>
      <c r="N99" s="3">
        <f t="shared" si="36"/>
        <v>1495.608152873192</v>
      </c>
      <c r="Q99" t="str">
        <f>'PRE-POST'!A102</f>
        <v>San Diego State</v>
      </c>
      <c r="R99" s="3">
        <f>IFERROR(VLOOKUP(Q99,$A$4:$N$160,14,FALSE),VLOOKUP(Q99,'Week 7'!Q$4:R$134,2,FALSE))</f>
        <v>1629.7987898152237</v>
      </c>
    </row>
    <row r="100" spans="1:18">
      <c r="A100" t="str">
        <f t="shared" ref="A100:B100" si="99">C44</f>
        <v>Notre Dame</v>
      </c>
      <c r="B100">
        <f t="shared" si="99"/>
        <v>19</v>
      </c>
      <c r="C100" t="str">
        <f t="shared" ref="C100:D100" si="100">A44</f>
        <v>Pittsburgh</v>
      </c>
      <c r="D100">
        <f t="shared" si="100"/>
        <v>14</v>
      </c>
      <c r="E100" s="3">
        <f>VLOOKUP(A100,'Week 7'!$Q$4:R$138,2,FALSE)</f>
        <v>1729.4074405896024</v>
      </c>
      <c r="F100" s="3">
        <f>VLOOKUP(C100,'Week 7'!$Q$4:S$138,2,FALSE)</f>
        <v>1528.7526322574327</v>
      </c>
      <c r="G100" s="5">
        <f t="shared" si="83"/>
        <v>0.82189391942525181</v>
      </c>
      <c r="H100">
        <f t="shared" si="32"/>
        <v>1</v>
      </c>
      <c r="I100">
        <f t="shared" si="15"/>
        <v>5</v>
      </c>
      <c r="J100">
        <f t="shared" si="33"/>
        <v>1.791759469228055</v>
      </c>
      <c r="K100">
        <f t="shared" si="34"/>
        <v>1729.4074405896024</v>
      </c>
      <c r="L100">
        <f t="shared" si="35"/>
        <v>1528.7526322574327</v>
      </c>
      <c r="M100">
        <f t="shared" si="84"/>
        <v>2.2000109641030701</v>
      </c>
      <c r="N100" s="3">
        <f t="shared" si="36"/>
        <v>1732.9695622010975</v>
      </c>
      <c r="Q100" t="str">
        <f>'PRE-POST'!A103</f>
        <v>San Jose State</v>
      </c>
      <c r="R100" s="3">
        <f>IFERROR(VLOOKUP(Q100,$A$4:$N$160,14,FALSE),VLOOKUP(Q100,'Week 7'!Q$4:R$134,2,FALSE))</f>
        <v>1309.2273944026504</v>
      </c>
    </row>
    <row r="101" spans="1:18">
      <c r="A101" t="str">
        <f t="shared" ref="A101:B101" si="101">C45</f>
        <v>Ohio State</v>
      </c>
      <c r="B101">
        <f t="shared" si="101"/>
        <v>30</v>
      </c>
      <c r="C101" t="str">
        <f t="shared" ref="C101:D101" si="102">A45</f>
        <v>Minnesota</v>
      </c>
      <c r="D101">
        <f t="shared" si="102"/>
        <v>14</v>
      </c>
      <c r="E101" s="3">
        <f>VLOOKUP(A101,'Week 7'!$Q$4:R$138,2,FALSE)</f>
        <v>1735.7039404977602</v>
      </c>
      <c r="F101" s="3">
        <f>VLOOKUP(C101,'Week 7'!$Q$4:S$138,2,FALSE)</f>
        <v>1474.8969552587218</v>
      </c>
      <c r="G101" s="5">
        <f t="shared" si="83"/>
        <v>0.86709290395223371</v>
      </c>
      <c r="H101">
        <f t="shared" si="32"/>
        <v>1</v>
      </c>
      <c r="I101">
        <f t="shared" si="15"/>
        <v>16</v>
      </c>
      <c r="J101">
        <f t="shared" si="33"/>
        <v>2.8332133440562162</v>
      </c>
      <c r="K101">
        <f t="shared" si="34"/>
        <v>1735.7039404977602</v>
      </c>
      <c r="L101">
        <f t="shared" si="35"/>
        <v>1474.8969552587218</v>
      </c>
      <c r="M101">
        <f t="shared" si="84"/>
        <v>2.2000084353568905</v>
      </c>
      <c r="N101" s="3">
        <f t="shared" si="36"/>
        <v>1738.3620824187155</v>
      </c>
      <c r="Q101" t="str">
        <f>'PRE-POST'!A104</f>
        <v>South Alabama</v>
      </c>
      <c r="R101" s="3">
        <f>IFERROR(VLOOKUP(Q101,$A$4:$N$160,14,FALSE),VLOOKUP(Q101,'Week 7'!Q$4:R$134,2,FALSE))</f>
        <v>1418.3855347900874</v>
      </c>
    </row>
    <row r="102" spans="1:18">
      <c r="A102" t="str">
        <f t="shared" ref="A102:B102" si="103">C46</f>
        <v>Oregon</v>
      </c>
      <c r="B102">
        <f t="shared" si="103"/>
        <v>30</v>
      </c>
      <c r="C102" t="str">
        <f t="shared" ref="C102:D102" si="104">A46</f>
        <v>Washington</v>
      </c>
      <c r="D102">
        <f t="shared" si="104"/>
        <v>27</v>
      </c>
      <c r="E102" s="3">
        <f>VLOOKUP(A102,'Week 7'!$Q$4:R$138,2,FALSE)</f>
        <v>1558.9929224938192</v>
      </c>
      <c r="F102" s="3">
        <f>VLOOKUP(C102,'Week 7'!$Q$4:S$138,2,FALSE)</f>
        <v>1667.7555804642593</v>
      </c>
      <c r="G102" s="5">
        <f t="shared" si="83"/>
        <v>0.43735144338992948</v>
      </c>
      <c r="H102">
        <f t="shared" si="32"/>
        <v>1</v>
      </c>
      <c r="I102">
        <f t="shared" si="15"/>
        <v>3</v>
      </c>
      <c r="J102">
        <f t="shared" si="33"/>
        <v>1.3862943611198906</v>
      </c>
      <c r="K102">
        <f t="shared" si="34"/>
        <v>1558.9929224938192</v>
      </c>
      <c r="L102">
        <f t="shared" si="35"/>
        <v>1667.7555804642593</v>
      </c>
      <c r="M102">
        <f t="shared" si="84"/>
        <v>2.1999797724693289</v>
      </c>
      <c r="N102" s="3">
        <f t="shared" si="36"/>
        <v>1570.2458936260205</v>
      </c>
      <c r="Q102" t="str">
        <f>'PRE-POST'!A105</f>
        <v>South Carolina</v>
      </c>
      <c r="R102" s="3">
        <f>IFERROR(VLOOKUP(Q102,$A$4:$N$160,14,FALSE),VLOOKUP(Q102,'Week 7'!Q$4:R$134,2,FALSE))</f>
        <v>1571.7949939891673</v>
      </c>
    </row>
    <row r="103" spans="1:18">
      <c r="A103" t="str">
        <f t="shared" ref="A103:B103" si="105">C47</f>
        <v>Illinois</v>
      </c>
      <c r="B103">
        <f t="shared" si="105"/>
        <v>7</v>
      </c>
      <c r="C103" t="str">
        <f t="shared" ref="C103:D103" si="106">A47</f>
        <v>Purdue</v>
      </c>
      <c r="D103">
        <f t="shared" si="106"/>
        <v>46</v>
      </c>
      <c r="E103" s="3">
        <f>VLOOKUP(A103,'Week 7'!$Q$4:R$138,2,FALSE)</f>
        <v>1528.1232253942962</v>
      </c>
      <c r="F103" s="3">
        <f>VLOOKUP(C103,'Week 7'!$Q$4:S$138,2,FALSE)</f>
        <v>1543.0426047870351</v>
      </c>
      <c r="G103" s="5">
        <f t="shared" si="83"/>
        <v>0.57157676592286866</v>
      </c>
      <c r="H103">
        <f t="shared" si="32"/>
        <v>0</v>
      </c>
      <c r="I103">
        <f t="shared" si="15"/>
        <v>-39</v>
      </c>
      <c r="J103">
        <f t="shared" si="33"/>
        <v>3.6888794541139363</v>
      </c>
      <c r="K103">
        <f t="shared" si="34"/>
        <v>1543.0426047870351</v>
      </c>
      <c r="L103">
        <f t="shared" si="35"/>
        <v>1528.1232253942962</v>
      </c>
      <c r="M103">
        <f t="shared" si="84"/>
        <v>2.2001474592167738</v>
      </c>
      <c r="N103" s="3">
        <f t="shared" si="36"/>
        <v>1516.6916900758388</v>
      </c>
      <c r="Q103" t="str">
        <f>'PRE-POST'!A106</f>
        <v>South Florida</v>
      </c>
      <c r="R103" s="3">
        <f>IFERROR(VLOOKUP(Q103,$A$4:$N$160,14,FALSE),VLOOKUP(Q103,'Week 7'!Q$4:R$134,2,FALSE))</f>
        <v>1708.783345180143</v>
      </c>
    </row>
    <row r="104" spans="1:18">
      <c r="A104" t="str">
        <f t="shared" ref="A104:B104" si="107">C48</f>
        <v>South Alabama</v>
      </c>
      <c r="B104">
        <f t="shared" si="107"/>
        <v>45</v>
      </c>
      <c r="C104" t="str">
        <f t="shared" ref="C104:D104" si="108">A48</f>
        <v>AA</v>
      </c>
      <c r="D104">
        <f t="shared" si="108"/>
        <v>7</v>
      </c>
      <c r="E104" s="3">
        <f>VLOOKUP(A104,'Week 7'!$Q$4:R$138,2,FALSE)</f>
        <v>1413.3988202263629</v>
      </c>
      <c r="F104" s="3">
        <f>VLOOKUP(C104,'Week 7'!$Q$4:S$138,2,FALSE)</f>
        <v>1286.9343276691473</v>
      </c>
      <c r="G104" s="5">
        <f t="shared" si="83"/>
        <v>0.75066427181377027</v>
      </c>
      <c r="H104">
        <f t="shared" si="32"/>
        <v>1</v>
      </c>
      <c r="I104">
        <f t="shared" si="15"/>
        <v>38</v>
      </c>
      <c r="J104">
        <f t="shared" si="33"/>
        <v>3.6635616461296463</v>
      </c>
      <c r="K104">
        <f t="shared" si="34"/>
        <v>1413.3988202263629</v>
      </c>
      <c r="L104">
        <f t="shared" si="35"/>
        <v>1286.9343276691473</v>
      </c>
      <c r="M104">
        <f t="shared" si="84"/>
        <v>2.2000173961873055</v>
      </c>
      <c r="N104" s="3">
        <f t="shared" si="36"/>
        <v>1418.3855347900874</v>
      </c>
      <c r="Q104" t="str">
        <f>'PRE-POST'!A107</f>
        <v>Southern California</v>
      </c>
      <c r="R104" s="3">
        <f>IFERROR(VLOOKUP(Q104,$A$4:$N$160,14,FALSE),VLOOKUP(Q104,'Week 7'!Q$4:R$134,2,FALSE))</f>
        <v>1503.6716748424744</v>
      </c>
    </row>
    <row r="105" spans="1:18">
      <c r="A105" t="str">
        <f t="shared" ref="A105:B105" si="109">C49</f>
        <v>Southern California</v>
      </c>
      <c r="B105">
        <f t="shared" si="109"/>
        <v>31</v>
      </c>
      <c r="C105" t="str">
        <f t="shared" ref="C105:D105" si="110">A49</f>
        <v>Colorado</v>
      </c>
      <c r="D105">
        <f t="shared" si="110"/>
        <v>20</v>
      </c>
      <c r="E105" s="3">
        <f>VLOOKUP(A105,'Week 7'!$Q$4:R$138,2,FALSE)</f>
        <v>1490.6777882103474</v>
      </c>
      <c r="F105" s="3">
        <f>VLOOKUP(C105,'Week 7'!$Q$4:S$138,2,FALSE)</f>
        <v>1662.9825533601654</v>
      </c>
      <c r="G105" s="5">
        <f t="shared" si="83"/>
        <v>0.35030566839365085</v>
      </c>
      <c r="H105">
        <f t="shared" si="32"/>
        <v>1</v>
      </c>
      <c r="I105">
        <f t="shared" si="15"/>
        <v>11</v>
      </c>
      <c r="J105">
        <f t="shared" si="33"/>
        <v>2.4849066497880004</v>
      </c>
      <c r="K105">
        <f t="shared" si="34"/>
        <v>1490.6777882103474</v>
      </c>
      <c r="L105">
        <f t="shared" si="35"/>
        <v>1662.9825533601654</v>
      </c>
      <c r="M105">
        <f t="shared" si="84"/>
        <v>2.1999872319259537</v>
      </c>
      <c r="N105" s="3">
        <f t="shared" si="36"/>
        <v>1503.6716748424744</v>
      </c>
      <c r="Q105" t="str">
        <f>'PRE-POST'!A108</f>
        <v>Southern Methodist</v>
      </c>
      <c r="R105" s="3">
        <f>IFERROR(VLOOKUP(Q105,$A$4:$N$160,14,FALSE),VLOOKUP(Q105,'Week 7'!Q$4:R$134,2,FALSE))</f>
        <v>1372.8305992518397</v>
      </c>
    </row>
    <row r="106" spans="1:18">
      <c r="A106" t="str">
        <f t="shared" ref="A106:B106" si="111">C50</f>
        <v>Navy</v>
      </c>
      <c r="B106">
        <f t="shared" si="111"/>
        <v>17</v>
      </c>
      <c r="C106" t="str">
        <f t="shared" ref="C106:D106" si="112">A50</f>
        <v>Temple</v>
      </c>
      <c r="D106">
        <f t="shared" si="112"/>
        <v>24</v>
      </c>
      <c r="E106" s="3">
        <f>VLOOKUP(A106,'Week 7'!$Q$4:R$138,2,FALSE)</f>
        <v>1422.0376278387889</v>
      </c>
      <c r="F106" s="3">
        <f>VLOOKUP(C106,'Week 7'!$Q$4:S$138,2,FALSE)</f>
        <v>1624.1568683694043</v>
      </c>
      <c r="G106" s="5">
        <f t="shared" si="83"/>
        <v>0.31231431108056051</v>
      </c>
      <c r="H106">
        <f t="shared" si="32"/>
        <v>0</v>
      </c>
      <c r="I106">
        <f t="shared" si="15"/>
        <v>-7</v>
      </c>
      <c r="J106">
        <f t="shared" si="33"/>
        <v>2.0794415416798357</v>
      </c>
      <c r="K106">
        <f t="shared" si="34"/>
        <v>1624.1568683694043</v>
      </c>
      <c r="L106">
        <f t="shared" si="35"/>
        <v>1422.0376278387889</v>
      </c>
      <c r="M106">
        <f t="shared" si="84"/>
        <v>2.2000108846638957</v>
      </c>
      <c r="N106" s="3">
        <f t="shared" si="36"/>
        <v>1415.7913416171777</v>
      </c>
      <c r="Q106" t="str">
        <f>'PRE-POST'!A109</f>
        <v>Southern MissIssippi</v>
      </c>
      <c r="R106" s="3">
        <f>IFERROR(VLOOKUP(Q106,$A$4:$N$160,14,FALSE),VLOOKUP(Q106,'Week 7'!Q$4:R$134,2,FALSE))</f>
        <v>1587.7424160405553</v>
      </c>
    </row>
    <row r="107" spans="1:18">
      <c r="A107" t="str">
        <f t="shared" ref="A107:B107" si="113">C51</f>
        <v>Auburn</v>
      </c>
      <c r="B107">
        <f t="shared" si="113"/>
        <v>24</v>
      </c>
      <c r="C107" t="str">
        <f t="shared" ref="C107:D107" si="114">A51</f>
        <v>Tennessee</v>
      </c>
      <c r="D107">
        <f t="shared" si="114"/>
        <v>30</v>
      </c>
      <c r="E107" s="3">
        <f>VLOOKUP(A107,'Week 7'!$Q$4:R$138,2,FALSE)</f>
        <v>1552.6207770421365</v>
      </c>
      <c r="F107" s="3">
        <f>VLOOKUP(C107,'Week 7'!$Q$4:S$138,2,FALSE)</f>
        <v>1470.3586336409062</v>
      </c>
      <c r="G107" s="5">
        <f t="shared" si="83"/>
        <v>0.70008634070011977</v>
      </c>
      <c r="H107">
        <f t="shared" si="32"/>
        <v>0</v>
      </c>
      <c r="I107">
        <f t="shared" si="15"/>
        <v>-6</v>
      </c>
      <c r="J107">
        <f t="shared" si="33"/>
        <v>1.9459101490553132</v>
      </c>
      <c r="K107">
        <f t="shared" si="34"/>
        <v>1470.3586336409062</v>
      </c>
      <c r="L107">
        <f t="shared" si="35"/>
        <v>1552.6207770421365</v>
      </c>
      <c r="M107">
        <f t="shared" si="84"/>
        <v>2.1999732562280894</v>
      </c>
      <c r="N107" s="3">
        <f t="shared" si="36"/>
        <v>1538.619050228134</v>
      </c>
      <c r="Q107" t="str">
        <f>'PRE-POST'!A110</f>
        <v>Stanford</v>
      </c>
      <c r="R107" s="3">
        <f>IFERROR(VLOOKUP(Q107,$A$4:$N$160,14,FALSE),VLOOKUP(Q107,'Week 7'!Q$4:R$134,2,FALSE))</f>
        <v>1549.9997823211643</v>
      </c>
    </row>
    <row r="108" spans="1:18">
      <c r="A108" t="str">
        <f t="shared" ref="A108:B108" si="115">C52</f>
        <v>Texas</v>
      </c>
      <c r="B108">
        <f t="shared" si="115"/>
        <v>23</v>
      </c>
      <c r="C108" t="str">
        <f t="shared" ref="C108:D108" si="116">A52</f>
        <v>Baylor</v>
      </c>
      <c r="D108">
        <f t="shared" si="116"/>
        <v>17</v>
      </c>
      <c r="E108" s="3">
        <f>VLOOKUP(A108,'Week 7'!$Q$4:R$138,2,FALSE)</f>
        <v>1666.2577516268816</v>
      </c>
      <c r="F108" s="3">
        <f>VLOOKUP(C108,'Week 7'!$Q$4:S$138,2,FALSE)</f>
        <v>1630.4651223365117</v>
      </c>
      <c r="G108" s="5">
        <f t="shared" si="83"/>
        <v>0.64111549908571663</v>
      </c>
      <c r="H108">
        <f t="shared" si="32"/>
        <v>1</v>
      </c>
      <c r="I108">
        <f t="shared" si="15"/>
        <v>6</v>
      </c>
      <c r="J108">
        <f t="shared" si="33"/>
        <v>1.9459101490553132</v>
      </c>
      <c r="K108">
        <f t="shared" si="34"/>
        <v>1666.2577516268816</v>
      </c>
      <c r="L108">
        <f t="shared" si="35"/>
        <v>1630.4651223365117</v>
      </c>
      <c r="M108">
        <f t="shared" si="84"/>
        <v>2.2000614651687687</v>
      </c>
      <c r="N108" s="3">
        <f t="shared" si="36"/>
        <v>1673.4354416451672</v>
      </c>
      <c r="Q108" t="str">
        <f>'PRE-POST'!A111</f>
        <v>Syracuse</v>
      </c>
      <c r="R108" s="3">
        <f>IFERROR(VLOOKUP(Q108,$A$4:$N$160,14,FALSE),VLOOKUP(Q108,'Week 7'!Q$4:R$134,2,FALSE))</f>
        <v>1578.1975444574878</v>
      </c>
    </row>
    <row r="109" spans="1:18">
      <c r="A109" t="str">
        <f t="shared" ref="A109:B109" si="117">C53</f>
        <v>South Carolina</v>
      </c>
      <c r="B109">
        <f t="shared" si="117"/>
        <v>23</v>
      </c>
      <c r="C109" t="str">
        <f t="shared" ref="C109:D109" si="118">A53</f>
        <v>Texas A&amp;M</v>
      </c>
      <c r="D109">
        <f t="shared" si="118"/>
        <v>26</v>
      </c>
      <c r="E109" s="3">
        <f>VLOOKUP(A109,'Week 7'!$Q$4:R$138,2,FALSE)</f>
        <v>1582.0005451110742</v>
      </c>
      <c r="F109" s="3">
        <f>VLOOKUP(C109,'Week 7'!$Q$4:S$138,2,FALSE)</f>
        <v>1639.8579616143268</v>
      </c>
      <c r="G109" s="5">
        <f t="shared" si="83"/>
        <v>0.51027755609534153</v>
      </c>
      <c r="H109">
        <f t="shared" si="32"/>
        <v>0</v>
      </c>
      <c r="I109">
        <f t="shared" si="15"/>
        <v>-3</v>
      </c>
      <c r="J109">
        <f t="shared" si="33"/>
        <v>1.3862943611198906</v>
      </c>
      <c r="K109">
        <f t="shared" si="34"/>
        <v>1639.8579616143268</v>
      </c>
      <c r="L109">
        <f t="shared" si="35"/>
        <v>1582.0005451110742</v>
      </c>
      <c r="M109">
        <f t="shared" si="84"/>
        <v>2.2000380245115143</v>
      </c>
      <c r="N109" s="3">
        <f t="shared" si="36"/>
        <v>1571.7949939891673</v>
      </c>
      <c r="Q109" t="str">
        <f>'PRE-POST'!A112</f>
        <v>Texas Christian</v>
      </c>
      <c r="R109" s="3">
        <f>IFERROR(VLOOKUP(Q109,$A$4:$N$160,14,FALSE),VLOOKUP(Q109,'Week 7'!Q$4:R$134,2,FALSE))</f>
        <v>1546.5966689952827</v>
      </c>
    </row>
    <row r="110" spans="1:18">
      <c r="A110" t="str">
        <f t="shared" ref="A110:B110" si="119">C54</f>
        <v>California</v>
      </c>
      <c r="B110">
        <f t="shared" si="119"/>
        <v>7</v>
      </c>
      <c r="C110" t="str">
        <f t="shared" ref="C110:D110" si="120">A54</f>
        <v>UCLA</v>
      </c>
      <c r="D110">
        <f t="shared" si="120"/>
        <v>37</v>
      </c>
      <c r="E110" s="3">
        <f>VLOOKUP(A110,'Week 7'!$Q$4:R$138,2,FALSE)</f>
        <v>1527.9325593956435</v>
      </c>
      <c r="F110" s="3">
        <f>VLOOKUP(C110,'Week 7'!$Q$4:S$138,2,FALSE)</f>
        <v>1348.4332559855138</v>
      </c>
      <c r="G110" s="5">
        <f t="shared" si="83"/>
        <v>0.80336360834504406</v>
      </c>
      <c r="H110">
        <f t="shared" si="32"/>
        <v>0</v>
      </c>
      <c r="I110">
        <f t="shared" si="15"/>
        <v>-30</v>
      </c>
      <c r="J110">
        <f t="shared" si="33"/>
        <v>3.4339872044851463</v>
      </c>
      <c r="K110">
        <f t="shared" si="34"/>
        <v>1348.4332559855138</v>
      </c>
      <c r="L110">
        <f t="shared" si="35"/>
        <v>1527.9325593956435</v>
      </c>
      <c r="M110">
        <f t="shared" si="84"/>
        <v>2.1999877436850275</v>
      </c>
      <c r="N110" s="3">
        <f t="shared" si="36"/>
        <v>1511.8652872287425</v>
      </c>
      <c r="Q110" t="str">
        <f>'PRE-POST'!A113</f>
        <v>Temple</v>
      </c>
      <c r="R110" s="3">
        <f>IFERROR(VLOOKUP(Q110,$A$4:$N$160,14,FALSE),VLOOKUP(Q110,'Week 7'!Q$4:R$134,2,FALSE))</f>
        <v>1630.4031545910154</v>
      </c>
    </row>
    <row r="111" spans="1:18">
      <c r="A111" t="str">
        <f t="shared" ref="A111:B111" si="121">C55</f>
        <v>Utah State</v>
      </c>
      <c r="B111">
        <f t="shared" si="121"/>
        <v>59</v>
      </c>
      <c r="C111" t="str">
        <f t="shared" ref="C111:D111" si="122">A55</f>
        <v>Nevada-Las Vegas</v>
      </c>
      <c r="D111">
        <f t="shared" si="122"/>
        <v>28</v>
      </c>
      <c r="E111" s="3">
        <f>VLOOKUP(A111,'Week 7'!$Q$4:R$138,2,FALSE)</f>
        <v>1676.7666779647598</v>
      </c>
      <c r="F111" s="3">
        <f>VLOOKUP(C111,'Week 7'!$Q$4:S$138,2,FALSE)</f>
        <v>1427.8899033661487</v>
      </c>
      <c r="G111" s="5">
        <f t="shared" si="83"/>
        <v>0.85897709774503106</v>
      </c>
      <c r="H111">
        <f t="shared" si="32"/>
        <v>1</v>
      </c>
      <c r="I111">
        <f t="shared" si="15"/>
        <v>31</v>
      </c>
      <c r="J111">
        <f t="shared" si="33"/>
        <v>3.4657359027997265</v>
      </c>
      <c r="K111">
        <f t="shared" si="34"/>
        <v>1676.7666779647598</v>
      </c>
      <c r="L111">
        <f t="shared" si="35"/>
        <v>1427.8899033661487</v>
      </c>
      <c r="M111">
        <f t="shared" si="84"/>
        <v>2.2000088397159741</v>
      </c>
      <c r="N111" s="3">
        <f t="shared" si="36"/>
        <v>1679.5871360098593</v>
      </c>
      <c r="Q111" t="str">
        <f>'PRE-POST'!A114</f>
        <v>Tennessee</v>
      </c>
      <c r="R111" s="3">
        <f>IFERROR(VLOOKUP(Q111,$A$4:$N$160,14,FALSE),VLOOKUP(Q111,'Week 7'!Q$4:R$134,2,FALSE))</f>
        <v>1484.3603604549087</v>
      </c>
    </row>
    <row r="112" spans="1:18">
      <c r="A112" t="str">
        <f t="shared" ref="A112:B112" si="123">C56</f>
        <v>Virginia</v>
      </c>
      <c r="B112">
        <f t="shared" si="123"/>
        <v>16</v>
      </c>
      <c r="C112" t="str">
        <f t="shared" ref="C112:D112" si="124">A56</f>
        <v>Miami (FL)</v>
      </c>
      <c r="D112">
        <f t="shared" si="124"/>
        <v>13</v>
      </c>
      <c r="E112" s="3">
        <f>VLOOKUP(A112,'Week 7'!$Q$4:R$138,2,FALSE)</f>
        <v>1633.2352847412487</v>
      </c>
      <c r="F112" s="3">
        <f>VLOOKUP(C112,'Week 7'!$Q$4:S$138,2,FALSE)</f>
        <v>1677.4998193236031</v>
      </c>
      <c r="G112" s="5">
        <f t="shared" si="83"/>
        <v>0.52980535420611474</v>
      </c>
      <c r="H112">
        <f t="shared" si="32"/>
        <v>1</v>
      </c>
      <c r="I112">
        <f t="shared" si="15"/>
        <v>3</v>
      </c>
      <c r="J112">
        <f t="shared" si="33"/>
        <v>1.3862943611198906</v>
      </c>
      <c r="K112">
        <f t="shared" si="34"/>
        <v>1633.2352847412487</v>
      </c>
      <c r="L112">
        <f t="shared" si="35"/>
        <v>1677.4998193236031</v>
      </c>
      <c r="M112">
        <f t="shared" si="84"/>
        <v>2.1999502988109838</v>
      </c>
      <c r="N112" s="3">
        <f t="shared" si="36"/>
        <v>1642.6391776571265</v>
      </c>
      <c r="Q112" t="str">
        <f>'PRE-POST'!A115</f>
        <v>Texas</v>
      </c>
      <c r="R112" s="3">
        <f>IFERROR(VLOOKUP(Q112,$A$4:$N$160,14,FALSE),VLOOKUP(Q112,'Week 7'!Q$4:R$134,2,FALSE))</f>
        <v>1673.4354416451672</v>
      </c>
    </row>
    <row r="113" spans="1:18">
      <c r="A113" t="str">
        <f t="shared" ref="A113:B113" si="125">C57</f>
        <v>North Carolina</v>
      </c>
      <c r="B113">
        <f t="shared" si="125"/>
        <v>19</v>
      </c>
      <c r="C113" t="str">
        <f t="shared" ref="C113:D113" si="126">A57</f>
        <v>Virginia Tech</v>
      </c>
      <c r="D113">
        <f t="shared" si="126"/>
        <v>22</v>
      </c>
      <c r="E113" s="3">
        <f>VLOOKUP(A113,'Week 7'!$Q$4:R$138,2,FALSE)</f>
        <v>1425.8494624506175</v>
      </c>
      <c r="F113" s="3">
        <f>VLOOKUP(C113,'Week 7'!$Q$4:S$138,2,FALSE)</f>
        <v>1459.3403296170375</v>
      </c>
      <c r="G113" s="5">
        <f t="shared" si="83"/>
        <v>0.54522137652013969</v>
      </c>
      <c r="H113">
        <f t="shared" si="32"/>
        <v>0</v>
      </c>
      <c r="I113">
        <f t="shared" si="15"/>
        <v>-3</v>
      </c>
      <c r="J113">
        <f t="shared" si="33"/>
        <v>1.3862943611198906</v>
      </c>
      <c r="K113">
        <f t="shared" si="34"/>
        <v>1459.3403296170375</v>
      </c>
      <c r="L113">
        <f t="shared" si="35"/>
        <v>1425.8494624506175</v>
      </c>
      <c r="M113">
        <f t="shared" si="84"/>
        <v>2.2000656895502009</v>
      </c>
      <c r="N113" s="3">
        <f t="shared" si="36"/>
        <v>1414.9450349202148</v>
      </c>
      <c r="Q113" t="str">
        <f>'PRE-POST'!A116</f>
        <v>Texas A&amp;M</v>
      </c>
      <c r="R113" s="3">
        <f>IFERROR(VLOOKUP(Q113,$A$4:$N$160,14,FALSE),VLOOKUP(Q113,'Week 7'!Q$4:R$134,2,FALSE))</f>
        <v>1650.0635127362336</v>
      </c>
    </row>
    <row r="114" spans="1:18">
      <c r="A114" t="str">
        <f t="shared" ref="A114:B114" si="127">C58</f>
        <v>Bowling Green State</v>
      </c>
      <c r="B114">
        <f t="shared" si="127"/>
        <v>35</v>
      </c>
      <c r="C114" t="str">
        <f t="shared" ref="C114:D114" si="128">A58</f>
        <v>Western Michigan</v>
      </c>
      <c r="D114">
        <f t="shared" si="128"/>
        <v>42</v>
      </c>
      <c r="E114" s="3">
        <f>VLOOKUP(A114,'Week 7'!$Q$4:R$138,2,FALSE)</f>
        <v>1314.7904103298245</v>
      </c>
      <c r="F114" s="3">
        <f>VLOOKUP(C114,'Week 7'!$Q$4:S$138,2,FALSE)</f>
        <v>1571.5922397948636</v>
      </c>
      <c r="G114" s="5">
        <f t="shared" si="83"/>
        <v>0.24897245082292194</v>
      </c>
      <c r="H114">
        <f t="shared" si="32"/>
        <v>0</v>
      </c>
      <c r="I114">
        <f t="shared" si="15"/>
        <v>-7</v>
      </c>
      <c r="J114">
        <f t="shared" si="33"/>
        <v>2.0794415416798357</v>
      </c>
      <c r="K114">
        <f t="shared" si="34"/>
        <v>1571.5922397948636</v>
      </c>
      <c r="L114">
        <f t="shared" si="35"/>
        <v>1314.7904103298245</v>
      </c>
      <c r="M114">
        <f t="shared" si="84"/>
        <v>2.2000085669171621</v>
      </c>
      <c r="N114" s="3">
        <f t="shared" si="36"/>
        <v>1309.8109613133661</v>
      </c>
      <c r="Q114" t="str">
        <f>'PRE-POST'!A117</f>
        <v>Texas State</v>
      </c>
      <c r="R114" s="3">
        <f>IFERROR(VLOOKUP(Q114,$A$4:$N$160,14,FALSE),VLOOKUP(Q114,'Week 7'!Q$4:R$134,2,FALSE))</f>
        <v>1352.266574434841</v>
      </c>
    </row>
    <row r="115" spans="1:18">
      <c r="Q115" t="str">
        <f>'PRE-POST'!A118</f>
        <v>Texas Tech</v>
      </c>
      <c r="R115" s="3">
        <f>IFERROR(VLOOKUP(Q115,$A$4:$N$160,14,FALSE),VLOOKUP(Q115,'Week 7'!Q$4:R$134,2,FALSE))</f>
        <v>1685.7248232349234</v>
      </c>
    </row>
    <row r="116" spans="1:18">
      <c r="Q116" t="str">
        <f>'PRE-POST'!A119</f>
        <v>Texas-El Paso</v>
      </c>
      <c r="R116" s="3">
        <f>IFERROR(VLOOKUP(Q116,$A$4:$N$160,14,FALSE),VLOOKUP(Q116,'Week 7'!Q$4:R$134,2,FALSE))</f>
        <v>1276.9628135104556</v>
      </c>
    </row>
    <row r="117" spans="1:18">
      <c r="Q117" t="str">
        <f>'PRE-POST'!A120</f>
        <v>Texas-San Antonio</v>
      </c>
      <c r="R117" s="3">
        <f>IFERROR(VLOOKUP(Q117,$A$4:$N$160,14,FALSE),VLOOKUP(Q117,'Week 7'!Q$4:R$134,2,FALSE))</f>
        <v>1464.2183541034017</v>
      </c>
    </row>
    <row r="118" spans="1:18">
      <c r="Q118" t="str">
        <f>'PRE-POST'!A121</f>
        <v>Toledo</v>
      </c>
      <c r="R118" s="3">
        <f>IFERROR(VLOOKUP(Q118,$A$4:$N$160,14,FALSE),VLOOKUP(Q118,'Week 7'!Q$4:R$134,2,FALSE))</f>
        <v>1565.4429224534306</v>
      </c>
    </row>
    <row r="119" spans="1:18">
      <c r="Q119" t="str">
        <f>'PRE-POST'!A122</f>
        <v>Troy</v>
      </c>
      <c r="R119" s="3">
        <f>IFERROR(VLOOKUP(Q119,$A$4:$N$160,14,FALSE),VLOOKUP(Q119,'Week 7'!Q$4:R$134,2,FALSE))</f>
        <v>1618.4630392358622</v>
      </c>
    </row>
    <row r="120" spans="1:18">
      <c r="Q120" t="str">
        <f>'PRE-POST'!A123</f>
        <v>Tulane</v>
      </c>
      <c r="R120" s="3">
        <f>IFERROR(VLOOKUP(Q120,$A$4:$N$160,14,FALSE),VLOOKUP(Q120,'Week 7'!Q$4:R$134,2,FALSE))</f>
        <v>1439.6896826902005</v>
      </c>
    </row>
    <row r="121" spans="1:18">
      <c r="Q121" t="str">
        <f>'PRE-POST'!A124</f>
        <v>Tulsa</v>
      </c>
      <c r="R121" s="3">
        <f>IFERROR(VLOOKUP(Q121,$A$4:$N$160,14,FALSE),VLOOKUP(Q121,'Week 7'!Q$4:R$134,2,FALSE))</f>
        <v>1386.0563966840034</v>
      </c>
    </row>
    <row r="122" spans="1:18">
      <c r="Q122" t="str">
        <f>'PRE-POST'!A125</f>
        <v>Utah</v>
      </c>
      <c r="R122" s="3">
        <f>IFERROR(VLOOKUP(Q122,$A$4:$N$160,14,FALSE),VLOOKUP(Q122,'Week 7'!Q$4:R$134,2,FALSE))</f>
        <v>1640.5244342875712</v>
      </c>
    </row>
    <row r="123" spans="1:18">
      <c r="Q123" t="str">
        <f>'PRE-POST'!A126</f>
        <v>Utah State</v>
      </c>
      <c r="R123" s="3">
        <f>IFERROR(VLOOKUP(Q123,$A$4:$N$160,14,FALSE),VLOOKUP(Q123,'Week 7'!Q$4:R$134,2,FALSE))</f>
        <v>1679.5871360098593</v>
      </c>
    </row>
    <row r="124" spans="1:18">
      <c r="Q124" t="str">
        <f>'PRE-POST'!A127</f>
        <v>Vanderbilt</v>
      </c>
      <c r="R124" s="3">
        <f>IFERROR(VLOOKUP(Q124,$A$4:$N$160,14,FALSE),VLOOKUP(Q124,'Week 7'!Q$4:R$134,2,FALSE))</f>
        <v>1452.0369620368558</v>
      </c>
    </row>
    <row r="125" spans="1:18">
      <c r="Q125" t="str">
        <f>'PRE-POST'!A128</f>
        <v>Virginia</v>
      </c>
      <c r="R125" s="3">
        <f>IFERROR(VLOOKUP(Q125,$A$4:$N$160,14,FALSE),VLOOKUP(Q125,'Week 7'!Q$4:R$134,2,FALSE))</f>
        <v>1642.6391776571265</v>
      </c>
    </row>
    <row r="126" spans="1:18">
      <c r="Q126" t="str">
        <f>'PRE-POST'!A129</f>
        <v>Virginia Tech</v>
      </c>
      <c r="R126" s="3">
        <f>IFERROR(VLOOKUP(Q126,$A$4:$N$160,14,FALSE),VLOOKUP(Q126,'Week 7'!Q$4:R$134,2,FALSE))</f>
        <v>1470.2447571474402</v>
      </c>
    </row>
    <row r="127" spans="1:18">
      <c r="Q127" t="str">
        <f>'PRE-POST'!A130</f>
        <v>Wake Forest</v>
      </c>
      <c r="R127" s="3">
        <f>IFERROR(VLOOKUP(Q127,$A$4:$N$160,14,FALSE),VLOOKUP(Q127,'Week 7'!Q$4:R$134,2,FALSE))</f>
        <v>1408.6460064750161</v>
      </c>
    </row>
    <row r="128" spans="1:18">
      <c r="Q128" t="str">
        <f>'PRE-POST'!A131</f>
        <v>Washington</v>
      </c>
      <c r="R128" s="3">
        <f>IFERROR(VLOOKUP(Q128,$A$4:$N$160,14,FALSE),VLOOKUP(Q128,'Week 7'!Q$4:R$134,2,FALSE))</f>
        <v>1656.502609332058</v>
      </c>
    </row>
    <row r="129" spans="17:18">
      <c r="Q129" t="str">
        <f>'PRE-POST'!A132</f>
        <v>Washington State</v>
      </c>
      <c r="R129" s="3">
        <f>IFERROR(VLOOKUP(Q129,$A$4:$N$160,14,FALSE),VLOOKUP(Q129,'Week 7'!Q$4:R$134,2,FALSE))</f>
        <v>1642.4016203624712</v>
      </c>
    </row>
    <row r="130" spans="17:18">
      <c r="Q130" t="str">
        <f>'PRE-POST'!A133</f>
        <v>West Virginia</v>
      </c>
      <c r="R130" s="3">
        <f>IFERROR(VLOOKUP(Q130,$A$4:$N$160,14,FALSE),VLOOKUP(Q130,'Week 7'!Q$4:R$134,2,FALSE))</f>
        <v>1657.1319094139128</v>
      </c>
    </row>
    <row r="131" spans="17:18">
      <c r="Q131" t="str">
        <f>'PRE-POST'!A134</f>
        <v>Western Kentucky</v>
      </c>
      <c r="R131" s="3">
        <f>IFERROR(VLOOKUP(Q131,$A$4:$N$160,14,FALSE),VLOOKUP(Q131,'Week 7'!Q$4:R$134,2,FALSE))</f>
        <v>1450.8780900709758</v>
      </c>
    </row>
    <row r="132" spans="17:18">
      <c r="Q132" t="str">
        <f>'PRE-POST'!A135</f>
        <v>Western Michigan</v>
      </c>
      <c r="R132" s="3">
        <f>IFERROR(VLOOKUP(Q132,$A$4:$N$160,14,FALSE),VLOOKUP(Q132,'Week 7'!Q$4:R$134,2,FALSE))</f>
        <v>1576.571688811322</v>
      </c>
    </row>
    <row r="133" spans="17:18">
      <c r="Q133" t="str">
        <f>'PRE-POST'!A136</f>
        <v>Wisconsin</v>
      </c>
      <c r="R133" s="3">
        <f>IFERROR(VLOOKUP(Q133,$A$4:$N$160,14,FALSE),VLOOKUP(Q133,'Week 7'!Q$4:R$134,2,FALSE))</f>
        <v>1641.2891789081193</v>
      </c>
    </row>
    <row r="134" spans="17:18">
      <c r="Q134" t="str">
        <f>'PRE-POST'!A137</f>
        <v>Wyoming</v>
      </c>
      <c r="R134" s="3">
        <f>IFERROR(VLOOKUP(Q134,$A$4:$N$160,14,FALSE),VLOOKUP(Q134,'Week 7'!Q$4:R$134,2,FALSE))</f>
        <v>1426.6427050866769</v>
      </c>
    </row>
    <row r="135" spans="17:18">
      <c r="R135" s="3"/>
    </row>
    <row r="136" spans="17:18">
      <c r="R136" s="3"/>
    </row>
    <row r="137" spans="17:18">
      <c r="R137" s="3"/>
    </row>
    <row r="138" spans="17:18">
      <c r="R1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6</vt:i4>
      </vt:variant>
    </vt:vector>
  </HeadingPairs>
  <TitlesOfParts>
    <vt:vector size="23" baseType="lpstr">
      <vt:lpstr>All scores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PRE-POST</vt:lpstr>
      <vt:lpstr>'All scores'!_2018scores</vt:lpstr>
      <vt:lpstr>HFA</vt:lpstr>
      <vt:lpstr>k</vt:lpstr>
      <vt:lpstr>MVC</vt:lpstr>
      <vt:lpstr>scale</vt:lpstr>
      <vt:lpstr>'All scores'!schedule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2018-12-02T18:27:56Z</dcterms:created>
  <dcterms:modified xsi:type="dcterms:W3CDTF">2018-12-03T14:38:15Z</dcterms:modified>
</cp:coreProperties>
</file>