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queryTables/queryTable14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495"/>
  </bookViews>
  <sheets>
    <sheet name="Arkusz1" sheetId="1" r:id="rId1"/>
    <sheet name="Arkusz2" sheetId="2" r:id="rId2"/>
    <sheet name="Arkusz3" sheetId="3" r:id="rId3"/>
  </sheets>
  <definedNames>
    <definedName name="dane_rgb" localSheetId="0">Arkusz1!$A$1:$D$24</definedName>
    <definedName name="dane_rgb2" localSheetId="0">Arkusz1!$A$1:$D$24</definedName>
    <definedName name="dane_rgb2" localSheetId="1">Arkusz2!$C$1:$F$24</definedName>
    <definedName name="dane_rgb3" localSheetId="1">Arkusz2!$H$1:$K$24</definedName>
    <definedName name="dane_rgb3_1" localSheetId="0">Arkusz1!$A$1:$D$24</definedName>
    <definedName name="dane_rgb3_1" localSheetId="1">Arkusz2!$M$1:$P$24</definedName>
    <definedName name="dane_rgb4" localSheetId="1">Arkusz2!$R$1:$U$24</definedName>
    <definedName name="dane_rgb4_1" localSheetId="1">Arkusz2!$A$28:$D$51</definedName>
    <definedName name="dane_rgb4_2" localSheetId="0">Arkusz1!$A$1:$D$24</definedName>
    <definedName name="dane_rgb4_2" localSheetId="1">Arkusz2!$G$28:$J$51</definedName>
    <definedName name="dane_rgb4_3" localSheetId="0">Arkusz1!$A$1:$D$24</definedName>
    <definedName name="dane_rgb4_3" localSheetId="1">Arkusz2!$M$28:$P$51</definedName>
    <definedName name="data_godzina_zdjec" localSheetId="1">Arkusz2!$A$1:$B$24</definedName>
    <definedName name="kat_od_slonca_1" localSheetId="0">Arkusz1!$B$58:$B$81</definedName>
  </definedNames>
  <calcPr calcId="124519"/>
</workbook>
</file>

<file path=xl/calcChain.xml><?xml version="1.0" encoding="utf-8"?>
<calcChain xmlns="http://schemas.openxmlformats.org/spreadsheetml/2006/main">
  <c r="W87" i="1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86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58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30"/>
  <c r="Q31"/>
  <c r="Q29"/>
  <c r="T4"/>
  <c r="T3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"/>
  <c r="T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1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1"/>
  <c r="AC23"/>
  <c r="AC24"/>
  <c r="AC22"/>
  <c r="M2"/>
  <c r="N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N1"/>
  <c r="M1"/>
  <c r="G1"/>
  <c r="H1"/>
  <c r="I1"/>
  <c r="O1" s="1"/>
  <c r="P1" s="1"/>
  <c r="G2"/>
  <c r="H2"/>
  <c r="I2"/>
  <c r="O2" s="1"/>
  <c r="P2" s="1"/>
  <c r="G3"/>
  <c r="H3"/>
  <c r="I3"/>
  <c r="O3" s="1"/>
  <c r="P3" s="1"/>
  <c r="G4"/>
  <c r="H4"/>
  <c r="I4"/>
  <c r="O4" s="1"/>
  <c r="P4" s="1"/>
  <c r="G5"/>
  <c r="H5"/>
  <c r="I5"/>
  <c r="O5" s="1"/>
  <c r="P5" s="1"/>
  <c r="G6"/>
  <c r="H6"/>
  <c r="I6"/>
  <c r="O6" s="1"/>
  <c r="P6" s="1"/>
  <c r="G7"/>
  <c r="H7"/>
  <c r="I7"/>
  <c r="O7" s="1"/>
  <c r="P7" s="1"/>
  <c r="G8"/>
  <c r="H8"/>
  <c r="I8"/>
  <c r="O8" s="1"/>
  <c r="P8" s="1"/>
  <c r="G9"/>
  <c r="H9"/>
  <c r="I9"/>
  <c r="O9" s="1"/>
  <c r="P9" s="1"/>
  <c r="G10"/>
  <c r="H10"/>
  <c r="I10"/>
  <c r="O10" s="1"/>
  <c r="P10" s="1"/>
  <c r="G11"/>
  <c r="H11"/>
  <c r="I11"/>
  <c r="O11" s="1"/>
  <c r="P11" s="1"/>
  <c r="G12"/>
  <c r="H12"/>
  <c r="I12"/>
  <c r="O12" s="1"/>
  <c r="P12" s="1"/>
  <c r="G13"/>
  <c r="H13"/>
  <c r="I13"/>
  <c r="O13" s="1"/>
  <c r="P13" s="1"/>
  <c r="G14"/>
  <c r="H14"/>
  <c r="I14"/>
  <c r="O14" s="1"/>
  <c r="P14" s="1"/>
  <c r="G15"/>
  <c r="H15"/>
  <c r="I15"/>
  <c r="O15" s="1"/>
  <c r="P15" s="1"/>
  <c r="G16"/>
  <c r="H16"/>
  <c r="I16"/>
  <c r="O16" s="1"/>
  <c r="P16" s="1"/>
  <c r="G17"/>
  <c r="H17"/>
  <c r="I17"/>
  <c r="O17" s="1"/>
  <c r="P17" s="1"/>
  <c r="G18"/>
  <c r="H18"/>
  <c r="I18"/>
  <c r="O18" s="1"/>
  <c r="P18" s="1"/>
  <c r="G19"/>
  <c r="H19"/>
  <c r="I19"/>
  <c r="O19" s="1"/>
  <c r="P19" s="1"/>
  <c r="G20"/>
  <c r="H20"/>
  <c r="I20"/>
  <c r="O20" s="1"/>
  <c r="P20" s="1"/>
  <c r="G21"/>
  <c r="H21"/>
  <c r="I21"/>
  <c r="O21" s="1"/>
  <c r="P21" s="1"/>
  <c r="G22"/>
  <c r="H22"/>
  <c r="I22"/>
  <c r="O22" s="1"/>
  <c r="P22" s="1"/>
  <c r="G23"/>
  <c r="H23"/>
  <c r="I23"/>
  <c r="O23" s="1"/>
  <c r="P23" s="1"/>
  <c r="G24"/>
  <c r="H24"/>
  <c r="I24"/>
  <c r="O24" s="1"/>
  <c r="P24" s="1"/>
  <c r="F2"/>
  <c r="L2" s="1"/>
  <c r="F3"/>
  <c r="L3" s="1"/>
  <c r="F4"/>
  <c r="L4" s="1"/>
  <c r="F5"/>
  <c r="L5" s="1"/>
  <c r="F6"/>
  <c r="L6" s="1"/>
  <c r="F7"/>
  <c r="L7" s="1"/>
  <c r="F8"/>
  <c r="L8" s="1"/>
  <c r="F9"/>
  <c r="L9" s="1"/>
  <c r="F10"/>
  <c r="L10" s="1"/>
  <c r="F11"/>
  <c r="L11" s="1"/>
  <c r="F12"/>
  <c r="L12" s="1"/>
  <c r="F13"/>
  <c r="L13" s="1"/>
  <c r="F14"/>
  <c r="L14" s="1"/>
  <c r="F15"/>
  <c r="L15" s="1"/>
  <c r="F16"/>
  <c r="L16" s="1"/>
  <c r="F17"/>
  <c r="L17" s="1"/>
  <c r="F18"/>
  <c r="L18" s="1"/>
  <c r="F19"/>
  <c r="L19" s="1"/>
  <c r="F20"/>
  <c r="L20" s="1"/>
  <c r="F21"/>
  <c r="L21" s="1"/>
  <c r="F22"/>
  <c r="L22" s="1"/>
  <c r="F23"/>
  <c r="L23" s="1"/>
  <c r="F24"/>
  <c r="L24" s="1"/>
  <c r="F1"/>
  <c r="L1" s="1"/>
  <c r="L31" l="1"/>
  <c r="R31" s="1"/>
  <c r="I60" s="1"/>
  <c r="H90" s="1"/>
  <c r="N31"/>
  <c r="S31" s="1"/>
  <c r="J60" s="1"/>
  <c r="I90" s="1"/>
  <c r="L51"/>
  <c r="R51" s="1"/>
  <c r="I80" s="1"/>
  <c r="H110" s="1"/>
  <c r="L47"/>
  <c r="R47" s="1"/>
  <c r="I76" s="1"/>
  <c r="H106" s="1"/>
  <c r="L43"/>
  <c r="R43" s="1"/>
  <c r="I72" s="1"/>
  <c r="H102" s="1"/>
  <c r="L39"/>
  <c r="R39" s="1"/>
  <c r="I68" s="1"/>
  <c r="H98" s="1"/>
  <c r="L35"/>
  <c r="R35" s="1"/>
  <c r="I64" s="1"/>
  <c r="H94" s="1"/>
  <c r="N51"/>
  <c r="S51" s="1"/>
  <c r="J80" s="1"/>
  <c r="I110" s="1"/>
  <c r="N47"/>
  <c r="S47" s="1"/>
  <c r="J76" s="1"/>
  <c r="I106" s="1"/>
  <c r="N43"/>
  <c r="S43" s="1"/>
  <c r="J72" s="1"/>
  <c r="I102" s="1"/>
  <c r="N39"/>
  <c r="S39" s="1"/>
  <c r="J68" s="1"/>
  <c r="I98" s="1"/>
  <c r="N35"/>
  <c r="S35" s="1"/>
  <c r="J64" s="1"/>
  <c r="I94" s="1"/>
  <c r="N52"/>
  <c r="S52" s="1"/>
  <c r="J81" s="1"/>
  <c r="I111" s="1"/>
  <c r="N48"/>
  <c r="S48" s="1"/>
  <c r="J77" s="1"/>
  <c r="I107" s="1"/>
  <c r="N44"/>
  <c r="S44" s="1"/>
  <c r="J73" s="1"/>
  <c r="I103" s="1"/>
  <c r="N40"/>
  <c r="S40" s="1"/>
  <c r="J69" s="1"/>
  <c r="I99" s="1"/>
  <c r="N36"/>
  <c r="S36" s="1"/>
  <c r="J65" s="1"/>
  <c r="I95" s="1"/>
  <c r="L52"/>
  <c r="R52" s="1"/>
  <c r="I81" s="1"/>
  <c r="H111" s="1"/>
  <c r="L48"/>
  <c r="R48" s="1"/>
  <c r="I77" s="1"/>
  <c r="H107" s="1"/>
  <c r="L44"/>
  <c r="R44" s="1"/>
  <c r="I73" s="1"/>
  <c r="H103" s="1"/>
  <c r="L40"/>
  <c r="R40" s="1"/>
  <c r="I69" s="1"/>
  <c r="H99" s="1"/>
  <c r="L36"/>
  <c r="R36" s="1"/>
  <c r="I65" s="1"/>
  <c r="H95" s="1"/>
  <c r="L32"/>
  <c r="R32" s="1"/>
  <c r="I61" s="1"/>
  <c r="H91" s="1"/>
  <c r="M51"/>
  <c r="T51" s="1"/>
  <c r="K80" s="1"/>
  <c r="J110" s="1"/>
  <c r="M47"/>
  <c r="T47" s="1"/>
  <c r="K76" s="1"/>
  <c r="J106" s="1"/>
  <c r="M43"/>
  <c r="T43" s="1"/>
  <c r="K72" s="1"/>
  <c r="J102" s="1"/>
  <c r="M39"/>
  <c r="T39" s="1"/>
  <c r="K68" s="1"/>
  <c r="J98" s="1"/>
  <c r="M35"/>
  <c r="T35" s="1"/>
  <c r="K64" s="1"/>
  <c r="J94" s="1"/>
  <c r="M31"/>
  <c r="T31" s="1"/>
  <c r="K60" s="1"/>
  <c r="J90" s="1"/>
  <c r="L29"/>
  <c r="R29" s="1"/>
  <c r="I58" s="1"/>
  <c r="H88" s="1"/>
  <c r="L45"/>
  <c r="R45" s="1"/>
  <c r="I74" s="1"/>
  <c r="H104" s="1"/>
  <c r="L41"/>
  <c r="R41" s="1"/>
  <c r="I70" s="1"/>
  <c r="H100" s="1"/>
  <c r="L33"/>
  <c r="R33" s="1"/>
  <c r="I62" s="1"/>
  <c r="H92" s="1"/>
  <c r="L50"/>
  <c r="R50" s="1"/>
  <c r="I79" s="1"/>
  <c r="H109" s="1"/>
  <c r="L46"/>
  <c r="R46" s="1"/>
  <c r="I75" s="1"/>
  <c r="H105" s="1"/>
  <c r="L42"/>
  <c r="R42" s="1"/>
  <c r="I71" s="1"/>
  <c r="H101" s="1"/>
  <c r="L38"/>
  <c r="R38" s="1"/>
  <c r="I67" s="1"/>
  <c r="H97" s="1"/>
  <c r="L34"/>
  <c r="R34" s="1"/>
  <c r="I63" s="1"/>
  <c r="H93" s="1"/>
  <c r="L30"/>
  <c r="R30" s="1"/>
  <c r="I59" s="1"/>
  <c r="H89" s="1"/>
  <c r="M52"/>
  <c r="T52" s="1"/>
  <c r="K81" s="1"/>
  <c r="J111" s="1"/>
  <c r="M50"/>
  <c r="T50" s="1"/>
  <c r="K79" s="1"/>
  <c r="J109" s="1"/>
  <c r="M48"/>
  <c r="T48" s="1"/>
  <c r="K77" s="1"/>
  <c r="J107" s="1"/>
  <c r="M46"/>
  <c r="T46" s="1"/>
  <c r="K75" s="1"/>
  <c r="J105" s="1"/>
  <c r="M44"/>
  <c r="T44" s="1"/>
  <c r="K73" s="1"/>
  <c r="J103" s="1"/>
  <c r="M42"/>
  <c r="T42" s="1"/>
  <c r="K71" s="1"/>
  <c r="J101" s="1"/>
  <c r="M40"/>
  <c r="T40" s="1"/>
  <c r="K69" s="1"/>
  <c r="J99" s="1"/>
  <c r="M38"/>
  <c r="T38" s="1"/>
  <c r="K67" s="1"/>
  <c r="J97" s="1"/>
  <c r="M36"/>
  <c r="T36" s="1"/>
  <c r="K65" s="1"/>
  <c r="J95" s="1"/>
  <c r="M34"/>
  <c r="T34" s="1"/>
  <c r="K63" s="1"/>
  <c r="J93" s="1"/>
  <c r="M32"/>
  <c r="T32" s="1"/>
  <c r="K61" s="1"/>
  <c r="J91" s="1"/>
  <c r="M30"/>
  <c r="T30" s="1"/>
  <c r="K59" s="1"/>
  <c r="J89" s="1"/>
  <c r="N50"/>
  <c r="S50" s="1"/>
  <c r="J79" s="1"/>
  <c r="I109" s="1"/>
  <c r="N46"/>
  <c r="S46" s="1"/>
  <c r="J75" s="1"/>
  <c r="I105" s="1"/>
  <c r="N42"/>
  <c r="S42" s="1"/>
  <c r="J71" s="1"/>
  <c r="I101" s="1"/>
  <c r="N38"/>
  <c r="S38" s="1"/>
  <c r="J67" s="1"/>
  <c r="I97" s="1"/>
  <c r="N34"/>
  <c r="S34" s="1"/>
  <c r="J63" s="1"/>
  <c r="I93" s="1"/>
  <c r="N32"/>
  <c r="S32" s="1"/>
  <c r="J61" s="1"/>
  <c r="I91" s="1"/>
  <c r="N30"/>
  <c r="S30" s="1"/>
  <c r="J59" s="1"/>
  <c r="I89" s="1"/>
  <c r="N29"/>
  <c r="S29" s="1"/>
  <c r="J58" s="1"/>
  <c r="I88" s="1"/>
  <c r="M49"/>
  <c r="T49" s="1"/>
  <c r="K78" s="1"/>
  <c r="J108" s="1"/>
  <c r="M45"/>
  <c r="T45" s="1"/>
  <c r="K74" s="1"/>
  <c r="J104" s="1"/>
  <c r="M41"/>
  <c r="T41" s="1"/>
  <c r="K70" s="1"/>
  <c r="J100" s="1"/>
  <c r="M37"/>
  <c r="T37" s="1"/>
  <c r="K66" s="1"/>
  <c r="J96" s="1"/>
  <c r="M33"/>
  <c r="T33" s="1"/>
  <c r="K62" s="1"/>
  <c r="J92" s="1"/>
  <c r="L49"/>
  <c r="R49" s="1"/>
  <c r="I78" s="1"/>
  <c r="H108" s="1"/>
  <c r="L37"/>
  <c r="R37" s="1"/>
  <c r="I66" s="1"/>
  <c r="H96" s="1"/>
  <c r="M29"/>
  <c r="T29" s="1"/>
  <c r="K58" s="1"/>
  <c r="J88" s="1"/>
  <c r="N49"/>
  <c r="S49" s="1"/>
  <c r="J78" s="1"/>
  <c r="I108" s="1"/>
  <c r="N45"/>
  <c r="S45" s="1"/>
  <c r="J74" s="1"/>
  <c r="I104" s="1"/>
  <c r="N41"/>
  <c r="S41" s="1"/>
  <c r="J70" s="1"/>
  <c r="I100" s="1"/>
  <c r="N37"/>
  <c r="S37" s="1"/>
  <c r="J66" s="1"/>
  <c r="I96" s="1"/>
  <c r="N33"/>
  <c r="S33" s="1"/>
  <c r="J62" s="1"/>
  <c r="I92" s="1"/>
</calcChain>
</file>

<file path=xl/connections.xml><?xml version="1.0" encoding="utf-8"?>
<connections xmlns="http://schemas.openxmlformats.org/spreadsheetml/2006/main">
  <connection id="1" name="dane_rgb" type="6" refreshedVersion="3" background="1" saveData="1">
    <textPr codePage="852" sourceFile="C:\Users\User\Desktop\zachod_rgb\dane_rgb.txt" decimal="," thousands=" " comma="1" consecutive="1" delimiter="_x0000_">
      <textFields count="4">
        <textField/>
        <textField/>
        <textField/>
        <textField/>
      </textFields>
    </textPr>
  </connection>
  <connection id="2" name="dane_rgb2" type="6" refreshedVersion="3" background="1" saveData="1">
    <textPr codePage="852" sourceFile="C:\Users\User\Desktop\zachod_rgb\dane_rgb2.txt" decimal="," thousands=" " comma="1">
      <textFields count="4">
        <textField/>
        <textField/>
        <textField/>
        <textField/>
      </textFields>
    </textPr>
  </connection>
  <connection id="3" name="dane_rgb21" type="6" refreshedVersion="3" background="1" saveData="1">
    <textPr codePage="852" sourceFile="C:\Users\User\Desktop\zachod_rgb\dane_rgb2.txt" decimal="," thousands=" " comma="1">
      <textFields count="4">
        <textField/>
        <textField/>
        <textField/>
        <textField/>
      </textFields>
    </textPr>
  </connection>
  <connection id="4" name="dane_rgb3" type="6" refreshedVersion="3" background="1" saveData="1">
    <textPr codePage="852" sourceFile="C:\Users\User\Desktop\zachod_rgb\dane_rgb3.txt" decimal="," thousands=" " comma="1">
      <textFields count="4">
        <textField/>
        <textField/>
        <textField/>
        <textField/>
      </textFields>
    </textPr>
  </connection>
  <connection id="5" name="dane_rgb31" type="6" refreshedVersion="3" background="1" saveData="1">
    <textPr codePage="852" sourceFile="C:\Users\User\Desktop\zachod_rgb\dane_rgb3.txt" decimal="," thousands=" " comma="1">
      <textFields count="4">
        <textField/>
        <textField/>
        <textField/>
        <textField/>
      </textFields>
    </textPr>
  </connection>
  <connection id="6" name="dane_rgb312" type="6" refreshedVersion="3" background="1" saveData="1">
    <textPr codePage="852" sourceFile="C:\Users\User\Desktop\zachod_rgb\dane_rgb3.txt" decimal="," thousands=" " comma="1">
      <textFields count="4">
        <textField/>
        <textField/>
        <textField/>
        <textField/>
      </textFields>
    </textPr>
  </connection>
  <connection id="7" name="dane_rgb4" type="6" refreshedVersion="3" background="1" saveData="1">
    <textPr codePage="852" sourceFile="C:\Users\User\Desktop\zachod_rgb\dane_rgb4.txt" decimal="," thousands=" " comma="1">
      <textFields count="4">
        <textField/>
        <textField/>
        <textField/>
        <textField/>
      </textFields>
    </textPr>
  </connection>
  <connection id="8" name="dane_rgb41" type="6" refreshedVersion="3" background="1" saveData="1">
    <textPr codePage="852" sourceFile="C:\Users\User\Desktop\zachod_rgb\dane_rgb4.txt" decimal="," thousands=" " comma="1">
      <textFields count="4">
        <textField/>
        <textField/>
        <textField/>
        <textField/>
      </textFields>
    </textPr>
  </connection>
  <connection id="9" name="dane_rgb42" type="6" refreshedVersion="3" background="1" saveData="1">
    <textPr codePage="852" sourceFile="C:\Users\User\Desktop\zachod_rgb\dane_rgb4.txt" decimal="," thousands=" " comma="1">
      <textFields count="4">
        <textField/>
        <textField/>
        <textField/>
        <textField/>
      </textFields>
    </textPr>
  </connection>
  <connection id="10" name="dane_rgb421" type="6" refreshedVersion="3" background="1" saveData="1">
    <textPr codePage="852" sourceFile="C:\Users\User\Desktop\zachod_rgb\dane_rgb4.txt" decimal="," thousands=" " comma="1">
      <textFields count="4">
        <textField/>
        <textField/>
        <textField/>
        <textField/>
      </textFields>
    </textPr>
  </connection>
  <connection id="11" name="dane_rgb43" type="6" refreshedVersion="3" background="1" saveData="1">
    <textPr codePage="852" sourceFile="C:\Users\User\Desktop\zachod_rgb\dane_rgb4.txt" decimal="," thousands=" " comma="1">
      <textFields count="4">
        <textField/>
        <textField/>
        <textField/>
        <textField/>
      </textFields>
    </textPr>
  </connection>
  <connection id="12" name="dane_rgb431" type="6" refreshedVersion="3" background="1" saveData="1">
    <textPr codePage="852" sourceFile="C:\Users\User\Desktop\zachod_rgb\dane_rgb4.txt" decimal="," thousands=" " comma="1">
      <textFields count="4">
        <textField/>
        <textField/>
        <textField/>
        <textField/>
      </textFields>
    </textPr>
  </connection>
  <connection id="13" name="data_godzina_zdjec" type="6" refreshedVersion="3" background="1" saveData="1">
    <textPr codePage="852" sourceFile="C:\Users\User\Desktop\zachod_rgb\data_godzina_zdjec.txt" decimal="," thousands=" " space="1" consecutive="1">
      <textFields count="2">
        <textField/>
        <textField/>
      </textFields>
    </textPr>
  </connection>
  <connection id="14" name="kat_od_slonca" type="6" refreshedVersion="3" background="1" saveData="1">
    <textPr codePage="852" sourceFile="C:\Users\User\Desktop\zachod_rgb\kat_od_slonca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<sst xmlns="http://schemas.openxmlformats.org/spreadsheetml/2006/main" count="446" uniqueCount="243">
  <si>
    <t>[188422578</t>
  </si>
  <si>
    <t xml:space="preserve"> 1040000]</t>
  </si>
  <si>
    <t>[199935708</t>
  </si>
  <si>
    <t>2022_05_31</t>
  </si>
  <si>
    <t>[192158865</t>
  </si>
  <si>
    <t xml:space="preserve"> 1029150]</t>
  </si>
  <si>
    <t>[167846887</t>
  </si>
  <si>
    <t xml:space="preserve"> 1015592]</t>
  </si>
  <si>
    <t>[130800034</t>
  </si>
  <si>
    <t xml:space="preserve"> 927789]</t>
  </si>
  <si>
    <t>[39931575</t>
  </si>
  <si>
    <t xml:space="preserve"> 323855]</t>
  </si>
  <si>
    <t>[27447937</t>
  </si>
  <si>
    <t xml:space="preserve"> 237984]</t>
  </si>
  <si>
    <t>[23511942</t>
  </si>
  <si>
    <t xml:space="preserve"> 280039]</t>
  </si>
  <si>
    <t>[24582724</t>
  </si>
  <si>
    <t xml:space="preserve"> 309409]</t>
  </si>
  <si>
    <t>[28217495</t>
  </si>
  <si>
    <t xml:space="preserve"> 349407]</t>
  </si>
  <si>
    <t>[45509665</t>
  </si>
  <si>
    <t xml:space="preserve"> 518412]</t>
  </si>
  <si>
    <t>[53398316</t>
  </si>
  <si>
    <t xml:space="preserve"> 619945]</t>
  </si>
  <si>
    <t>[48070844</t>
  </si>
  <si>
    <t xml:space="preserve"> 573737]</t>
  </si>
  <si>
    <t>[37068073</t>
  </si>
  <si>
    <t xml:space="preserve"> 449520]</t>
  </si>
  <si>
    <t>[35336740</t>
  </si>
  <si>
    <t xml:space="preserve"> 399609]</t>
  </si>
  <si>
    <t>[33378143</t>
  </si>
  <si>
    <t xml:space="preserve"> 376527]</t>
  </si>
  <si>
    <t>[29879959</t>
  </si>
  <si>
    <t xml:space="preserve"> 365090]</t>
  </si>
  <si>
    <t>[26401913</t>
  </si>
  <si>
    <t xml:space="preserve"> 381025]</t>
  </si>
  <si>
    <t>[2824395</t>
  </si>
  <si>
    <t xml:space="preserve"> 48480]</t>
  </si>
  <si>
    <t>[2572325</t>
  </si>
  <si>
    <t xml:space="preserve"> 44854]</t>
  </si>
  <si>
    <t>[3756295</t>
  </si>
  <si>
    <t xml:space="preserve"> 49150]</t>
  </si>
  <si>
    <t>[3701200</t>
  </si>
  <si>
    <t xml:space="preserve"> 49211]</t>
  </si>
  <si>
    <t>[3528193</t>
  </si>
  <si>
    <t xml:space="preserve"> 46408]</t>
  </si>
  <si>
    <t>[2982174</t>
  </si>
  <si>
    <t xml:space="preserve"> 41007]</t>
  </si>
  <si>
    <t>Niebieski</t>
  </si>
  <si>
    <t>Czerwony</t>
  </si>
  <si>
    <t>Zielony</t>
  </si>
  <si>
    <t>tłumienność Rayleigha</t>
  </si>
  <si>
    <t>czerwony</t>
  </si>
  <si>
    <t>zielony</t>
  </si>
  <si>
    <t>niebieski</t>
  </si>
  <si>
    <t>[nm]</t>
  </si>
  <si>
    <t xml:space="preserve">Przyjmuję dla powietrza </t>
  </si>
  <si>
    <t>k=~</t>
  </si>
  <si>
    <r>
      <t>α</t>
    </r>
    <r>
      <rPr>
        <vertAlign val="subscript"/>
        <sz val="11"/>
        <color theme="1"/>
        <rFont val="Czcionka tekstu podstawowego"/>
        <charset val="238"/>
      </rPr>
      <t>Rc</t>
    </r>
  </si>
  <si>
    <r>
      <t>α</t>
    </r>
    <r>
      <rPr>
        <vertAlign val="subscript"/>
        <sz val="11"/>
        <color theme="1"/>
        <rFont val="Czcionka tekstu podstawowego"/>
        <charset val="238"/>
      </rPr>
      <t>Rz</t>
    </r>
  </si>
  <si>
    <r>
      <t>α</t>
    </r>
    <r>
      <rPr>
        <vertAlign val="subscript"/>
        <sz val="11"/>
        <color theme="1"/>
        <rFont val="Czcionka tekstu podstawowego"/>
        <charset val="238"/>
      </rPr>
      <t>Rn</t>
    </r>
  </si>
  <si>
    <t>[156125730</t>
  </si>
  <si>
    <t xml:space="preserve"> 745939]</t>
  </si>
  <si>
    <t>[174147717</t>
  </si>
  <si>
    <t xml:space="preserve"> 820409]</t>
  </si>
  <si>
    <t>[165861943</t>
  </si>
  <si>
    <t xml:space="preserve"> 802084]</t>
  </si>
  <si>
    <t>[123736743</t>
  </si>
  <si>
    <t xml:space="preserve"> 614778]</t>
  </si>
  <si>
    <t>[73474945</t>
  </si>
  <si>
    <t xml:space="preserve"> 381009]</t>
  </si>
  <si>
    <t>[19306785</t>
  </si>
  <si>
    <t xml:space="preserve"> 105205]</t>
  </si>
  <si>
    <t>[12070058</t>
  </si>
  <si>
    <t xml:space="preserve"> 75637]</t>
  </si>
  <si>
    <t>[6660978</t>
  </si>
  <si>
    <t xml:space="preserve"> 45369]</t>
  </si>
  <si>
    <t>[6115974</t>
  </si>
  <si>
    <t xml:space="preserve"> 37517]</t>
  </si>
  <si>
    <t>[9921036</t>
  </si>
  <si>
    <t xml:space="preserve"> 57492]</t>
  </si>
  <si>
    <t>[21023644</t>
  </si>
  <si>
    <t xml:space="preserve"> 98362]</t>
  </si>
  <si>
    <t>[23166603</t>
  </si>
  <si>
    <t xml:space="preserve"> 106851]</t>
  </si>
  <si>
    <t>[21065844</t>
  </si>
  <si>
    <t xml:space="preserve"> 94676]</t>
  </si>
  <si>
    <t>[15983591</t>
  </si>
  <si>
    <t xml:space="preserve"> 70610]</t>
  </si>
  <si>
    <t>[17485646</t>
  </si>
  <si>
    <t xml:space="preserve"> 76218]</t>
  </si>
  <si>
    <t>[17672182</t>
  </si>
  <si>
    <t xml:space="preserve"> 81414]</t>
  </si>
  <si>
    <t>[13037286</t>
  </si>
  <si>
    <t xml:space="preserve"> 59712]</t>
  </si>
  <si>
    <t>[6624139</t>
  </si>
  <si>
    <t xml:space="preserve"> 33374]</t>
  </si>
  <si>
    <t>[636399</t>
  </si>
  <si>
    <t xml:space="preserve"> 2607]</t>
  </si>
  <si>
    <t>[557978</t>
  </si>
  <si>
    <t xml:space="preserve"> 2335]</t>
  </si>
  <si>
    <t>[1216443</t>
  </si>
  <si>
    <t xml:space="preserve"> 6866]</t>
  </si>
  <si>
    <t>[1261205</t>
  </si>
  <si>
    <t xml:space="preserve"> 6550]</t>
  </si>
  <si>
    <t>[1247583</t>
  </si>
  <si>
    <t xml:space="preserve"> 6534]</t>
  </si>
  <si>
    <t>[885722</t>
  </si>
  <si>
    <t xml:space="preserve"> 5124]</t>
  </si>
  <si>
    <t>Godzina</t>
  </si>
  <si>
    <t>Prawo Bouguera</t>
  </si>
  <si>
    <t>Długośc fal dla RGB:</t>
  </si>
  <si>
    <t>Wartośći kątów</t>
  </si>
  <si>
    <t>Kąt zenitu</t>
  </si>
  <si>
    <t>Ze strony:</t>
  </si>
  <si>
    <t>31_05_2022</t>
  </si>
  <si>
    <t>[192851765</t>
  </si>
  <si>
    <t>[169327322</t>
  </si>
  <si>
    <t>[134803560</t>
  </si>
  <si>
    <t xml:space="preserve"> 1001491]</t>
  </si>
  <si>
    <t>[50488660</t>
  </si>
  <si>
    <t xml:space="preserve"> 524341]</t>
  </si>
  <si>
    <t>[33650118</t>
  </si>
  <si>
    <t xml:space="preserve"> 350604]</t>
  </si>
  <si>
    <t>[30827699</t>
  </si>
  <si>
    <t xml:space="preserve"> 456722]</t>
  </si>
  <si>
    <t>[31918877</t>
  </si>
  <si>
    <t xml:space="preserve"> 508557]</t>
  </si>
  <si>
    <t>[38181372</t>
  </si>
  <si>
    <t xml:space="preserve"> 628228]</t>
  </si>
  <si>
    <t>[57052556</t>
  </si>
  <si>
    <t xml:space="preserve"> 905097]</t>
  </si>
  <si>
    <t>[64537198</t>
  </si>
  <si>
    <t xml:space="preserve"> 990668]</t>
  </si>
  <si>
    <t>[59828860</t>
  </si>
  <si>
    <t xml:space="preserve"> 959155]</t>
  </si>
  <si>
    <t>[47609708</t>
  </si>
  <si>
    <t xml:space="preserve"> 778719]</t>
  </si>
  <si>
    <t>[47642930</t>
  </si>
  <si>
    <t xml:space="preserve"> 769146]</t>
  </si>
  <si>
    <t>[46485399</t>
  </si>
  <si>
    <t xml:space="preserve"> 800865]</t>
  </si>
  <si>
    <t>[41908904</t>
  </si>
  <si>
    <t xml:space="preserve"> 737378]</t>
  </si>
  <si>
    <t>[35835193</t>
  </si>
  <si>
    <t xml:space="preserve"> 652052]</t>
  </si>
  <si>
    <t>[4411058</t>
  </si>
  <si>
    <t xml:space="preserve"> 99546]</t>
  </si>
  <si>
    <t>[4354944</t>
  </si>
  <si>
    <t xml:space="preserve"> 101631]</t>
  </si>
  <si>
    <t>[12780742</t>
  </si>
  <si>
    <t xml:space="preserve"> 258618]</t>
  </si>
  <si>
    <t>[10597202</t>
  </si>
  <si>
    <t xml:space="preserve"> 212835]</t>
  </si>
  <si>
    <t>[8534526</t>
  </si>
  <si>
    <t xml:space="preserve"> 166961]</t>
  </si>
  <si>
    <t>[6197012</t>
  </si>
  <si>
    <t xml:space="preserve"> 118925]</t>
  </si>
  <si>
    <t>[136140170</t>
  </si>
  <si>
    <t>[66172402</t>
  </si>
  <si>
    <t>[53028597</t>
  </si>
  <si>
    <t>[44727096</t>
  </si>
  <si>
    <t>[43745136</t>
  </si>
  <si>
    <t>[46692985</t>
  </si>
  <si>
    <t>[59651509</t>
  </si>
  <si>
    <t>[65507193</t>
  </si>
  <si>
    <t>[61282126</t>
  </si>
  <si>
    <t>[51622095</t>
  </si>
  <si>
    <t>[51539841</t>
  </si>
  <si>
    <t>[49789493</t>
  </si>
  <si>
    <t>[45809292</t>
  </si>
  <si>
    <t>[40576653</t>
  </si>
  <si>
    <t>[21862251</t>
  </si>
  <si>
    <t>[22574233</t>
  </si>
  <si>
    <t>[45688836</t>
  </si>
  <si>
    <t>[41344285</t>
  </si>
  <si>
    <t>[42339983</t>
  </si>
  <si>
    <t>[40773029</t>
  </si>
  <si>
    <t xml:space="preserve"> 1039999]</t>
  </si>
  <si>
    <t>[41326265</t>
  </si>
  <si>
    <t xml:space="preserve"> 1035030]</t>
  </si>
  <si>
    <t>[42339924</t>
  </si>
  <si>
    <t xml:space="preserve"> 1039987]</t>
  </si>
  <si>
    <t>[40772757</t>
  </si>
  <si>
    <t xml:space="preserve"> 1039937]</t>
  </si>
  <si>
    <t>[40491299</t>
  </si>
  <si>
    <t xml:space="preserve"> 1030980]</t>
  </si>
  <si>
    <t>[21862027</t>
  </si>
  <si>
    <t xml:space="preserve"> 1039979]</t>
  </si>
  <si>
    <t>[22572622</t>
  </si>
  <si>
    <t xml:space="preserve"> 1039869]</t>
  </si>
  <si>
    <t>[45688619</t>
  </si>
  <si>
    <t xml:space="preserve"> 1039982]</t>
  </si>
  <si>
    <t>[41037157</t>
  </si>
  <si>
    <t xml:space="preserve"> 1005871]</t>
  </si>
  <si>
    <t>[42337060</t>
  </si>
  <si>
    <t xml:space="preserve"> 1039749]</t>
  </si>
  <si>
    <t>[40765524</t>
  </si>
  <si>
    <t xml:space="preserve"> 1039259]</t>
  </si>
  <si>
    <t>Na radiany</t>
  </si>
  <si>
    <t>μ</t>
  </si>
  <si>
    <t>"-ln(Transmitancja)"</t>
  </si>
  <si>
    <t>Wartości atmoferycznego optycznego współczynnika głębi dla danych długości fal</t>
  </si>
  <si>
    <t>[65881757</t>
  </si>
  <si>
    <t xml:space="preserve"> 1027211]</t>
  </si>
  <si>
    <t>[45291660</t>
  </si>
  <si>
    <t xml:space="preserve"> 719958]</t>
  </si>
  <si>
    <t>[39499451</t>
  </si>
  <si>
    <t xml:space="preserve"> 797159]</t>
  </si>
  <si>
    <t>[41102045</t>
  </si>
  <si>
    <t xml:space="preserve"> 899715]</t>
  </si>
  <si>
    <t>[45973368</t>
  </si>
  <si>
    <t xml:space="preserve"> 995862]</t>
  </si>
  <si>
    <t>[51397395</t>
  </si>
  <si>
    <t xml:space="preserve"> 1019009]</t>
  </si>
  <si>
    <t>[51124067</t>
  </si>
  <si>
    <t xml:space="preserve"> 1002063]</t>
  </si>
  <si>
    <t>[49475870</t>
  </si>
  <si>
    <t xml:space="preserve"> 1008872]</t>
  </si>
  <si>
    <t>[44640826</t>
  </si>
  <si>
    <t xml:space="preserve"> 929431]</t>
  </si>
  <si>
    <t>[37089066</t>
  </si>
  <si>
    <t xml:space="preserve"> 734877]</t>
  </si>
  <si>
    <t>[8582257</t>
  </si>
  <si>
    <t xml:space="preserve"> 301376]</t>
  </si>
  <si>
    <t>[8627394</t>
  </si>
  <si>
    <t xml:space="preserve"> 299512]</t>
  </si>
  <si>
    <t>[45677799</t>
  </si>
  <si>
    <t xml:space="preserve"> 1039577]</t>
  </si>
  <si>
    <t>[40227369</t>
  </si>
  <si>
    <t xml:space="preserve"> 963339]</t>
  </si>
  <si>
    <t>[42264280</t>
  </si>
  <si>
    <t xml:space="preserve"> 1036965]</t>
  </si>
  <si>
    <t>[40212220</t>
  </si>
  <si>
    <t xml:space="preserve"> 1017796]</t>
  </si>
  <si>
    <t>ilość potencjalnie sfałszowaych pixeli</t>
  </si>
  <si>
    <t>chmury</t>
  </si>
  <si>
    <t>wpływ postprocesji oraz np. sprzetu</t>
  </si>
  <si>
    <t>jdstk rgb</t>
  </si>
  <si>
    <t>postprocesja + sprzęt</t>
  </si>
  <si>
    <t>pixele</t>
  </si>
  <si>
    <t>od obliczonych wartości rgb</t>
  </si>
  <si>
    <t>A</t>
  </si>
</sst>
</file>

<file path=xl/styles.xml><?xml version="1.0" encoding="utf-8"?>
<styleSheet xmlns="http://schemas.openxmlformats.org/spreadsheetml/2006/main">
  <numFmts count="2">
    <numFmt numFmtId="164" formatCode="h:mm;@"/>
    <numFmt numFmtId="167" formatCode="[$-F400]h:mm:ss\ AM/PM"/>
  </numFmts>
  <fonts count="11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color rgb="FF00B050"/>
      <name val="Czcionka tekstu podstawowego"/>
      <family val="2"/>
      <charset val="238"/>
    </font>
    <font>
      <sz val="11"/>
      <color rgb="FF00B0F0"/>
      <name val="Czcionka tekstu podstawowego"/>
      <family val="2"/>
      <charset val="238"/>
    </font>
    <font>
      <sz val="11"/>
      <color rgb="FF0070C0"/>
      <name val="Czcionka tekstu podstawowego"/>
      <family val="2"/>
      <charset val="238"/>
    </font>
    <font>
      <sz val="11"/>
      <color rgb="FF1C1E21"/>
      <name val="Inherit"/>
    </font>
    <font>
      <vertAlign val="subscript"/>
      <sz val="11"/>
      <color theme="1"/>
      <name val="Czcionka tekstu podstawowego"/>
      <charset val="238"/>
    </font>
    <font>
      <sz val="11"/>
      <color theme="0"/>
      <name val="Inherit"/>
    </font>
    <font>
      <sz val="11"/>
      <color theme="0"/>
      <name val="Arial"/>
      <family val="2"/>
      <charset val="238"/>
    </font>
    <font>
      <b/>
      <sz val="11"/>
      <color rgb="FF202122"/>
      <name val="Arial"/>
      <family val="2"/>
      <charset val="238"/>
    </font>
    <font>
      <b/>
      <sz val="11"/>
      <color theme="1"/>
      <name val="Czcionka tekstu podstawowego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1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0" fillId="2" borderId="0" xfId="0" applyFill="1"/>
    <xf numFmtId="0" fontId="7" fillId="0" borderId="0" xfId="0" applyFont="1" applyFill="1" applyAlignment="1">
      <alignment wrapText="1"/>
    </xf>
    <xf numFmtId="0" fontId="8" fillId="0" borderId="0" xfId="0" applyFont="1" applyFill="1"/>
    <xf numFmtId="164" fontId="0" fillId="0" borderId="0" xfId="0" applyNumberFormat="1"/>
    <xf numFmtId="0" fontId="9" fillId="0" borderId="0" xfId="0" applyFont="1"/>
    <xf numFmtId="0" fontId="10" fillId="0" borderId="0" xfId="0" applyFont="1"/>
    <xf numFmtId="167" fontId="0" fillId="0" borderId="0" xfId="0" applyNumberFormat="1"/>
    <xf numFmtId="9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Wartośc kanałów kolorów</a:t>
            </a:r>
            <a:r>
              <a:rPr lang="pl-PL" baseline="0"/>
              <a:t> RGB w kolejnych zdjęciach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Arkusz1!$R$28</c:f>
              <c:strCache>
                <c:ptCount val="1"/>
                <c:pt idx="0">
                  <c:v>Niebieski</c:v>
                </c:pt>
              </c:strCache>
            </c:strRef>
          </c:tx>
          <c:spPr>
            <a:ln w="28575">
              <a:noFill/>
            </a:ln>
          </c:spPr>
          <c:xVal>
            <c:numRef>
              <c:f>Arkusz1!$Q$29:$Q$52</c:f>
              <c:numCache>
                <c:formatCode>h:mm;@</c:formatCode>
                <c:ptCount val="24"/>
                <c:pt idx="0">
                  <c:v>0.8181250000000001</c:v>
                </c:pt>
                <c:pt idx="1">
                  <c:v>0.81871527777777775</c:v>
                </c:pt>
                <c:pt idx="2">
                  <c:v>0.81940972222222219</c:v>
                </c:pt>
                <c:pt idx="3">
                  <c:v>0.82010416666666675</c:v>
                </c:pt>
                <c:pt idx="4">
                  <c:v>0.82079861111111108</c:v>
                </c:pt>
                <c:pt idx="5">
                  <c:v>0.82565972222222228</c:v>
                </c:pt>
                <c:pt idx="6">
                  <c:v>0.82635416666666661</c:v>
                </c:pt>
                <c:pt idx="7">
                  <c:v>0.83468749999999992</c:v>
                </c:pt>
                <c:pt idx="8">
                  <c:v>0.83538194444444447</c:v>
                </c:pt>
                <c:pt idx="9">
                  <c:v>0.83607638888888891</c:v>
                </c:pt>
                <c:pt idx="10">
                  <c:v>0.83746527777777768</c:v>
                </c:pt>
                <c:pt idx="11">
                  <c:v>0.83815972222222224</c:v>
                </c:pt>
                <c:pt idx="12">
                  <c:v>0.83885416666666668</c:v>
                </c:pt>
                <c:pt idx="13">
                  <c:v>0.83954861111111112</c:v>
                </c:pt>
                <c:pt idx="14">
                  <c:v>0.84024305555555545</c:v>
                </c:pt>
                <c:pt idx="15">
                  <c:v>0.8409375</c:v>
                </c:pt>
                <c:pt idx="16">
                  <c:v>0.84163194444444445</c:v>
                </c:pt>
                <c:pt idx="17">
                  <c:v>0.84232638888888889</c:v>
                </c:pt>
                <c:pt idx="18">
                  <c:v>0.84788194444444442</c:v>
                </c:pt>
                <c:pt idx="19">
                  <c:v>0.84857638888888898</c:v>
                </c:pt>
                <c:pt idx="20">
                  <c:v>0.85482638888888884</c:v>
                </c:pt>
                <c:pt idx="21">
                  <c:v>0.85552083333333329</c:v>
                </c:pt>
                <c:pt idx="22">
                  <c:v>0.85621527777777784</c:v>
                </c:pt>
                <c:pt idx="23">
                  <c:v>0.85690972222222228</c:v>
                </c:pt>
              </c:numCache>
            </c:numRef>
          </c:xVal>
          <c:yVal>
            <c:numRef>
              <c:f>Arkusz1!$R$29:$R$52</c:f>
              <c:numCache>
                <c:formatCode>General</c:formatCode>
                <c:ptCount val="24"/>
                <c:pt idx="0">
                  <c:v>0.71049237556561085</c:v>
                </c:pt>
                <c:pt idx="1">
                  <c:v>0.75390538461538459</c:v>
                </c:pt>
                <c:pt idx="2">
                  <c:v>0.72719368401206641</c:v>
                </c:pt>
                <c:pt idx="3">
                  <c:v>0.63848914781297139</c:v>
                </c:pt>
                <c:pt idx="4">
                  <c:v>0.51334905731523384</c:v>
                </c:pt>
                <c:pt idx="5">
                  <c:v>0.25151583401321542</c:v>
                </c:pt>
                <c:pt idx="6">
                  <c:v>0.24670099219840111</c:v>
                </c:pt>
                <c:pt idx="7">
                  <c:v>0.19431482030954583</c:v>
                </c:pt>
                <c:pt idx="8">
                  <c:v>0.17915060902183294</c:v>
                </c:pt>
                <c:pt idx="9">
                  <c:v>0.18103684812459842</c:v>
                </c:pt>
                <c:pt idx="10">
                  <c:v>0.22493027526395173</c:v>
                </c:pt>
                <c:pt idx="11">
                  <c:v>0.24701053167420814</c:v>
                </c:pt>
                <c:pt idx="12">
                  <c:v>0.2310789064856712</c:v>
                </c:pt>
                <c:pt idx="13">
                  <c:v>0.19779846082292293</c:v>
                </c:pt>
                <c:pt idx="14">
                  <c:v>0.20007378503637194</c:v>
                </c:pt>
                <c:pt idx="15">
                  <c:v>0.19231678509052005</c:v>
                </c:pt>
                <c:pt idx="16">
                  <c:v>0.1883540173989226</c:v>
                </c:pt>
                <c:pt idx="17">
                  <c:v>0.19792062841408675</c:v>
                </c:pt>
                <c:pt idx="18">
                  <c:v>0.11167415389387864</c:v>
                </c:pt>
                <c:pt idx="19">
                  <c:v>0.11296014065232386</c:v>
                </c:pt>
                <c:pt idx="20">
                  <c:v>0.17230914451686768</c:v>
                </c:pt>
                <c:pt idx="21">
                  <c:v>0.16375791723920044</c:v>
                </c:pt>
                <c:pt idx="22">
                  <c:v>0.15983401031838482</c:v>
                </c:pt>
                <c:pt idx="23">
                  <c:v>0.15493770892414283</c:v>
                </c:pt>
              </c:numCache>
            </c:numRef>
          </c:yVal>
        </c:ser>
        <c:ser>
          <c:idx val="1"/>
          <c:order val="1"/>
          <c:tx>
            <c:strRef>
              <c:f>Arkusz1!$S$28</c:f>
              <c:strCache>
                <c:ptCount val="1"/>
                <c:pt idx="0">
                  <c:v>Czerwony</c:v>
                </c:pt>
              </c:strCache>
            </c:strRef>
          </c:tx>
          <c:spPr>
            <a:ln w="28575">
              <a:noFill/>
            </a:ln>
          </c:spPr>
          <c:xVal>
            <c:numRef>
              <c:f>Arkusz1!$Q$29:$Q$52</c:f>
              <c:numCache>
                <c:formatCode>h:mm;@</c:formatCode>
                <c:ptCount val="24"/>
                <c:pt idx="0">
                  <c:v>0.8181250000000001</c:v>
                </c:pt>
                <c:pt idx="1">
                  <c:v>0.81871527777777775</c:v>
                </c:pt>
                <c:pt idx="2">
                  <c:v>0.81940972222222219</c:v>
                </c:pt>
                <c:pt idx="3">
                  <c:v>0.82010416666666675</c:v>
                </c:pt>
                <c:pt idx="4">
                  <c:v>0.82079861111111108</c:v>
                </c:pt>
                <c:pt idx="5">
                  <c:v>0.82565972222222228</c:v>
                </c:pt>
                <c:pt idx="6">
                  <c:v>0.82635416666666661</c:v>
                </c:pt>
                <c:pt idx="7">
                  <c:v>0.83468749999999992</c:v>
                </c:pt>
                <c:pt idx="8">
                  <c:v>0.83538194444444447</c:v>
                </c:pt>
                <c:pt idx="9">
                  <c:v>0.83607638888888891</c:v>
                </c:pt>
                <c:pt idx="10">
                  <c:v>0.83746527777777768</c:v>
                </c:pt>
                <c:pt idx="11">
                  <c:v>0.83815972222222224</c:v>
                </c:pt>
                <c:pt idx="12">
                  <c:v>0.83885416666666668</c:v>
                </c:pt>
                <c:pt idx="13">
                  <c:v>0.83954861111111112</c:v>
                </c:pt>
                <c:pt idx="14">
                  <c:v>0.84024305555555545</c:v>
                </c:pt>
                <c:pt idx="15">
                  <c:v>0.8409375</c:v>
                </c:pt>
                <c:pt idx="16">
                  <c:v>0.84163194444444445</c:v>
                </c:pt>
                <c:pt idx="17">
                  <c:v>0.84232638888888889</c:v>
                </c:pt>
                <c:pt idx="18">
                  <c:v>0.84788194444444442</c:v>
                </c:pt>
                <c:pt idx="19">
                  <c:v>0.84857638888888898</c:v>
                </c:pt>
                <c:pt idx="20">
                  <c:v>0.85482638888888884</c:v>
                </c:pt>
                <c:pt idx="21">
                  <c:v>0.85552083333333329</c:v>
                </c:pt>
                <c:pt idx="22">
                  <c:v>0.85621527777777784</c:v>
                </c:pt>
                <c:pt idx="23">
                  <c:v>0.85690972222222228</c:v>
                </c:pt>
              </c:numCache>
            </c:numRef>
          </c:xVal>
          <c:yVal>
            <c:numRef>
              <c:f>Arkusz1!$S$29:$S$52</c:f>
              <c:numCache>
                <c:formatCode>General</c:formatCode>
                <c:ptCount val="24"/>
                <c:pt idx="0">
                  <c:v>0.96941928733031679</c:v>
                </c:pt>
                <c:pt idx="1">
                  <c:v>0.9861337481146305</c:v>
                </c:pt>
                <c:pt idx="2">
                  <c:v>0.98089168929110104</c:v>
                </c:pt>
                <c:pt idx="3">
                  <c:v>0.95537520739064852</c:v>
                </c:pt>
                <c:pt idx="4">
                  <c:v>0.86364691930618398</c:v>
                </c:pt>
                <c:pt idx="5">
                  <c:v>0.50360561124190817</c:v>
                </c:pt>
                <c:pt idx="6">
                  <c:v>0.48303647778146536</c:v>
                </c:pt>
                <c:pt idx="7">
                  <c:v>0.56700076735743099</c:v>
                </c:pt>
                <c:pt idx="8">
                  <c:v>0.56920397777378962</c:v>
                </c:pt>
                <c:pt idx="9">
                  <c:v>0.60507160197524812</c:v>
                </c:pt>
                <c:pt idx="10">
                  <c:v>0.75117308823529416</c:v>
                </c:pt>
                <c:pt idx="11">
                  <c:v>0.80624930241327297</c:v>
                </c:pt>
                <c:pt idx="12">
                  <c:v>0.7816357918552036</c:v>
                </c:pt>
                <c:pt idx="13">
                  <c:v>0.69463644791838219</c:v>
                </c:pt>
                <c:pt idx="14">
                  <c:v>0.68208873329615116</c:v>
                </c:pt>
                <c:pt idx="15">
                  <c:v>0.68037243769356703</c:v>
                </c:pt>
                <c:pt idx="16">
                  <c:v>0.68363664878581309</c:v>
                </c:pt>
                <c:pt idx="17">
                  <c:v>0.75349602455814468</c:v>
                </c:pt>
                <c:pt idx="18">
                  <c:v>0.44252604524502515</c:v>
                </c:pt>
                <c:pt idx="19">
                  <c:v>0.44209943599758877</c:v>
                </c:pt>
                <c:pt idx="20">
                  <c:v>0.36934801177711291</c:v>
                </c:pt>
                <c:pt idx="21">
                  <c:v>0.37178943523006752</c:v>
                </c:pt>
                <c:pt idx="22">
                  <c:v>0.33515479515399532</c:v>
                </c:pt>
                <c:pt idx="23">
                  <c:v>0.29787067773279269</c:v>
                </c:pt>
              </c:numCache>
            </c:numRef>
          </c:yVal>
        </c:ser>
        <c:ser>
          <c:idx val="2"/>
          <c:order val="2"/>
          <c:tx>
            <c:strRef>
              <c:f>Arkusz1!$T$28</c:f>
              <c:strCache>
                <c:ptCount val="1"/>
                <c:pt idx="0">
                  <c:v>Zielony</c:v>
                </c:pt>
              </c:strCache>
            </c:strRef>
          </c:tx>
          <c:spPr>
            <a:ln w="28575">
              <a:noFill/>
            </a:ln>
          </c:spPr>
          <c:xVal>
            <c:numRef>
              <c:f>Arkusz1!$Q$29:$Q$52</c:f>
              <c:numCache>
                <c:formatCode>h:mm;@</c:formatCode>
                <c:ptCount val="24"/>
                <c:pt idx="0">
                  <c:v>0.8181250000000001</c:v>
                </c:pt>
                <c:pt idx="1">
                  <c:v>0.81871527777777775</c:v>
                </c:pt>
                <c:pt idx="2">
                  <c:v>0.81940972222222219</c:v>
                </c:pt>
                <c:pt idx="3">
                  <c:v>0.82010416666666675</c:v>
                </c:pt>
                <c:pt idx="4">
                  <c:v>0.82079861111111108</c:v>
                </c:pt>
                <c:pt idx="5">
                  <c:v>0.82565972222222228</c:v>
                </c:pt>
                <c:pt idx="6">
                  <c:v>0.82635416666666661</c:v>
                </c:pt>
                <c:pt idx="7">
                  <c:v>0.83468749999999992</c:v>
                </c:pt>
                <c:pt idx="8">
                  <c:v>0.83538194444444447</c:v>
                </c:pt>
                <c:pt idx="9">
                  <c:v>0.83607638888888891</c:v>
                </c:pt>
                <c:pt idx="10">
                  <c:v>0.83746527777777768</c:v>
                </c:pt>
                <c:pt idx="11">
                  <c:v>0.83815972222222224</c:v>
                </c:pt>
                <c:pt idx="12">
                  <c:v>0.83885416666666668</c:v>
                </c:pt>
                <c:pt idx="13">
                  <c:v>0.83954861111111112</c:v>
                </c:pt>
                <c:pt idx="14">
                  <c:v>0.84024305555555545</c:v>
                </c:pt>
                <c:pt idx="15">
                  <c:v>0.8409375</c:v>
                </c:pt>
                <c:pt idx="16">
                  <c:v>0.84163194444444445</c:v>
                </c:pt>
                <c:pt idx="17">
                  <c:v>0.84232638888888889</c:v>
                </c:pt>
                <c:pt idx="18">
                  <c:v>0.84788194444444442</c:v>
                </c:pt>
                <c:pt idx="19">
                  <c:v>0.84857638888888898</c:v>
                </c:pt>
                <c:pt idx="20">
                  <c:v>0.85482638888888884</c:v>
                </c:pt>
                <c:pt idx="21">
                  <c:v>0.85552083333333329</c:v>
                </c:pt>
                <c:pt idx="22">
                  <c:v>0.85621527777777784</c:v>
                </c:pt>
                <c:pt idx="23">
                  <c:v>0.85690972222222228</c:v>
                </c:pt>
              </c:numCache>
            </c:numRef>
          </c:xVal>
          <c:yVal>
            <c:numRef>
              <c:f>Arkusz1!$T$29:$T$52</c:f>
              <c:numCache>
                <c:formatCode>General</c:formatCode>
                <c:ptCount val="24"/>
                <c:pt idx="0">
                  <c:v>0.89962739819004522</c:v>
                </c:pt>
                <c:pt idx="1">
                  <c:v>0.93193386877828055</c:v>
                </c:pt>
                <c:pt idx="2">
                  <c:v>0.9216911161387632</c:v>
                </c:pt>
                <c:pt idx="3">
                  <c:v>0.85686685520361994</c:v>
                </c:pt>
                <c:pt idx="4">
                  <c:v>0.73959700603318246</c:v>
                </c:pt>
                <c:pt idx="5">
                  <c:v>0.39571174648979557</c:v>
                </c:pt>
                <c:pt idx="6">
                  <c:v>0.38734282375622237</c:v>
                </c:pt>
                <c:pt idx="7">
                  <c:v>0.3938951879332066</c:v>
                </c:pt>
                <c:pt idx="8">
                  <c:v>0.38207132040614605</c:v>
                </c:pt>
                <c:pt idx="9">
                  <c:v>0.39821513580057022</c:v>
                </c:pt>
                <c:pt idx="10">
                  <c:v>0.50403165158371044</c:v>
                </c:pt>
                <c:pt idx="11">
                  <c:v>0.55375628959276013</c:v>
                </c:pt>
                <c:pt idx="12">
                  <c:v>0.51913948340874816</c:v>
                </c:pt>
                <c:pt idx="13">
                  <c:v>0.45260008190579781</c:v>
                </c:pt>
                <c:pt idx="14">
                  <c:v>0.44605425282152722</c:v>
                </c:pt>
                <c:pt idx="15">
                  <c:v>0.44185579266240116</c:v>
                </c:pt>
                <c:pt idx="16">
                  <c:v>0.44580292125177745</c:v>
                </c:pt>
                <c:pt idx="17">
                  <c:v>0.49386329476985702</c:v>
                </c:pt>
                <c:pt idx="18">
                  <c:v>0.23519286961971028</c:v>
                </c:pt>
                <c:pt idx="19">
                  <c:v>0.23459661703298804</c:v>
                </c:pt>
                <c:pt idx="20">
                  <c:v>0.19047350084528158</c:v>
                </c:pt>
                <c:pt idx="21">
                  <c:v>0.18185252685975448</c:v>
                </c:pt>
                <c:pt idx="22">
                  <c:v>0.17370785766872651</c:v>
                </c:pt>
                <c:pt idx="23">
                  <c:v>0.16421853556847441</c:v>
                </c:pt>
              </c:numCache>
            </c:numRef>
          </c:yVal>
        </c:ser>
        <c:axId val="127167104"/>
        <c:axId val="127198336"/>
      </c:scatterChart>
      <c:valAx>
        <c:axId val="127167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Godzina</a:t>
                </a:r>
                <a:r>
                  <a:rPr lang="pl-PL" baseline="0"/>
                  <a:t> [h:min]</a:t>
                </a:r>
              </a:p>
            </c:rich>
          </c:tx>
          <c:layout/>
        </c:title>
        <c:numFmt formatCode="h:mm;@" sourceLinked="1"/>
        <c:tickLblPos val="nextTo"/>
        <c:crossAx val="127198336"/>
        <c:crosses val="autoZero"/>
        <c:crossBetween val="midCat"/>
      </c:valAx>
      <c:valAx>
        <c:axId val="127198336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Stopiń</a:t>
                </a:r>
                <a:r>
                  <a:rPr lang="pl-PL" baseline="0"/>
                  <a:t> wypełnienia kanału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27167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strRef>
              <c:f>Arkusz1!$H$87</c:f>
              <c:strCache>
                <c:ptCount val="1"/>
                <c:pt idx="0">
                  <c:v>Niebieski</c:v>
                </c:pt>
              </c:strCache>
            </c:strRef>
          </c:tx>
          <c:spPr>
            <a:ln w="28575">
              <a:noFill/>
            </a:ln>
          </c:spPr>
          <c:xVal>
            <c:numRef>
              <c:f>Arkusz1!$G$88:$G$111</c:f>
              <c:numCache>
                <c:formatCode>hh:mm:ss</c:formatCode>
                <c:ptCount val="24"/>
                <c:pt idx="0">
                  <c:v>0.8181250000000001</c:v>
                </c:pt>
                <c:pt idx="1">
                  <c:v>0.81871527777777775</c:v>
                </c:pt>
                <c:pt idx="2">
                  <c:v>0.81940972222222219</c:v>
                </c:pt>
                <c:pt idx="3">
                  <c:v>0.82010416666666675</c:v>
                </c:pt>
                <c:pt idx="4">
                  <c:v>0.82079861111111108</c:v>
                </c:pt>
                <c:pt idx="5">
                  <c:v>0.82565972222222228</c:v>
                </c:pt>
                <c:pt idx="6">
                  <c:v>0.82635416666666661</c:v>
                </c:pt>
                <c:pt idx="7">
                  <c:v>0.83468749999999992</c:v>
                </c:pt>
                <c:pt idx="8">
                  <c:v>0.83538194444444447</c:v>
                </c:pt>
                <c:pt idx="9">
                  <c:v>0.83607638888888891</c:v>
                </c:pt>
                <c:pt idx="10">
                  <c:v>0.83746527777777768</c:v>
                </c:pt>
                <c:pt idx="11">
                  <c:v>0.83815972222222224</c:v>
                </c:pt>
                <c:pt idx="12">
                  <c:v>0.83885416666666668</c:v>
                </c:pt>
                <c:pt idx="13">
                  <c:v>0.83954861111111112</c:v>
                </c:pt>
                <c:pt idx="14">
                  <c:v>0.84024305555555545</c:v>
                </c:pt>
                <c:pt idx="15">
                  <c:v>0.8409375</c:v>
                </c:pt>
                <c:pt idx="16">
                  <c:v>0.84163194444444445</c:v>
                </c:pt>
                <c:pt idx="17">
                  <c:v>0.84232638888888889</c:v>
                </c:pt>
                <c:pt idx="18">
                  <c:v>0.84788194444444442</c:v>
                </c:pt>
                <c:pt idx="19">
                  <c:v>0.84857638888888898</c:v>
                </c:pt>
                <c:pt idx="20">
                  <c:v>0.85482638888888884</c:v>
                </c:pt>
                <c:pt idx="21">
                  <c:v>0.85552083333333329</c:v>
                </c:pt>
                <c:pt idx="22">
                  <c:v>0.85621527777777784</c:v>
                </c:pt>
                <c:pt idx="23">
                  <c:v>0.85690972222222228</c:v>
                </c:pt>
              </c:numCache>
            </c:numRef>
          </c:xVal>
          <c:yVal>
            <c:numRef>
              <c:f>Arkusz1!$H$88:$H$111</c:f>
              <c:numCache>
                <c:formatCode>General</c:formatCode>
                <c:ptCount val="24"/>
                <c:pt idx="0">
                  <c:v>4.8041504851195911E-2</c:v>
                </c:pt>
                <c:pt idx="1">
                  <c:v>3.9705338313202915E-2</c:v>
                </c:pt>
                <c:pt idx="2">
                  <c:v>4.4775745006541467E-2</c:v>
                </c:pt>
                <c:pt idx="3">
                  <c:v>6.3060372183613822E-2</c:v>
                </c:pt>
                <c:pt idx="4">
                  <c:v>9.3722394091789812E-2</c:v>
                </c:pt>
                <c:pt idx="5">
                  <c:v>0.19400182825275289</c:v>
                </c:pt>
                <c:pt idx="6">
                  <c:v>0.19671861422445988</c:v>
                </c:pt>
                <c:pt idx="7">
                  <c:v>0.23026888235100074</c:v>
                </c:pt>
                <c:pt idx="8">
                  <c:v>0.24168941962805077</c:v>
                </c:pt>
                <c:pt idx="9">
                  <c:v>0.2402172752627319</c:v>
                </c:pt>
                <c:pt idx="10">
                  <c:v>0.20970406894736918</c:v>
                </c:pt>
                <c:pt idx="11">
                  <c:v>0.1965423674783478</c:v>
                </c:pt>
                <c:pt idx="12">
                  <c:v>0.20591345590632293</c:v>
                </c:pt>
                <c:pt idx="13">
                  <c:v>0.2277713479477633</c:v>
                </c:pt>
                <c:pt idx="14">
                  <c:v>0.22616373072610188</c:v>
                </c:pt>
                <c:pt idx="15">
                  <c:v>0.2317216224524371</c:v>
                </c:pt>
                <c:pt idx="16">
                  <c:v>0.23464808524484251</c:v>
                </c:pt>
                <c:pt idx="17">
                  <c:v>0.22768456242255153</c:v>
                </c:pt>
                <c:pt idx="18">
                  <c:v>0.30812185549467036</c:v>
                </c:pt>
                <c:pt idx="19">
                  <c:v>0.30651253162204012</c:v>
                </c:pt>
                <c:pt idx="20">
                  <c:v>0.24716218227867595</c:v>
                </c:pt>
                <c:pt idx="21">
                  <c:v>0.25431660384495192</c:v>
                </c:pt>
                <c:pt idx="22">
                  <c:v>0.25772555342752296</c:v>
                </c:pt>
                <c:pt idx="23">
                  <c:v>0.262098616492982</c:v>
                </c:pt>
              </c:numCache>
            </c:numRef>
          </c:yVal>
        </c:ser>
        <c:ser>
          <c:idx val="1"/>
          <c:order val="1"/>
          <c:tx>
            <c:strRef>
              <c:f>Arkusz1!$I$87</c:f>
              <c:strCache>
                <c:ptCount val="1"/>
                <c:pt idx="0">
                  <c:v>Czerwony</c:v>
                </c:pt>
              </c:strCache>
            </c:strRef>
          </c:tx>
          <c:spPr>
            <a:ln w="28575">
              <a:noFill/>
            </a:ln>
          </c:spPr>
          <c:xVal>
            <c:numRef>
              <c:f>Arkusz1!$G$88:$G$111</c:f>
              <c:numCache>
                <c:formatCode>hh:mm:ss</c:formatCode>
                <c:ptCount val="24"/>
                <c:pt idx="0">
                  <c:v>0.8181250000000001</c:v>
                </c:pt>
                <c:pt idx="1">
                  <c:v>0.81871527777777775</c:v>
                </c:pt>
                <c:pt idx="2">
                  <c:v>0.81940972222222219</c:v>
                </c:pt>
                <c:pt idx="3">
                  <c:v>0.82010416666666675</c:v>
                </c:pt>
                <c:pt idx="4">
                  <c:v>0.82079861111111108</c:v>
                </c:pt>
                <c:pt idx="5">
                  <c:v>0.82565972222222228</c:v>
                </c:pt>
                <c:pt idx="6">
                  <c:v>0.82635416666666661</c:v>
                </c:pt>
                <c:pt idx="7">
                  <c:v>0.83468749999999992</c:v>
                </c:pt>
                <c:pt idx="8">
                  <c:v>0.83538194444444447</c:v>
                </c:pt>
                <c:pt idx="9">
                  <c:v>0.83607638888888891</c:v>
                </c:pt>
                <c:pt idx="10">
                  <c:v>0.83746527777777768</c:v>
                </c:pt>
                <c:pt idx="11">
                  <c:v>0.83815972222222224</c:v>
                </c:pt>
                <c:pt idx="12">
                  <c:v>0.83885416666666668</c:v>
                </c:pt>
                <c:pt idx="13">
                  <c:v>0.83954861111111112</c:v>
                </c:pt>
                <c:pt idx="14">
                  <c:v>0.84024305555555545</c:v>
                </c:pt>
                <c:pt idx="15">
                  <c:v>0.8409375</c:v>
                </c:pt>
                <c:pt idx="16">
                  <c:v>0.84163194444444445</c:v>
                </c:pt>
                <c:pt idx="17">
                  <c:v>0.84232638888888889</c:v>
                </c:pt>
                <c:pt idx="18">
                  <c:v>0.84788194444444442</c:v>
                </c:pt>
                <c:pt idx="19">
                  <c:v>0.84857638888888898</c:v>
                </c:pt>
                <c:pt idx="20">
                  <c:v>0.85482638888888884</c:v>
                </c:pt>
                <c:pt idx="21">
                  <c:v>0.85552083333333329</c:v>
                </c:pt>
                <c:pt idx="22">
                  <c:v>0.85621527777777784</c:v>
                </c:pt>
                <c:pt idx="23">
                  <c:v>0.85690972222222228</c:v>
                </c:pt>
              </c:numCache>
            </c:numRef>
          </c:xVal>
          <c:yVal>
            <c:numRef>
              <c:f>Arkusz1!$I$88:$I$111</c:f>
              <c:numCache>
                <c:formatCode>General</c:formatCode>
                <c:ptCount val="24"/>
                <c:pt idx="0">
                  <c:v>4.3653854437308718E-3</c:v>
                </c:pt>
                <c:pt idx="1">
                  <c:v>1.9626186557196372E-3</c:v>
                </c:pt>
                <c:pt idx="2">
                  <c:v>2.7117728482902053E-3</c:v>
                </c:pt>
                <c:pt idx="3">
                  <c:v>6.416523556653511E-3</c:v>
                </c:pt>
                <c:pt idx="4">
                  <c:v>2.0604227217764892E-2</c:v>
                </c:pt>
                <c:pt idx="5">
                  <c:v>9.641580461835661E-2</c:v>
                </c:pt>
                <c:pt idx="6">
                  <c:v>0.10227715333776728</c:v>
                </c:pt>
                <c:pt idx="7">
                  <c:v>7.9750514161646802E-2</c:v>
                </c:pt>
                <c:pt idx="8">
                  <c:v>7.9205411636084411E-2</c:v>
                </c:pt>
                <c:pt idx="9">
                  <c:v>7.0616345062930533E-2</c:v>
                </c:pt>
                <c:pt idx="10">
                  <c:v>4.0215663980521878E-2</c:v>
                </c:pt>
                <c:pt idx="11">
                  <c:v>3.027038252928882E-2</c:v>
                </c:pt>
                <c:pt idx="12">
                  <c:v>3.4628185070753138E-2</c:v>
                </c:pt>
                <c:pt idx="13">
                  <c:v>5.1213790014149989E-2</c:v>
                </c:pt>
                <c:pt idx="14">
                  <c:v>5.3775958439777498E-2</c:v>
                </c:pt>
                <c:pt idx="15">
                  <c:v>5.413007518003337E-2</c:v>
                </c:pt>
                <c:pt idx="16">
                  <c:v>5.3457346296818337E-2</c:v>
                </c:pt>
                <c:pt idx="17">
                  <c:v>3.9781678783449799E-2</c:v>
                </c:pt>
                <c:pt idx="18">
                  <c:v>0.11458882272065517</c:v>
                </c:pt>
                <c:pt idx="19">
                  <c:v>0.11472438820386789</c:v>
                </c:pt>
                <c:pt idx="20">
                  <c:v>0.13999566034525082</c:v>
                </c:pt>
                <c:pt idx="21">
                  <c:v>0.13906963217499729</c:v>
                </c:pt>
                <c:pt idx="22">
                  <c:v>0.15365019389968082</c:v>
                </c:pt>
                <c:pt idx="23">
                  <c:v>0.17022635275286027</c:v>
                </c:pt>
              </c:numCache>
            </c:numRef>
          </c:yVal>
        </c:ser>
        <c:ser>
          <c:idx val="2"/>
          <c:order val="2"/>
          <c:tx>
            <c:strRef>
              <c:f>Arkusz1!$J$87</c:f>
              <c:strCache>
                <c:ptCount val="1"/>
                <c:pt idx="0">
                  <c:v>Zielony</c:v>
                </c:pt>
              </c:strCache>
            </c:strRef>
          </c:tx>
          <c:spPr>
            <a:ln w="28575">
              <a:noFill/>
            </a:ln>
          </c:spPr>
          <c:xVal>
            <c:numRef>
              <c:f>Arkusz1!$G$88:$G$111</c:f>
              <c:numCache>
                <c:formatCode>hh:mm:ss</c:formatCode>
                <c:ptCount val="24"/>
                <c:pt idx="0">
                  <c:v>0.8181250000000001</c:v>
                </c:pt>
                <c:pt idx="1">
                  <c:v>0.81871527777777775</c:v>
                </c:pt>
                <c:pt idx="2">
                  <c:v>0.81940972222222219</c:v>
                </c:pt>
                <c:pt idx="3">
                  <c:v>0.82010416666666675</c:v>
                </c:pt>
                <c:pt idx="4">
                  <c:v>0.82079861111111108</c:v>
                </c:pt>
                <c:pt idx="5">
                  <c:v>0.82565972222222228</c:v>
                </c:pt>
                <c:pt idx="6">
                  <c:v>0.82635416666666661</c:v>
                </c:pt>
                <c:pt idx="7">
                  <c:v>0.83468749999999992</c:v>
                </c:pt>
                <c:pt idx="8">
                  <c:v>0.83538194444444447</c:v>
                </c:pt>
                <c:pt idx="9">
                  <c:v>0.83607638888888891</c:v>
                </c:pt>
                <c:pt idx="10">
                  <c:v>0.83746527777777768</c:v>
                </c:pt>
                <c:pt idx="11">
                  <c:v>0.83815972222222224</c:v>
                </c:pt>
                <c:pt idx="12">
                  <c:v>0.83885416666666668</c:v>
                </c:pt>
                <c:pt idx="13">
                  <c:v>0.83954861111111112</c:v>
                </c:pt>
                <c:pt idx="14">
                  <c:v>0.84024305555555545</c:v>
                </c:pt>
                <c:pt idx="15">
                  <c:v>0.8409375</c:v>
                </c:pt>
                <c:pt idx="16">
                  <c:v>0.84163194444444445</c:v>
                </c:pt>
                <c:pt idx="17">
                  <c:v>0.84232638888888889</c:v>
                </c:pt>
                <c:pt idx="18">
                  <c:v>0.84788194444444442</c:v>
                </c:pt>
                <c:pt idx="19">
                  <c:v>0.84857638888888898</c:v>
                </c:pt>
                <c:pt idx="20">
                  <c:v>0.85482638888888884</c:v>
                </c:pt>
                <c:pt idx="21">
                  <c:v>0.85552083333333329</c:v>
                </c:pt>
                <c:pt idx="22">
                  <c:v>0.85621527777777784</c:v>
                </c:pt>
                <c:pt idx="23">
                  <c:v>0.85690972222222228</c:v>
                </c:pt>
              </c:numCache>
            </c:numRef>
          </c:xVal>
          <c:yVal>
            <c:numRef>
              <c:f>Arkusz1!$J$88:$J$111</c:f>
              <c:numCache>
                <c:formatCode>General</c:formatCode>
                <c:ptCount val="24"/>
                <c:pt idx="0">
                  <c:v>1.4867217065945355E-2</c:v>
                </c:pt>
                <c:pt idx="1">
                  <c:v>9.9082481877494546E-3</c:v>
                </c:pt>
                <c:pt idx="2">
                  <c:v>1.1461627449362039E-2</c:v>
                </c:pt>
                <c:pt idx="3">
                  <c:v>2.1712013968148005E-2</c:v>
                </c:pt>
                <c:pt idx="4">
                  <c:v>4.239858454249168E-2</c:v>
                </c:pt>
                <c:pt idx="5">
                  <c:v>0.13030481106914193</c:v>
                </c:pt>
                <c:pt idx="6">
                  <c:v>0.13330931196834211</c:v>
                </c:pt>
                <c:pt idx="7">
                  <c:v>0.13095153284850697</c:v>
                </c:pt>
                <c:pt idx="8">
                  <c:v>0.1352353257438626</c:v>
                </c:pt>
                <c:pt idx="9">
                  <c:v>0.12941841545635199</c:v>
                </c:pt>
                <c:pt idx="10">
                  <c:v>9.6296947607709488E-2</c:v>
                </c:pt>
                <c:pt idx="11">
                  <c:v>8.3072684120233192E-2</c:v>
                </c:pt>
                <c:pt idx="12">
                  <c:v>9.214584278740387E-2</c:v>
                </c:pt>
                <c:pt idx="13">
                  <c:v>0.11142497259328364</c:v>
                </c:pt>
                <c:pt idx="14">
                  <c:v>0.11347263303946251</c:v>
                </c:pt>
                <c:pt idx="15">
                  <c:v>0.11480187051212085</c:v>
                </c:pt>
                <c:pt idx="16">
                  <c:v>0.11355185216014226</c:v>
                </c:pt>
                <c:pt idx="17">
                  <c:v>9.9161516415168072E-2</c:v>
                </c:pt>
                <c:pt idx="18">
                  <c:v>0.20343311823203925</c:v>
                </c:pt>
                <c:pt idx="19">
                  <c:v>0.20378990232898458</c:v>
                </c:pt>
                <c:pt idx="20">
                  <c:v>0.23307529316309833</c:v>
                </c:pt>
                <c:pt idx="21">
                  <c:v>0.23958541085685833</c:v>
                </c:pt>
                <c:pt idx="22">
                  <c:v>0.24602583295651329</c:v>
                </c:pt>
                <c:pt idx="23">
                  <c:v>0.25392180387661506</c:v>
                </c:pt>
              </c:numCache>
            </c:numRef>
          </c:yVal>
        </c:ser>
        <c:axId val="93696768"/>
        <c:axId val="93630464"/>
      </c:scatterChart>
      <c:valAx>
        <c:axId val="93696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Godzina</a:t>
                </a:r>
              </a:p>
            </c:rich>
          </c:tx>
          <c:layout/>
        </c:title>
        <c:numFmt formatCode="hh:mm:ss" sourceLinked="1"/>
        <c:tickLblPos val="nextTo"/>
        <c:crossAx val="93630464"/>
        <c:crosses val="autoZero"/>
        <c:crossBetween val="midCat"/>
      </c:valAx>
      <c:valAx>
        <c:axId val="93630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wartośc współczynnika głębi optycznej</a:t>
                </a:r>
              </a:p>
            </c:rich>
          </c:tx>
          <c:layout/>
        </c:title>
        <c:numFmt formatCode="General" sourceLinked="1"/>
        <c:tickLblPos val="nextTo"/>
        <c:crossAx val="93696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347383</xdr:colOff>
      <xdr:row>27</xdr:row>
      <xdr:rowOff>38101</xdr:rowOff>
    </xdr:from>
    <xdr:to>
      <xdr:col>15</xdr:col>
      <xdr:colOff>514351</xdr:colOff>
      <xdr:row>51</xdr:row>
      <xdr:rowOff>145677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174252</xdr:colOff>
      <xdr:row>21</xdr:row>
      <xdr:rowOff>3362</xdr:rowOff>
    </xdr:from>
    <xdr:to>
      <xdr:col>21</xdr:col>
      <xdr:colOff>679077</xdr:colOff>
      <xdr:row>24</xdr:row>
      <xdr:rowOff>95231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55664" y="3768538"/>
          <a:ext cx="1188384" cy="7978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537881</xdr:colOff>
      <xdr:row>28</xdr:row>
      <xdr:rowOff>134471</xdr:rowOff>
    </xdr:from>
    <xdr:to>
      <xdr:col>26</xdr:col>
      <xdr:colOff>197783</xdr:colOff>
      <xdr:row>46</xdr:row>
      <xdr:rowOff>126626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5419293" y="5334000"/>
          <a:ext cx="6349814" cy="3219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829236</xdr:colOff>
      <xdr:row>53</xdr:row>
      <xdr:rowOff>22412</xdr:rowOff>
    </xdr:from>
    <xdr:to>
      <xdr:col>22</xdr:col>
      <xdr:colOff>381561</xdr:colOff>
      <xdr:row>61</xdr:row>
      <xdr:rowOff>20731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34383" y="9704294"/>
          <a:ext cx="7553325" cy="14438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504266</xdr:colOff>
      <xdr:row>63</xdr:row>
      <xdr:rowOff>11206</xdr:rowOff>
    </xdr:from>
    <xdr:to>
      <xdr:col>21</xdr:col>
      <xdr:colOff>526412</xdr:colOff>
      <xdr:row>81</xdr:row>
      <xdr:rowOff>13382</xdr:rowOff>
    </xdr:to>
    <xdr:pic>
      <xdr:nvPicPr>
        <xdr:cNvPr id="7" name="Obraz 6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2046325" y="11497235"/>
          <a:ext cx="5255293" cy="3229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358587</xdr:colOff>
      <xdr:row>112</xdr:row>
      <xdr:rowOff>145677</xdr:rowOff>
    </xdr:from>
    <xdr:to>
      <xdr:col>18</xdr:col>
      <xdr:colOff>246528</xdr:colOff>
      <xdr:row>138</xdr:row>
      <xdr:rowOff>123265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ne_rgb4_3" connectionId="1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dane_rgb4" connectionId="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data_godzina_zdjec" connectionId="1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dane_rgb3_1" connectionId="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dane_rgb3" connectionId="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dane_rgb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ne_rgb4_2" connectionId="1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kat_od_slonca_1" connectionId="1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ne_rgb2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ne_rgb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ane_rgb3_1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ne_rgb4_3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ane_rgb4_2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ane_rgb4_1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.xml"/><Relationship Id="rId3" Type="http://schemas.openxmlformats.org/officeDocument/2006/relationships/queryTable" Target="../queryTables/queryTable9.xml"/><Relationship Id="rId7" Type="http://schemas.openxmlformats.org/officeDocument/2006/relationships/queryTable" Target="../queryTables/queryTable13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15"/>
  <sheetViews>
    <sheetView tabSelected="1" topLeftCell="A82" zoomScale="85" zoomScaleNormal="85" workbookViewId="0">
      <selection activeCell="M109" sqref="M109"/>
    </sheetView>
  </sheetViews>
  <sheetFormatPr defaultRowHeight="14.25"/>
  <cols>
    <col min="1" max="1" width="15.875" customWidth="1"/>
    <col min="2" max="2" width="10.125" customWidth="1"/>
    <col min="3" max="3" width="10.5" customWidth="1"/>
    <col min="4" max="4" width="8.875" bestFit="1" customWidth="1"/>
    <col min="10" max="10" width="9.375" bestFit="1" customWidth="1"/>
    <col min="12" max="12" width="11.75" customWidth="1"/>
    <col min="13" max="13" width="10.375" customWidth="1"/>
    <col min="14" max="14" width="11.75" customWidth="1"/>
    <col min="15" max="15" width="9" customWidth="1"/>
    <col min="16" max="16" width="19" customWidth="1"/>
    <col min="17" max="17" width="13.875" customWidth="1"/>
    <col min="22" max="22" width="15.625" customWidth="1"/>
    <col min="23" max="23" width="36.25" customWidth="1"/>
    <col min="28" max="28" width="20.375" customWidth="1"/>
    <col min="29" max="29" width="22.375" customWidth="1"/>
  </cols>
  <sheetData>
    <row r="1" spans="1:20">
      <c r="A1" t="s">
        <v>0</v>
      </c>
      <c r="B1">
        <v>238581186</v>
      </c>
      <c r="C1">
        <v>257089995</v>
      </c>
      <c r="D1" t="s">
        <v>1</v>
      </c>
      <c r="F1">
        <f>LEN(A1)</f>
        <v>10</v>
      </c>
      <c r="G1">
        <f t="shared" ref="G1:I16" si="0">LEN(B1)</f>
        <v>9</v>
      </c>
      <c r="H1">
        <f t="shared" si="0"/>
        <v>9</v>
      </c>
      <c r="I1">
        <f t="shared" si="0"/>
        <v>9</v>
      </c>
      <c r="K1" s="4">
        <v>0.8181250000000001</v>
      </c>
      <c r="L1" s="3" t="str">
        <f>RIGHT(A1,F1-1)</f>
        <v>188422578</v>
      </c>
      <c r="M1" s="2">
        <f>B1</f>
        <v>238581186</v>
      </c>
      <c r="N1" s="1">
        <f>C1</f>
        <v>257089995</v>
      </c>
      <c r="O1" t="str">
        <f>LEFT(D1,I1-1)</f>
        <v xml:space="preserve"> 1040000</v>
      </c>
      <c r="P1">
        <f>255*O1</f>
        <v>265200000</v>
      </c>
      <c r="R1">
        <f>HOUR(K1)</f>
        <v>19</v>
      </c>
      <c r="S1">
        <f>MINUTE(K1)</f>
        <v>38</v>
      </c>
      <c r="T1">
        <f>S1</f>
        <v>38</v>
      </c>
    </row>
    <row r="2" spans="1:20">
      <c r="A2" t="s">
        <v>2</v>
      </c>
      <c r="B2">
        <v>247148862</v>
      </c>
      <c r="C2">
        <v>261522670</v>
      </c>
      <c r="D2" t="s">
        <v>1</v>
      </c>
      <c r="F2">
        <f t="shared" ref="F2:F24" si="1">LEN(A2)</f>
        <v>10</v>
      </c>
      <c r="G2">
        <f t="shared" si="0"/>
        <v>9</v>
      </c>
      <c r="H2">
        <f t="shared" si="0"/>
        <v>9</v>
      </c>
      <c r="I2">
        <f t="shared" si="0"/>
        <v>9</v>
      </c>
      <c r="K2" s="4">
        <v>0.81871527777777775</v>
      </c>
      <c r="L2" s="3" t="str">
        <f t="shared" ref="L2:L24" si="2">RIGHT(A2,F2-1)</f>
        <v>199935708</v>
      </c>
      <c r="M2" s="2">
        <f t="shared" ref="M2:M24" si="3">B2</f>
        <v>247148862</v>
      </c>
      <c r="N2" s="1">
        <f t="shared" ref="N2:N24" si="4">C2</f>
        <v>261522670</v>
      </c>
      <c r="O2" t="str">
        <f t="shared" ref="O2:O24" si="5">LEFT(D2,I2-1)</f>
        <v xml:space="preserve"> 1040000</v>
      </c>
      <c r="P2">
        <f t="shared" ref="P2:P24" si="6">255*O2</f>
        <v>265200000</v>
      </c>
      <c r="R2">
        <f t="shared" ref="R2:R24" si="7">HOUR(K2)</f>
        <v>19</v>
      </c>
      <c r="S2">
        <f t="shared" ref="S2:S24" si="8">MINUTE(K2)</f>
        <v>38</v>
      </c>
      <c r="T2">
        <f>S2+1</f>
        <v>39</v>
      </c>
    </row>
    <row r="3" spans="1:20">
      <c r="A3" t="s">
        <v>116</v>
      </c>
      <c r="B3">
        <v>244432484</v>
      </c>
      <c r="C3">
        <v>260132476</v>
      </c>
      <c r="D3" t="s">
        <v>1</v>
      </c>
      <c r="F3">
        <f t="shared" si="1"/>
        <v>10</v>
      </c>
      <c r="G3">
        <f t="shared" si="0"/>
        <v>9</v>
      </c>
      <c r="H3">
        <f t="shared" si="0"/>
        <v>9</v>
      </c>
      <c r="I3">
        <f t="shared" si="0"/>
        <v>9</v>
      </c>
      <c r="K3" s="4">
        <v>0.81940972222222219</v>
      </c>
      <c r="L3" s="3" t="str">
        <f t="shared" si="2"/>
        <v>192851765</v>
      </c>
      <c r="M3" s="2">
        <f t="shared" si="3"/>
        <v>244432484</v>
      </c>
      <c r="N3" s="1">
        <f t="shared" si="4"/>
        <v>260132476</v>
      </c>
      <c r="O3" t="str">
        <f t="shared" si="5"/>
        <v xml:space="preserve"> 1040000</v>
      </c>
      <c r="P3">
        <f t="shared" si="6"/>
        <v>265200000</v>
      </c>
      <c r="R3">
        <f t="shared" si="7"/>
        <v>19</v>
      </c>
      <c r="S3">
        <f t="shared" si="8"/>
        <v>39</v>
      </c>
      <c r="T3">
        <f t="shared" ref="T3:T24" si="9">S3+1</f>
        <v>40</v>
      </c>
    </row>
    <row r="4" spans="1:20">
      <c r="A4" t="s">
        <v>117</v>
      </c>
      <c r="B4">
        <v>227241090</v>
      </c>
      <c r="C4">
        <v>253365505</v>
      </c>
      <c r="D4" t="s">
        <v>1</v>
      </c>
      <c r="F4">
        <f t="shared" si="1"/>
        <v>10</v>
      </c>
      <c r="G4">
        <f t="shared" si="0"/>
        <v>9</v>
      </c>
      <c r="H4">
        <f t="shared" si="0"/>
        <v>9</v>
      </c>
      <c r="I4">
        <f t="shared" si="0"/>
        <v>9</v>
      </c>
      <c r="K4" s="4">
        <v>0.82010416666666675</v>
      </c>
      <c r="L4" s="3" t="str">
        <f t="shared" si="2"/>
        <v>169327322</v>
      </c>
      <c r="M4" s="2">
        <f t="shared" si="3"/>
        <v>227241090</v>
      </c>
      <c r="N4" s="1">
        <f t="shared" si="4"/>
        <v>253365505</v>
      </c>
      <c r="O4" t="str">
        <f t="shared" si="5"/>
        <v xml:space="preserve"> 1040000</v>
      </c>
      <c r="P4">
        <f t="shared" si="6"/>
        <v>265200000</v>
      </c>
      <c r="R4">
        <f t="shared" si="7"/>
        <v>19</v>
      </c>
      <c r="S4">
        <f t="shared" si="8"/>
        <v>40</v>
      </c>
      <c r="T4">
        <f t="shared" si="9"/>
        <v>41</v>
      </c>
    </row>
    <row r="5" spans="1:20">
      <c r="A5" t="s">
        <v>158</v>
      </c>
      <c r="B5">
        <v>196141126</v>
      </c>
      <c r="C5">
        <v>229039163</v>
      </c>
      <c r="D5" t="s">
        <v>1</v>
      </c>
      <c r="F5">
        <f t="shared" si="1"/>
        <v>10</v>
      </c>
      <c r="G5">
        <f t="shared" si="0"/>
        <v>9</v>
      </c>
      <c r="H5">
        <f t="shared" si="0"/>
        <v>9</v>
      </c>
      <c r="I5">
        <f t="shared" si="0"/>
        <v>9</v>
      </c>
      <c r="K5" s="4">
        <v>0.82079861111111108</v>
      </c>
      <c r="L5" s="3" t="str">
        <f t="shared" si="2"/>
        <v>136140170</v>
      </c>
      <c r="M5" s="2">
        <f t="shared" si="3"/>
        <v>196141126</v>
      </c>
      <c r="N5" s="1">
        <f t="shared" si="4"/>
        <v>229039163</v>
      </c>
      <c r="O5" t="str">
        <f t="shared" si="5"/>
        <v xml:space="preserve"> 1040000</v>
      </c>
      <c r="P5">
        <f t="shared" si="6"/>
        <v>265200000</v>
      </c>
      <c r="R5">
        <f t="shared" si="7"/>
        <v>19</v>
      </c>
      <c r="S5">
        <f t="shared" si="8"/>
        <v>41</v>
      </c>
      <c r="T5">
        <f t="shared" si="9"/>
        <v>42</v>
      </c>
    </row>
    <row r="6" spans="1:20">
      <c r="A6" t="s">
        <v>203</v>
      </c>
      <c r="B6">
        <v>103652262</v>
      </c>
      <c r="C6">
        <v>131913852</v>
      </c>
      <c r="D6" t="s">
        <v>204</v>
      </c>
      <c r="F6">
        <f t="shared" si="1"/>
        <v>9</v>
      </c>
      <c r="G6">
        <f t="shared" si="0"/>
        <v>9</v>
      </c>
      <c r="H6">
        <f t="shared" si="0"/>
        <v>9</v>
      </c>
      <c r="I6">
        <f t="shared" si="0"/>
        <v>9</v>
      </c>
      <c r="K6" s="4">
        <v>0.82565972222222228</v>
      </c>
      <c r="L6" s="3" t="str">
        <f t="shared" si="2"/>
        <v>65881757</v>
      </c>
      <c r="M6" s="2">
        <f t="shared" si="3"/>
        <v>103652262</v>
      </c>
      <c r="N6" s="1">
        <f t="shared" si="4"/>
        <v>131913852</v>
      </c>
      <c r="O6" t="str">
        <f t="shared" si="5"/>
        <v xml:space="preserve"> 1027211</v>
      </c>
      <c r="P6">
        <f t="shared" si="6"/>
        <v>261938805</v>
      </c>
      <c r="R6">
        <f t="shared" si="7"/>
        <v>19</v>
      </c>
      <c r="S6">
        <f t="shared" si="8"/>
        <v>48</v>
      </c>
      <c r="T6">
        <f t="shared" si="9"/>
        <v>49</v>
      </c>
    </row>
    <row r="7" spans="1:20">
      <c r="A7" t="s">
        <v>205</v>
      </c>
      <c r="B7">
        <v>71111994</v>
      </c>
      <c r="C7">
        <v>88680324</v>
      </c>
      <c r="D7" t="s">
        <v>206</v>
      </c>
      <c r="F7">
        <f t="shared" si="1"/>
        <v>9</v>
      </c>
      <c r="G7">
        <f t="shared" si="0"/>
        <v>8</v>
      </c>
      <c r="H7">
        <f t="shared" si="0"/>
        <v>8</v>
      </c>
      <c r="I7">
        <f t="shared" si="0"/>
        <v>8</v>
      </c>
      <c r="K7" s="4">
        <v>0.82635416666666661</v>
      </c>
      <c r="L7" s="3" t="str">
        <f t="shared" si="2"/>
        <v>45291660</v>
      </c>
      <c r="M7" s="2">
        <f t="shared" si="3"/>
        <v>71111994</v>
      </c>
      <c r="N7" s="1">
        <f t="shared" si="4"/>
        <v>88680324</v>
      </c>
      <c r="O7" t="str">
        <f t="shared" si="5"/>
        <v xml:space="preserve"> 719958</v>
      </c>
      <c r="P7">
        <f t="shared" si="6"/>
        <v>183589290</v>
      </c>
      <c r="R7">
        <f t="shared" si="7"/>
        <v>19</v>
      </c>
      <c r="S7">
        <f t="shared" si="8"/>
        <v>49</v>
      </c>
      <c r="T7">
        <f t="shared" si="9"/>
        <v>50</v>
      </c>
    </row>
    <row r="8" spans="1:20">
      <c r="A8" t="s">
        <v>207</v>
      </c>
      <c r="B8">
        <v>80069259</v>
      </c>
      <c r="C8">
        <v>115257390</v>
      </c>
      <c r="D8" t="s">
        <v>208</v>
      </c>
      <c r="F8">
        <f t="shared" si="1"/>
        <v>9</v>
      </c>
      <c r="G8">
        <f t="shared" si="0"/>
        <v>8</v>
      </c>
      <c r="H8">
        <f t="shared" si="0"/>
        <v>9</v>
      </c>
      <c r="I8">
        <f t="shared" si="0"/>
        <v>8</v>
      </c>
      <c r="K8" s="4">
        <v>0.83468749999999992</v>
      </c>
      <c r="L8" s="3" t="str">
        <f t="shared" si="2"/>
        <v>39499451</v>
      </c>
      <c r="M8" s="2">
        <f t="shared" si="3"/>
        <v>80069259</v>
      </c>
      <c r="N8" s="1">
        <f t="shared" si="4"/>
        <v>115257390</v>
      </c>
      <c r="O8" t="str">
        <f t="shared" si="5"/>
        <v xml:space="preserve"> 797159</v>
      </c>
      <c r="P8">
        <f t="shared" si="6"/>
        <v>203275545</v>
      </c>
      <c r="R8">
        <f t="shared" si="7"/>
        <v>20</v>
      </c>
      <c r="S8">
        <f t="shared" si="8"/>
        <v>1</v>
      </c>
      <c r="T8">
        <f t="shared" si="9"/>
        <v>2</v>
      </c>
    </row>
    <row r="9" spans="1:20">
      <c r="A9" t="s">
        <v>209</v>
      </c>
      <c r="B9">
        <v>87657601</v>
      </c>
      <c r="C9">
        <v>130590946</v>
      </c>
      <c r="D9" t="s">
        <v>210</v>
      </c>
      <c r="F9">
        <f t="shared" si="1"/>
        <v>9</v>
      </c>
      <c r="G9">
        <f t="shared" si="0"/>
        <v>8</v>
      </c>
      <c r="H9">
        <f t="shared" si="0"/>
        <v>9</v>
      </c>
      <c r="I9">
        <f t="shared" si="0"/>
        <v>8</v>
      </c>
      <c r="K9" s="4">
        <v>0.83538194444444447</v>
      </c>
      <c r="L9" s="3" t="str">
        <f t="shared" si="2"/>
        <v>41102045</v>
      </c>
      <c r="M9" s="2">
        <f t="shared" si="3"/>
        <v>87657601</v>
      </c>
      <c r="N9" s="1">
        <f t="shared" si="4"/>
        <v>130590946</v>
      </c>
      <c r="O9" t="str">
        <f t="shared" si="5"/>
        <v xml:space="preserve"> 899715</v>
      </c>
      <c r="P9">
        <f t="shared" si="6"/>
        <v>229427325</v>
      </c>
      <c r="R9">
        <f t="shared" si="7"/>
        <v>20</v>
      </c>
      <c r="S9">
        <f t="shared" si="8"/>
        <v>2</v>
      </c>
      <c r="T9">
        <f t="shared" si="9"/>
        <v>3</v>
      </c>
    </row>
    <row r="10" spans="1:20">
      <c r="A10" t="s">
        <v>211</v>
      </c>
      <c r="B10">
        <v>101124667</v>
      </c>
      <c r="C10">
        <v>153654793</v>
      </c>
      <c r="D10" t="s">
        <v>212</v>
      </c>
      <c r="F10">
        <f t="shared" si="1"/>
        <v>9</v>
      </c>
      <c r="G10">
        <f t="shared" si="0"/>
        <v>9</v>
      </c>
      <c r="H10">
        <f t="shared" si="0"/>
        <v>9</v>
      </c>
      <c r="I10">
        <f t="shared" si="0"/>
        <v>8</v>
      </c>
      <c r="K10" s="4">
        <v>0.83607638888888891</v>
      </c>
      <c r="L10" s="3" t="str">
        <f t="shared" si="2"/>
        <v>45973368</v>
      </c>
      <c r="M10" s="2">
        <f t="shared" si="3"/>
        <v>101124667</v>
      </c>
      <c r="N10" s="1">
        <f t="shared" si="4"/>
        <v>153654793</v>
      </c>
      <c r="O10" t="str">
        <f t="shared" si="5"/>
        <v xml:space="preserve"> 995862</v>
      </c>
      <c r="P10">
        <f t="shared" si="6"/>
        <v>253944810</v>
      </c>
      <c r="R10">
        <f t="shared" si="7"/>
        <v>20</v>
      </c>
      <c r="S10">
        <f t="shared" si="8"/>
        <v>3</v>
      </c>
      <c r="T10">
        <f t="shared" si="9"/>
        <v>4</v>
      </c>
    </row>
    <row r="11" spans="1:20">
      <c r="A11" t="s">
        <v>164</v>
      </c>
      <c r="B11">
        <v>133669194</v>
      </c>
      <c r="C11">
        <v>199211103</v>
      </c>
      <c r="D11" t="s">
        <v>1</v>
      </c>
      <c r="F11">
        <f t="shared" si="1"/>
        <v>9</v>
      </c>
      <c r="G11">
        <f t="shared" si="0"/>
        <v>9</v>
      </c>
      <c r="H11">
        <f t="shared" si="0"/>
        <v>9</v>
      </c>
      <c r="I11">
        <f t="shared" si="0"/>
        <v>9</v>
      </c>
      <c r="K11" s="4">
        <v>0.83746527777777768</v>
      </c>
      <c r="L11" s="3" t="str">
        <f t="shared" si="2"/>
        <v>59651509</v>
      </c>
      <c r="M11" s="2">
        <f t="shared" si="3"/>
        <v>133669194</v>
      </c>
      <c r="N11" s="1">
        <f t="shared" si="4"/>
        <v>199211103</v>
      </c>
      <c r="O11" t="str">
        <f t="shared" si="5"/>
        <v xml:space="preserve"> 1040000</v>
      </c>
      <c r="P11">
        <f t="shared" si="6"/>
        <v>265200000</v>
      </c>
      <c r="R11">
        <f t="shared" si="7"/>
        <v>20</v>
      </c>
      <c r="S11">
        <f t="shared" si="8"/>
        <v>5</v>
      </c>
      <c r="T11">
        <f t="shared" si="9"/>
        <v>6</v>
      </c>
    </row>
    <row r="12" spans="1:20">
      <c r="A12" t="s">
        <v>165</v>
      </c>
      <c r="B12">
        <v>146856168</v>
      </c>
      <c r="C12">
        <v>213817315</v>
      </c>
      <c r="D12" t="s">
        <v>1</v>
      </c>
      <c r="F12">
        <f t="shared" si="1"/>
        <v>9</v>
      </c>
      <c r="G12">
        <f t="shared" si="0"/>
        <v>9</v>
      </c>
      <c r="H12">
        <f t="shared" si="0"/>
        <v>9</v>
      </c>
      <c r="I12">
        <f t="shared" si="0"/>
        <v>9</v>
      </c>
      <c r="K12" s="4">
        <v>0.83815972222222224</v>
      </c>
      <c r="L12" s="3" t="str">
        <f t="shared" si="2"/>
        <v>65507193</v>
      </c>
      <c r="M12" s="2">
        <f t="shared" si="3"/>
        <v>146856168</v>
      </c>
      <c r="N12" s="1">
        <f t="shared" si="4"/>
        <v>213817315</v>
      </c>
      <c r="O12" t="str">
        <f t="shared" si="5"/>
        <v xml:space="preserve"> 1040000</v>
      </c>
      <c r="P12">
        <f t="shared" si="6"/>
        <v>265200000</v>
      </c>
      <c r="R12">
        <f t="shared" si="7"/>
        <v>20</v>
      </c>
      <c r="S12">
        <f t="shared" si="8"/>
        <v>6</v>
      </c>
      <c r="T12">
        <f t="shared" si="9"/>
        <v>7</v>
      </c>
    </row>
    <row r="13" spans="1:20">
      <c r="A13" t="s">
        <v>166</v>
      </c>
      <c r="B13">
        <v>137675791</v>
      </c>
      <c r="C13">
        <v>207289812</v>
      </c>
      <c r="D13" t="s">
        <v>1</v>
      </c>
      <c r="F13">
        <f t="shared" si="1"/>
        <v>9</v>
      </c>
      <c r="G13">
        <f t="shared" si="0"/>
        <v>9</v>
      </c>
      <c r="H13">
        <f t="shared" si="0"/>
        <v>9</v>
      </c>
      <c r="I13">
        <f t="shared" si="0"/>
        <v>9</v>
      </c>
      <c r="K13" s="4">
        <v>0.83885416666666668</v>
      </c>
      <c r="L13" s="3" t="str">
        <f t="shared" si="2"/>
        <v>61282126</v>
      </c>
      <c r="M13" s="2">
        <f t="shared" si="3"/>
        <v>137675791</v>
      </c>
      <c r="N13" s="1">
        <f t="shared" si="4"/>
        <v>207289812</v>
      </c>
      <c r="O13" t="str">
        <f t="shared" si="5"/>
        <v xml:space="preserve"> 1040000</v>
      </c>
      <c r="P13">
        <f t="shared" si="6"/>
        <v>265200000</v>
      </c>
      <c r="R13">
        <f t="shared" si="7"/>
        <v>20</v>
      </c>
      <c r="S13">
        <f t="shared" si="8"/>
        <v>7</v>
      </c>
      <c r="T13">
        <f t="shared" si="9"/>
        <v>8</v>
      </c>
    </row>
    <row r="14" spans="1:20">
      <c r="A14" t="s">
        <v>213</v>
      </c>
      <c r="B14">
        <v>117606907</v>
      </c>
      <c r="C14">
        <v>180499402</v>
      </c>
      <c r="D14" t="s">
        <v>214</v>
      </c>
      <c r="F14">
        <f t="shared" si="1"/>
        <v>9</v>
      </c>
      <c r="G14">
        <f t="shared" si="0"/>
        <v>9</v>
      </c>
      <c r="H14">
        <f t="shared" si="0"/>
        <v>9</v>
      </c>
      <c r="I14">
        <f t="shared" si="0"/>
        <v>9</v>
      </c>
      <c r="K14" s="4">
        <v>0.83954861111111112</v>
      </c>
      <c r="L14" s="3" t="str">
        <f t="shared" si="2"/>
        <v>51397395</v>
      </c>
      <c r="M14" s="2">
        <f t="shared" si="3"/>
        <v>117606907</v>
      </c>
      <c r="N14" s="1">
        <f t="shared" si="4"/>
        <v>180499402</v>
      </c>
      <c r="O14" t="str">
        <f t="shared" si="5"/>
        <v xml:space="preserve"> 1019009</v>
      </c>
      <c r="P14">
        <f t="shared" si="6"/>
        <v>259847295</v>
      </c>
      <c r="R14">
        <f t="shared" si="7"/>
        <v>20</v>
      </c>
      <c r="S14">
        <f t="shared" si="8"/>
        <v>8</v>
      </c>
      <c r="T14">
        <f t="shared" si="9"/>
        <v>9</v>
      </c>
    </row>
    <row r="15" spans="1:20">
      <c r="A15" t="s">
        <v>215</v>
      </c>
      <c r="B15">
        <v>113978488</v>
      </c>
      <c r="C15">
        <v>174291450</v>
      </c>
      <c r="D15" t="s">
        <v>216</v>
      </c>
      <c r="F15">
        <f t="shared" si="1"/>
        <v>9</v>
      </c>
      <c r="G15">
        <f t="shared" si="0"/>
        <v>9</v>
      </c>
      <c r="H15">
        <f t="shared" si="0"/>
        <v>9</v>
      </c>
      <c r="I15">
        <f t="shared" si="0"/>
        <v>9</v>
      </c>
      <c r="K15" s="4">
        <v>0.84024305555555545</v>
      </c>
      <c r="L15" s="3" t="str">
        <f t="shared" si="2"/>
        <v>51124067</v>
      </c>
      <c r="M15" s="2">
        <f t="shared" si="3"/>
        <v>113978488</v>
      </c>
      <c r="N15" s="1">
        <f t="shared" si="4"/>
        <v>174291450</v>
      </c>
      <c r="O15" t="str">
        <f t="shared" si="5"/>
        <v xml:space="preserve"> 1002063</v>
      </c>
      <c r="P15">
        <f t="shared" si="6"/>
        <v>255526065</v>
      </c>
      <c r="R15">
        <f t="shared" si="7"/>
        <v>20</v>
      </c>
      <c r="S15">
        <f t="shared" si="8"/>
        <v>9</v>
      </c>
      <c r="T15">
        <f t="shared" si="9"/>
        <v>10</v>
      </c>
    </row>
    <row r="16" spans="1:20">
      <c r="A16" t="s">
        <v>217</v>
      </c>
      <c r="B16">
        <v>113672864</v>
      </c>
      <c r="C16">
        <v>175034219</v>
      </c>
      <c r="D16" t="s">
        <v>218</v>
      </c>
      <c r="F16">
        <f t="shared" si="1"/>
        <v>9</v>
      </c>
      <c r="G16">
        <f t="shared" si="0"/>
        <v>9</v>
      </c>
      <c r="H16">
        <f t="shared" si="0"/>
        <v>9</v>
      </c>
      <c r="I16">
        <f t="shared" si="0"/>
        <v>9</v>
      </c>
      <c r="K16" s="4">
        <v>0.8409375</v>
      </c>
      <c r="L16" s="3" t="str">
        <f t="shared" si="2"/>
        <v>49475870</v>
      </c>
      <c r="M16" s="2">
        <f t="shared" si="3"/>
        <v>113672864</v>
      </c>
      <c r="N16" s="1">
        <f t="shared" si="4"/>
        <v>175034219</v>
      </c>
      <c r="O16" t="str">
        <f t="shared" si="5"/>
        <v xml:space="preserve"> 1008872</v>
      </c>
      <c r="P16">
        <f t="shared" si="6"/>
        <v>257262360</v>
      </c>
      <c r="R16">
        <f t="shared" si="7"/>
        <v>20</v>
      </c>
      <c r="S16">
        <f t="shared" si="8"/>
        <v>10</v>
      </c>
      <c r="T16">
        <f t="shared" si="9"/>
        <v>11</v>
      </c>
    </row>
    <row r="17" spans="1:30">
      <c r="A17" t="s">
        <v>219</v>
      </c>
      <c r="B17">
        <v>105657479</v>
      </c>
      <c r="C17">
        <v>162025239</v>
      </c>
      <c r="D17" t="s">
        <v>220</v>
      </c>
      <c r="F17">
        <f t="shared" si="1"/>
        <v>9</v>
      </c>
      <c r="G17">
        <f t="shared" ref="G17:G24" si="10">LEN(B17)</f>
        <v>9</v>
      </c>
      <c r="H17">
        <f t="shared" ref="H17:H24" si="11">LEN(C17)</f>
        <v>9</v>
      </c>
      <c r="I17">
        <f t="shared" ref="I17:I24" si="12">LEN(D17)</f>
        <v>8</v>
      </c>
      <c r="K17" s="4">
        <v>0.84163194444444445</v>
      </c>
      <c r="L17" s="3" t="str">
        <f t="shared" si="2"/>
        <v>44640826</v>
      </c>
      <c r="M17" s="2">
        <f t="shared" si="3"/>
        <v>105657479</v>
      </c>
      <c r="N17" s="1">
        <f t="shared" si="4"/>
        <v>162025239</v>
      </c>
      <c r="O17" t="str">
        <f t="shared" si="5"/>
        <v xml:space="preserve"> 929431</v>
      </c>
      <c r="P17">
        <f t="shared" si="6"/>
        <v>237004905</v>
      </c>
      <c r="R17">
        <f t="shared" si="7"/>
        <v>20</v>
      </c>
      <c r="S17">
        <f t="shared" si="8"/>
        <v>11</v>
      </c>
      <c r="T17">
        <f t="shared" si="9"/>
        <v>12</v>
      </c>
    </row>
    <row r="18" spans="1:30">
      <c r="A18" t="s">
        <v>221</v>
      </c>
      <c r="B18">
        <v>92546838</v>
      </c>
      <c r="C18">
        <v>141200359</v>
      </c>
      <c r="D18" t="s">
        <v>222</v>
      </c>
      <c r="F18">
        <f t="shared" si="1"/>
        <v>9</v>
      </c>
      <c r="G18">
        <f t="shared" si="10"/>
        <v>8</v>
      </c>
      <c r="H18">
        <f t="shared" si="11"/>
        <v>9</v>
      </c>
      <c r="I18">
        <f t="shared" si="12"/>
        <v>8</v>
      </c>
      <c r="K18" s="4">
        <v>0.84232638888888889</v>
      </c>
      <c r="L18" s="3" t="str">
        <f t="shared" si="2"/>
        <v>37089066</v>
      </c>
      <c r="M18" s="2">
        <f t="shared" si="3"/>
        <v>92546838</v>
      </c>
      <c r="N18" s="1">
        <f t="shared" si="4"/>
        <v>141200359</v>
      </c>
      <c r="O18" t="str">
        <f t="shared" si="5"/>
        <v xml:space="preserve"> 734877</v>
      </c>
      <c r="P18">
        <f t="shared" si="6"/>
        <v>187393635</v>
      </c>
      <c r="R18">
        <f t="shared" si="7"/>
        <v>20</v>
      </c>
      <c r="S18">
        <f t="shared" si="8"/>
        <v>12</v>
      </c>
      <c r="T18">
        <f t="shared" si="9"/>
        <v>13</v>
      </c>
    </row>
    <row r="19" spans="1:30">
      <c r="A19" t="s">
        <v>223</v>
      </c>
      <c r="B19">
        <v>18074779</v>
      </c>
      <c r="C19">
        <v>34008516</v>
      </c>
      <c r="D19" t="s">
        <v>224</v>
      </c>
      <c r="F19">
        <f t="shared" si="1"/>
        <v>8</v>
      </c>
      <c r="G19">
        <f t="shared" si="10"/>
        <v>8</v>
      </c>
      <c r="H19">
        <f t="shared" si="11"/>
        <v>8</v>
      </c>
      <c r="I19">
        <f t="shared" si="12"/>
        <v>8</v>
      </c>
      <c r="K19" s="4">
        <v>0.84788194444444442</v>
      </c>
      <c r="L19" s="3" t="str">
        <f t="shared" si="2"/>
        <v>8582257</v>
      </c>
      <c r="M19" s="2">
        <f t="shared" si="3"/>
        <v>18074779</v>
      </c>
      <c r="N19" s="1">
        <f t="shared" si="4"/>
        <v>34008516</v>
      </c>
      <c r="O19" t="str">
        <f t="shared" si="5"/>
        <v xml:space="preserve"> 301376</v>
      </c>
      <c r="P19">
        <f t="shared" si="6"/>
        <v>76850880</v>
      </c>
      <c r="R19">
        <f t="shared" si="7"/>
        <v>20</v>
      </c>
      <c r="S19">
        <f t="shared" si="8"/>
        <v>20</v>
      </c>
      <c r="T19">
        <f t="shared" si="9"/>
        <v>21</v>
      </c>
    </row>
    <row r="20" spans="1:30">
      <c r="A20" t="s">
        <v>225</v>
      </c>
      <c r="B20">
        <v>17917448</v>
      </c>
      <c r="C20">
        <v>33765592</v>
      </c>
      <c r="D20" t="s">
        <v>226</v>
      </c>
      <c r="F20">
        <f t="shared" si="1"/>
        <v>8</v>
      </c>
      <c r="G20">
        <f t="shared" si="10"/>
        <v>8</v>
      </c>
      <c r="H20">
        <f t="shared" si="11"/>
        <v>8</v>
      </c>
      <c r="I20">
        <f t="shared" si="12"/>
        <v>8</v>
      </c>
      <c r="K20" s="4">
        <v>0.84857638888888898</v>
      </c>
      <c r="L20" s="3" t="str">
        <f t="shared" si="2"/>
        <v>8627394</v>
      </c>
      <c r="M20" s="2">
        <f t="shared" si="3"/>
        <v>17917448</v>
      </c>
      <c r="N20" s="1">
        <f t="shared" si="4"/>
        <v>33765592</v>
      </c>
      <c r="O20" t="str">
        <f t="shared" si="5"/>
        <v xml:space="preserve"> 299512</v>
      </c>
      <c r="P20">
        <f t="shared" si="6"/>
        <v>76375560</v>
      </c>
      <c r="R20">
        <f t="shared" si="7"/>
        <v>20</v>
      </c>
      <c r="S20">
        <f t="shared" si="8"/>
        <v>21</v>
      </c>
      <c r="T20">
        <f t="shared" si="9"/>
        <v>22</v>
      </c>
    </row>
    <row r="21" spans="1:30">
      <c r="A21" t="s">
        <v>227</v>
      </c>
      <c r="B21">
        <v>50493027</v>
      </c>
      <c r="C21">
        <v>97911253</v>
      </c>
      <c r="D21" t="s">
        <v>228</v>
      </c>
      <c r="F21">
        <f t="shared" si="1"/>
        <v>9</v>
      </c>
      <c r="G21">
        <f t="shared" si="10"/>
        <v>8</v>
      </c>
      <c r="H21">
        <f t="shared" si="11"/>
        <v>8</v>
      </c>
      <c r="I21">
        <f t="shared" si="12"/>
        <v>9</v>
      </c>
      <c r="K21" s="4">
        <v>0.85482638888888884</v>
      </c>
      <c r="L21" s="3" t="str">
        <f t="shared" si="2"/>
        <v>45677799</v>
      </c>
      <c r="M21" s="2">
        <f t="shared" si="3"/>
        <v>50493027</v>
      </c>
      <c r="N21" s="1">
        <f t="shared" si="4"/>
        <v>97911253</v>
      </c>
      <c r="O21" t="str">
        <f t="shared" si="5"/>
        <v xml:space="preserve"> 1039577</v>
      </c>
      <c r="P21">
        <f t="shared" si="6"/>
        <v>265092135</v>
      </c>
      <c r="R21">
        <f t="shared" si="7"/>
        <v>20</v>
      </c>
      <c r="S21">
        <f t="shared" si="8"/>
        <v>30</v>
      </c>
      <c r="T21">
        <f t="shared" si="9"/>
        <v>31</v>
      </c>
      <c r="U21" t="s">
        <v>51</v>
      </c>
      <c r="X21" t="s">
        <v>111</v>
      </c>
      <c r="AB21" s="8" t="s">
        <v>56</v>
      </c>
      <c r="AC21" s="8" t="s">
        <v>57</v>
      </c>
      <c r="AD21" s="8">
        <v>0.75</v>
      </c>
    </row>
    <row r="22" spans="1:30" ht="18.75">
      <c r="A22" t="s">
        <v>229</v>
      </c>
      <c r="B22">
        <v>44672336</v>
      </c>
      <c r="C22">
        <v>91330612</v>
      </c>
      <c r="D22" t="s">
        <v>230</v>
      </c>
      <c r="F22">
        <f t="shared" si="1"/>
        <v>9</v>
      </c>
      <c r="G22">
        <f t="shared" si="10"/>
        <v>8</v>
      </c>
      <c r="H22">
        <f t="shared" si="11"/>
        <v>8</v>
      </c>
      <c r="I22">
        <f t="shared" si="12"/>
        <v>8</v>
      </c>
      <c r="K22" s="4">
        <v>0.85552083333333329</v>
      </c>
      <c r="L22" s="3" t="str">
        <f t="shared" si="2"/>
        <v>40227369</v>
      </c>
      <c r="M22" s="2">
        <f t="shared" si="3"/>
        <v>44672336</v>
      </c>
      <c r="N22" s="1">
        <f t="shared" si="4"/>
        <v>91330612</v>
      </c>
      <c r="O22" t="str">
        <f t="shared" si="5"/>
        <v xml:space="preserve"> 963339</v>
      </c>
      <c r="P22">
        <f t="shared" si="6"/>
        <v>245651445</v>
      </c>
      <c r="R22">
        <f t="shared" si="7"/>
        <v>20</v>
      </c>
      <c r="S22">
        <f t="shared" si="8"/>
        <v>31</v>
      </c>
      <c r="T22">
        <f t="shared" si="9"/>
        <v>32</v>
      </c>
      <c r="X22" t="s">
        <v>52</v>
      </c>
      <c r="Y22">
        <v>630</v>
      </c>
      <c r="Z22" t="s">
        <v>55</v>
      </c>
      <c r="AB22" t="s">
        <v>58</v>
      </c>
      <c r="AC22">
        <f>$AD$21/POWER(Y22,4)</f>
        <v>4.76100969208265E-12</v>
      </c>
    </row>
    <row r="23" spans="1:30" ht="18.75">
      <c r="A23" t="s">
        <v>231</v>
      </c>
      <c r="B23">
        <v>45932887</v>
      </c>
      <c r="C23">
        <v>88623667</v>
      </c>
      <c r="D23" t="s">
        <v>232</v>
      </c>
      <c r="F23">
        <f t="shared" si="1"/>
        <v>9</v>
      </c>
      <c r="G23">
        <f t="shared" si="10"/>
        <v>8</v>
      </c>
      <c r="H23">
        <f t="shared" si="11"/>
        <v>8</v>
      </c>
      <c r="I23">
        <f t="shared" si="12"/>
        <v>9</v>
      </c>
      <c r="K23" s="4">
        <v>0.85621527777777784</v>
      </c>
      <c r="L23" s="3" t="str">
        <f t="shared" si="2"/>
        <v>42264280</v>
      </c>
      <c r="M23" s="2">
        <f t="shared" si="3"/>
        <v>45932887</v>
      </c>
      <c r="N23" s="1">
        <f t="shared" si="4"/>
        <v>88623667</v>
      </c>
      <c r="O23" t="str">
        <f t="shared" si="5"/>
        <v xml:space="preserve"> 1036965</v>
      </c>
      <c r="P23">
        <f t="shared" si="6"/>
        <v>264426075</v>
      </c>
      <c r="R23">
        <f t="shared" si="7"/>
        <v>20</v>
      </c>
      <c r="S23">
        <f t="shared" si="8"/>
        <v>32</v>
      </c>
      <c r="T23">
        <f t="shared" si="9"/>
        <v>33</v>
      </c>
      <c r="X23" t="s">
        <v>53</v>
      </c>
      <c r="Y23">
        <v>523</v>
      </c>
      <c r="Z23" t="s">
        <v>55</v>
      </c>
      <c r="AB23" t="s">
        <v>59</v>
      </c>
      <c r="AC23">
        <f t="shared" ref="AC23:AC24" si="13">$AD$21/POWER(Y23,4)</f>
        <v>1.0024310444311191E-11</v>
      </c>
    </row>
    <row r="24" spans="1:30" ht="18.75">
      <c r="A24" t="s">
        <v>233</v>
      </c>
      <c r="B24">
        <v>42620947</v>
      </c>
      <c r="C24">
        <v>77308754</v>
      </c>
      <c r="D24" t="s">
        <v>234</v>
      </c>
      <c r="F24">
        <f t="shared" si="1"/>
        <v>9</v>
      </c>
      <c r="G24">
        <f t="shared" si="10"/>
        <v>8</v>
      </c>
      <c r="H24">
        <f t="shared" si="11"/>
        <v>8</v>
      </c>
      <c r="I24">
        <f t="shared" si="12"/>
        <v>9</v>
      </c>
      <c r="K24" s="4">
        <v>0.85690972222222228</v>
      </c>
      <c r="L24" s="3" t="str">
        <f t="shared" si="2"/>
        <v>40212220</v>
      </c>
      <c r="M24" s="2">
        <f t="shared" si="3"/>
        <v>42620947</v>
      </c>
      <c r="N24" s="1">
        <f t="shared" si="4"/>
        <v>77308754</v>
      </c>
      <c r="O24" t="str">
        <f t="shared" si="5"/>
        <v xml:space="preserve"> 1017796</v>
      </c>
      <c r="P24">
        <f t="shared" si="6"/>
        <v>259537980</v>
      </c>
      <c r="R24">
        <f t="shared" si="7"/>
        <v>20</v>
      </c>
      <c r="S24">
        <f t="shared" si="8"/>
        <v>33</v>
      </c>
      <c r="T24">
        <f t="shared" si="9"/>
        <v>34</v>
      </c>
      <c r="X24" t="s">
        <v>54</v>
      </c>
      <c r="Y24">
        <v>465</v>
      </c>
      <c r="Z24" t="s">
        <v>55</v>
      </c>
      <c r="AB24" t="s">
        <v>60</v>
      </c>
      <c r="AC24">
        <f t="shared" si="13"/>
        <v>1.6041665338216257E-11</v>
      </c>
    </row>
    <row r="26" spans="1:30">
      <c r="W26" s="6"/>
    </row>
    <row r="27" spans="1:30">
      <c r="W27" s="7"/>
    </row>
    <row r="28" spans="1:30" ht="15">
      <c r="Q28" t="s">
        <v>109</v>
      </c>
      <c r="R28" s="5" t="s">
        <v>48</v>
      </c>
      <c r="S28" s="1" t="s">
        <v>49</v>
      </c>
      <c r="T28" s="2" t="s">
        <v>50</v>
      </c>
      <c r="V28" s="12" t="s">
        <v>110</v>
      </c>
      <c r="W28" s="9"/>
      <c r="X28" s="10"/>
    </row>
    <row r="29" spans="1:30">
      <c r="J29">
        <v>1</v>
      </c>
      <c r="K29" s="4">
        <v>0.8181250000000001</v>
      </c>
      <c r="L29">
        <f>L1/$P1</f>
        <v>0.71049237556561085</v>
      </c>
      <c r="M29">
        <f t="shared" ref="M29:N29" si="14">M1/$P1</f>
        <v>0.89962739819004522</v>
      </c>
      <c r="N29">
        <f t="shared" si="14"/>
        <v>0.96941928733031679</v>
      </c>
      <c r="Q29" s="11">
        <f>K1</f>
        <v>0.8181250000000001</v>
      </c>
      <c r="R29" s="5">
        <f>L29</f>
        <v>0.71049237556561085</v>
      </c>
      <c r="S29" s="1">
        <f>N29</f>
        <v>0.96941928733031679</v>
      </c>
      <c r="T29" s="2">
        <f>M29</f>
        <v>0.89962739819004522</v>
      </c>
      <c r="W29" s="6"/>
    </row>
    <row r="30" spans="1:30">
      <c r="J30">
        <v>2</v>
      </c>
      <c r="K30" s="4">
        <v>0.81871527777777775</v>
      </c>
      <c r="L30">
        <f t="shared" ref="L30:N52" si="15">L2/$P2</f>
        <v>0.75390538461538459</v>
      </c>
      <c r="M30">
        <f t="shared" si="15"/>
        <v>0.93193386877828055</v>
      </c>
      <c r="N30">
        <f t="shared" si="15"/>
        <v>0.9861337481146305</v>
      </c>
      <c r="Q30" s="11">
        <f t="shared" ref="Q30:Q52" si="16">K2</f>
        <v>0.81871527777777775</v>
      </c>
      <c r="R30" s="5">
        <f t="shared" ref="R30:R52" si="17">L30</f>
        <v>0.75390538461538459</v>
      </c>
      <c r="S30" s="1">
        <f t="shared" ref="S30:S52" si="18">N30</f>
        <v>0.9861337481146305</v>
      </c>
      <c r="T30" s="2">
        <f t="shared" ref="T30:T52" si="19">M30</f>
        <v>0.93193386877828055</v>
      </c>
      <c r="W30" s="7"/>
    </row>
    <row r="31" spans="1:30">
      <c r="J31">
        <v>3</v>
      </c>
      <c r="K31" s="4">
        <v>0.81940972222222219</v>
      </c>
      <c r="L31">
        <f t="shared" si="15"/>
        <v>0.72719368401206641</v>
      </c>
      <c r="M31">
        <f t="shared" si="15"/>
        <v>0.9216911161387632</v>
      </c>
      <c r="N31">
        <f t="shared" si="15"/>
        <v>0.98089168929110104</v>
      </c>
      <c r="Q31" s="11">
        <f t="shared" si="16"/>
        <v>0.81940972222222219</v>
      </c>
      <c r="R31" s="5">
        <f t="shared" si="17"/>
        <v>0.72719368401206641</v>
      </c>
      <c r="S31" s="1">
        <f t="shared" si="18"/>
        <v>0.98089168929110104</v>
      </c>
      <c r="T31" s="2">
        <f t="shared" si="19"/>
        <v>0.9216911161387632</v>
      </c>
      <c r="W31" s="7"/>
    </row>
    <row r="32" spans="1:30">
      <c r="J32">
        <v>4</v>
      </c>
      <c r="K32" s="4">
        <v>0.82010416666666675</v>
      </c>
      <c r="L32">
        <f t="shared" si="15"/>
        <v>0.63848914781297139</v>
      </c>
      <c r="M32">
        <f t="shared" si="15"/>
        <v>0.85686685520361994</v>
      </c>
      <c r="N32">
        <f t="shared" si="15"/>
        <v>0.95537520739064852</v>
      </c>
      <c r="Q32" s="11">
        <f t="shared" si="16"/>
        <v>0.82010416666666675</v>
      </c>
      <c r="R32" s="5">
        <f t="shared" si="17"/>
        <v>0.63848914781297139</v>
      </c>
      <c r="S32" s="1">
        <f t="shared" si="18"/>
        <v>0.95537520739064852</v>
      </c>
      <c r="T32" s="2">
        <f t="shared" si="19"/>
        <v>0.85686685520361994</v>
      </c>
      <c r="W32" s="6"/>
    </row>
    <row r="33" spans="10:20">
      <c r="J33">
        <v>5</v>
      </c>
      <c r="K33" s="4">
        <v>0.82079861111111108</v>
      </c>
      <c r="L33">
        <f t="shared" si="15"/>
        <v>0.51334905731523384</v>
      </c>
      <c r="M33">
        <f t="shared" si="15"/>
        <v>0.73959700603318246</v>
      </c>
      <c r="N33">
        <f t="shared" si="15"/>
        <v>0.86364691930618398</v>
      </c>
      <c r="Q33" s="11">
        <f t="shared" si="16"/>
        <v>0.82079861111111108</v>
      </c>
      <c r="R33" s="5">
        <f t="shared" si="17"/>
        <v>0.51334905731523384</v>
      </c>
      <c r="S33" s="1">
        <f t="shared" si="18"/>
        <v>0.86364691930618398</v>
      </c>
      <c r="T33" s="2">
        <f t="shared" si="19"/>
        <v>0.73959700603318246</v>
      </c>
    </row>
    <row r="34" spans="10:20">
      <c r="J34">
        <v>6</v>
      </c>
      <c r="K34" s="4">
        <v>0.82565972222222228</v>
      </c>
      <c r="L34">
        <f t="shared" si="15"/>
        <v>0.25151583401321542</v>
      </c>
      <c r="M34">
        <f t="shared" si="15"/>
        <v>0.39571174648979557</v>
      </c>
      <c r="N34">
        <f t="shared" si="15"/>
        <v>0.50360561124190817</v>
      </c>
      <c r="Q34" s="11">
        <f t="shared" si="16"/>
        <v>0.82565972222222228</v>
      </c>
      <c r="R34" s="5">
        <f t="shared" si="17"/>
        <v>0.25151583401321542</v>
      </c>
      <c r="S34" s="1">
        <f t="shared" si="18"/>
        <v>0.50360561124190817</v>
      </c>
      <c r="T34" s="2">
        <f t="shared" si="19"/>
        <v>0.39571174648979557</v>
      </c>
    </row>
    <row r="35" spans="10:20">
      <c r="J35">
        <v>7</v>
      </c>
      <c r="K35" s="4">
        <v>0.82635416666666661</v>
      </c>
      <c r="L35">
        <f t="shared" si="15"/>
        <v>0.24670099219840111</v>
      </c>
      <c r="M35">
        <f t="shared" si="15"/>
        <v>0.38734282375622237</v>
      </c>
      <c r="N35">
        <f t="shared" si="15"/>
        <v>0.48303647778146536</v>
      </c>
      <c r="Q35" s="11">
        <f t="shared" si="16"/>
        <v>0.82635416666666661</v>
      </c>
      <c r="R35" s="5">
        <f t="shared" si="17"/>
        <v>0.24670099219840111</v>
      </c>
      <c r="S35" s="1">
        <f t="shared" si="18"/>
        <v>0.48303647778146536</v>
      </c>
      <c r="T35" s="2">
        <f t="shared" si="19"/>
        <v>0.38734282375622237</v>
      </c>
    </row>
    <row r="36" spans="10:20">
      <c r="J36">
        <v>8</v>
      </c>
      <c r="K36" s="4">
        <v>0.83468749999999992</v>
      </c>
      <c r="L36">
        <f t="shared" si="15"/>
        <v>0.19431482030954583</v>
      </c>
      <c r="M36">
        <f t="shared" si="15"/>
        <v>0.3938951879332066</v>
      </c>
      <c r="N36">
        <f t="shared" si="15"/>
        <v>0.56700076735743099</v>
      </c>
      <c r="Q36" s="11">
        <f t="shared" si="16"/>
        <v>0.83468749999999992</v>
      </c>
      <c r="R36" s="5">
        <f t="shared" si="17"/>
        <v>0.19431482030954583</v>
      </c>
      <c r="S36" s="1">
        <f t="shared" si="18"/>
        <v>0.56700076735743099</v>
      </c>
      <c r="T36" s="2">
        <f t="shared" si="19"/>
        <v>0.3938951879332066</v>
      </c>
    </row>
    <row r="37" spans="10:20">
      <c r="J37">
        <v>9</v>
      </c>
      <c r="K37" s="4">
        <v>0.83538194444444447</v>
      </c>
      <c r="L37">
        <f t="shared" si="15"/>
        <v>0.17915060902183294</v>
      </c>
      <c r="M37">
        <f t="shared" si="15"/>
        <v>0.38207132040614605</v>
      </c>
      <c r="N37">
        <f t="shared" si="15"/>
        <v>0.56920397777378962</v>
      </c>
      <c r="Q37" s="11">
        <f t="shared" si="16"/>
        <v>0.83538194444444447</v>
      </c>
      <c r="R37" s="5">
        <f t="shared" si="17"/>
        <v>0.17915060902183294</v>
      </c>
      <c r="S37" s="1">
        <f t="shared" si="18"/>
        <v>0.56920397777378962</v>
      </c>
      <c r="T37" s="2">
        <f t="shared" si="19"/>
        <v>0.38207132040614605</v>
      </c>
    </row>
    <row r="38" spans="10:20">
      <c r="J38">
        <v>10</v>
      </c>
      <c r="K38" s="4">
        <v>0.83607638888888891</v>
      </c>
      <c r="L38">
        <f t="shared" si="15"/>
        <v>0.18103684812459842</v>
      </c>
      <c r="M38">
        <f t="shared" si="15"/>
        <v>0.39821513580057022</v>
      </c>
      <c r="N38">
        <f t="shared" si="15"/>
        <v>0.60507160197524812</v>
      </c>
      <c r="Q38" s="11">
        <f t="shared" si="16"/>
        <v>0.83607638888888891</v>
      </c>
      <c r="R38" s="5">
        <f t="shared" si="17"/>
        <v>0.18103684812459842</v>
      </c>
      <c r="S38" s="1">
        <f t="shared" si="18"/>
        <v>0.60507160197524812</v>
      </c>
      <c r="T38" s="2">
        <f t="shared" si="19"/>
        <v>0.39821513580057022</v>
      </c>
    </row>
    <row r="39" spans="10:20">
      <c r="J39">
        <v>11</v>
      </c>
      <c r="K39" s="4">
        <v>0.83746527777777768</v>
      </c>
      <c r="L39">
        <f t="shared" si="15"/>
        <v>0.22493027526395173</v>
      </c>
      <c r="M39">
        <f t="shared" si="15"/>
        <v>0.50403165158371044</v>
      </c>
      <c r="N39">
        <f t="shared" si="15"/>
        <v>0.75117308823529416</v>
      </c>
      <c r="Q39" s="11">
        <f t="shared" si="16"/>
        <v>0.83746527777777768</v>
      </c>
      <c r="R39" s="5">
        <f t="shared" si="17"/>
        <v>0.22493027526395173</v>
      </c>
      <c r="S39" s="1">
        <f t="shared" si="18"/>
        <v>0.75117308823529416</v>
      </c>
      <c r="T39" s="2">
        <f t="shared" si="19"/>
        <v>0.50403165158371044</v>
      </c>
    </row>
    <row r="40" spans="10:20">
      <c r="J40">
        <v>12</v>
      </c>
      <c r="K40" s="4">
        <v>0.83815972222222224</v>
      </c>
      <c r="L40">
        <f t="shared" si="15"/>
        <v>0.24701053167420814</v>
      </c>
      <c r="M40">
        <f t="shared" si="15"/>
        <v>0.55375628959276013</v>
      </c>
      <c r="N40">
        <f t="shared" si="15"/>
        <v>0.80624930241327297</v>
      </c>
      <c r="Q40" s="11">
        <f t="shared" si="16"/>
        <v>0.83815972222222224</v>
      </c>
      <c r="R40" s="5">
        <f t="shared" si="17"/>
        <v>0.24701053167420814</v>
      </c>
      <c r="S40" s="1">
        <f t="shared" si="18"/>
        <v>0.80624930241327297</v>
      </c>
      <c r="T40" s="2">
        <f t="shared" si="19"/>
        <v>0.55375628959276013</v>
      </c>
    </row>
    <row r="41" spans="10:20">
      <c r="J41">
        <v>13</v>
      </c>
      <c r="K41" s="4">
        <v>0.83885416666666668</v>
      </c>
      <c r="L41">
        <f t="shared" si="15"/>
        <v>0.2310789064856712</v>
      </c>
      <c r="M41">
        <f t="shared" si="15"/>
        <v>0.51913948340874816</v>
      </c>
      <c r="N41">
        <f t="shared" si="15"/>
        <v>0.7816357918552036</v>
      </c>
      <c r="Q41" s="11">
        <f t="shared" si="16"/>
        <v>0.83885416666666668</v>
      </c>
      <c r="R41" s="5">
        <f t="shared" si="17"/>
        <v>0.2310789064856712</v>
      </c>
      <c r="S41" s="1">
        <f t="shared" si="18"/>
        <v>0.7816357918552036</v>
      </c>
      <c r="T41" s="2">
        <f t="shared" si="19"/>
        <v>0.51913948340874816</v>
      </c>
    </row>
    <row r="42" spans="10:20">
      <c r="J42">
        <v>14</v>
      </c>
      <c r="K42" s="4">
        <v>0.83954861111111112</v>
      </c>
      <c r="L42">
        <f t="shared" si="15"/>
        <v>0.19779846082292293</v>
      </c>
      <c r="M42">
        <f t="shared" si="15"/>
        <v>0.45260008190579781</v>
      </c>
      <c r="N42">
        <f t="shared" si="15"/>
        <v>0.69463644791838219</v>
      </c>
      <c r="Q42" s="11">
        <f t="shared" si="16"/>
        <v>0.83954861111111112</v>
      </c>
      <c r="R42" s="5">
        <f t="shared" si="17"/>
        <v>0.19779846082292293</v>
      </c>
      <c r="S42" s="1">
        <f t="shared" si="18"/>
        <v>0.69463644791838219</v>
      </c>
      <c r="T42" s="2">
        <f t="shared" si="19"/>
        <v>0.45260008190579781</v>
      </c>
    </row>
    <row r="43" spans="10:20">
      <c r="J43">
        <v>15</v>
      </c>
      <c r="K43" s="4">
        <v>0.84024305555555545</v>
      </c>
      <c r="L43">
        <f t="shared" si="15"/>
        <v>0.20007378503637194</v>
      </c>
      <c r="M43">
        <f t="shared" si="15"/>
        <v>0.44605425282152722</v>
      </c>
      <c r="N43">
        <f t="shared" si="15"/>
        <v>0.68208873329615116</v>
      </c>
      <c r="Q43" s="11">
        <f t="shared" si="16"/>
        <v>0.84024305555555545</v>
      </c>
      <c r="R43" s="5">
        <f t="shared" si="17"/>
        <v>0.20007378503637194</v>
      </c>
      <c r="S43" s="1">
        <f t="shared" si="18"/>
        <v>0.68208873329615116</v>
      </c>
      <c r="T43" s="2">
        <f t="shared" si="19"/>
        <v>0.44605425282152722</v>
      </c>
    </row>
    <row r="44" spans="10:20">
      <c r="J44">
        <v>16</v>
      </c>
      <c r="K44" s="4">
        <v>0.8409375</v>
      </c>
      <c r="L44">
        <f t="shared" si="15"/>
        <v>0.19231678509052005</v>
      </c>
      <c r="M44">
        <f t="shared" si="15"/>
        <v>0.44185579266240116</v>
      </c>
      <c r="N44">
        <f t="shared" si="15"/>
        <v>0.68037243769356703</v>
      </c>
      <c r="Q44" s="11">
        <f t="shared" si="16"/>
        <v>0.8409375</v>
      </c>
      <c r="R44" s="5">
        <f t="shared" si="17"/>
        <v>0.19231678509052005</v>
      </c>
      <c r="S44" s="1">
        <f t="shared" si="18"/>
        <v>0.68037243769356703</v>
      </c>
      <c r="T44" s="2">
        <f t="shared" si="19"/>
        <v>0.44185579266240116</v>
      </c>
    </row>
    <row r="45" spans="10:20">
      <c r="J45">
        <v>17</v>
      </c>
      <c r="K45" s="4">
        <v>0.84163194444444445</v>
      </c>
      <c r="L45">
        <f t="shared" si="15"/>
        <v>0.1883540173989226</v>
      </c>
      <c r="M45">
        <f t="shared" si="15"/>
        <v>0.44580292125177745</v>
      </c>
      <c r="N45">
        <f t="shared" si="15"/>
        <v>0.68363664878581309</v>
      </c>
      <c r="Q45" s="11">
        <f t="shared" si="16"/>
        <v>0.84163194444444445</v>
      </c>
      <c r="R45" s="5">
        <f t="shared" si="17"/>
        <v>0.1883540173989226</v>
      </c>
      <c r="S45" s="1">
        <f t="shared" si="18"/>
        <v>0.68363664878581309</v>
      </c>
      <c r="T45" s="2">
        <f t="shared" si="19"/>
        <v>0.44580292125177745</v>
      </c>
    </row>
    <row r="46" spans="10:20">
      <c r="J46">
        <v>18</v>
      </c>
      <c r="K46" s="4">
        <v>0.84232638888888889</v>
      </c>
      <c r="L46">
        <f t="shared" si="15"/>
        <v>0.19792062841408675</v>
      </c>
      <c r="M46">
        <f t="shared" si="15"/>
        <v>0.49386329476985702</v>
      </c>
      <c r="N46">
        <f t="shared" si="15"/>
        <v>0.75349602455814468</v>
      </c>
      <c r="Q46" s="11">
        <f t="shared" si="16"/>
        <v>0.84232638888888889</v>
      </c>
      <c r="R46" s="5">
        <f t="shared" si="17"/>
        <v>0.19792062841408675</v>
      </c>
      <c r="S46" s="1">
        <f t="shared" si="18"/>
        <v>0.75349602455814468</v>
      </c>
      <c r="T46" s="2">
        <f t="shared" si="19"/>
        <v>0.49386329476985702</v>
      </c>
    </row>
    <row r="47" spans="10:20">
      <c r="J47">
        <v>19</v>
      </c>
      <c r="K47" s="4">
        <v>0.84788194444444442</v>
      </c>
      <c r="L47">
        <f t="shared" si="15"/>
        <v>0.11167415389387864</v>
      </c>
      <c r="M47">
        <f t="shared" si="15"/>
        <v>0.23519286961971028</v>
      </c>
      <c r="N47">
        <f t="shared" si="15"/>
        <v>0.44252604524502515</v>
      </c>
      <c r="Q47" s="11">
        <f t="shared" si="16"/>
        <v>0.84788194444444442</v>
      </c>
      <c r="R47" s="5">
        <f t="shared" si="17"/>
        <v>0.11167415389387864</v>
      </c>
      <c r="S47" s="1">
        <f t="shared" si="18"/>
        <v>0.44252604524502515</v>
      </c>
      <c r="T47" s="2">
        <f t="shared" si="19"/>
        <v>0.23519286961971028</v>
      </c>
    </row>
    <row r="48" spans="10:20">
      <c r="J48">
        <v>20</v>
      </c>
      <c r="K48" s="4">
        <v>0.84857638888888898</v>
      </c>
      <c r="L48">
        <f t="shared" si="15"/>
        <v>0.11296014065232386</v>
      </c>
      <c r="M48">
        <f t="shared" si="15"/>
        <v>0.23459661703298804</v>
      </c>
      <c r="N48">
        <f t="shared" si="15"/>
        <v>0.44209943599758877</v>
      </c>
      <c r="Q48" s="11">
        <f t="shared" si="16"/>
        <v>0.84857638888888898</v>
      </c>
      <c r="R48" s="5">
        <f t="shared" si="17"/>
        <v>0.11296014065232386</v>
      </c>
      <c r="S48" s="1">
        <f t="shared" si="18"/>
        <v>0.44209943599758877</v>
      </c>
      <c r="T48" s="2">
        <f t="shared" si="19"/>
        <v>0.23459661703298804</v>
      </c>
    </row>
    <row r="49" spans="1:20">
      <c r="J49">
        <v>21</v>
      </c>
      <c r="K49" s="4">
        <v>0.85482638888888884</v>
      </c>
      <c r="L49">
        <f t="shared" si="15"/>
        <v>0.17230914451686768</v>
      </c>
      <c r="M49">
        <f t="shared" si="15"/>
        <v>0.19047350084528158</v>
      </c>
      <c r="N49">
        <f t="shared" si="15"/>
        <v>0.36934801177711291</v>
      </c>
      <c r="Q49" s="11">
        <f t="shared" si="16"/>
        <v>0.85482638888888884</v>
      </c>
      <c r="R49" s="5">
        <f t="shared" si="17"/>
        <v>0.17230914451686768</v>
      </c>
      <c r="S49" s="1">
        <f t="shared" si="18"/>
        <v>0.36934801177711291</v>
      </c>
      <c r="T49" s="2">
        <f t="shared" si="19"/>
        <v>0.19047350084528158</v>
      </c>
    </row>
    <row r="50" spans="1:20">
      <c r="J50">
        <v>22</v>
      </c>
      <c r="K50" s="4">
        <v>0.85552083333333329</v>
      </c>
      <c r="L50">
        <f t="shared" si="15"/>
        <v>0.16375791723920044</v>
      </c>
      <c r="M50">
        <f t="shared" si="15"/>
        <v>0.18185252685975448</v>
      </c>
      <c r="N50">
        <f t="shared" si="15"/>
        <v>0.37178943523006752</v>
      </c>
      <c r="Q50" s="11">
        <f t="shared" si="16"/>
        <v>0.85552083333333329</v>
      </c>
      <c r="R50" s="5">
        <f t="shared" si="17"/>
        <v>0.16375791723920044</v>
      </c>
      <c r="S50" s="1">
        <f t="shared" si="18"/>
        <v>0.37178943523006752</v>
      </c>
      <c r="T50" s="2">
        <f t="shared" si="19"/>
        <v>0.18185252685975448</v>
      </c>
    </row>
    <row r="51" spans="1:20">
      <c r="J51">
        <v>23</v>
      </c>
      <c r="K51" s="4">
        <v>0.85621527777777784</v>
      </c>
      <c r="L51">
        <f t="shared" si="15"/>
        <v>0.15983401031838482</v>
      </c>
      <c r="M51">
        <f t="shared" si="15"/>
        <v>0.17370785766872651</v>
      </c>
      <c r="N51">
        <f t="shared" si="15"/>
        <v>0.33515479515399532</v>
      </c>
      <c r="Q51" s="11">
        <f t="shared" si="16"/>
        <v>0.85621527777777784</v>
      </c>
      <c r="R51" s="5">
        <f t="shared" si="17"/>
        <v>0.15983401031838482</v>
      </c>
      <c r="S51" s="1">
        <f t="shared" si="18"/>
        <v>0.33515479515399532</v>
      </c>
      <c r="T51" s="2">
        <f t="shared" si="19"/>
        <v>0.17370785766872651</v>
      </c>
    </row>
    <row r="52" spans="1:20">
      <c r="J52">
        <v>24</v>
      </c>
      <c r="K52" s="4">
        <v>0.85690972222222228</v>
      </c>
      <c r="L52">
        <f t="shared" si="15"/>
        <v>0.15493770892414283</v>
      </c>
      <c r="M52">
        <f t="shared" si="15"/>
        <v>0.16421853556847441</v>
      </c>
      <c r="N52">
        <f t="shared" si="15"/>
        <v>0.29787067773279269</v>
      </c>
      <c r="Q52" s="11">
        <f t="shared" si="16"/>
        <v>0.85690972222222228</v>
      </c>
      <c r="R52" s="5">
        <f t="shared" si="17"/>
        <v>0.15493770892414283</v>
      </c>
      <c r="S52" s="1">
        <f t="shared" si="18"/>
        <v>0.29787067773279269</v>
      </c>
      <c r="T52" s="2">
        <f t="shared" si="19"/>
        <v>0.16421853556847441</v>
      </c>
    </row>
    <row r="56" spans="1:20" ht="15">
      <c r="B56" t="s">
        <v>114</v>
      </c>
      <c r="I56" s="13" t="s">
        <v>201</v>
      </c>
      <c r="J56" s="13"/>
    </row>
    <row r="57" spans="1:20">
      <c r="A57" t="s">
        <v>115</v>
      </c>
      <c r="B57" t="s">
        <v>112</v>
      </c>
      <c r="E57" t="s">
        <v>113</v>
      </c>
      <c r="F57" t="s">
        <v>199</v>
      </c>
      <c r="G57" t="s">
        <v>200</v>
      </c>
      <c r="I57" s="5">
        <v>465</v>
      </c>
      <c r="J57" s="1">
        <v>630</v>
      </c>
      <c r="K57" s="2">
        <v>523</v>
      </c>
      <c r="L57" t="s">
        <v>55</v>
      </c>
    </row>
    <row r="58" spans="1:20">
      <c r="A58" s="4">
        <v>0.8181250000000001</v>
      </c>
      <c r="B58">
        <v>8.08</v>
      </c>
      <c r="E58">
        <f>90-B58</f>
        <v>81.92</v>
      </c>
      <c r="F58">
        <f>RADIANS(E58)</f>
        <v>1.4297737232337548</v>
      </c>
      <c r="G58">
        <f>COS(F58)</f>
        <v>0.14055563991041098</v>
      </c>
      <c r="I58">
        <f>-LN(R29)</f>
        <v>0.34179706258544429</v>
      </c>
      <c r="J58">
        <f t="shared" ref="J58:K58" si="20">-LN(S29)</f>
        <v>3.1058059616201335E-2</v>
      </c>
      <c r="K58">
        <f t="shared" si="20"/>
        <v>0.10577460339138009</v>
      </c>
    </row>
    <row r="59" spans="1:20">
      <c r="A59" s="4">
        <v>0.81871527777777775</v>
      </c>
      <c r="B59">
        <v>8.0399999999999991</v>
      </c>
      <c r="E59">
        <f t="shared" ref="E59:E81" si="21">90-B59</f>
        <v>81.960000000000008</v>
      </c>
      <c r="F59">
        <f t="shared" ref="F59:F81" si="22">RADIANS(E59)</f>
        <v>1.4304718549345525</v>
      </c>
      <c r="G59">
        <f t="shared" ref="G59:G81" si="23">COS(F59)</f>
        <v>0.13986440451934407</v>
      </c>
      <c r="I59">
        <f t="shared" ref="I59:I81" si="24">-LN(R30)</f>
        <v>0.28248840344301213</v>
      </c>
      <c r="J59">
        <f t="shared" ref="J59:J81" si="25">-LN(S30)</f>
        <v>1.3963286403666151E-2</v>
      </c>
      <c r="K59">
        <f t="shared" ref="K59:K81" si="26">-LN(T30)</f>
        <v>7.0493423060539517E-2</v>
      </c>
    </row>
    <row r="60" spans="1:20">
      <c r="A60" s="4">
        <v>0.81940972222222219</v>
      </c>
      <c r="B60">
        <v>7.09</v>
      </c>
      <c r="E60">
        <f t="shared" si="21"/>
        <v>82.91</v>
      </c>
      <c r="F60">
        <f t="shared" si="22"/>
        <v>1.4470524828284985</v>
      </c>
      <c r="G60">
        <f t="shared" si="23"/>
        <v>0.12342828026292602</v>
      </c>
      <c r="I60">
        <f t="shared" si="24"/>
        <v>0.31856242150852976</v>
      </c>
      <c r="J60">
        <f t="shared" si="25"/>
        <v>1.9293233982063382E-2</v>
      </c>
      <c r="K60">
        <f t="shared" si="26"/>
        <v>8.1545126589495712E-2</v>
      </c>
    </row>
    <row r="61" spans="1:20">
      <c r="A61" s="4">
        <v>0.82010416666666675</v>
      </c>
      <c r="B61">
        <v>7.76</v>
      </c>
      <c r="E61">
        <f t="shared" si="21"/>
        <v>82.24</v>
      </c>
      <c r="F61">
        <f t="shared" si="22"/>
        <v>1.4353587768401366</v>
      </c>
      <c r="G61">
        <f t="shared" si="23"/>
        <v>0.13502386694249927</v>
      </c>
      <c r="I61">
        <f t="shared" si="24"/>
        <v>0.44865060003147506</v>
      </c>
      <c r="J61">
        <f t="shared" si="25"/>
        <v>4.5651128341369661E-2</v>
      </c>
      <c r="K61">
        <f t="shared" si="26"/>
        <v>0.1544727339435619</v>
      </c>
    </row>
    <row r="62" spans="1:20">
      <c r="A62" s="4">
        <v>0.82079861111111108</v>
      </c>
      <c r="B62">
        <v>7.63</v>
      </c>
      <c r="E62">
        <f t="shared" si="21"/>
        <v>82.37</v>
      </c>
      <c r="F62">
        <f t="shared" si="22"/>
        <v>1.4376277048677293</v>
      </c>
      <c r="G62">
        <f t="shared" si="23"/>
        <v>0.13277537134721798</v>
      </c>
      <c r="I62">
        <f t="shared" si="24"/>
        <v>0.66679924157812309</v>
      </c>
      <c r="J62">
        <f t="shared" si="25"/>
        <v>0.14659125191203895</v>
      </c>
      <c r="K62">
        <f t="shared" si="26"/>
        <v>0.30164982756662195</v>
      </c>
    </row>
    <row r="63" spans="1:20">
      <c r="A63" s="4">
        <v>0.82565972222222228</v>
      </c>
      <c r="B63">
        <v>6.69</v>
      </c>
      <c r="E63">
        <f t="shared" si="21"/>
        <v>83.31</v>
      </c>
      <c r="F63">
        <f t="shared" si="22"/>
        <v>1.4540337998364761</v>
      </c>
      <c r="G63">
        <f t="shared" si="23"/>
        <v>0.11649739434453001</v>
      </c>
      <c r="I63">
        <f t="shared" si="24"/>
        <v>1.3802493331210905</v>
      </c>
      <c r="J63">
        <f t="shared" si="25"/>
        <v>0.68596183461447191</v>
      </c>
      <c r="K63">
        <f t="shared" si="26"/>
        <v>0.92706924568944493</v>
      </c>
    </row>
    <row r="64" spans="1:20">
      <c r="A64" s="4">
        <v>0.82635416666666661</v>
      </c>
      <c r="B64">
        <v>6.56</v>
      </c>
      <c r="E64">
        <f t="shared" si="21"/>
        <v>83.44</v>
      </c>
      <c r="F64">
        <f t="shared" si="22"/>
        <v>1.4563027278640686</v>
      </c>
      <c r="G64">
        <f t="shared" si="23"/>
        <v>0.11424361752134078</v>
      </c>
      <c r="I64">
        <f t="shared" si="24"/>
        <v>1.3995782335724609</v>
      </c>
      <c r="J64">
        <f t="shared" si="25"/>
        <v>0.72766310482423835</v>
      </c>
      <c r="K64">
        <f t="shared" si="26"/>
        <v>0.9484451285861768</v>
      </c>
    </row>
    <row r="65" spans="1:11">
      <c r="A65" s="4">
        <v>0.83468749999999992</v>
      </c>
      <c r="B65">
        <v>4.9800000000000004</v>
      </c>
      <c r="E65">
        <f t="shared" si="21"/>
        <v>85.02</v>
      </c>
      <c r="F65">
        <f t="shared" si="22"/>
        <v>1.4838789300455788</v>
      </c>
      <c r="G65">
        <f t="shared" si="23"/>
        <v>8.6807999895436486E-2</v>
      </c>
      <c r="I65">
        <f>-LN(R36)</f>
        <v>1.6382756501110325</v>
      </c>
      <c r="J65">
        <f t="shared" si="25"/>
        <v>0.56739462189122492</v>
      </c>
      <c r="K65">
        <f t="shared" si="26"/>
        <v>0.93167042554802082</v>
      </c>
    </row>
    <row r="66" spans="1:11">
      <c r="A66" s="4">
        <v>0.83538194444444447</v>
      </c>
      <c r="B66">
        <v>4.8600000000000003</v>
      </c>
      <c r="E66">
        <f t="shared" si="21"/>
        <v>85.14</v>
      </c>
      <c r="F66">
        <f t="shared" si="22"/>
        <v>1.4859733251479721</v>
      </c>
      <c r="G66">
        <f t="shared" si="23"/>
        <v>8.4721322142073549E-2</v>
      </c>
      <c r="I66">
        <f t="shared" si="24"/>
        <v>1.7195284357290936</v>
      </c>
      <c r="J66">
        <f t="shared" si="25"/>
        <v>0.56351642443212735</v>
      </c>
      <c r="K66">
        <f t="shared" si="26"/>
        <v>0.96214798516843936</v>
      </c>
    </row>
    <row r="67" spans="1:11">
      <c r="A67" s="4">
        <v>0.83607638888888891</v>
      </c>
      <c r="B67">
        <v>4.7300000000000004</v>
      </c>
      <c r="E67">
        <f t="shared" si="21"/>
        <v>85.27</v>
      </c>
      <c r="F67">
        <f t="shared" si="22"/>
        <v>1.4882422531755648</v>
      </c>
      <c r="G67">
        <f t="shared" si="23"/>
        <v>8.2460335489696793E-2</v>
      </c>
      <c r="I67">
        <f t="shared" si="24"/>
        <v>1.7090546876371837</v>
      </c>
      <c r="J67">
        <f t="shared" si="25"/>
        <v>0.50240847758183749</v>
      </c>
      <c r="K67">
        <f t="shared" si="26"/>
        <v>0.92076287752552821</v>
      </c>
    </row>
    <row r="68" spans="1:11">
      <c r="A68" s="4">
        <v>0.83746527777777768</v>
      </c>
      <c r="B68">
        <v>4.47</v>
      </c>
      <c r="E68">
        <f t="shared" si="21"/>
        <v>85.53</v>
      </c>
      <c r="F68">
        <f t="shared" si="22"/>
        <v>1.49278010923075</v>
      </c>
      <c r="G68">
        <f t="shared" si="23"/>
        <v>7.793710030137746E-2</v>
      </c>
      <c r="I68">
        <f t="shared" si="24"/>
        <v>1.4919648125186071</v>
      </c>
      <c r="J68">
        <f t="shared" si="25"/>
        <v>0.28611917676270421</v>
      </c>
      <c r="K68">
        <f t="shared" si="26"/>
        <v>0.68511621212132345</v>
      </c>
    </row>
    <row r="69" spans="1:11">
      <c r="A69" s="4">
        <v>0.83815972222222224</v>
      </c>
      <c r="B69">
        <v>4.3499999999999996</v>
      </c>
      <c r="E69">
        <f t="shared" si="21"/>
        <v>85.65</v>
      </c>
      <c r="F69">
        <f t="shared" si="22"/>
        <v>1.4948745043331433</v>
      </c>
      <c r="G69">
        <f t="shared" si="23"/>
        <v>7.5848906357694021E-2</v>
      </c>
      <c r="I69">
        <f t="shared" si="24"/>
        <v>1.3983243049060308</v>
      </c>
      <c r="J69">
        <f t="shared" si="25"/>
        <v>0.21536227609637659</v>
      </c>
      <c r="K69">
        <f t="shared" si="26"/>
        <v>0.5910305995062386</v>
      </c>
    </row>
    <row r="70" spans="1:11">
      <c r="A70" s="4">
        <v>0.83885416666666668</v>
      </c>
      <c r="B70">
        <v>4.22</v>
      </c>
      <c r="E70">
        <f t="shared" si="21"/>
        <v>85.78</v>
      </c>
      <c r="F70">
        <f t="shared" si="22"/>
        <v>1.497143432360736</v>
      </c>
      <c r="G70">
        <f t="shared" si="23"/>
        <v>7.358632108474325E-2</v>
      </c>
      <c r="I70">
        <f t="shared" si="24"/>
        <v>1.4649960402696789</v>
      </c>
      <c r="J70">
        <f t="shared" si="25"/>
        <v>0.24636638624266419</v>
      </c>
      <c r="K70">
        <f t="shared" si="26"/>
        <v>0.65558267776474055</v>
      </c>
    </row>
    <row r="71" spans="1:11">
      <c r="A71" s="4">
        <v>0.83954861111111112</v>
      </c>
      <c r="B71">
        <v>4.09</v>
      </c>
      <c r="E71">
        <f t="shared" si="21"/>
        <v>85.91</v>
      </c>
      <c r="F71">
        <f t="shared" si="22"/>
        <v>1.4994123603883285</v>
      </c>
      <c r="G71">
        <f t="shared" si="23"/>
        <v>7.1323356987043313E-2</v>
      </c>
      <c r="I71">
        <f t="shared" si="24"/>
        <v>1.6205066413054852</v>
      </c>
      <c r="J71">
        <f t="shared" si="25"/>
        <v>0.36436666680037344</v>
      </c>
      <c r="K71">
        <f t="shared" si="26"/>
        <v>0.79274636481542127</v>
      </c>
    </row>
    <row r="72" spans="1:11">
      <c r="A72" s="4">
        <v>0.84024305555555545</v>
      </c>
      <c r="B72">
        <v>3.97</v>
      </c>
      <c r="E72">
        <f t="shared" si="21"/>
        <v>86.03</v>
      </c>
      <c r="F72">
        <f t="shared" si="22"/>
        <v>1.5015067554907218</v>
      </c>
      <c r="G72">
        <f t="shared" si="23"/>
        <v>6.923414089062821E-2</v>
      </c>
      <c r="I72">
        <f t="shared" si="24"/>
        <v>1.6090690552884026</v>
      </c>
      <c r="J72">
        <f t="shared" si="25"/>
        <v>0.38259552212955567</v>
      </c>
      <c r="K72">
        <f t="shared" si="26"/>
        <v>0.80731469126239996</v>
      </c>
    </row>
    <row r="73" spans="1:11">
      <c r="A73" s="4">
        <v>0.8409375</v>
      </c>
      <c r="B73">
        <v>3.84</v>
      </c>
      <c r="E73">
        <f t="shared" si="21"/>
        <v>86.16</v>
      </c>
      <c r="F73">
        <f t="shared" si="22"/>
        <v>1.5037756835183143</v>
      </c>
      <c r="G73">
        <f t="shared" si="23"/>
        <v>6.6970481028985007E-2</v>
      </c>
      <c r="I73">
        <f t="shared" si="24"/>
        <v>1.6486113442344581</v>
      </c>
      <c r="J73">
        <f t="shared" si="25"/>
        <v>0.38511492825571025</v>
      </c>
      <c r="K73">
        <f t="shared" si="26"/>
        <v>0.816771711083914</v>
      </c>
    </row>
    <row r="74" spans="1:11">
      <c r="A74" s="4">
        <v>0.84163194444444445</v>
      </c>
      <c r="B74">
        <v>3.72</v>
      </c>
      <c r="E74">
        <f t="shared" si="21"/>
        <v>86.28</v>
      </c>
      <c r="F74">
        <f t="shared" si="22"/>
        <v>1.5058700786207075</v>
      </c>
      <c r="G74">
        <f t="shared" si="23"/>
        <v>6.4880642578269476E-2</v>
      </c>
      <c r="I74">
        <f t="shared" si="24"/>
        <v>1.6694320156374038</v>
      </c>
      <c r="J74">
        <f t="shared" si="25"/>
        <v>0.38032871772980165</v>
      </c>
      <c r="K74">
        <f t="shared" si="26"/>
        <v>0.80787830522147164</v>
      </c>
    </row>
    <row r="75" spans="1:11">
      <c r="A75" s="4">
        <v>0.84232638888888889</v>
      </c>
      <c r="B75">
        <v>3.59</v>
      </c>
      <c r="E75">
        <f t="shared" si="21"/>
        <v>86.41</v>
      </c>
      <c r="F75">
        <f t="shared" si="22"/>
        <v>1.5081390066483</v>
      </c>
      <c r="G75">
        <f t="shared" si="23"/>
        <v>6.2616330049503774E-2</v>
      </c>
      <c r="I75">
        <f t="shared" si="24"/>
        <v>1.6198891952516157</v>
      </c>
      <c r="J75">
        <f t="shared" si="25"/>
        <v>0.28303153689746152</v>
      </c>
      <c r="K75">
        <f t="shared" si="26"/>
        <v>0.7054965313264755</v>
      </c>
    </row>
    <row r="76" spans="1:11">
      <c r="A76" s="4">
        <v>0.84788194444444442</v>
      </c>
      <c r="B76">
        <v>2.62</v>
      </c>
      <c r="E76">
        <f t="shared" si="21"/>
        <v>87.38</v>
      </c>
      <c r="F76">
        <f t="shared" si="22"/>
        <v>1.5250687003926451</v>
      </c>
      <c r="G76">
        <f t="shared" si="23"/>
        <v>4.5711691869968596E-2</v>
      </c>
      <c r="I76">
        <f t="shared" si="24"/>
        <v>2.1921699882769894</v>
      </c>
      <c r="J76">
        <f t="shared" si="25"/>
        <v>0.81525595695550279</v>
      </c>
      <c r="K76">
        <f t="shared" si="26"/>
        <v>1.4473493796599401</v>
      </c>
    </row>
    <row r="77" spans="1:11">
      <c r="A77" s="4">
        <v>0.84857638888888898</v>
      </c>
      <c r="B77">
        <v>2.5</v>
      </c>
      <c r="E77">
        <f t="shared" si="21"/>
        <v>87.5</v>
      </c>
      <c r="F77">
        <f t="shared" si="22"/>
        <v>1.5271630954950384</v>
      </c>
      <c r="G77">
        <f t="shared" si="23"/>
        <v>4.3619387365336007E-2</v>
      </c>
      <c r="I77">
        <f t="shared" si="24"/>
        <v>2.180720260086388</v>
      </c>
      <c r="J77">
        <f t="shared" si="25"/>
        <v>0.81622045388568032</v>
      </c>
      <c r="K77">
        <f t="shared" si="26"/>
        <v>1.4498877630159743</v>
      </c>
    </row>
    <row r="78" spans="1:11">
      <c r="A78" s="4">
        <v>0.85482638888888884</v>
      </c>
      <c r="B78">
        <v>1.46</v>
      </c>
      <c r="E78">
        <f t="shared" si="21"/>
        <v>88.54</v>
      </c>
      <c r="F78">
        <f t="shared" si="22"/>
        <v>1.5453145197157796</v>
      </c>
      <c r="G78">
        <f t="shared" si="23"/>
        <v>2.547904951690028E-2</v>
      </c>
      <c r="I78">
        <f t="shared" si="24"/>
        <v>1.7584650636304251</v>
      </c>
      <c r="J78">
        <f t="shared" si="25"/>
        <v>0.99601595805392729</v>
      </c>
      <c r="K78">
        <f t="shared" si="26"/>
        <v>1.6582421972655002</v>
      </c>
    </row>
    <row r="79" spans="1:11">
      <c r="A79" s="4">
        <v>0.85552083333333329</v>
      </c>
      <c r="B79">
        <v>1.34</v>
      </c>
      <c r="E79">
        <f t="shared" si="21"/>
        <v>88.66</v>
      </c>
      <c r="F79">
        <f t="shared" si="22"/>
        <v>1.5474089148181724</v>
      </c>
      <c r="G79">
        <f t="shared" si="23"/>
        <v>2.3385279995526993E-2</v>
      </c>
      <c r="I79">
        <f t="shared" si="24"/>
        <v>1.8093660560832086</v>
      </c>
      <c r="J79">
        <f t="shared" si="25"/>
        <v>0.98942761929467327</v>
      </c>
      <c r="K79">
        <f t="shared" si="26"/>
        <v>1.704559212348705</v>
      </c>
    </row>
    <row r="80" spans="1:11">
      <c r="A80" s="4">
        <v>0.85621527777777784</v>
      </c>
      <c r="B80">
        <v>1.23</v>
      </c>
      <c r="E80">
        <f t="shared" si="21"/>
        <v>88.77</v>
      </c>
      <c r="F80">
        <f t="shared" si="22"/>
        <v>1.5493287769953663</v>
      </c>
      <c r="G80">
        <f t="shared" si="23"/>
        <v>2.1465900930430333E-2</v>
      </c>
      <c r="I80">
        <f t="shared" si="24"/>
        <v>1.8336194377671013</v>
      </c>
      <c r="J80">
        <f t="shared" si="25"/>
        <v>1.0931627787943352</v>
      </c>
      <c r="K80">
        <f t="shared" si="26"/>
        <v>1.7503803697477252</v>
      </c>
    </row>
    <row r="81" spans="1:23">
      <c r="A81" s="4">
        <v>0.85690972222222228</v>
      </c>
      <c r="B81">
        <v>1.1200000000000001</v>
      </c>
      <c r="E81">
        <f t="shared" si="21"/>
        <v>88.88</v>
      </c>
      <c r="F81">
        <f t="shared" si="22"/>
        <v>1.55124863917256</v>
      </c>
      <c r="G81">
        <f t="shared" si="23"/>
        <v>1.9546442744821205E-2</v>
      </c>
      <c r="I81">
        <f t="shared" si="24"/>
        <v>1.8647321207462149</v>
      </c>
      <c r="J81">
        <f t="shared" si="25"/>
        <v>1.2110958540074319</v>
      </c>
      <c r="K81">
        <f t="shared" si="26"/>
        <v>1.8065572042392801</v>
      </c>
    </row>
    <row r="85" spans="1:23">
      <c r="V85" s="16" t="s">
        <v>236</v>
      </c>
      <c r="W85" s="17" t="s">
        <v>239</v>
      </c>
    </row>
    <row r="86" spans="1:23">
      <c r="H86" t="s">
        <v>202</v>
      </c>
      <c r="Q86" t="s">
        <v>235</v>
      </c>
      <c r="T86" s="15">
        <v>0.15</v>
      </c>
      <c r="V86" s="16">
        <f>P1*$T$86</f>
        <v>39780000</v>
      </c>
      <c r="W86" s="17">
        <f>$T$87*O1</f>
        <v>2080000</v>
      </c>
    </row>
    <row r="87" spans="1:23">
      <c r="H87" s="5" t="s">
        <v>48</v>
      </c>
      <c r="I87" s="1" t="s">
        <v>49</v>
      </c>
      <c r="J87" s="2" t="s">
        <v>50</v>
      </c>
      <c r="Q87" t="s">
        <v>237</v>
      </c>
      <c r="T87">
        <v>2</v>
      </c>
      <c r="U87" t="s">
        <v>238</v>
      </c>
      <c r="V87" s="16">
        <f t="shared" ref="V87:V110" si="27">P2*$T$86</f>
        <v>39780000</v>
      </c>
      <c r="W87" s="17">
        <f t="shared" ref="W87:W109" si="28">$T$87*O2</f>
        <v>2080000</v>
      </c>
    </row>
    <row r="88" spans="1:23">
      <c r="G88" s="4">
        <v>0.8181250000000001</v>
      </c>
      <c r="H88">
        <f>$G$58*I58</f>
        <v>4.8041504851195911E-2</v>
      </c>
      <c r="I88">
        <f t="shared" ref="I88:J88" si="29">$G$58*J58</f>
        <v>4.3653854437308718E-3</v>
      </c>
      <c r="J88">
        <f t="shared" si="29"/>
        <v>1.4867217065945355E-2</v>
      </c>
      <c r="O88" s="4"/>
      <c r="P88" s="14"/>
      <c r="V88" s="16">
        <f t="shared" si="27"/>
        <v>39780000</v>
      </c>
      <c r="W88" s="17">
        <f t="shared" si="28"/>
        <v>2080000</v>
      </c>
    </row>
    <row r="89" spans="1:23">
      <c r="G89" s="4">
        <v>0.81871527777777775</v>
      </c>
      <c r="H89">
        <f t="shared" ref="H89:J89" si="30">$G$58*I59</f>
        <v>3.9705338313202915E-2</v>
      </c>
      <c r="I89">
        <f t="shared" si="30"/>
        <v>1.9626186557196372E-3</v>
      </c>
      <c r="J89">
        <f t="shared" si="30"/>
        <v>9.9082481877494546E-3</v>
      </c>
      <c r="P89" s="14"/>
      <c r="V89" s="16">
        <f t="shared" si="27"/>
        <v>39780000</v>
      </c>
      <c r="W89" s="17">
        <f t="shared" si="28"/>
        <v>2080000</v>
      </c>
    </row>
    <row r="90" spans="1:23">
      <c r="G90" s="4">
        <v>0.81940972222222219</v>
      </c>
      <c r="H90">
        <f t="shared" ref="H90:J90" si="31">$G$58*I60</f>
        <v>4.4775745006541467E-2</v>
      </c>
      <c r="I90">
        <f t="shared" si="31"/>
        <v>2.7117728482902053E-3</v>
      </c>
      <c r="J90">
        <f t="shared" si="31"/>
        <v>1.1461627449362039E-2</v>
      </c>
      <c r="P90" s="14"/>
      <c r="V90" s="16">
        <f t="shared" si="27"/>
        <v>39780000</v>
      </c>
      <c r="W90" s="17">
        <f t="shared" si="28"/>
        <v>2080000</v>
      </c>
    </row>
    <row r="91" spans="1:23">
      <c r="G91" s="4">
        <v>0.82010416666666675</v>
      </c>
      <c r="H91">
        <f t="shared" ref="H91:J91" si="32">$G$58*I61</f>
        <v>6.3060372183613822E-2</v>
      </c>
      <c r="I91">
        <f t="shared" si="32"/>
        <v>6.416523556653511E-3</v>
      </c>
      <c r="J91">
        <f t="shared" si="32"/>
        <v>2.1712013968148005E-2</v>
      </c>
      <c r="P91" s="14"/>
      <c r="V91" s="16">
        <f t="shared" si="27"/>
        <v>39290820.75</v>
      </c>
      <c r="W91" s="17">
        <f t="shared" si="28"/>
        <v>2054422</v>
      </c>
    </row>
    <row r="92" spans="1:23">
      <c r="G92" s="4">
        <v>0.82079861111111108</v>
      </c>
      <c r="H92">
        <f t="shared" ref="H92:J92" si="33">$G$58*I62</f>
        <v>9.3722394091789812E-2</v>
      </c>
      <c r="I92">
        <f t="shared" si="33"/>
        <v>2.0604227217764892E-2</v>
      </c>
      <c r="J92">
        <f t="shared" si="33"/>
        <v>4.239858454249168E-2</v>
      </c>
      <c r="P92" s="14"/>
      <c r="V92" s="16">
        <f t="shared" si="27"/>
        <v>27538393.5</v>
      </c>
      <c r="W92" s="17">
        <f t="shared" si="28"/>
        <v>1439916</v>
      </c>
    </row>
    <row r="93" spans="1:23">
      <c r="G93" s="4">
        <v>0.82565972222222228</v>
      </c>
      <c r="H93">
        <f t="shared" ref="H93:J93" si="34">$G$58*I63</f>
        <v>0.19400182825275289</v>
      </c>
      <c r="I93">
        <f t="shared" si="34"/>
        <v>9.641580461835661E-2</v>
      </c>
      <c r="J93">
        <f t="shared" si="34"/>
        <v>0.13030481106914193</v>
      </c>
      <c r="P93" s="14"/>
      <c r="V93" s="16">
        <f t="shared" si="27"/>
        <v>30491331.75</v>
      </c>
      <c r="W93" s="17">
        <f t="shared" si="28"/>
        <v>1594318</v>
      </c>
    </row>
    <row r="94" spans="1:23">
      <c r="G94" s="4">
        <v>0.82635416666666661</v>
      </c>
      <c r="H94">
        <f t="shared" ref="H94:J94" si="35">$G$58*I64</f>
        <v>0.19671861422445988</v>
      </c>
      <c r="I94">
        <f t="shared" si="35"/>
        <v>0.10227715333776728</v>
      </c>
      <c r="J94">
        <f t="shared" si="35"/>
        <v>0.13330931196834211</v>
      </c>
      <c r="P94" s="14"/>
      <c r="V94" s="16">
        <f t="shared" si="27"/>
        <v>34414098.75</v>
      </c>
      <c r="W94" s="17">
        <f t="shared" si="28"/>
        <v>1799430</v>
      </c>
    </row>
    <row r="95" spans="1:23">
      <c r="G95" s="4">
        <v>0.83468749999999992</v>
      </c>
      <c r="H95">
        <f t="shared" ref="H95:J95" si="36">$G$58*I65</f>
        <v>0.23026888235100074</v>
      </c>
      <c r="I95">
        <f t="shared" si="36"/>
        <v>7.9750514161646802E-2</v>
      </c>
      <c r="J95">
        <f t="shared" si="36"/>
        <v>0.13095153284850697</v>
      </c>
      <c r="P95" s="14"/>
      <c r="V95" s="16">
        <f t="shared" si="27"/>
        <v>38091721.5</v>
      </c>
      <c r="W95" s="17">
        <f t="shared" si="28"/>
        <v>1991724</v>
      </c>
    </row>
    <row r="96" spans="1:23">
      <c r="G96" s="4">
        <v>0.83538194444444447</v>
      </c>
      <c r="H96">
        <f t="shared" ref="H96:J96" si="37">$G$58*I66</f>
        <v>0.24168941962805077</v>
      </c>
      <c r="I96">
        <f t="shared" si="37"/>
        <v>7.9205411636084411E-2</v>
      </c>
      <c r="J96">
        <f t="shared" si="37"/>
        <v>0.1352353257438626</v>
      </c>
      <c r="P96" s="14"/>
      <c r="V96" s="16">
        <f t="shared" si="27"/>
        <v>39780000</v>
      </c>
      <c r="W96" s="17">
        <f t="shared" si="28"/>
        <v>2080000</v>
      </c>
    </row>
    <row r="97" spans="7:23">
      <c r="G97" s="4">
        <v>0.83607638888888891</v>
      </c>
      <c r="H97">
        <f t="shared" ref="H97:J97" si="38">$G$58*I67</f>
        <v>0.2402172752627319</v>
      </c>
      <c r="I97">
        <f t="shared" si="38"/>
        <v>7.0616345062930533E-2</v>
      </c>
      <c r="J97">
        <f t="shared" si="38"/>
        <v>0.12941841545635199</v>
      </c>
      <c r="P97" s="14"/>
      <c r="V97" s="16">
        <f t="shared" si="27"/>
        <v>39780000</v>
      </c>
      <c r="W97" s="17">
        <f t="shared" si="28"/>
        <v>2080000</v>
      </c>
    </row>
    <row r="98" spans="7:23">
      <c r="G98" s="4">
        <v>0.83746527777777768</v>
      </c>
      <c r="H98">
        <f t="shared" ref="H98:J98" si="39">$G$58*I68</f>
        <v>0.20970406894736918</v>
      </c>
      <c r="I98">
        <f t="shared" si="39"/>
        <v>4.0215663980521878E-2</v>
      </c>
      <c r="J98">
        <f t="shared" si="39"/>
        <v>9.6296947607709488E-2</v>
      </c>
      <c r="P98" s="14"/>
      <c r="V98" s="16">
        <f t="shared" si="27"/>
        <v>39780000</v>
      </c>
      <c r="W98" s="17">
        <f t="shared" si="28"/>
        <v>2080000</v>
      </c>
    </row>
    <row r="99" spans="7:23">
      <c r="G99" s="4">
        <v>0.83815972222222224</v>
      </c>
      <c r="H99">
        <f t="shared" ref="H99:J99" si="40">$G$58*I69</f>
        <v>0.1965423674783478</v>
      </c>
      <c r="I99">
        <f t="shared" si="40"/>
        <v>3.027038252928882E-2</v>
      </c>
      <c r="J99">
        <f t="shared" si="40"/>
        <v>8.3072684120233192E-2</v>
      </c>
      <c r="P99" s="14"/>
      <c r="V99" s="16">
        <f t="shared" si="27"/>
        <v>38977094.25</v>
      </c>
      <c r="W99" s="17">
        <f t="shared" si="28"/>
        <v>2038018</v>
      </c>
    </row>
    <row r="100" spans="7:23">
      <c r="G100" s="4">
        <v>0.83885416666666668</v>
      </c>
      <c r="H100">
        <f t="shared" ref="H100:J100" si="41">$G$58*I70</f>
        <v>0.20591345590632293</v>
      </c>
      <c r="I100">
        <f t="shared" si="41"/>
        <v>3.4628185070753138E-2</v>
      </c>
      <c r="J100">
        <f t="shared" si="41"/>
        <v>9.214584278740387E-2</v>
      </c>
      <c r="P100" s="14"/>
      <c r="V100" s="16">
        <f t="shared" si="27"/>
        <v>38328909.75</v>
      </c>
      <c r="W100" s="17">
        <f t="shared" si="28"/>
        <v>2004126</v>
      </c>
    </row>
    <row r="101" spans="7:23">
      <c r="G101" s="4">
        <v>0.83954861111111112</v>
      </c>
      <c r="H101">
        <f t="shared" ref="H101:J101" si="42">$G$58*I71</f>
        <v>0.2277713479477633</v>
      </c>
      <c r="I101">
        <f t="shared" si="42"/>
        <v>5.1213790014149989E-2</v>
      </c>
      <c r="J101">
        <f t="shared" si="42"/>
        <v>0.11142497259328364</v>
      </c>
      <c r="P101" s="14"/>
      <c r="V101" s="16">
        <f t="shared" si="27"/>
        <v>38589354</v>
      </c>
      <c r="W101" s="17">
        <f t="shared" si="28"/>
        <v>2017744</v>
      </c>
    </row>
    <row r="102" spans="7:23">
      <c r="G102" s="4">
        <v>0.84024305555555545</v>
      </c>
      <c r="H102">
        <f t="shared" ref="H102:J102" si="43">$G$58*I72</f>
        <v>0.22616373072610188</v>
      </c>
      <c r="I102">
        <f t="shared" si="43"/>
        <v>5.3775958439777498E-2</v>
      </c>
      <c r="J102">
        <f t="shared" si="43"/>
        <v>0.11347263303946251</v>
      </c>
      <c r="P102" s="14"/>
      <c r="V102" s="16">
        <f t="shared" si="27"/>
        <v>35550735.75</v>
      </c>
      <c r="W102" s="17">
        <f t="shared" si="28"/>
        <v>1858862</v>
      </c>
    </row>
    <row r="103" spans="7:23">
      <c r="G103" s="4">
        <v>0.8409375</v>
      </c>
      <c r="H103">
        <f t="shared" ref="H103:J103" si="44">$G$58*I73</f>
        <v>0.2317216224524371</v>
      </c>
      <c r="I103">
        <f t="shared" si="44"/>
        <v>5.413007518003337E-2</v>
      </c>
      <c r="J103">
        <f t="shared" si="44"/>
        <v>0.11480187051212085</v>
      </c>
      <c r="P103" s="14"/>
      <c r="V103" s="16">
        <f t="shared" si="27"/>
        <v>28109045.25</v>
      </c>
      <c r="W103" s="17">
        <f t="shared" si="28"/>
        <v>1469754</v>
      </c>
    </row>
    <row r="104" spans="7:23">
      <c r="G104" s="4">
        <v>0.84163194444444445</v>
      </c>
      <c r="H104">
        <f t="shared" ref="H104:J104" si="45">$G$58*I74</f>
        <v>0.23464808524484251</v>
      </c>
      <c r="I104">
        <f t="shared" si="45"/>
        <v>5.3457346296818337E-2</v>
      </c>
      <c r="J104">
        <f t="shared" si="45"/>
        <v>0.11355185216014226</v>
      </c>
      <c r="P104" s="14"/>
      <c r="V104" s="16">
        <f t="shared" si="27"/>
        <v>11527632</v>
      </c>
      <c r="W104" s="17">
        <f t="shared" si="28"/>
        <v>602752</v>
      </c>
    </row>
    <row r="105" spans="7:23">
      <c r="G105" s="4">
        <v>0.84232638888888889</v>
      </c>
      <c r="H105">
        <f t="shared" ref="H105:J105" si="46">$G$58*I75</f>
        <v>0.22768456242255153</v>
      </c>
      <c r="I105">
        <f t="shared" si="46"/>
        <v>3.9781678783449799E-2</v>
      </c>
      <c r="J105">
        <f t="shared" si="46"/>
        <v>9.9161516415168072E-2</v>
      </c>
      <c r="P105" s="14"/>
      <c r="V105" s="16">
        <f t="shared" si="27"/>
        <v>11456334</v>
      </c>
      <c r="W105" s="17">
        <f t="shared" si="28"/>
        <v>599024</v>
      </c>
    </row>
    <row r="106" spans="7:23">
      <c r="G106" s="4">
        <v>0.84788194444444442</v>
      </c>
      <c r="H106">
        <f t="shared" ref="H106:J106" si="47">$G$58*I76</f>
        <v>0.30812185549467036</v>
      </c>
      <c r="I106">
        <f t="shared" si="47"/>
        <v>0.11458882272065517</v>
      </c>
      <c r="J106">
        <f t="shared" si="47"/>
        <v>0.20343311823203925</v>
      </c>
      <c r="P106" s="14"/>
      <c r="V106" s="16">
        <f t="shared" si="27"/>
        <v>39763820.25</v>
      </c>
      <c r="W106" s="17">
        <f t="shared" si="28"/>
        <v>2079154</v>
      </c>
    </row>
    <row r="107" spans="7:23">
      <c r="G107" s="4">
        <v>0.84857638888888898</v>
      </c>
      <c r="H107">
        <f t="shared" ref="H107:J107" si="48">$G$58*I77</f>
        <v>0.30651253162204012</v>
      </c>
      <c r="I107">
        <f t="shared" si="48"/>
        <v>0.11472438820386789</v>
      </c>
      <c r="J107">
        <f t="shared" si="48"/>
        <v>0.20378990232898458</v>
      </c>
      <c r="P107" s="14"/>
      <c r="V107" s="16">
        <f t="shared" si="27"/>
        <v>36847716.75</v>
      </c>
      <c r="W107" s="17">
        <f t="shared" si="28"/>
        <v>1926678</v>
      </c>
    </row>
    <row r="108" spans="7:23">
      <c r="G108" s="4">
        <v>0.85482638888888884</v>
      </c>
      <c r="H108">
        <f t="shared" ref="H108:J108" si="49">$G$58*I78</f>
        <v>0.24716218227867595</v>
      </c>
      <c r="I108">
        <f t="shared" si="49"/>
        <v>0.13999566034525082</v>
      </c>
      <c r="J108">
        <f t="shared" si="49"/>
        <v>0.23307529316309833</v>
      </c>
      <c r="P108" s="14"/>
      <c r="V108" s="16">
        <f t="shared" si="27"/>
        <v>39663911.25</v>
      </c>
      <c r="W108" s="17">
        <f t="shared" si="28"/>
        <v>2073930</v>
      </c>
    </row>
    <row r="109" spans="7:23">
      <c r="G109" s="4">
        <v>0.85552083333333329</v>
      </c>
      <c r="H109">
        <f t="shared" ref="H109:J109" si="50">$G$58*I79</f>
        <v>0.25431660384495192</v>
      </c>
      <c r="I109">
        <f t="shared" si="50"/>
        <v>0.13906963217499729</v>
      </c>
      <c r="J109">
        <f t="shared" si="50"/>
        <v>0.23958541085685833</v>
      </c>
      <c r="P109" s="14"/>
      <c r="V109" s="16">
        <f t="shared" si="27"/>
        <v>38930697</v>
      </c>
      <c r="W109" s="17">
        <f t="shared" si="28"/>
        <v>2035592</v>
      </c>
    </row>
    <row r="110" spans="7:23">
      <c r="G110" s="4">
        <v>0.85621527777777784</v>
      </c>
      <c r="H110">
        <f t="shared" ref="H110:J110" si="51">$G$58*I80</f>
        <v>0.25772555342752296</v>
      </c>
      <c r="I110">
        <f t="shared" si="51"/>
        <v>0.15365019389968082</v>
      </c>
      <c r="J110">
        <f t="shared" si="51"/>
        <v>0.24602583295651329</v>
      </c>
      <c r="P110" s="14"/>
      <c r="V110" s="16" t="s">
        <v>240</v>
      </c>
      <c r="W110" s="17" t="s">
        <v>241</v>
      </c>
    </row>
    <row r="111" spans="7:23">
      <c r="G111" s="4">
        <v>0.85690972222222228</v>
      </c>
      <c r="H111">
        <f t="shared" ref="H111:J111" si="52">$G$58*I81</f>
        <v>0.262098616492982</v>
      </c>
      <c r="I111">
        <f t="shared" si="52"/>
        <v>0.17022635275286027</v>
      </c>
      <c r="J111">
        <f t="shared" si="52"/>
        <v>0.25392180387661506</v>
      </c>
      <c r="P111" s="14"/>
    </row>
    <row r="115" spans="23:23">
      <c r="W115" t="s">
        <v>242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51"/>
  <sheetViews>
    <sheetView topLeftCell="A22" workbookViewId="0">
      <selection activeCell="M28" sqref="M28:P51"/>
    </sheetView>
  </sheetViews>
  <sheetFormatPr defaultRowHeight="14.25"/>
  <cols>
    <col min="1" max="1" width="10.375" customWidth="1"/>
    <col min="2" max="2" width="9.875" bestFit="1" customWidth="1"/>
    <col min="3" max="3" width="9.875" customWidth="1"/>
    <col min="4" max="4" width="8.875" customWidth="1"/>
    <col min="5" max="5" width="9.875" bestFit="1" customWidth="1"/>
    <col min="6" max="6" width="8.875" bestFit="1" customWidth="1"/>
    <col min="7" max="7" width="10.375" bestFit="1" customWidth="1"/>
    <col min="8" max="8" width="9.875" customWidth="1"/>
    <col min="9" max="9" width="9.875" bestFit="1" customWidth="1"/>
    <col min="10" max="10" width="8.875" customWidth="1"/>
    <col min="11" max="11" width="7.875" bestFit="1" customWidth="1"/>
    <col min="13" max="13" width="10.375" bestFit="1" customWidth="1"/>
    <col min="14" max="15" width="9.875" bestFit="1" customWidth="1"/>
    <col min="16" max="16" width="8.875" bestFit="1" customWidth="1"/>
    <col min="18" max="18" width="10.375" bestFit="1" customWidth="1"/>
    <col min="19" max="20" width="9.875" bestFit="1" customWidth="1"/>
    <col min="21" max="21" width="8.875" bestFit="1" customWidth="1"/>
  </cols>
  <sheetData>
    <row r="1" spans="1:21">
      <c r="A1" t="s">
        <v>3</v>
      </c>
      <c r="B1" s="4">
        <v>0.8181250000000001</v>
      </c>
      <c r="C1" t="s">
        <v>0</v>
      </c>
      <c r="D1">
        <v>238581186</v>
      </c>
      <c r="E1">
        <v>257089995</v>
      </c>
      <c r="F1" t="s">
        <v>1</v>
      </c>
      <c r="H1" t="s">
        <v>61</v>
      </c>
      <c r="I1">
        <v>186427122</v>
      </c>
      <c r="J1">
        <v>189357290</v>
      </c>
      <c r="K1" t="s">
        <v>62</v>
      </c>
      <c r="M1" t="s">
        <v>0</v>
      </c>
      <c r="N1">
        <v>238581186</v>
      </c>
      <c r="O1">
        <v>257089995</v>
      </c>
      <c r="P1" t="s">
        <v>1</v>
      </c>
      <c r="R1" t="s">
        <v>0</v>
      </c>
      <c r="S1">
        <v>238581186</v>
      </c>
      <c r="T1">
        <v>257089995</v>
      </c>
      <c r="U1" t="s">
        <v>1</v>
      </c>
    </row>
    <row r="2" spans="1:21">
      <c r="A2" t="s">
        <v>3</v>
      </c>
      <c r="B2" s="4">
        <v>0.81871527777777775</v>
      </c>
      <c r="C2" t="s">
        <v>2</v>
      </c>
      <c r="D2">
        <v>247148862</v>
      </c>
      <c r="E2">
        <v>261522670</v>
      </c>
      <c r="F2" t="s">
        <v>1</v>
      </c>
      <c r="H2" t="s">
        <v>63</v>
      </c>
      <c r="I2">
        <v>205857072</v>
      </c>
      <c r="J2">
        <v>208203356</v>
      </c>
      <c r="K2" t="s">
        <v>64</v>
      </c>
      <c r="M2" t="s">
        <v>2</v>
      </c>
      <c r="N2">
        <v>247148862</v>
      </c>
      <c r="O2">
        <v>261522670</v>
      </c>
      <c r="P2" t="s">
        <v>1</v>
      </c>
      <c r="R2" t="s">
        <v>2</v>
      </c>
      <c r="S2">
        <v>247148862</v>
      </c>
      <c r="T2">
        <v>261522670</v>
      </c>
      <c r="U2" t="s">
        <v>1</v>
      </c>
    </row>
    <row r="3" spans="1:21">
      <c r="A3" t="s">
        <v>3</v>
      </c>
      <c r="B3" s="4">
        <v>0.81940972222222219</v>
      </c>
      <c r="C3" t="s">
        <v>4</v>
      </c>
      <c r="D3">
        <v>243270530</v>
      </c>
      <c r="E3">
        <v>258506401</v>
      </c>
      <c r="F3" t="s">
        <v>5</v>
      </c>
      <c r="H3" t="s">
        <v>65</v>
      </c>
      <c r="I3">
        <v>200610148</v>
      </c>
      <c r="J3">
        <v>203500138</v>
      </c>
      <c r="K3" t="s">
        <v>66</v>
      </c>
      <c r="M3" t="s">
        <v>116</v>
      </c>
      <c r="N3">
        <v>244432484</v>
      </c>
      <c r="O3">
        <v>260132476</v>
      </c>
      <c r="P3" t="s">
        <v>1</v>
      </c>
      <c r="R3" t="s">
        <v>116</v>
      </c>
      <c r="S3">
        <v>244432484</v>
      </c>
      <c r="T3">
        <v>260132476</v>
      </c>
      <c r="U3" t="s">
        <v>1</v>
      </c>
    </row>
    <row r="4" spans="1:21">
      <c r="A4" t="s">
        <v>3</v>
      </c>
      <c r="B4" s="4">
        <v>0.82010416666666675</v>
      </c>
      <c r="C4" t="s">
        <v>6</v>
      </c>
      <c r="D4">
        <v>224724941</v>
      </c>
      <c r="E4">
        <v>249788556</v>
      </c>
      <c r="F4" t="s">
        <v>7</v>
      </c>
      <c r="H4" t="s">
        <v>67</v>
      </c>
      <c r="I4">
        <v>152912899</v>
      </c>
      <c r="J4">
        <v>156029993</v>
      </c>
      <c r="K4" t="s">
        <v>68</v>
      </c>
      <c r="M4" t="s">
        <v>117</v>
      </c>
      <c r="N4">
        <v>227241090</v>
      </c>
      <c r="O4">
        <v>253365505</v>
      </c>
      <c r="P4" t="s">
        <v>1</v>
      </c>
      <c r="R4" t="s">
        <v>117</v>
      </c>
      <c r="S4">
        <v>227241090</v>
      </c>
      <c r="T4">
        <v>253365505</v>
      </c>
      <c r="U4" t="s">
        <v>1</v>
      </c>
    </row>
    <row r="5" spans="1:21">
      <c r="A5" t="s">
        <v>3</v>
      </c>
      <c r="B5" s="4">
        <v>0.82079861111111108</v>
      </c>
      <c r="C5" t="s">
        <v>8</v>
      </c>
      <c r="D5">
        <v>187400653</v>
      </c>
      <c r="E5">
        <v>217001053</v>
      </c>
      <c r="F5" t="s">
        <v>9</v>
      </c>
      <c r="H5" t="s">
        <v>69</v>
      </c>
      <c r="I5">
        <v>94827025</v>
      </c>
      <c r="J5">
        <v>96552404</v>
      </c>
      <c r="K5" t="s">
        <v>70</v>
      </c>
      <c r="M5" t="s">
        <v>118</v>
      </c>
      <c r="N5">
        <v>194040325</v>
      </c>
      <c r="O5">
        <v>226100792</v>
      </c>
      <c r="P5" t="s">
        <v>119</v>
      </c>
      <c r="R5" t="s">
        <v>158</v>
      </c>
      <c r="S5">
        <v>196141126</v>
      </c>
      <c r="T5">
        <v>229039163</v>
      </c>
      <c r="U5" t="s">
        <v>1</v>
      </c>
    </row>
    <row r="6" spans="1:21">
      <c r="A6" t="s">
        <v>3</v>
      </c>
      <c r="B6" s="4">
        <v>0.82565972222222228</v>
      </c>
      <c r="C6" t="s">
        <v>10</v>
      </c>
      <c r="D6">
        <v>61483410</v>
      </c>
      <c r="E6">
        <v>73753917</v>
      </c>
      <c r="F6" t="s">
        <v>11</v>
      </c>
      <c r="H6" t="s">
        <v>71</v>
      </c>
      <c r="I6">
        <v>26064251</v>
      </c>
      <c r="J6">
        <v>26827275</v>
      </c>
      <c r="K6" t="s">
        <v>72</v>
      </c>
      <c r="M6" t="s">
        <v>120</v>
      </c>
      <c r="N6">
        <v>79605118</v>
      </c>
      <c r="O6">
        <v>98801720</v>
      </c>
      <c r="P6" t="s">
        <v>121</v>
      </c>
      <c r="R6" t="s">
        <v>159</v>
      </c>
      <c r="S6">
        <v>104066036</v>
      </c>
      <c r="T6">
        <v>132443010</v>
      </c>
      <c r="U6" t="s">
        <v>1</v>
      </c>
    </row>
    <row r="7" spans="1:21">
      <c r="A7" t="s">
        <v>3</v>
      </c>
      <c r="B7" s="4">
        <v>0.82635416666666661</v>
      </c>
      <c r="C7" t="s">
        <v>12</v>
      </c>
      <c r="D7">
        <v>44560749</v>
      </c>
      <c r="E7">
        <v>53881940</v>
      </c>
      <c r="F7" t="s">
        <v>13</v>
      </c>
      <c r="H7" t="s">
        <v>73</v>
      </c>
      <c r="I7">
        <v>18453279</v>
      </c>
      <c r="J7">
        <v>19287426</v>
      </c>
      <c r="K7" t="s">
        <v>74</v>
      </c>
      <c r="M7" t="s">
        <v>122</v>
      </c>
      <c r="N7">
        <v>54789880</v>
      </c>
      <c r="O7">
        <v>67686628</v>
      </c>
      <c r="P7" t="s">
        <v>123</v>
      </c>
      <c r="R7" t="s">
        <v>160</v>
      </c>
      <c r="S7">
        <v>80636451</v>
      </c>
      <c r="T7">
        <v>99900346</v>
      </c>
      <c r="U7" t="s">
        <v>1</v>
      </c>
    </row>
    <row r="8" spans="1:21">
      <c r="A8" t="s">
        <v>3</v>
      </c>
      <c r="B8" s="4">
        <v>0.83468749999999992</v>
      </c>
      <c r="C8" t="s">
        <v>14</v>
      </c>
      <c r="D8">
        <v>50145016</v>
      </c>
      <c r="E8">
        <v>67220208</v>
      </c>
      <c r="F8" t="s">
        <v>15</v>
      </c>
      <c r="H8" t="s">
        <v>75</v>
      </c>
      <c r="I8">
        <v>11408397</v>
      </c>
      <c r="J8">
        <v>11569095</v>
      </c>
      <c r="K8" t="s">
        <v>76</v>
      </c>
      <c r="M8" t="s">
        <v>124</v>
      </c>
      <c r="N8">
        <v>65476238</v>
      </c>
      <c r="O8">
        <v>92160710</v>
      </c>
      <c r="P8" t="s">
        <v>125</v>
      </c>
      <c r="R8" t="s">
        <v>161</v>
      </c>
      <c r="S8">
        <v>86930832</v>
      </c>
      <c r="T8">
        <v>124750605</v>
      </c>
      <c r="U8" t="s">
        <v>1</v>
      </c>
    </row>
    <row r="9" spans="1:21">
      <c r="A9" t="s">
        <v>3</v>
      </c>
      <c r="B9" s="4">
        <v>0.83538194444444447</v>
      </c>
      <c r="C9" t="s">
        <v>16</v>
      </c>
      <c r="D9">
        <v>54014522</v>
      </c>
      <c r="E9">
        <v>74614802</v>
      </c>
      <c r="F9" t="s">
        <v>17</v>
      </c>
      <c r="H9" t="s">
        <v>77</v>
      </c>
      <c r="I9">
        <v>9512662</v>
      </c>
      <c r="J9">
        <v>9566835</v>
      </c>
      <c r="K9" t="s">
        <v>78</v>
      </c>
      <c r="M9" t="s">
        <v>126</v>
      </c>
      <c r="N9">
        <v>70592044</v>
      </c>
      <c r="O9">
        <v>102576253</v>
      </c>
      <c r="P9" t="s">
        <v>127</v>
      </c>
      <c r="R9" t="s">
        <v>162</v>
      </c>
      <c r="S9">
        <v>91574239</v>
      </c>
      <c r="T9">
        <v>136482007</v>
      </c>
      <c r="U9" t="s">
        <v>1</v>
      </c>
    </row>
    <row r="10" spans="1:21">
      <c r="A10" t="s">
        <v>3</v>
      </c>
      <c r="B10" s="4">
        <v>0.83607638888888891</v>
      </c>
      <c r="C10" t="s">
        <v>18</v>
      </c>
      <c r="D10">
        <v>61092063</v>
      </c>
      <c r="E10">
        <v>84123910</v>
      </c>
      <c r="F10" t="s">
        <v>19</v>
      </c>
      <c r="H10" t="s">
        <v>79</v>
      </c>
      <c r="I10">
        <v>14642881</v>
      </c>
      <c r="J10">
        <v>14660460</v>
      </c>
      <c r="K10" t="s">
        <v>80</v>
      </c>
      <c r="M10" t="s">
        <v>128</v>
      </c>
      <c r="N10">
        <v>85365407</v>
      </c>
      <c r="O10">
        <v>126365789</v>
      </c>
      <c r="P10" t="s">
        <v>129</v>
      </c>
      <c r="R10" t="s">
        <v>163</v>
      </c>
      <c r="S10">
        <v>102383437</v>
      </c>
      <c r="T10">
        <v>155778195</v>
      </c>
      <c r="U10" t="s">
        <v>1</v>
      </c>
    </row>
    <row r="11" spans="1:21">
      <c r="A11" t="s">
        <v>3</v>
      </c>
      <c r="B11" s="4">
        <v>0.83746527777777768</v>
      </c>
      <c r="C11" t="s">
        <v>20</v>
      </c>
      <c r="D11">
        <v>93498660</v>
      </c>
      <c r="E11">
        <v>126560310</v>
      </c>
      <c r="F11" t="s">
        <v>21</v>
      </c>
      <c r="H11" t="s">
        <v>81</v>
      </c>
      <c r="I11">
        <v>25079070</v>
      </c>
      <c r="J11">
        <v>24826190</v>
      </c>
      <c r="K11" t="s">
        <v>82</v>
      </c>
      <c r="M11" t="s">
        <v>130</v>
      </c>
      <c r="N11">
        <v>126276440</v>
      </c>
      <c r="O11">
        <v>185553689</v>
      </c>
      <c r="P11" t="s">
        <v>131</v>
      </c>
      <c r="R11" t="s">
        <v>164</v>
      </c>
      <c r="S11">
        <v>133669194</v>
      </c>
      <c r="T11">
        <v>199211103</v>
      </c>
      <c r="U11" t="s">
        <v>1</v>
      </c>
    </row>
    <row r="12" spans="1:21">
      <c r="A12" t="s">
        <v>3</v>
      </c>
      <c r="B12" s="4">
        <v>0.83815972222222224</v>
      </c>
      <c r="C12" t="s">
        <v>22</v>
      </c>
      <c r="D12">
        <v>112114041</v>
      </c>
      <c r="E12">
        <v>151136814</v>
      </c>
      <c r="F12" t="s">
        <v>23</v>
      </c>
      <c r="H12" t="s">
        <v>83</v>
      </c>
      <c r="I12">
        <v>27243211</v>
      </c>
      <c r="J12">
        <v>26975554</v>
      </c>
      <c r="K12" t="s">
        <v>84</v>
      </c>
      <c r="M12" t="s">
        <v>132</v>
      </c>
      <c r="N12">
        <v>143965741</v>
      </c>
      <c r="O12">
        <v>208455723</v>
      </c>
      <c r="P12" t="s">
        <v>133</v>
      </c>
      <c r="R12" t="s">
        <v>165</v>
      </c>
      <c r="S12">
        <v>146856168</v>
      </c>
      <c r="T12">
        <v>213817315</v>
      </c>
      <c r="U12" t="s">
        <v>1</v>
      </c>
    </row>
    <row r="13" spans="1:21">
      <c r="A13" t="s">
        <v>3</v>
      </c>
      <c r="B13" s="4">
        <v>0.83885416666666668</v>
      </c>
      <c r="C13" t="s">
        <v>24</v>
      </c>
      <c r="D13">
        <v>99630615</v>
      </c>
      <c r="E13">
        <v>138622037</v>
      </c>
      <c r="F13" t="s">
        <v>25</v>
      </c>
      <c r="H13" t="s">
        <v>85</v>
      </c>
      <c r="I13">
        <v>24142028</v>
      </c>
      <c r="J13">
        <v>23914262</v>
      </c>
      <c r="K13" t="s">
        <v>86</v>
      </c>
      <c r="M13" t="s">
        <v>134</v>
      </c>
      <c r="N13">
        <v>133241234</v>
      </c>
      <c r="O13">
        <v>198898278</v>
      </c>
      <c r="P13" t="s">
        <v>135</v>
      </c>
      <c r="R13" t="s">
        <v>166</v>
      </c>
      <c r="S13">
        <v>137675791</v>
      </c>
      <c r="T13">
        <v>207289812</v>
      </c>
      <c r="U13" t="s">
        <v>1</v>
      </c>
    </row>
    <row r="14" spans="1:21">
      <c r="A14" t="s">
        <v>3</v>
      </c>
      <c r="B14" s="4">
        <v>0.83954861111111112</v>
      </c>
      <c r="C14" t="s">
        <v>26</v>
      </c>
      <c r="D14">
        <v>77414978</v>
      </c>
      <c r="E14">
        <v>107928291</v>
      </c>
      <c r="F14" t="s">
        <v>27</v>
      </c>
      <c r="H14" t="s">
        <v>87</v>
      </c>
      <c r="I14">
        <v>18005536</v>
      </c>
      <c r="J14">
        <v>17999437</v>
      </c>
      <c r="K14" t="s">
        <v>88</v>
      </c>
      <c r="M14" t="s">
        <v>136</v>
      </c>
      <c r="N14">
        <v>106497052</v>
      </c>
      <c r="O14">
        <v>159341280</v>
      </c>
      <c r="P14" t="s">
        <v>137</v>
      </c>
      <c r="R14" t="s">
        <v>167</v>
      </c>
      <c r="S14">
        <v>118176473</v>
      </c>
      <c r="T14">
        <v>181623175</v>
      </c>
      <c r="U14" t="s">
        <v>1</v>
      </c>
    </row>
    <row r="15" spans="1:21">
      <c r="A15" t="s">
        <v>3</v>
      </c>
      <c r="B15" s="4">
        <v>0.84024305555555545</v>
      </c>
      <c r="C15" t="s">
        <v>28</v>
      </c>
      <c r="D15">
        <v>70687833</v>
      </c>
      <c r="E15">
        <v>96370540</v>
      </c>
      <c r="F15" t="s">
        <v>29</v>
      </c>
      <c r="H15" t="s">
        <v>89</v>
      </c>
      <c r="I15">
        <v>19435589</v>
      </c>
      <c r="J15">
        <v>19435590</v>
      </c>
      <c r="K15" t="s">
        <v>90</v>
      </c>
      <c r="M15" t="s">
        <v>138</v>
      </c>
      <c r="N15">
        <v>103919506</v>
      </c>
      <c r="O15">
        <v>154822339</v>
      </c>
      <c r="P15" t="s">
        <v>139</v>
      </c>
      <c r="R15" t="s">
        <v>168</v>
      </c>
      <c r="S15">
        <v>115002942</v>
      </c>
      <c r="T15">
        <v>176333620</v>
      </c>
      <c r="U15" t="s">
        <v>1</v>
      </c>
    </row>
    <row r="16" spans="1:21">
      <c r="A16" t="s">
        <v>3</v>
      </c>
      <c r="B16" s="4">
        <v>0.8409375</v>
      </c>
      <c r="C16" t="s">
        <v>30</v>
      </c>
      <c r="D16">
        <v>67826429</v>
      </c>
      <c r="E16">
        <v>91613180</v>
      </c>
      <c r="F16" t="s">
        <v>31</v>
      </c>
      <c r="H16" t="s">
        <v>91</v>
      </c>
      <c r="I16">
        <v>20760570</v>
      </c>
      <c r="J16">
        <v>20760570</v>
      </c>
      <c r="K16" t="s">
        <v>92</v>
      </c>
      <c r="M16" t="s">
        <v>140</v>
      </c>
      <c r="N16">
        <v>104548538</v>
      </c>
      <c r="O16">
        <v>157136490</v>
      </c>
      <c r="P16" t="s">
        <v>141</v>
      </c>
      <c r="R16" t="s">
        <v>169</v>
      </c>
      <c r="S16">
        <v>114512424</v>
      </c>
      <c r="T16">
        <v>176755956</v>
      </c>
      <c r="U16" t="s">
        <v>1</v>
      </c>
    </row>
    <row r="17" spans="1:21">
      <c r="A17" t="s">
        <v>3</v>
      </c>
      <c r="B17" s="4">
        <v>0.84163194444444445</v>
      </c>
      <c r="C17" t="s">
        <v>32</v>
      </c>
      <c r="D17">
        <v>65303045</v>
      </c>
      <c r="E17">
        <v>89278490</v>
      </c>
      <c r="F17" t="s">
        <v>33</v>
      </c>
      <c r="H17" t="s">
        <v>93</v>
      </c>
      <c r="I17">
        <v>15226560</v>
      </c>
      <c r="J17">
        <v>15226560</v>
      </c>
      <c r="K17" t="s">
        <v>94</v>
      </c>
      <c r="M17" t="s">
        <v>142</v>
      </c>
      <c r="N17">
        <v>97680048</v>
      </c>
      <c r="O17">
        <v>146225144</v>
      </c>
      <c r="P17" t="s">
        <v>143</v>
      </c>
      <c r="R17" t="s">
        <v>170</v>
      </c>
      <c r="S17">
        <v>108316581</v>
      </c>
      <c r="T17">
        <v>167361940</v>
      </c>
      <c r="U17" t="s">
        <v>1</v>
      </c>
    </row>
    <row r="18" spans="1:21">
      <c r="A18" t="s">
        <v>3</v>
      </c>
      <c r="B18" s="4">
        <v>0.84232638888888889</v>
      </c>
      <c r="C18" t="s">
        <v>34</v>
      </c>
      <c r="D18">
        <v>64895308</v>
      </c>
      <c r="E18">
        <v>92664733</v>
      </c>
      <c r="F18" t="s">
        <v>35</v>
      </c>
      <c r="H18" t="s">
        <v>95</v>
      </c>
      <c r="I18">
        <v>8510108</v>
      </c>
      <c r="J18">
        <v>8510370</v>
      </c>
      <c r="K18" t="s">
        <v>96</v>
      </c>
      <c r="M18" t="s">
        <v>144</v>
      </c>
      <c r="N18">
        <v>89239105</v>
      </c>
      <c r="O18">
        <v>134769488</v>
      </c>
      <c r="P18" t="s">
        <v>145</v>
      </c>
      <c r="R18" t="s">
        <v>171</v>
      </c>
      <c r="S18">
        <v>98686410</v>
      </c>
      <c r="T18">
        <v>152620481</v>
      </c>
      <c r="U18" t="s">
        <v>1</v>
      </c>
    </row>
    <row r="19" spans="1:21">
      <c r="A19" t="s">
        <v>3</v>
      </c>
      <c r="B19" s="4">
        <v>0.84788194444444442</v>
      </c>
      <c r="C19" t="s">
        <v>36</v>
      </c>
      <c r="D19">
        <v>7298731</v>
      </c>
      <c r="E19">
        <v>11731119</v>
      </c>
      <c r="F19" t="s">
        <v>37</v>
      </c>
      <c r="H19" t="s">
        <v>97</v>
      </c>
      <c r="I19">
        <v>664777</v>
      </c>
      <c r="J19">
        <v>664785</v>
      </c>
      <c r="K19" t="s">
        <v>98</v>
      </c>
      <c r="M19" t="s">
        <v>146</v>
      </c>
      <c r="N19">
        <v>11360300</v>
      </c>
      <c r="O19">
        <v>19904213</v>
      </c>
      <c r="P19" t="s">
        <v>147</v>
      </c>
      <c r="R19" t="s">
        <v>172</v>
      </c>
      <c r="S19">
        <v>35242772</v>
      </c>
      <c r="T19">
        <v>62948943</v>
      </c>
      <c r="U19" t="s">
        <v>1</v>
      </c>
    </row>
    <row r="20" spans="1:21">
      <c r="A20" t="s">
        <v>3</v>
      </c>
      <c r="B20" s="4">
        <v>0.84857638888888898</v>
      </c>
      <c r="C20" t="s">
        <v>38</v>
      </c>
      <c r="D20">
        <v>6651142</v>
      </c>
      <c r="E20">
        <v>10880245</v>
      </c>
      <c r="F20" t="s">
        <v>39</v>
      </c>
      <c r="H20" t="s">
        <v>99</v>
      </c>
      <c r="I20">
        <v>595314</v>
      </c>
      <c r="J20">
        <v>595425</v>
      </c>
      <c r="K20" t="s">
        <v>100</v>
      </c>
      <c r="M20" t="s">
        <v>148</v>
      </c>
      <c r="N20">
        <v>11107786</v>
      </c>
      <c r="O20">
        <v>19712055</v>
      </c>
      <c r="P20" t="s">
        <v>149</v>
      </c>
      <c r="R20" t="s">
        <v>173</v>
      </c>
      <c r="S20">
        <v>35365698</v>
      </c>
      <c r="T20">
        <v>61597357</v>
      </c>
      <c r="U20" t="s">
        <v>1</v>
      </c>
    </row>
    <row r="21" spans="1:21">
      <c r="A21" t="s">
        <v>3</v>
      </c>
      <c r="B21" s="4">
        <v>0.85482638888888884</v>
      </c>
      <c r="C21" t="s">
        <v>40</v>
      </c>
      <c r="D21">
        <v>5947415</v>
      </c>
      <c r="E21">
        <v>12426045</v>
      </c>
      <c r="F21" t="s">
        <v>41</v>
      </c>
      <c r="H21" t="s">
        <v>101</v>
      </c>
      <c r="I21">
        <v>1721868</v>
      </c>
      <c r="J21">
        <v>1750830</v>
      </c>
      <c r="K21" t="s">
        <v>102</v>
      </c>
      <c r="M21" t="s">
        <v>150</v>
      </c>
      <c r="N21">
        <v>16699012</v>
      </c>
      <c r="O21">
        <v>44286457</v>
      </c>
      <c r="P21" t="s">
        <v>151</v>
      </c>
      <c r="R21" t="s">
        <v>174</v>
      </c>
      <c r="S21">
        <v>50505966</v>
      </c>
      <c r="T21">
        <v>97923758</v>
      </c>
      <c r="U21" t="s">
        <v>1</v>
      </c>
    </row>
    <row r="22" spans="1:21">
      <c r="A22" t="s">
        <v>3</v>
      </c>
      <c r="B22" s="4">
        <v>0.85552083333333329</v>
      </c>
      <c r="C22" t="s">
        <v>42</v>
      </c>
      <c r="D22">
        <v>6141676</v>
      </c>
      <c r="E22">
        <v>12496723</v>
      </c>
      <c r="F22" t="s">
        <v>43</v>
      </c>
      <c r="H22" t="s">
        <v>103</v>
      </c>
      <c r="I22">
        <v>1652599</v>
      </c>
      <c r="J22">
        <v>1670250</v>
      </c>
      <c r="K22" t="s">
        <v>104</v>
      </c>
      <c r="M22" t="s">
        <v>152</v>
      </c>
      <c r="N22">
        <v>14303627</v>
      </c>
      <c r="O22">
        <v>37874082</v>
      </c>
      <c r="P22" t="s">
        <v>153</v>
      </c>
      <c r="R22" t="s">
        <v>175</v>
      </c>
      <c r="S22">
        <v>45734163</v>
      </c>
      <c r="T22">
        <v>93122793</v>
      </c>
      <c r="U22" t="s">
        <v>1</v>
      </c>
    </row>
    <row r="23" spans="1:21">
      <c r="A23" t="s">
        <v>3</v>
      </c>
      <c r="B23" s="4">
        <v>0.85621527777777784</v>
      </c>
      <c r="C23" t="s">
        <v>44</v>
      </c>
      <c r="D23">
        <v>5910165</v>
      </c>
      <c r="E23">
        <v>11800099</v>
      </c>
      <c r="F23" t="s">
        <v>45</v>
      </c>
      <c r="H23" t="s">
        <v>105</v>
      </c>
      <c r="I23">
        <v>1650538</v>
      </c>
      <c r="J23">
        <v>1666170</v>
      </c>
      <c r="K23" t="s">
        <v>106</v>
      </c>
      <c r="M23" t="s">
        <v>154</v>
      </c>
      <c r="N23">
        <v>11871108</v>
      </c>
      <c r="O23">
        <v>30762661</v>
      </c>
      <c r="P23" t="s">
        <v>155</v>
      </c>
      <c r="R23" t="s">
        <v>176</v>
      </c>
      <c r="S23">
        <v>46018953</v>
      </c>
      <c r="T23">
        <v>88723413</v>
      </c>
      <c r="U23" t="s">
        <v>1</v>
      </c>
    </row>
    <row r="24" spans="1:21">
      <c r="A24" t="s">
        <v>3</v>
      </c>
      <c r="B24" s="4">
        <v>0.85690972222222228</v>
      </c>
      <c r="C24" t="s">
        <v>46</v>
      </c>
      <c r="D24">
        <v>5265201</v>
      </c>
      <c r="E24">
        <v>10437811</v>
      </c>
      <c r="F24" t="s">
        <v>47</v>
      </c>
      <c r="H24" t="s">
        <v>107</v>
      </c>
      <c r="I24">
        <v>1287090</v>
      </c>
      <c r="J24">
        <v>1306620</v>
      </c>
      <c r="K24" t="s">
        <v>108</v>
      </c>
      <c r="M24" t="s">
        <v>156</v>
      </c>
      <c r="N24">
        <v>9022298</v>
      </c>
      <c r="O24">
        <v>22989683</v>
      </c>
      <c r="P24" t="s">
        <v>157</v>
      </c>
      <c r="R24" t="s">
        <v>177</v>
      </c>
      <c r="S24">
        <v>43258881</v>
      </c>
      <c r="T24">
        <v>78100992</v>
      </c>
      <c r="U24" t="s">
        <v>1</v>
      </c>
    </row>
    <row r="28" spans="1:21">
      <c r="A28" t="s">
        <v>0</v>
      </c>
      <c r="B28">
        <v>238581186</v>
      </c>
      <c r="C28">
        <v>257089995</v>
      </c>
      <c r="D28" t="s">
        <v>1</v>
      </c>
      <c r="G28" t="s">
        <v>0</v>
      </c>
      <c r="H28">
        <v>238581186</v>
      </c>
      <c r="I28">
        <v>257089995</v>
      </c>
      <c r="J28" t="s">
        <v>1</v>
      </c>
      <c r="M28" t="s">
        <v>0</v>
      </c>
      <c r="N28">
        <v>238581186</v>
      </c>
      <c r="O28">
        <v>257089995</v>
      </c>
      <c r="P28" t="s">
        <v>1</v>
      </c>
    </row>
    <row r="29" spans="1:21">
      <c r="A29" t="s">
        <v>2</v>
      </c>
      <c r="B29">
        <v>247148862</v>
      </c>
      <c r="C29">
        <v>261522670</v>
      </c>
      <c r="D29" t="s">
        <v>1</v>
      </c>
      <c r="G29" t="s">
        <v>2</v>
      </c>
      <c r="H29">
        <v>247148862</v>
      </c>
      <c r="I29">
        <v>261522670</v>
      </c>
      <c r="J29" t="s">
        <v>1</v>
      </c>
      <c r="M29" t="s">
        <v>2</v>
      </c>
      <c r="N29">
        <v>247148862</v>
      </c>
      <c r="O29">
        <v>261522670</v>
      </c>
      <c r="P29" t="s">
        <v>1</v>
      </c>
    </row>
    <row r="30" spans="1:21">
      <c r="A30" t="s">
        <v>116</v>
      </c>
      <c r="B30">
        <v>244432484</v>
      </c>
      <c r="C30">
        <v>260132476</v>
      </c>
      <c r="D30" t="s">
        <v>1</v>
      </c>
      <c r="G30" t="s">
        <v>116</v>
      </c>
      <c r="H30">
        <v>244432484</v>
      </c>
      <c r="I30">
        <v>260132476</v>
      </c>
      <c r="J30" t="s">
        <v>1</v>
      </c>
      <c r="M30" t="s">
        <v>116</v>
      </c>
      <c r="N30">
        <v>244432484</v>
      </c>
      <c r="O30">
        <v>260132476</v>
      </c>
      <c r="P30" t="s">
        <v>1</v>
      </c>
    </row>
    <row r="31" spans="1:21">
      <c r="A31" t="s">
        <v>117</v>
      </c>
      <c r="B31">
        <v>227241090</v>
      </c>
      <c r="C31">
        <v>253365505</v>
      </c>
      <c r="D31" t="s">
        <v>1</v>
      </c>
      <c r="G31" t="s">
        <v>117</v>
      </c>
      <c r="H31">
        <v>227241090</v>
      </c>
      <c r="I31">
        <v>253365505</v>
      </c>
      <c r="J31" t="s">
        <v>1</v>
      </c>
      <c r="M31" t="s">
        <v>117</v>
      </c>
      <c r="N31">
        <v>227241090</v>
      </c>
      <c r="O31">
        <v>253365505</v>
      </c>
      <c r="P31" t="s">
        <v>1</v>
      </c>
    </row>
    <row r="32" spans="1:21">
      <c r="A32" t="s">
        <v>158</v>
      </c>
      <c r="B32">
        <v>196141126</v>
      </c>
      <c r="C32">
        <v>229039163</v>
      </c>
      <c r="D32" t="s">
        <v>1</v>
      </c>
      <c r="G32" t="s">
        <v>158</v>
      </c>
      <c r="H32">
        <v>196141126</v>
      </c>
      <c r="I32">
        <v>229039163</v>
      </c>
      <c r="J32" t="s">
        <v>1</v>
      </c>
      <c r="M32" t="s">
        <v>158</v>
      </c>
      <c r="N32">
        <v>196141126</v>
      </c>
      <c r="O32">
        <v>229039163</v>
      </c>
      <c r="P32" t="s">
        <v>1</v>
      </c>
    </row>
    <row r="33" spans="1:16">
      <c r="A33" t="s">
        <v>159</v>
      </c>
      <c r="B33">
        <v>104066036</v>
      </c>
      <c r="C33">
        <v>132443010</v>
      </c>
      <c r="D33" t="s">
        <v>1</v>
      </c>
      <c r="G33" t="s">
        <v>159</v>
      </c>
      <c r="H33">
        <v>104066036</v>
      </c>
      <c r="I33">
        <v>132443010</v>
      </c>
      <c r="J33" t="s">
        <v>1</v>
      </c>
      <c r="M33" t="s">
        <v>203</v>
      </c>
      <c r="N33">
        <v>103652262</v>
      </c>
      <c r="O33">
        <v>131913852</v>
      </c>
      <c r="P33" t="s">
        <v>204</v>
      </c>
    </row>
    <row r="34" spans="1:16">
      <c r="A34" t="s">
        <v>160</v>
      </c>
      <c r="B34">
        <v>80636451</v>
      </c>
      <c r="C34">
        <v>99900346</v>
      </c>
      <c r="D34" t="s">
        <v>1</v>
      </c>
      <c r="G34" t="s">
        <v>160</v>
      </c>
      <c r="H34">
        <v>80636451</v>
      </c>
      <c r="I34">
        <v>99900346</v>
      </c>
      <c r="J34" t="s">
        <v>1</v>
      </c>
      <c r="M34" t="s">
        <v>205</v>
      </c>
      <c r="N34">
        <v>71111994</v>
      </c>
      <c r="O34">
        <v>88680324</v>
      </c>
      <c r="P34" t="s">
        <v>206</v>
      </c>
    </row>
    <row r="35" spans="1:16">
      <c r="A35" t="s">
        <v>161</v>
      </c>
      <c r="B35">
        <v>86930832</v>
      </c>
      <c r="C35">
        <v>124750605</v>
      </c>
      <c r="D35" t="s">
        <v>1</v>
      </c>
      <c r="G35" t="s">
        <v>161</v>
      </c>
      <c r="H35">
        <v>86930832</v>
      </c>
      <c r="I35">
        <v>124750605</v>
      </c>
      <c r="J35" t="s">
        <v>1</v>
      </c>
      <c r="M35" t="s">
        <v>207</v>
      </c>
      <c r="N35">
        <v>80069259</v>
      </c>
      <c r="O35">
        <v>115257390</v>
      </c>
      <c r="P35" t="s">
        <v>208</v>
      </c>
    </row>
    <row r="36" spans="1:16">
      <c r="A36" t="s">
        <v>162</v>
      </c>
      <c r="B36">
        <v>91574239</v>
      </c>
      <c r="C36">
        <v>136482007</v>
      </c>
      <c r="D36" t="s">
        <v>1</v>
      </c>
      <c r="G36" t="s">
        <v>162</v>
      </c>
      <c r="H36">
        <v>91574239</v>
      </c>
      <c r="I36">
        <v>136482007</v>
      </c>
      <c r="J36" t="s">
        <v>1</v>
      </c>
      <c r="M36" t="s">
        <v>209</v>
      </c>
      <c r="N36">
        <v>87657601</v>
      </c>
      <c r="O36">
        <v>130590946</v>
      </c>
      <c r="P36" t="s">
        <v>210</v>
      </c>
    </row>
    <row r="37" spans="1:16">
      <c r="A37" t="s">
        <v>163</v>
      </c>
      <c r="B37">
        <v>102383437</v>
      </c>
      <c r="C37">
        <v>155778195</v>
      </c>
      <c r="D37" t="s">
        <v>1</v>
      </c>
      <c r="G37" t="s">
        <v>163</v>
      </c>
      <c r="H37">
        <v>102383437</v>
      </c>
      <c r="I37">
        <v>155778195</v>
      </c>
      <c r="J37" t="s">
        <v>1</v>
      </c>
      <c r="M37" t="s">
        <v>211</v>
      </c>
      <c r="N37">
        <v>101124667</v>
      </c>
      <c r="O37">
        <v>153654793</v>
      </c>
      <c r="P37" t="s">
        <v>212</v>
      </c>
    </row>
    <row r="38" spans="1:16">
      <c r="A38" t="s">
        <v>164</v>
      </c>
      <c r="B38">
        <v>133669194</v>
      </c>
      <c r="C38">
        <v>199211103</v>
      </c>
      <c r="D38" t="s">
        <v>1</v>
      </c>
      <c r="G38" t="s">
        <v>164</v>
      </c>
      <c r="H38">
        <v>133669194</v>
      </c>
      <c r="I38">
        <v>199211103</v>
      </c>
      <c r="J38" t="s">
        <v>1</v>
      </c>
      <c r="M38" t="s">
        <v>164</v>
      </c>
      <c r="N38">
        <v>133669194</v>
      </c>
      <c r="O38">
        <v>199211103</v>
      </c>
      <c r="P38" t="s">
        <v>1</v>
      </c>
    </row>
    <row r="39" spans="1:16">
      <c r="A39" t="s">
        <v>165</v>
      </c>
      <c r="B39">
        <v>146856168</v>
      </c>
      <c r="C39">
        <v>213817315</v>
      </c>
      <c r="D39" t="s">
        <v>1</v>
      </c>
      <c r="G39" t="s">
        <v>165</v>
      </c>
      <c r="H39">
        <v>146856168</v>
      </c>
      <c r="I39">
        <v>213817315</v>
      </c>
      <c r="J39" t="s">
        <v>1</v>
      </c>
      <c r="M39" t="s">
        <v>165</v>
      </c>
      <c r="N39">
        <v>146856168</v>
      </c>
      <c r="O39">
        <v>213817315</v>
      </c>
      <c r="P39" t="s">
        <v>1</v>
      </c>
    </row>
    <row r="40" spans="1:16">
      <c r="A40" t="s">
        <v>166</v>
      </c>
      <c r="B40">
        <v>137675791</v>
      </c>
      <c r="C40">
        <v>207289812</v>
      </c>
      <c r="D40" t="s">
        <v>1</v>
      </c>
      <c r="G40" t="s">
        <v>166</v>
      </c>
      <c r="H40">
        <v>137675791</v>
      </c>
      <c r="I40">
        <v>207289812</v>
      </c>
      <c r="J40" t="s">
        <v>1</v>
      </c>
      <c r="M40" t="s">
        <v>166</v>
      </c>
      <c r="N40">
        <v>137675791</v>
      </c>
      <c r="O40">
        <v>207289812</v>
      </c>
      <c r="P40" t="s">
        <v>1</v>
      </c>
    </row>
    <row r="41" spans="1:16">
      <c r="A41" t="s">
        <v>167</v>
      </c>
      <c r="B41">
        <v>118176473</v>
      </c>
      <c r="C41">
        <v>181623175</v>
      </c>
      <c r="D41" t="s">
        <v>1</v>
      </c>
      <c r="G41" t="s">
        <v>167</v>
      </c>
      <c r="H41">
        <v>118176473</v>
      </c>
      <c r="I41">
        <v>181623175</v>
      </c>
      <c r="J41" t="s">
        <v>1</v>
      </c>
      <c r="M41" t="s">
        <v>213</v>
      </c>
      <c r="N41">
        <v>117606907</v>
      </c>
      <c r="O41">
        <v>180499402</v>
      </c>
      <c r="P41" t="s">
        <v>214</v>
      </c>
    </row>
    <row r="42" spans="1:16">
      <c r="A42" t="s">
        <v>168</v>
      </c>
      <c r="B42">
        <v>115002942</v>
      </c>
      <c r="C42">
        <v>176333620</v>
      </c>
      <c r="D42" t="s">
        <v>1</v>
      </c>
      <c r="G42" t="s">
        <v>168</v>
      </c>
      <c r="H42">
        <v>115002942</v>
      </c>
      <c r="I42">
        <v>176333620</v>
      </c>
      <c r="J42" t="s">
        <v>1</v>
      </c>
      <c r="M42" t="s">
        <v>215</v>
      </c>
      <c r="N42">
        <v>113978488</v>
      </c>
      <c r="O42">
        <v>174291450</v>
      </c>
      <c r="P42" t="s">
        <v>216</v>
      </c>
    </row>
    <row r="43" spans="1:16">
      <c r="A43" t="s">
        <v>169</v>
      </c>
      <c r="B43">
        <v>114512424</v>
      </c>
      <c r="C43">
        <v>176755956</v>
      </c>
      <c r="D43" t="s">
        <v>1</v>
      </c>
      <c r="G43" t="s">
        <v>169</v>
      </c>
      <c r="H43">
        <v>114512424</v>
      </c>
      <c r="I43">
        <v>176755956</v>
      </c>
      <c r="J43" t="s">
        <v>1</v>
      </c>
      <c r="M43" t="s">
        <v>217</v>
      </c>
      <c r="N43">
        <v>113672864</v>
      </c>
      <c r="O43">
        <v>175034219</v>
      </c>
      <c r="P43" t="s">
        <v>218</v>
      </c>
    </row>
    <row r="44" spans="1:16">
      <c r="A44" t="s">
        <v>170</v>
      </c>
      <c r="B44">
        <v>108316581</v>
      </c>
      <c r="C44">
        <v>167361940</v>
      </c>
      <c r="D44" t="s">
        <v>1</v>
      </c>
      <c r="G44" t="s">
        <v>170</v>
      </c>
      <c r="H44">
        <v>108316581</v>
      </c>
      <c r="I44">
        <v>167361940</v>
      </c>
      <c r="J44" t="s">
        <v>1</v>
      </c>
      <c r="M44" t="s">
        <v>219</v>
      </c>
      <c r="N44">
        <v>105657479</v>
      </c>
      <c r="O44">
        <v>162025239</v>
      </c>
      <c r="P44" t="s">
        <v>220</v>
      </c>
    </row>
    <row r="45" spans="1:16">
      <c r="A45" t="s">
        <v>171</v>
      </c>
      <c r="B45">
        <v>98686410</v>
      </c>
      <c r="C45">
        <v>152620481</v>
      </c>
      <c r="D45" t="s">
        <v>1</v>
      </c>
      <c r="G45" t="s">
        <v>185</v>
      </c>
      <c r="H45">
        <v>98556881</v>
      </c>
      <c r="I45">
        <v>152408453</v>
      </c>
      <c r="J45" t="s">
        <v>186</v>
      </c>
      <c r="M45" t="s">
        <v>221</v>
      </c>
      <c r="N45">
        <v>92546838</v>
      </c>
      <c r="O45">
        <v>141200359</v>
      </c>
      <c r="P45" t="s">
        <v>222</v>
      </c>
    </row>
    <row r="46" spans="1:16">
      <c r="A46" t="s">
        <v>172</v>
      </c>
      <c r="B46">
        <v>35242772</v>
      </c>
      <c r="C46">
        <v>62948943</v>
      </c>
      <c r="D46" t="s">
        <v>1</v>
      </c>
      <c r="G46" t="s">
        <v>187</v>
      </c>
      <c r="H46">
        <v>35242404</v>
      </c>
      <c r="I46">
        <v>62948529</v>
      </c>
      <c r="J46" t="s">
        <v>188</v>
      </c>
      <c r="M46" t="s">
        <v>223</v>
      </c>
      <c r="N46">
        <v>18074779</v>
      </c>
      <c r="O46">
        <v>34008516</v>
      </c>
      <c r="P46" t="s">
        <v>224</v>
      </c>
    </row>
    <row r="47" spans="1:16">
      <c r="A47" t="s">
        <v>173</v>
      </c>
      <c r="B47">
        <v>35365698</v>
      </c>
      <c r="C47">
        <v>61597357</v>
      </c>
      <c r="D47" t="s">
        <v>1</v>
      </c>
      <c r="G47" t="s">
        <v>189</v>
      </c>
      <c r="H47">
        <v>35363410</v>
      </c>
      <c r="I47">
        <v>61595025</v>
      </c>
      <c r="J47" t="s">
        <v>190</v>
      </c>
      <c r="M47" t="s">
        <v>225</v>
      </c>
      <c r="N47">
        <v>17917448</v>
      </c>
      <c r="O47">
        <v>33765592</v>
      </c>
      <c r="P47" t="s">
        <v>226</v>
      </c>
    </row>
    <row r="48" spans="1:16">
      <c r="A48" t="s">
        <v>174</v>
      </c>
      <c r="B48">
        <v>50505952</v>
      </c>
      <c r="C48">
        <v>97923758</v>
      </c>
      <c r="D48" t="s">
        <v>178</v>
      </c>
      <c r="G48" t="s">
        <v>191</v>
      </c>
      <c r="H48">
        <v>50505778</v>
      </c>
      <c r="I48">
        <v>97923444</v>
      </c>
      <c r="J48" t="s">
        <v>192</v>
      </c>
      <c r="M48" t="s">
        <v>227</v>
      </c>
      <c r="N48">
        <v>50493027</v>
      </c>
      <c r="O48">
        <v>97911253</v>
      </c>
      <c r="P48" t="s">
        <v>228</v>
      </c>
    </row>
    <row r="49" spans="1:16">
      <c r="A49" t="s">
        <v>179</v>
      </c>
      <c r="B49">
        <v>45708554</v>
      </c>
      <c r="C49">
        <v>93099174</v>
      </c>
      <c r="D49" t="s">
        <v>180</v>
      </c>
      <c r="G49" t="s">
        <v>193</v>
      </c>
      <c r="H49">
        <v>45405740</v>
      </c>
      <c r="I49">
        <v>92617680</v>
      </c>
      <c r="J49" t="s">
        <v>194</v>
      </c>
      <c r="M49" t="s">
        <v>229</v>
      </c>
      <c r="N49">
        <v>44672336</v>
      </c>
      <c r="O49">
        <v>91330612</v>
      </c>
      <c r="P49" t="s">
        <v>230</v>
      </c>
    </row>
    <row r="50" spans="1:16">
      <c r="A50" t="s">
        <v>181</v>
      </c>
      <c r="B50">
        <v>46018879</v>
      </c>
      <c r="C50">
        <v>88723327</v>
      </c>
      <c r="D50" t="s">
        <v>182</v>
      </c>
      <c r="G50" t="s">
        <v>195</v>
      </c>
      <c r="H50">
        <v>46016954</v>
      </c>
      <c r="I50">
        <v>88719022</v>
      </c>
      <c r="J50" t="s">
        <v>196</v>
      </c>
      <c r="M50" t="s">
        <v>231</v>
      </c>
      <c r="N50">
        <v>45932887</v>
      </c>
      <c r="O50">
        <v>88623667</v>
      </c>
      <c r="P50" t="s">
        <v>232</v>
      </c>
    </row>
    <row r="51" spans="1:16">
      <c r="A51" t="s">
        <v>183</v>
      </c>
      <c r="B51">
        <v>43258433</v>
      </c>
      <c r="C51">
        <v>78100784</v>
      </c>
      <c r="D51" t="s">
        <v>184</v>
      </c>
      <c r="G51" t="s">
        <v>197</v>
      </c>
      <c r="H51">
        <v>43251272</v>
      </c>
      <c r="I51">
        <v>78089561</v>
      </c>
      <c r="J51" t="s">
        <v>198</v>
      </c>
      <c r="M51" t="s">
        <v>233</v>
      </c>
      <c r="N51">
        <v>42620947</v>
      </c>
      <c r="O51">
        <v>77308754</v>
      </c>
      <c r="P51" t="s">
        <v>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14</vt:i4>
      </vt:variant>
    </vt:vector>
  </HeadingPairs>
  <TitlesOfParts>
    <vt:vector size="17" baseType="lpstr">
      <vt:lpstr>Arkusz1</vt:lpstr>
      <vt:lpstr>Arkusz2</vt:lpstr>
      <vt:lpstr>Arkusz3</vt:lpstr>
      <vt:lpstr>Arkusz1!dane_rgb</vt:lpstr>
      <vt:lpstr>Arkusz1!dane_rgb2</vt:lpstr>
      <vt:lpstr>Arkusz2!dane_rgb2</vt:lpstr>
      <vt:lpstr>Arkusz2!dane_rgb3</vt:lpstr>
      <vt:lpstr>Arkusz1!dane_rgb3_1</vt:lpstr>
      <vt:lpstr>Arkusz2!dane_rgb3_1</vt:lpstr>
      <vt:lpstr>Arkusz2!dane_rgb4</vt:lpstr>
      <vt:lpstr>Arkusz2!dane_rgb4_1</vt:lpstr>
      <vt:lpstr>Arkusz1!dane_rgb4_2</vt:lpstr>
      <vt:lpstr>Arkusz2!dane_rgb4_2</vt:lpstr>
      <vt:lpstr>Arkusz1!dane_rgb4_3</vt:lpstr>
      <vt:lpstr>Arkusz2!dane_rgb4_3</vt:lpstr>
      <vt:lpstr>Arkusz2!data_godzina_zdjec</vt:lpstr>
      <vt:lpstr>Arkusz1!kat_od_slonca_1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2022-06-16T20:36:13Z</dcterms:created>
  <dcterms:modified xsi:type="dcterms:W3CDTF">2022-06-17T13:12:50Z</dcterms:modified>
</cp:coreProperties>
</file>